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mcjcr-my.sharepoint.com/personal/bramirez_mcj_go_cr/Documents/Respaldo SEPLA/2024/PND/"/>
    </mc:Choice>
  </mc:AlternateContent>
  <xr:revisionPtr revIDLastSave="3" documentId="8_{FCE47459-89C4-4812-B509-B409091774E7}" xr6:coauthVersionLast="47" xr6:coauthVersionMax="47" xr10:uidLastSave="{92A683E8-F64F-402E-A1AE-4874D073ADEB}"/>
  <bookViews>
    <workbookView xWindow="-108" yWindow="-108" windowWidth="23256" windowHeight="12456" activeTab="1" xr2:uid="{CA5ED4E2-3B1A-44E9-9936-F9A0463CAF37}"/>
  </bookViews>
  <sheets>
    <sheet name="Matriz Objetivos Sectoriales" sheetId="2" r:id="rId1"/>
    <sheet name="Matriz Intervenciones Públicas " sheetId="3" r:id="rId2"/>
  </sheets>
  <externalReferences>
    <externalReference r:id="rId3"/>
  </externalReferences>
  <definedNames>
    <definedName name="_xlnm.Print_Area" localSheetId="1">'Matriz Intervenciones Públicas '!$B$2:$Q$11</definedName>
    <definedName name="_xlnm.Print_Area" localSheetId="0">'Matriz Objetivos Sectoriales'!$A$3:$C$12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3" l="1"/>
  <c r="O14" i="3"/>
  <c r="N14" i="3"/>
  <c r="M14" i="3"/>
  <c r="L14" i="3"/>
  <c r="K14" i="3"/>
  <c r="I14" i="3"/>
  <c r="H14" i="3"/>
  <c r="G14" i="3"/>
  <c r="F14" i="3"/>
  <c r="E14" i="3"/>
  <c r="O13" i="3"/>
  <c r="N13" i="3"/>
  <c r="M13" i="3"/>
  <c r="L13" i="3"/>
  <c r="K13" i="3"/>
  <c r="I13" i="3"/>
  <c r="H13" i="3"/>
  <c r="G13" i="3"/>
  <c r="F13" i="3"/>
  <c r="E13" i="3"/>
  <c r="O12" i="3"/>
  <c r="N12" i="3"/>
  <c r="M12" i="3"/>
  <c r="L12" i="3"/>
  <c r="K12" i="3"/>
  <c r="I12" i="3"/>
  <c r="H12" i="3"/>
  <c r="G12" i="3"/>
  <c r="F12" i="3"/>
  <c r="E12" i="3"/>
  <c r="O11" i="3"/>
  <c r="N11" i="3"/>
  <c r="M11" i="3"/>
  <c r="L11" i="3"/>
  <c r="K11" i="3"/>
  <c r="I11" i="3"/>
  <c r="H11" i="3"/>
  <c r="G11" i="3"/>
  <c r="F11" i="3"/>
  <c r="E11" i="3"/>
  <c r="I10" i="3"/>
  <c r="H10" i="3"/>
  <c r="G10" i="3"/>
  <c r="F10" i="3"/>
  <c r="E10" i="3"/>
  <c r="O9" i="3"/>
  <c r="N9" i="3"/>
  <c r="M9" i="3"/>
  <c r="L9" i="3"/>
  <c r="K9" i="3"/>
  <c r="I9" i="3"/>
  <c r="H9" i="3"/>
  <c r="G9" i="3"/>
  <c r="F9" i="3"/>
  <c r="E9" i="3"/>
  <c r="O8" i="3"/>
  <c r="N8" i="3"/>
  <c r="M8" i="3"/>
  <c r="L8" i="3"/>
  <c r="K8" i="3"/>
  <c r="I8" i="3"/>
  <c r="H8" i="3"/>
  <c r="G8" i="3"/>
  <c r="F8" i="3"/>
  <c r="E8" i="3"/>
  <c r="O7" i="3"/>
  <c r="N7" i="3"/>
  <c r="M7" i="3"/>
  <c r="L7" i="3"/>
  <c r="K7" i="3"/>
  <c r="I7" i="3"/>
  <c r="H7" i="3"/>
  <c r="G7" i="3"/>
  <c r="F7" i="3"/>
  <c r="E7" i="3"/>
  <c r="O6" i="3"/>
  <c r="N6" i="3"/>
  <c r="M6" i="3"/>
  <c r="L6" i="3"/>
  <c r="K6" i="3"/>
  <c r="I6" i="3"/>
  <c r="H6" i="3"/>
  <c r="G6" i="3"/>
  <c r="F6" i="3"/>
  <c r="E6" i="3"/>
  <c r="O5" i="3"/>
  <c r="N5" i="3"/>
  <c r="M5" i="3"/>
  <c r="L5" i="3"/>
  <c r="K5" i="3"/>
  <c r="I5" i="3"/>
  <c r="H5" i="3"/>
  <c r="G5" i="3"/>
  <c r="F5" i="3"/>
  <c r="E5" i="3"/>
  <c r="O4" i="3"/>
  <c r="N4" i="3"/>
  <c r="M4" i="3"/>
  <c r="L4" i="3"/>
  <c r="K4" i="3"/>
  <c r="I4" i="3"/>
  <c r="G4" i="3"/>
  <c r="F4" i="3"/>
  <c r="E4" i="3"/>
  <c r="H12" i="2"/>
  <c r="G12" i="2"/>
  <c r="F12" i="2"/>
  <c r="E12" i="2"/>
  <c r="D12" i="2"/>
  <c r="H11" i="2"/>
  <c r="G11" i="2"/>
  <c r="F11" i="2"/>
  <c r="E11" i="2"/>
  <c r="D11" i="2"/>
  <c r="H10" i="2"/>
  <c r="G10" i="2"/>
  <c r="F10" i="2"/>
  <c r="E10" i="2"/>
  <c r="D10" i="2"/>
  <c r="H9" i="2"/>
  <c r="G9" i="2"/>
  <c r="F9" i="2"/>
  <c r="E9" i="2"/>
  <c r="D9" i="2"/>
  <c r="H8" i="2"/>
  <c r="G8" i="2"/>
  <c r="F8" i="2"/>
  <c r="E8" i="2"/>
  <c r="D8" i="2"/>
  <c r="H7" i="2"/>
  <c r="G7" i="2"/>
  <c r="F7" i="2"/>
  <c r="E7" i="2"/>
  <c r="D7" i="2"/>
  <c r="H6" i="2"/>
  <c r="G6" i="2"/>
  <c r="F6" i="2"/>
  <c r="E6" i="2"/>
  <c r="D6" i="2"/>
  <c r="H5" i="2"/>
  <c r="G5" i="2"/>
  <c r="F5" i="2"/>
  <c r="E5" i="2"/>
  <c r="D5" i="2"/>
</calcChain>
</file>

<file path=xl/sharedStrings.xml><?xml version="1.0" encoding="utf-8"?>
<sst xmlns="http://schemas.openxmlformats.org/spreadsheetml/2006/main" count="133" uniqueCount="122">
  <si>
    <t>I MODIFICACIÓN MARZO 2024</t>
  </si>
  <si>
    <t>Objetivos sectoriales de efecto</t>
  </si>
  <si>
    <t>Indicador</t>
  </si>
  <si>
    <t>Línea base</t>
  </si>
  <si>
    <t>Meta del período y anual</t>
  </si>
  <si>
    <t>Total</t>
  </si>
  <si>
    <t>Metas Anuales</t>
  </si>
  <si>
    <t xml:space="preserve">Orientaciones </t>
  </si>
  <si>
    <t>1. Garantizar el acceso democrático y descentralizado de la oferta cultural del MCJ mediante productos culturales, artísticos y educativos que estimulen el disfrute y aprovechamiento por parte de la población fuera de la región central.</t>
  </si>
  <si>
    <t xml:space="preserve">Número de actividades de oferta cultural de MCJ realizadas en las regiones periféricas. </t>
  </si>
  <si>
    <t xml:space="preserve">2021: 805
</t>
  </si>
  <si>
    <t xml:space="preserve">El CCHJFF, el CNM, la DB y el SINABI aumentaron actividades
</t>
  </si>
  <si>
    <t>Número de actividades de oferta cultural de MCJ realizadas en las regiones periféricas.  Región Brunca.</t>
  </si>
  <si>
    <t>Región Brunca: 141</t>
  </si>
  <si>
    <t>Número de actividades de oferta cultural de MCJ realizadas en las regiones periféricas.  Región Chorotega</t>
  </si>
  <si>
    <t>Región Chorotega: 191</t>
  </si>
  <si>
    <t>Número de actividades de oferta cultural de MCJ realizadas en las regiones periféricas. Región Caribe</t>
  </si>
  <si>
    <t>Región Huetar Caribe: 154</t>
  </si>
  <si>
    <t>Número de actividades de oferta cultural de MCJ realizadas en las regiones periféricas. Región Huetar Norte.</t>
  </si>
  <si>
    <t>Región Huetar Norte: 103</t>
  </si>
  <si>
    <t>Número de actividades de oferta cultural de MCJ realizadas en las regiones periféricas. Región Pacífico Central</t>
  </si>
  <si>
    <t>Región Pacífico Central: 216</t>
  </si>
  <si>
    <t>2. Ejecutar mecanismos de apoyo para emprendimientos e iniciativas asociadas a los subsectores de  cultura, mediante capacitaciones y estímulos económicos para el desarrollo de proyectos y producciones que contribuyan a reactivar e impulsar la economía cultural y creativa.</t>
  </si>
  <si>
    <t xml:space="preserve">Número de proyectos beneficiados con los fondos concursables </t>
  </si>
  <si>
    <t xml:space="preserve">2021: 66
</t>
  </si>
  <si>
    <t xml:space="preserve">Se incluye el MADC para el año 2024 y el CPAC para los años 2024 y 2025 como ejecutores.
El CCPC aumentó el número de proyectos
</t>
  </si>
  <si>
    <t>3. Generar acciones institucionales e interinstitucionales que faciliten la participación de las personas jóvenes en los procesos sociales, económicos, políticos, ambientales y culturales del país, desde un enfoque de Derechos Humanos.</t>
  </si>
  <si>
    <t>Número de personas jóvenes beneficiadas de las acciones institucionales e interinstitucionales ejecutadas.</t>
  </si>
  <si>
    <t xml:space="preserve">2021: 5.760
</t>
  </si>
  <si>
    <t xml:space="preserve">El CPJ aumenta la meta del indicador Número de personas jóvenes entre los 12 y 35 años beneficiarias de la estrategia de gestión de juventudes en Centro Cívicos por la Paz
</t>
  </si>
  <si>
    <t>Intervención Pública (nombre)</t>
  </si>
  <si>
    <t>Objetivo</t>
  </si>
  <si>
    <t>Responsable</t>
  </si>
  <si>
    <t>TOTAL</t>
  </si>
  <si>
    <t>META</t>
  </si>
  <si>
    <t>PRESUPUESTO</t>
  </si>
  <si>
    <t>Estimación presupuestaria del periodo y anual</t>
  </si>
  <si>
    <t>1.1 Oferta Cultural democrática y descentalizada</t>
  </si>
  <si>
    <t xml:space="preserve">Implementar actividades culturales, artísticas y educativas en las regiones periféricas, que contribuyan al ejercicio de sus derechos.  
</t>
  </si>
  <si>
    <t xml:space="preserve">Número de personas beneficiadas con las actividades culturales, artísticas y educativas realizadas en las regiones periféricas.  
</t>
  </si>
  <si>
    <r>
      <t xml:space="preserve"> 2021: 102.629
</t>
    </r>
    <r>
      <rPr>
        <sz val="11"/>
        <color rgb="FFFF0000"/>
        <rFont val="Verdana"/>
        <family val="2"/>
      </rPr>
      <t xml:space="preserve">
</t>
    </r>
  </si>
  <si>
    <t>Centro de Investigación y Conservación del Patrimonio Cultural   
Museo Rafael A. Calderón Guardia 
Centro Cultural e Histórico José Figueres Ferrer   
Casa de la Cultura de Puntarenas   
Sistema Nacional de Bibliotecas  
Centro Nacional de la Música   
Teatro Nacional
Teatro Popular Melico Salazar   
Centro Costarricense de Producción Cinematográfica
Centro de Producción Artística Cultural 
Archivo Nacional     
Editorial Costa Rica
Dirección de Bandas
Museo Nacional de Costa Rica</t>
  </si>
  <si>
    <t>El CCHJFF, la CCP, el CCPC, CNM, DB, MNCR, TPMS y SINABI  aumentaron la meta para el 2024.
La DB, el CCPC, el MNCR y el TPMS ajustaron el presupuesto para el 2024.</t>
  </si>
  <si>
    <t>Número estudiantes nuevos atendidos por el SINEM en las regiones periféricas.</t>
  </si>
  <si>
    <t>2021: 0</t>
  </si>
  <si>
    <t>Sistema Nacional de Educación Musical</t>
  </si>
  <si>
    <t xml:space="preserve">2023-2026: 535.146.035
2023: 127.373.397
2024: 131.154.044
2025: 134.849.398
2026: 141.769.196
</t>
  </si>
  <si>
    <t>El SINEM aumenta la meta para el período restante.</t>
  </si>
  <si>
    <t>1.2 Producción y transmisión de programas culturales</t>
  </si>
  <si>
    <t>Aumentar las horas de transmisión de los programas con contenido cultural, en los 3 medios de emisión: 13 Costa Rica Televisión, 101.5 de Radio Nacional y en la plataforma de Internet para fortalecer la difusión de las producciones culturales.</t>
  </si>
  <si>
    <t xml:space="preserve">Porcentaje de horas de emisión de programas con contenido cultural.
</t>
  </si>
  <si>
    <t>2021: 13,6%</t>
  </si>
  <si>
    <t>Sinart, Costa Rica Medios</t>
  </si>
  <si>
    <t xml:space="preserve">2023-2026: 25%   
2023: 15%
2024: 17%                 
2025: 20%
2026: 25%                                                                                     </t>
  </si>
  <si>
    <t>2023-2026: 6.260.595.000
2023: 1.500.000.000
2024: 1.530.000.000
2025: 1.575.900.000
2026: 1.654.695.000</t>
  </si>
  <si>
    <t>Sin Cambios</t>
  </si>
  <si>
    <t>1.3 Proyecto 1828. Construcción y equipamiento del edificio para el Centro de Acopio y Administración de Colecciones patrimoniales, Sede José Fabio Góngora, Pavas. Museo Nacional de Costa Rica</t>
  </si>
  <si>
    <t>Construir la infraestructura necesaria, adecuada y universal para la educación, investigación, divulgación, exhibición  y conservación del patrimonio que custodia el MNCR, mediante una propuesta de desarrollo integral en la Sede “José Fabio Góngora” ubicada en Pavas.</t>
  </si>
  <si>
    <t>Porcentaje de avance de obra</t>
  </si>
  <si>
    <t>2021: 1%</t>
  </si>
  <si>
    <t>Museo Nacional de Costa Rica</t>
  </si>
  <si>
    <t>2023-2024: 100%
2025:25%
2026:100%</t>
  </si>
  <si>
    <t>2025-2026: 10.271.998.670
2025: 2.567.999.668
2026: 7.703.999.003</t>
  </si>
  <si>
    <t>Sin cambios</t>
  </si>
  <si>
    <t xml:space="preserve">2.1 Fondos Concursables </t>
  </si>
  <si>
    <t xml:space="preserve">Impulsar proyectos o iniciativas culturales y artísticas mediante fondos concursables que estimulen la producción artística y la gestión cultural. </t>
  </si>
  <si>
    <t xml:space="preserve">Porcentaje de proyectos que culminan su ejecución con respecto a los financiados.
</t>
  </si>
  <si>
    <t xml:space="preserve">2021:99%
</t>
  </si>
  <si>
    <t>2023-2026: 98%
2023: 98%
2024: 99%
2025: 98%
2026: 97%</t>
  </si>
  <si>
    <t xml:space="preserve">Museo de Arte Costarricense   
Dirección de GestiónSociocultural
Teatro Popular Melico Salazar   
Centro Costarricense de Producción Cinematográfica
Colegio de Costa Rica
Museo de Arte y Diseño Contemporáneo 
Centro de Producción Artística Cultural
</t>
  </si>
  <si>
    <t>CCPC aumenta proyectos para el 2024, el CCR aumenta proyectos y presupuesto para el 2024. Se incluyen el MADC y el CPAC como ejecutores</t>
  </si>
  <si>
    <t>2.2 Programa de Formación Técnica para el Empleo</t>
  </si>
  <si>
    <t>Contribuir a  la incorporación al mercado laboral de las personas participantes del programa mediante procesos de formación técnica según área de especialización que les permita mejorar su  calidad de vida.</t>
  </si>
  <si>
    <t xml:space="preserve">Número de personas graduadas con formación técnica vinculada a la economía creativa </t>
  </si>
  <si>
    <t xml:space="preserve">2021: 67                                               </t>
  </si>
  <si>
    <t xml:space="preserve">2023-2026: 435.096.452
2023: 108.774.113
2024: 108.774.113
2025: 108.774.113
2026: 108.774.113
</t>
  </si>
  <si>
    <t>Fundación Parque Metropolitano La Libertad</t>
  </si>
  <si>
    <t xml:space="preserve">2023-2026: 325
2023: 103
2024: 44 
2025: 134 
2026: 44                                                        </t>
  </si>
  <si>
    <t>Número de personas graduadas de los procesos de formación técnica que se emplean en empresas y organizaciones o desarrollan emprendimientos, según su área de especialización.</t>
  </si>
  <si>
    <t>2021: 57</t>
  </si>
  <si>
    <t xml:space="preserve">2024-2026: 239
2024: 87 
2025: 38 
2026: 114 </t>
  </si>
  <si>
    <t>sin Cambios</t>
  </si>
  <si>
    <t>3.1 Programa para la atención y el ejercicio de derechos ciudadanos dirigido a personas  jóvenes.</t>
  </si>
  <si>
    <t xml:space="preserve">Implementar actividades participativas y educativas para incentivar la incorporación de las personas jóvenes en la oferta del MCJ que contribuya en el ejercicio de sus derechos ciudadanos. </t>
  </si>
  <si>
    <t xml:space="preserve">Número de personas jóvenes que participan en la oferta del MCJ 
</t>
  </si>
  <si>
    <t>2021: 2.839</t>
  </si>
  <si>
    <t>Museo de Arte Costarricense   
Museo Histórico Cultural Juan Santamaría   
Museo de Arte y Diseño Contemporaneo  
Dirección de Gestión Sociocultural   
Sistema Nacional de Bibliotecas 
Dirección de Bandas    
Sistema Nacional de Educación Musical  
Teatro Popular Melico Salazar   
Centro Costarricense de Producción Cinematográfica  
Parque Metropolitano La Libertad</t>
  </si>
  <si>
    <t>El MADC ajusta la meta.  El MADC y el TPMS disminuyen el presupuesto según análsis realizado por las instituciones.</t>
  </si>
  <si>
    <t xml:space="preserve">Desarrollar en los Centros Cívicos por la Paz la estategia de gestión de juventudes por medio de acciones programáticas  para promover la paz social y el desarrollo integral de las personas jóvenes 
</t>
  </si>
  <si>
    <t>Número de personas jóvenes entre los 12 y 35 años beneficiarias de la estrategia de gestión de juventudes en Centro Cívicos por la Paz</t>
  </si>
  <si>
    <t>2021: 1025</t>
  </si>
  <si>
    <t>Consejo Nacional de la Política Pública de la Persona Joven</t>
  </si>
  <si>
    <t>El CPJ aumentó la meta y el presupuesto para el periodo restante.</t>
  </si>
  <si>
    <t>3.2 Programa de Inclusión para personas jóvenes con discapacidad</t>
  </si>
  <si>
    <t>Generar acciones en temas específicos dirigidas para personas jóvenes con discapacidad para promover su desarrollo integral y su participación plena en todos los ámbitos de la sociedad.</t>
  </si>
  <si>
    <t>Número de personas jóvenes con discapacidad de 12 a 35 años beneficiadas de las acciones ejecutadas.</t>
  </si>
  <si>
    <t>2021: 1796</t>
  </si>
  <si>
    <t xml:space="preserve">2023-2026: 871.365.704                                         
2023: 217.841.426                                                                           2024:  217.841.426                                                                                           2025:  217.841.426                                                                       2026:  217.841.426                                                                         
</t>
  </si>
  <si>
    <t xml:space="preserve">Consejo Nacional de la Política Pública de la Persona Joven </t>
  </si>
  <si>
    <t xml:space="preserve">2023-2026: 5.600 
2023: 1.400                                                                     
2024: 1.400
2025: 1.400
2026: 1.400     </t>
  </si>
  <si>
    <t>3.3 Programa Impulso Emprende Joven</t>
  </si>
  <si>
    <t xml:space="preserve">Capacitar a las persona jóvenes para reforzar sus capacidades emprendedoras e innovadoras para mejorar sus ideas o modelos de negocios o fortalecer un emprendimiento ya existente. 
</t>
  </si>
  <si>
    <t>Número de personas jóvenes  entre los 18 y 35 años capacitadas.</t>
  </si>
  <si>
    <t>2021: 100</t>
  </si>
  <si>
    <t xml:space="preserve">2023-2026: 80.000.000
2023: 20.000.000
2024: 20.000.000                                                                                           2025: 20.000.000                                                                     2026: 20.000.000                                                                       
</t>
  </si>
  <si>
    <t xml:space="preserve">2023-2026: 400 
2023: 100
2024: 100               
2025: 100             
2026: 100 </t>
  </si>
  <si>
    <t xml:space="preserve">2023-2026:  5.616
2023: 849
2024: 1.382
2025: 1.620
2026: 1.765
</t>
  </si>
  <si>
    <t>2023-2026: 508                                                     
2023: 75
2024: 103
2025: 135
2026: 195</t>
  </si>
  <si>
    <t xml:space="preserve">2023-2026: 1.586                                                                  
2023: 229
2024: 425
2025: 427
2026: 505
</t>
  </si>
  <si>
    <t xml:space="preserve">2023-2026: 1.447                                                                 
2023: 215
2024:373
2025: 440
2026: 419
</t>
  </si>
  <si>
    <t>2023-2026: 964                                                            
2023: 166
2024: 233
2025: 279
2026: 286</t>
  </si>
  <si>
    <t>2023-2026: 1.111                                                             
2023: 164
2024: 248
2025: 339
2026: 360</t>
  </si>
  <si>
    <t xml:space="preserve">2023-2026: 803
2023: 217
2024: 255
2025: 238
2026: 93
</t>
  </si>
  <si>
    <t>2023-2026: 38.134
2023: 3.404
2024: 11.319
2025: 11.602
2026: 11.809</t>
  </si>
  <si>
    <t>2023-2026: 417.875
2023: 54.397
2024: 154.150
2025: 102.108
2026: 107.220</t>
  </si>
  <si>
    <t>2023-2026: 3.223.160.451
2023: 1.782.897.431
2024: 787.478.625
2025: 310.413.176
2026: 342.371.219</t>
  </si>
  <si>
    <t xml:space="preserve">2023-2026: 1.749 
2023: 264
2024: 490
2025: 495
2026: 500
</t>
  </si>
  <si>
    <t>2023-2026: 4.482.075.926
2023: 996.300.000
2024: 1.449.675.926
2025: 1.344.000.000
2026: 692.100.000</t>
  </si>
  <si>
    <t xml:space="preserve">2024-2026: 20.675
2024: 6.634
2025: 6.917
2026: 7.124
</t>
  </si>
  <si>
    <t>2024-2026: 921.637.502
2024: 306.078.011
2025: 307.659.271
2026: 307.900.220</t>
  </si>
  <si>
    <t>2023-2026: 11.459
2023: 1.904
2024: 3.185          
2025: 3.185           
2026: 3.185</t>
  </si>
  <si>
    <t xml:space="preserve">2023-2026: 117.000 000
2023: 27.000 000
2024: 30.000 000                                                                                           2025: 30.000 000                                                                     2026: 30.000 000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</si>
</sst>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_-* #,##0_-;\-* #,##0_-;_-* &quot;-&quot;??_-;_-@_-"/>
  </numFmts>
  <fonts count="17" x14ac:knownFonts="1">
    <font>
      <sz val="11"/>
      <color theme="1"/>
      <name val="Aptos Narrow"/>
      <family val="2"/>
      <scheme val="minor"/>
    </font>
    <font>
      <sz val="12"/>
      <color theme="1"/>
      <name val="Aptos Narrow"/>
      <family val="2"/>
      <scheme val="minor"/>
    </font>
    <font>
      <b/>
      <sz val="18"/>
      <color theme="1"/>
      <name val="Verdana"/>
      <family val="2"/>
    </font>
    <font>
      <b/>
      <u/>
      <sz val="18"/>
      <color theme="1"/>
      <name val="Verdana"/>
      <family val="2"/>
    </font>
    <font>
      <sz val="12"/>
      <color rgb="FFFFFFFF"/>
      <name val="Arial Narrow"/>
      <family val="2"/>
    </font>
    <font>
      <sz val="12"/>
      <color theme="0"/>
      <name val="Arial Narrow"/>
      <family val="2"/>
    </font>
    <font>
      <sz val="11"/>
      <color theme="1"/>
      <name val="Verdana"/>
      <family val="2"/>
    </font>
    <font>
      <sz val="11"/>
      <name val="Verdana"/>
      <family val="2"/>
    </font>
    <font>
      <sz val="12"/>
      <name val="Aptos Narrow"/>
      <family val="2"/>
      <scheme val="minor"/>
    </font>
    <font>
      <sz val="11"/>
      <color rgb="FFFF0000"/>
      <name val="Verdana"/>
      <family val="2"/>
    </font>
    <font>
      <sz val="12"/>
      <name val="Calibri"/>
      <family val="2"/>
    </font>
    <font>
      <sz val="11"/>
      <color rgb="FF000000"/>
      <name val="Verdana"/>
      <family val="2"/>
    </font>
    <font>
      <b/>
      <sz val="22"/>
      <color theme="1"/>
      <name val="Verdana"/>
      <family val="2"/>
    </font>
    <font>
      <sz val="12"/>
      <name val="Arial Narrow"/>
      <family val="2"/>
    </font>
    <font>
      <b/>
      <sz val="12"/>
      <name val="Arial Narrow"/>
      <family val="2"/>
    </font>
    <font>
      <sz val="10"/>
      <color theme="1"/>
      <name val="Calibri"/>
      <family val="2"/>
    </font>
    <font>
      <sz val="12"/>
      <color theme="1"/>
      <name val="Calibri"/>
      <family val="2"/>
    </font>
  </fonts>
  <fills count="6">
    <fill>
      <patternFill patternType="none"/>
    </fill>
    <fill>
      <patternFill patternType="gray125"/>
    </fill>
    <fill>
      <patternFill patternType="solid">
        <fgColor theme="4" tint="0.79998168889431442"/>
        <bgColor indexed="64"/>
      </patternFill>
    </fill>
    <fill>
      <patternFill patternType="solid">
        <fgColor rgb="FF222A35"/>
        <bgColor rgb="FF222A35"/>
      </patternFill>
    </fill>
    <fill>
      <patternFill patternType="solid">
        <fgColor theme="0" tint="-0.249977111117893"/>
        <bgColor rgb="FF222A35"/>
      </patternFill>
    </fill>
    <fill>
      <patternFill patternType="solid">
        <fgColor theme="0"/>
        <bgColor indexed="64"/>
      </patternFill>
    </fill>
  </fills>
  <borders count="78">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medium">
        <color indexed="64"/>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diagonal/>
    </border>
    <border>
      <left style="thin">
        <color theme="0"/>
      </left>
      <right style="thin">
        <color theme="0"/>
      </right>
      <top style="thin">
        <color theme="0"/>
      </top>
      <bottom/>
      <diagonal/>
    </border>
    <border>
      <left style="thin">
        <color theme="0"/>
      </left>
      <right style="medium">
        <color indexed="64"/>
      </right>
      <top/>
      <bottom style="thin">
        <color theme="1"/>
      </bottom>
      <diagonal/>
    </border>
    <border>
      <left style="medium">
        <color indexed="64"/>
      </left>
      <right style="thin">
        <color rgb="FF000000"/>
      </right>
      <top/>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
      <left style="thin">
        <color auto="1"/>
      </left>
      <right/>
      <top/>
      <bottom style="thin">
        <color auto="1"/>
      </bottom>
      <diagonal/>
    </border>
    <border>
      <left/>
      <right style="medium">
        <color indexed="64"/>
      </right>
      <top style="thin">
        <color theme="1"/>
      </top>
      <bottom/>
      <diagonal/>
    </border>
    <border>
      <left style="thin">
        <color rgb="FF000000"/>
      </left>
      <right/>
      <top style="thin">
        <color rgb="FF000000"/>
      </top>
      <bottom style="thin">
        <color rgb="FF000000"/>
      </bottom>
      <diagonal/>
    </border>
    <border>
      <left/>
      <right style="medium">
        <color indexed="64"/>
      </right>
      <top/>
      <bottom/>
      <diagonal/>
    </border>
    <border>
      <left style="thin">
        <color auto="1"/>
      </left>
      <right/>
      <top style="thin">
        <color auto="1"/>
      </top>
      <bottom style="thin">
        <color auto="1"/>
      </bottom>
      <diagonal/>
    </border>
    <border>
      <left style="medium">
        <color indexed="64"/>
      </left>
      <right style="thin">
        <color rgb="FF000000"/>
      </right>
      <top/>
      <bottom style="thin">
        <color rgb="FF000000"/>
      </bottom>
      <diagonal/>
    </border>
    <border>
      <left/>
      <right style="medium">
        <color indexed="64"/>
      </right>
      <top/>
      <bottom style="thin">
        <color theme="1"/>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medium">
        <color indexed="64"/>
      </right>
      <top style="thin">
        <color rgb="FF000000"/>
      </top>
      <bottom/>
      <diagonal/>
    </border>
    <border>
      <left/>
      <right style="medium">
        <color indexed="64"/>
      </right>
      <top style="thin">
        <color theme="1"/>
      </top>
      <bottom style="thin">
        <color theme="1"/>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theme="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medium">
        <color indexed="64"/>
      </left>
      <right/>
      <top style="thin">
        <color theme="0"/>
      </top>
      <bottom/>
      <diagonal/>
    </border>
    <border>
      <left style="thin">
        <color theme="0"/>
      </left>
      <right style="thin">
        <color theme="0"/>
      </right>
      <top/>
      <bottom/>
      <diagonal/>
    </border>
    <border>
      <left style="thin">
        <color theme="0"/>
      </left>
      <right/>
      <top/>
      <bottom/>
      <diagonal/>
    </border>
    <border>
      <left style="thin">
        <color theme="0"/>
      </left>
      <right style="medium">
        <color indexed="64"/>
      </right>
      <top/>
      <bottom/>
      <diagonal/>
    </border>
    <border>
      <left style="thin">
        <color theme="0"/>
      </left>
      <right style="thin">
        <color theme="0"/>
      </right>
      <top/>
      <bottom style="thin">
        <color auto="1"/>
      </bottom>
      <diagonal/>
    </border>
    <border>
      <left style="thin">
        <color theme="0"/>
      </left>
      <right style="thin">
        <color theme="0"/>
      </right>
      <top/>
      <bottom style="thin">
        <color rgb="FF000000"/>
      </bottom>
      <diagonal/>
    </border>
    <border>
      <left style="thin">
        <color theme="0"/>
      </left>
      <right style="medium">
        <color indexed="64"/>
      </right>
      <top/>
      <bottom style="thin">
        <color rgb="FF000000"/>
      </bottom>
      <diagonal/>
    </border>
    <border>
      <left style="medium">
        <color indexed="64"/>
      </left>
      <right/>
      <top/>
      <bottom/>
      <diagonal/>
    </border>
    <border>
      <left style="thin">
        <color theme="0"/>
      </left>
      <right/>
      <top/>
      <bottom style="thin">
        <color rgb="FF000000"/>
      </bottom>
      <diagonal/>
    </border>
    <border>
      <left style="medium">
        <color indexed="64"/>
      </left>
      <right style="thin">
        <color auto="1"/>
      </right>
      <top style="thin">
        <color theme="0"/>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theme="1"/>
      </right>
      <top style="thin">
        <color theme="1"/>
      </top>
      <bottom style="thin">
        <color theme="1"/>
      </bottom>
      <diagonal/>
    </border>
    <border>
      <left style="thin">
        <color rgb="FF000000"/>
      </left>
      <right style="thin">
        <color rgb="FF000000"/>
      </right>
      <top/>
      <bottom/>
      <diagonal/>
    </border>
    <border>
      <left style="medium">
        <color indexed="64"/>
      </left>
      <right style="thin">
        <color auto="1"/>
      </right>
      <top/>
      <bottom style="thin">
        <color rgb="FF000000"/>
      </bottom>
      <diagonal/>
    </border>
    <border>
      <left/>
      <right style="thin">
        <color auto="1"/>
      </right>
      <top style="thin">
        <color auto="1"/>
      </top>
      <bottom style="thin">
        <color auto="1"/>
      </bottom>
      <diagonal/>
    </border>
    <border>
      <left style="medium">
        <color indexed="64"/>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style="medium">
        <color indexed="64"/>
      </left>
      <right style="thin">
        <color auto="1"/>
      </right>
      <top style="thin">
        <color auto="1"/>
      </top>
      <bottom/>
      <diagonal/>
    </border>
    <border>
      <left style="thin">
        <color auto="1"/>
      </left>
      <right style="thin">
        <color auto="1"/>
      </right>
      <top style="thin">
        <color rgb="FF000000"/>
      </top>
      <bottom/>
      <diagonal/>
    </border>
    <border>
      <left/>
      <right style="thin">
        <color rgb="FF000000"/>
      </right>
      <top style="thin">
        <color auto="1"/>
      </top>
      <bottom/>
      <diagonal/>
    </border>
    <border>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style="thin">
        <color auto="1"/>
      </bottom>
      <diagonal/>
    </border>
    <border>
      <left/>
      <right style="thin">
        <color auto="1"/>
      </right>
      <top style="thin">
        <color auto="1"/>
      </top>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right style="thin">
        <color auto="1"/>
      </right>
      <top style="thin">
        <color auto="1"/>
      </top>
      <bottom style="medium">
        <color indexed="64"/>
      </bottom>
      <diagonal/>
    </border>
    <border>
      <left style="thin">
        <color theme="1"/>
      </left>
      <right style="medium">
        <color indexed="64"/>
      </right>
      <top style="thin">
        <color theme="1"/>
      </top>
      <bottom style="medium">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51">
    <xf numFmtId="0" fontId="0" fillId="0" borderId="0" xfId="0"/>
    <xf numFmtId="0" fontId="1" fillId="0" borderId="0" xfId="1"/>
    <xf numFmtId="0" fontId="4" fillId="3" borderId="13"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6" fillId="0" borderId="22" xfId="1" applyFont="1" applyBorder="1" applyAlignment="1">
      <alignment horizontal="justify" vertical="top" wrapText="1"/>
    </xf>
    <xf numFmtId="0" fontId="6" fillId="0" borderId="23" xfId="1" applyFont="1" applyBorder="1" applyAlignment="1">
      <alignment horizontal="center" vertical="top" wrapText="1"/>
    </xf>
    <xf numFmtId="1" fontId="8" fillId="0" borderId="24" xfId="1" applyNumberFormat="1" applyFont="1" applyBorder="1" applyAlignment="1">
      <alignment horizontal="center" vertical="center"/>
    </xf>
    <xf numFmtId="1" fontId="8" fillId="0" borderId="23" xfId="1" applyNumberFormat="1" applyFont="1" applyBorder="1" applyAlignment="1">
      <alignment horizontal="center" vertical="center"/>
    </xf>
    <xf numFmtId="1" fontId="8" fillId="0" borderId="25" xfId="1" applyNumberFormat="1" applyFont="1" applyBorder="1" applyAlignment="1">
      <alignment horizontal="center" vertical="center"/>
    </xf>
    <xf numFmtId="22" fontId="7" fillId="0" borderId="7" xfId="1" applyNumberFormat="1" applyFont="1" applyBorder="1" applyAlignment="1">
      <alignment vertical="top" wrapText="1"/>
    </xf>
    <xf numFmtId="0" fontId="6" fillId="0" borderId="27" xfId="1" applyFont="1" applyBorder="1" applyAlignment="1">
      <alignment horizontal="justify" vertical="top" wrapText="1"/>
    </xf>
    <xf numFmtId="0" fontId="6" fillId="0" borderId="7" xfId="1" applyFont="1" applyBorder="1" applyAlignment="1">
      <alignment horizontal="center" vertical="top" wrapText="1"/>
    </xf>
    <xf numFmtId="1" fontId="8" fillId="0" borderId="7" xfId="1" applyNumberFormat="1" applyFont="1" applyBorder="1" applyAlignment="1">
      <alignment horizontal="center" vertical="center"/>
    </xf>
    <xf numFmtId="0" fontId="7" fillId="0" borderId="7" xfId="1" applyFont="1" applyBorder="1" applyAlignment="1">
      <alignment vertical="top" wrapText="1"/>
    </xf>
    <xf numFmtId="0" fontId="6" fillId="0" borderId="32" xfId="1" applyFont="1" applyBorder="1" applyAlignment="1">
      <alignment horizontal="justify" vertical="top" wrapText="1"/>
    </xf>
    <xf numFmtId="0" fontId="7" fillId="0" borderId="33" xfId="1" applyFont="1" applyBorder="1" applyAlignment="1">
      <alignment horizontal="justify" vertical="top" wrapText="1"/>
    </xf>
    <xf numFmtId="0" fontId="11" fillId="0" borderId="34" xfId="1" applyFont="1" applyBorder="1" applyAlignment="1">
      <alignment horizontal="center" vertical="center" wrapText="1"/>
    </xf>
    <xf numFmtId="22" fontId="7" fillId="0" borderId="7" xfId="1" applyNumberFormat="1" applyFont="1" applyBorder="1" applyAlignment="1">
      <alignment horizontal="left" vertical="top" wrapText="1"/>
    </xf>
    <xf numFmtId="0" fontId="6" fillId="0" borderId="37" xfId="1" applyFont="1" applyBorder="1" applyAlignment="1">
      <alignment horizontal="justify" vertical="top" wrapText="1"/>
    </xf>
    <xf numFmtId="0" fontId="7" fillId="0" borderId="38" xfId="1" applyFont="1" applyBorder="1" applyAlignment="1">
      <alignment horizontal="justify" vertical="top" wrapText="1"/>
    </xf>
    <xf numFmtId="0" fontId="11" fillId="0" borderId="38" xfId="1" applyFont="1" applyBorder="1" applyAlignment="1">
      <alignment horizontal="center" vertical="top" wrapText="1"/>
    </xf>
    <xf numFmtId="1" fontId="8" fillId="0" borderId="38" xfId="1" applyNumberFormat="1" applyFont="1" applyBorder="1" applyAlignment="1">
      <alignment horizontal="center" vertical="center"/>
    </xf>
    <xf numFmtId="0" fontId="7" fillId="0" borderId="38" xfId="1" applyFont="1" applyBorder="1" applyAlignment="1">
      <alignment vertical="top" wrapText="1"/>
    </xf>
    <xf numFmtId="0" fontId="8" fillId="0" borderId="0" xfId="1" applyFont="1"/>
    <xf numFmtId="0" fontId="14" fillId="4" borderId="17" xfId="1" applyFont="1" applyFill="1" applyBorder="1" applyAlignment="1">
      <alignment horizontal="center" vertical="center" wrapText="1"/>
    </xf>
    <xf numFmtId="0" fontId="6" fillId="0" borderId="57" xfId="1" applyFont="1" applyBorder="1" applyAlignment="1">
      <alignment horizontal="justify" vertical="top" wrapText="1"/>
    </xf>
    <xf numFmtId="0" fontId="6" fillId="0" borderId="58" xfId="1" applyFont="1" applyBorder="1" applyAlignment="1">
      <alignment horizontal="center" vertical="top" wrapText="1"/>
    </xf>
    <xf numFmtId="3" fontId="7" fillId="0" borderId="34" xfId="1" applyNumberFormat="1" applyFont="1" applyBorder="1" applyAlignment="1">
      <alignment horizontal="center" vertical="top" wrapText="1"/>
    </xf>
    <xf numFmtId="0" fontId="7" fillId="0" borderId="58" xfId="1" applyFont="1" applyBorder="1" applyAlignment="1">
      <alignment horizontal="left" vertical="top" wrapText="1"/>
    </xf>
    <xf numFmtId="3" fontId="7" fillId="0" borderId="60" xfId="1" applyNumberFormat="1" applyFont="1" applyBorder="1" applyAlignment="1">
      <alignment horizontal="center" vertical="top" wrapText="1"/>
    </xf>
    <xf numFmtId="3" fontId="7" fillId="0" borderId="60" xfId="1" applyNumberFormat="1" applyFont="1" applyBorder="1" applyAlignment="1">
      <alignment horizontal="left" vertical="top" wrapText="1"/>
    </xf>
    <xf numFmtId="0" fontId="7" fillId="0" borderId="33" xfId="1" applyFont="1" applyBorder="1" applyAlignment="1">
      <alignment horizontal="left" vertical="top" wrapText="1"/>
    </xf>
    <xf numFmtId="164" fontId="15" fillId="0" borderId="0" xfId="1" applyNumberFormat="1" applyFont="1" applyAlignment="1">
      <alignment horizontal="center" vertical="top"/>
    </xf>
    <xf numFmtId="0" fontId="16" fillId="0" borderId="0" xfId="1" applyFont="1"/>
    <xf numFmtId="0" fontId="7" fillId="0" borderId="62" xfId="1" applyFont="1" applyBorder="1" applyAlignment="1">
      <alignment horizontal="justify" vertical="top" wrapText="1"/>
    </xf>
    <xf numFmtId="49" fontId="7" fillId="0" borderId="7" xfId="1" applyNumberFormat="1" applyFont="1" applyBorder="1" applyAlignment="1">
      <alignment horizontal="center" vertical="top" wrapText="1"/>
    </xf>
    <xf numFmtId="3" fontId="7" fillId="0" borderId="62" xfId="1" applyNumberFormat="1" applyFont="1" applyBorder="1" applyAlignment="1">
      <alignment horizontal="center" vertical="top" wrapText="1"/>
    </xf>
    <xf numFmtId="49" fontId="7" fillId="0" borderId="29" xfId="1" applyNumberFormat="1" applyFont="1" applyBorder="1" applyAlignment="1">
      <alignment horizontal="left" vertical="top" wrapText="1"/>
    </xf>
    <xf numFmtId="3" fontId="7" fillId="0" borderId="7" xfId="1" applyNumberFormat="1" applyFont="1" applyBorder="1" applyAlignment="1">
      <alignment horizontal="center" vertical="top" wrapText="1"/>
    </xf>
    <xf numFmtId="3" fontId="7" fillId="0" borderId="7" xfId="1" applyNumberFormat="1" applyFont="1" applyBorder="1" applyAlignment="1">
      <alignment horizontal="left" vertical="top" wrapText="1"/>
    </xf>
    <xf numFmtId="0" fontId="7" fillId="0" borderId="7" xfId="1" applyFont="1" applyBorder="1" applyAlignment="1">
      <alignment horizontal="left" vertical="top" wrapText="1"/>
    </xf>
    <xf numFmtId="0" fontId="6" fillId="0" borderId="63" xfId="1" applyFont="1" applyBorder="1" applyAlignment="1">
      <alignment horizontal="justify" vertical="top" wrapText="1"/>
    </xf>
    <xf numFmtId="0" fontId="6" fillId="0" borderId="7" xfId="1" applyFont="1" applyBorder="1" applyAlignment="1">
      <alignment horizontal="justify" vertical="top" wrapText="1"/>
    </xf>
    <xf numFmtId="49" fontId="7" fillId="0" borderId="64" xfId="1" applyNumberFormat="1" applyFont="1" applyBorder="1" applyAlignment="1">
      <alignment horizontal="left" vertical="top" wrapText="1"/>
    </xf>
    <xf numFmtId="9" fontId="7" fillId="0" borderId="59" xfId="1" applyNumberFormat="1" applyFont="1" applyBorder="1" applyAlignment="1">
      <alignment horizontal="center" vertical="top" wrapText="1"/>
    </xf>
    <xf numFmtId="9" fontId="7" fillId="0" borderId="65" xfId="1" applyNumberFormat="1" applyFont="1" applyBorder="1" applyAlignment="1">
      <alignment horizontal="center" vertical="top" wrapText="1"/>
    </xf>
    <xf numFmtId="9" fontId="7" fillId="0" borderId="64" xfId="1" applyNumberFormat="1" applyFont="1" applyBorder="1" applyAlignment="1">
      <alignment horizontal="center" vertical="top" wrapText="1"/>
    </xf>
    <xf numFmtId="0" fontId="7" fillId="0" borderId="64" xfId="1" applyFont="1" applyBorder="1" applyAlignment="1">
      <alignment horizontal="left" vertical="top" wrapText="1"/>
    </xf>
    <xf numFmtId="3" fontId="7" fillId="0" borderId="0" xfId="1" applyNumberFormat="1" applyFont="1" applyAlignment="1">
      <alignment horizontal="left" vertical="top" wrapText="1"/>
    </xf>
    <xf numFmtId="0" fontId="6" fillId="0" borderId="66" xfId="1" applyFont="1" applyBorder="1" applyAlignment="1">
      <alignment horizontal="justify" vertical="top" wrapText="1"/>
    </xf>
    <xf numFmtId="49" fontId="7" fillId="0" borderId="65" xfId="1" applyNumberFormat="1" applyFont="1" applyBorder="1" applyAlignment="1">
      <alignment horizontal="left" vertical="top" wrapText="1"/>
    </xf>
    <xf numFmtId="0" fontId="7" fillId="0" borderId="58" xfId="1" applyFont="1" applyBorder="1" applyAlignment="1">
      <alignment horizontal="center" vertical="top" wrapText="1"/>
    </xf>
    <xf numFmtId="9" fontId="7" fillId="5" borderId="59" xfId="2" applyFont="1" applyFill="1" applyBorder="1" applyAlignment="1">
      <alignment horizontal="center" vertical="top" wrapText="1"/>
    </xf>
    <xf numFmtId="9" fontId="7" fillId="0" borderId="57" xfId="2" applyFont="1" applyFill="1" applyBorder="1" applyAlignment="1">
      <alignment horizontal="center" vertical="top" wrapText="1"/>
    </xf>
    <xf numFmtId="0" fontId="7" fillId="0" borderId="56" xfId="1" applyFont="1" applyBorder="1" applyAlignment="1">
      <alignment horizontal="justify" vertical="top" wrapText="1"/>
    </xf>
    <xf numFmtId="165" fontId="6" fillId="0" borderId="7" xfId="3" applyNumberFormat="1" applyFont="1" applyFill="1" applyBorder="1" applyAlignment="1">
      <alignment horizontal="left" vertical="top" wrapText="1"/>
    </xf>
    <xf numFmtId="3" fontId="7" fillId="0" borderId="59" xfId="1" applyNumberFormat="1" applyFont="1" applyBorder="1" applyAlignment="1">
      <alignment horizontal="center" vertical="top" wrapText="1"/>
    </xf>
    <xf numFmtId="0" fontId="8" fillId="0" borderId="62" xfId="1" applyFont="1" applyBorder="1" applyAlignment="1">
      <alignment horizontal="center" vertical="top"/>
    </xf>
    <xf numFmtId="0" fontId="8" fillId="0" borderId="7" xfId="1" applyFont="1" applyBorder="1" applyAlignment="1">
      <alignment horizontal="center" vertical="top"/>
    </xf>
    <xf numFmtId="49" fontId="7" fillId="0" borderId="7" xfId="1" applyNumberFormat="1" applyFont="1" applyBorder="1" applyAlignment="1">
      <alignment horizontal="left" vertical="top" wrapText="1"/>
    </xf>
    <xf numFmtId="49" fontId="6" fillId="0" borderId="7" xfId="3" applyNumberFormat="1" applyFont="1" applyFill="1" applyBorder="1" applyAlignment="1">
      <alignment horizontal="left" vertical="top" wrapText="1"/>
    </xf>
    <xf numFmtId="49" fontId="7" fillId="0" borderId="23" xfId="1" applyNumberFormat="1" applyFont="1" applyBorder="1" applyAlignment="1">
      <alignment horizontal="left" vertical="top" wrapText="1"/>
    </xf>
    <xf numFmtId="0" fontId="6" fillId="0" borderId="69" xfId="1" applyFont="1" applyBorder="1" applyAlignment="1">
      <alignment horizontal="justify" vertical="top"/>
    </xf>
    <xf numFmtId="0" fontId="6" fillId="0" borderId="70" xfId="1" applyFont="1" applyBorder="1" applyAlignment="1">
      <alignment horizontal="justify" vertical="top" wrapText="1"/>
    </xf>
    <xf numFmtId="49" fontId="7" fillId="0" borderId="71" xfId="1" applyNumberFormat="1" applyFont="1" applyBorder="1" applyAlignment="1">
      <alignment vertical="top" wrapText="1"/>
    </xf>
    <xf numFmtId="49" fontId="7" fillId="0" borderId="72" xfId="1" applyNumberFormat="1" applyFont="1" applyBorder="1" applyAlignment="1">
      <alignment vertical="top" wrapText="1"/>
    </xf>
    <xf numFmtId="3" fontId="8" fillId="0" borderId="62" xfId="1" applyNumberFormat="1" applyFont="1" applyBorder="1" applyAlignment="1">
      <alignment horizontal="center" vertical="top"/>
    </xf>
    <xf numFmtId="3" fontId="8" fillId="0" borderId="7" xfId="1" applyNumberFormat="1" applyFont="1" applyBorder="1" applyAlignment="1">
      <alignment horizontal="center" vertical="top"/>
    </xf>
    <xf numFmtId="3" fontId="8" fillId="0" borderId="7" xfId="1" applyNumberFormat="1" applyFont="1" applyBorder="1" applyAlignment="1">
      <alignment horizontal="left" vertical="top" wrapText="1"/>
    </xf>
    <xf numFmtId="0" fontId="6" fillId="0" borderId="7" xfId="1" applyFont="1" applyBorder="1" applyAlignment="1">
      <alignment horizontal="justify" vertical="top"/>
    </xf>
    <xf numFmtId="0" fontId="7" fillId="0" borderId="7" xfId="1" applyFont="1" applyBorder="1" applyAlignment="1">
      <alignment horizontal="justify" vertical="top" wrapText="1"/>
    </xf>
    <xf numFmtId="0" fontId="7" fillId="0" borderId="67" xfId="1" applyFont="1" applyBorder="1" applyAlignment="1">
      <alignment horizontal="justify" vertical="top" wrapText="1"/>
    </xf>
    <xf numFmtId="49" fontId="7" fillId="0" borderId="56" xfId="1" applyNumberFormat="1" applyFont="1" applyBorder="1" applyAlignment="1">
      <alignment horizontal="justify" vertical="top" wrapText="1"/>
    </xf>
    <xf numFmtId="49" fontId="7" fillId="0" borderId="73" xfId="1" applyNumberFormat="1" applyFont="1" applyBorder="1" applyAlignment="1">
      <alignment horizontal="justify" vertical="top" wrapText="1"/>
    </xf>
    <xf numFmtId="49" fontId="7" fillId="0" borderId="56" xfId="1" applyNumberFormat="1" applyFont="1" applyBorder="1" applyAlignment="1">
      <alignment horizontal="left" vertical="top" wrapText="1"/>
    </xf>
    <xf numFmtId="0" fontId="7" fillId="0" borderId="39" xfId="1" applyFont="1" applyBorder="1" applyAlignment="1">
      <alignment horizontal="justify" vertical="top" wrapText="1"/>
    </xf>
    <xf numFmtId="0" fontId="7" fillId="0" borderId="38" xfId="1" applyFont="1" applyBorder="1" applyAlignment="1">
      <alignment horizontal="justify" vertical="top"/>
    </xf>
    <xf numFmtId="0" fontId="7" fillId="0" borderId="38" xfId="1" applyFont="1" applyBorder="1" applyAlignment="1">
      <alignment horizontal="left" vertical="top" wrapText="1"/>
    </xf>
    <xf numFmtId="3" fontId="7" fillId="0" borderId="75" xfId="1" applyNumberFormat="1" applyFont="1" applyBorder="1" applyAlignment="1">
      <alignment horizontal="center" vertical="top" wrapText="1"/>
    </xf>
    <xf numFmtId="0" fontId="8" fillId="0" borderId="76" xfId="1" applyFont="1" applyBorder="1" applyAlignment="1">
      <alignment horizontal="center" vertical="top"/>
    </xf>
    <xf numFmtId="0" fontId="8" fillId="0" borderId="38" xfId="1" applyFont="1" applyBorder="1" applyAlignment="1">
      <alignment horizontal="center" vertical="top"/>
    </xf>
    <xf numFmtId="3" fontId="8" fillId="0" borderId="38" xfId="1" applyNumberFormat="1" applyFont="1" applyBorder="1" applyAlignment="1">
      <alignment horizontal="center" vertical="top"/>
    </xf>
    <xf numFmtId="49" fontId="7" fillId="0" borderId="40" xfId="1" applyNumberFormat="1" applyFont="1" applyBorder="1" applyAlignment="1">
      <alignment horizontal="left" vertical="top" wrapText="1"/>
    </xf>
    <xf numFmtId="1" fontId="8" fillId="0" borderId="6" xfId="1" applyNumberFormat="1" applyFont="1" applyBorder="1" applyAlignment="1">
      <alignment horizontal="center" vertical="center"/>
    </xf>
    <xf numFmtId="1" fontId="8" fillId="0" borderId="29" xfId="1" applyNumberFormat="1" applyFont="1" applyBorder="1" applyAlignment="1">
      <alignment horizontal="center" vertical="center"/>
    </xf>
    <xf numFmtId="22" fontId="7" fillId="0" borderId="36" xfId="1" applyNumberFormat="1" applyFont="1" applyBorder="1" applyAlignment="1">
      <alignment horizontal="justify" vertical="top" wrapText="1"/>
    </xf>
    <xf numFmtId="1" fontId="8" fillId="0" borderId="39" xfId="1" applyNumberFormat="1" applyFont="1" applyBorder="1" applyAlignment="1">
      <alignment horizontal="center" vertical="center"/>
    </xf>
    <xf numFmtId="1" fontId="8" fillId="0" borderId="40" xfId="1" applyNumberFormat="1" applyFont="1" applyBorder="1" applyAlignment="1">
      <alignment horizontal="center" vertical="center"/>
    </xf>
    <xf numFmtId="22" fontId="7" fillId="0" borderId="41" xfId="1" applyNumberFormat="1" applyFont="1" applyBorder="1" applyAlignment="1">
      <alignment horizontal="justify" vertical="top" wrapText="1"/>
    </xf>
    <xf numFmtId="3" fontId="7" fillId="0" borderId="23" xfId="1" applyNumberFormat="1" applyFont="1" applyBorder="1" applyAlignment="1">
      <alignment horizontal="center" vertical="top" wrapText="1"/>
    </xf>
    <xf numFmtId="0" fontId="7" fillId="0" borderId="35" xfId="1" applyFont="1" applyBorder="1" applyAlignment="1">
      <alignment horizontal="left" vertical="top" wrapText="1"/>
    </xf>
    <xf numFmtId="0" fontId="7" fillId="0" borderId="74" xfId="1" applyFont="1" applyBorder="1" applyAlignment="1">
      <alignment horizontal="left" vertical="top" wrapText="1"/>
    </xf>
    <xf numFmtId="0" fontId="7" fillId="0" borderId="77" xfId="1" applyFont="1" applyBorder="1" applyAlignment="1">
      <alignment horizontal="left" vertical="top" wrapText="1"/>
    </xf>
    <xf numFmtId="0" fontId="6" fillId="0" borderId="21" xfId="1" applyFont="1" applyBorder="1" applyAlignment="1">
      <alignment horizontal="justify" vertical="top" wrapText="1"/>
    </xf>
    <xf numFmtId="0" fontId="10" fillId="0" borderId="21" xfId="1" applyFont="1" applyBorder="1" applyAlignment="1">
      <alignment horizontal="justify"/>
    </xf>
    <xf numFmtId="0" fontId="10" fillId="0" borderId="30" xfId="1" applyFont="1" applyBorder="1" applyAlignment="1">
      <alignment horizontal="justify"/>
    </xf>
    <xf numFmtId="22" fontId="7" fillId="0" borderId="26" xfId="1" applyNumberFormat="1" applyFont="1" applyBorder="1" applyAlignment="1">
      <alignment horizontal="justify" vertical="top" wrapText="1"/>
    </xf>
    <xf numFmtId="22" fontId="7" fillId="0" borderId="28" xfId="1" applyNumberFormat="1" applyFont="1" applyBorder="1" applyAlignment="1">
      <alignment horizontal="justify" vertical="top" wrapText="1"/>
    </xf>
    <xf numFmtId="22" fontId="7" fillId="0" borderId="31" xfId="1" applyNumberFormat="1" applyFont="1" applyBorder="1" applyAlignment="1">
      <alignment horizontal="justify" vertical="top"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4" fillId="3" borderId="11"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4" fillId="3" borderId="15"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6" fillId="0" borderId="67" xfId="1" applyFont="1" applyBorder="1" applyAlignment="1">
      <alignment horizontal="justify" vertical="top" wrapText="1"/>
    </xf>
    <xf numFmtId="0" fontId="6" fillId="0" borderId="24" xfId="1" applyFont="1" applyBorder="1" applyAlignment="1">
      <alignment horizontal="justify" vertical="top" wrapText="1"/>
    </xf>
    <xf numFmtId="0" fontId="13" fillId="4" borderId="49" xfId="1" applyFont="1" applyFill="1" applyBorder="1" applyAlignment="1">
      <alignment horizontal="center" vertical="center" wrapText="1"/>
    </xf>
    <xf numFmtId="0" fontId="13" fillId="4" borderId="52" xfId="1" applyFont="1" applyFill="1" applyBorder="1" applyAlignment="1">
      <alignment horizontal="center" vertical="center" wrapText="1"/>
    </xf>
    <xf numFmtId="0" fontId="6" fillId="0" borderId="55" xfId="1" applyFont="1" applyBorder="1" applyAlignment="1">
      <alignment horizontal="justify" vertical="top" wrapText="1"/>
    </xf>
    <xf numFmtId="0" fontId="6" fillId="0" borderId="61" xfId="1" applyFont="1" applyBorder="1" applyAlignment="1">
      <alignment horizontal="justify" vertical="top" wrapText="1"/>
    </xf>
    <xf numFmtId="0" fontId="6" fillId="0" borderId="56" xfId="1" applyFont="1" applyBorder="1" applyAlignment="1">
      <alignment horizontal="justify" vertical="top" wrapText="1"/>
    </xf>
    <xf numFmtId="0" fontId="6" fillId="0" borderId="23" xfId="1" applyFont="1" applyBorder="1" applyAlignment="1">
      <alignment horizontal="justify" vertical="top" wrapText="1"/>
    </xf>
    <xf numFmtId="0" fontId="7" fillId="0" borderId="67" xfId="1" applyFont="1" applyBorder="1" applyAlignment="1">
      <alignment horizontal="left" vertical="top" wrapText="1"/>
    </xf>
    <xf numFmtId="0" fontId="7" fillId="0" borderId="24" xfId="1" applyFont="1" applyBorder="1" applyAlignment="1">
      <alignment horizontal="left" vertical="top" wrapText="1"/>
    </xf>
    <xf numFmtId="0" fontId="7" fillId="0" borderId="56" xfId="1" applyFont="1" applyBorder="1" applyAlignment="1">
      <alignment horizontal="justify" vertical="top" wrapText="1"/>
    </xf>
    <xf numFmtId="0" fontId="7" fillId="0" borderId="23" xfId="1" applyFont="1" applyBorder="1" applyAlignment="1">
      <alignment horizontal="justify" vertical="top" wrapText="1"/>
    </xf>
    <xf numFmtId="49" fontId="7" fillId="0" borderId="68" xfId="1" applyNumberFormat="1" applyFont="1" applyBorder="1" applyAlignment="1">
      <alignment horizontal="left" vertical="top" wrapText="1"/>
    </xf>
    <xf numFmtId="49" fontId="7" fillId="0" borderId="23" xfId="1" applyNumberFormat="1" applyFont="1" applyBorder="1" applyAlignment="1">
      <alignment horizontal="left" vertical="top" wrapText="1"/>
    </xf>
    <xf numFmtId="0" fontId="7" fillId="0" borderId="56" xfId="1" applyFont="1" applyBorder="1" applyAlignment="1">
      <alignment horizontal="left" vertical="top" wrapText="1"/>
    </xf>
    <xf numFmtId="0" fontId="7" fillId="0" borderId="23" xfId="1" applyFont="1" applyBorder="1" applyAlignment="1">
      <alignment horizontal="left" vertical="top" wrapText="1"/>
    </xf>
    <xf numFmtId="0" fontId="14" fillId="4" borderId="17"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3" fillId="4" borderId="12" xfId="1" applyFont="1" applyFill="1" applyBorder="1" applyAlignment="1">
      <alignment horizontal="center" vertical="center" wrapText="1"/>
    </xf>
    <xf numFmtId="0" fontId="14" fillId="4" borderId="47" xfId="1" applyFont="1" applyFill="1" applyBorder="1" applyAlignment="1">
      <alignment horizontal="center" vertical="center" wrapText="1"/>
    </xf>
    <xf numFmtId="0" fontId="13" fillId="4" borderId="48" xfId="1" applyFont="1" applyFill="1" applyBorder="1" applyAlignment="1">
      <alignment horizontal="center" vertical="center" wrapText="1"/>
    </xf>
    <xf numFmtId="0" fontId="13" fillId="4" borderId="54" xfId="1" applyFont="1" applyFill="1" applyBorder="1" applyAlignment="1">
      <alignment horizontal="center" vertical="center" wrapText="1"/>
    </xf>
    <xf numFmtId="0" fontId="12" fillId="2" borderId="42" xfId="1" applyFont="1" applyFill="1" applyBorder="1" applyAlignment="1">
      <alignment horizontal="center"/>
    </xf>
    <xf numFmtId="0" fontId="12" fillId="2" borderId="43" xfId="1" applyFont="1" applyFill="1" applyBorder="1" applyAlignment="1">
      <alignment horizontal="center"/>
    </xf>
    <xf numFmtId="0" fontId="13" fillId="4" borderId="44" xfId="1" applyFont="1" applyFill="1" applyBorder="1" applyAlignment="1">
      <alignment horizontal="center" vertical="center" wrapText="1"/>
    </xf>
    <xf numFmtId="0" fontId="13" fillId="4" borderId="11" xfId="1" applyFont="1" applyFill="1" applyBorder="1" applyAlignment="1">
      <alignment horizontal="center" vertical="center" wrapText="1"/>
    </xf>
    <xf numFmtId="0" fontId="13" fillId="4" borderId="45" xfId="1" applyFont="1" applyFill="1" applyBorder="1" applyAlignment="1">
      <alignment horizontal="center" vertical="center" wrapText="1"/>
    </xf>
    <xf numFmtId="0" fontId="13" fillId="4" borderId="50" xfId="1" applyFont="1" applyFill="1" applyBorder="1" applyAlignment="1">
      <alignment horizontal="center" vertical="center" wrapText="1"/>
    </xf>
    <xf numFmtId="0" fontId="13" fillId="4" borderId="51" xfId="1" applyFont="1" applyFill="1" applyBorder="1" applyAlignment="1">
      <alignment horizontal="center" vertical="center" wrapText="1"/>
    </xf>
    <xf numFmtId="0" fontId="14" fillId="4" borderId="46" xfId="1" applyFont="1" applyFill="1" applyBorder="1" applyAlignment="1">
      <alignment horizontal="center" vertical="center" wrapText="1"/>
    </xf>
    <xf numFmtId="0" fontId="14" fillId="4" borderId="53" xfId="1" applyFont="1" applyFill="1" applyBorder="1" applyAlignment="1">
      <alignment horizontal="center" vertical="center" wrapText="1"/>
    </xf>
  </cellXfs>
  <cellStyles count="4">
    <cellStyle name="Millares 2" xfId="3" xr:uid="{DC919273-1529-411C-8111-35C5F447D997}"/>
    <cellStyle name="Normal" xfId="0" builtinId="0"/>
    <cellStyle name="Normal 2" xfId="1" xr:uid="{EC7E8F45-6EF8-4ED3-BB98-C63374FE26C5}"/>
    <cellStyle name="Porcentaje 2" xfId="2" xr:uid="{9BC3C9A0-8B49-4FD0-9226-B32D8EB885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chinchilla.MCJ\Desktop\I%20MOD%20PNDIP%202023-2026%20MARZO%202024%20(para%20enviar).xlsx" TargetMode="External"/><Relationship Id="rId1" Type="http://schemas.openxmlformats.org/officeDocument/2006/relationships/externalLinkPath" Target="I%20MOD%20PNDIP%202023-2026%20MARZO%202024%20(para%20envi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Objetivos Sectoriales"/>
      <sheetName val="Matriz Intervenciones Públicas "/>
      <sheetName val="CCR"/>
      <sheetName val="MADC"/>
      <sheetName val="CPAC"/>
      <sheetName val="CCHJFF"/>
      <sheetName val="CCP"/>
      <sheetName val="CCPC"/>
      <sheetName val="CICPC"/>
      <sheetName val="CNM"/>
      <sheetName val="CPJ"/>
      <sheetName val="DB"/>
      <sheetName val="DGS"/>
      <sheetName val="ECR"/>
      <sheetName val="FPL"/>
      <sheetName val="MAC"/>
      <sheetName val="MCG"/>
      <sheetName val="MNCR"/>
      <sheetName val="SINABI"/>
      <sheetName val="SINART"/>
      <sheetName val="SINEM"/>
      <sheetName val="TN"/>
      <sheetName val="TPMS"/>
      <sheetName val="MHCJS"/>
      <sheetName val="DGAN"/>
    </sheetNames>
    <sheetDataSet>
      <sheetData sheetId="0" refreshError="1"/>
      <sheetData sheetId="1" refreshError="1"/>
      <sheetData sheetId="2" refreshError="1">
        <row r="8">
          <cell r="E8">
            <v>30</v>
          </cell>
          <cell r="F8">
            <v>32</v>
          </cell>
          <cell r="G8">
            <v>27</v>
          </cell>
          <cell r="H8">
            <v>14</v>
          </cell>
        </row>
        <row r="9">
          <cell r="J9">
            <v>96800000</v>
          </cell>
          <cell r="K9">
            <v>100000000</v>
          </cell>
          <cell r="L9">
            <v>96800000</v>
          </cell>
          <cell r="M9">
            <v>46800000</v>
          </cell>
        </row>
        <row r="17">
          <cell r="E17">
            <v>30</v>
          </cell>
          <cell r="F17">
            <v>32</v>
          </cell>
          <cell r="G17">
            <v>27</v>
          </cell>
          <cell r="H17">
            <v>14</v>
          </cell>
          <cell r="I17">
            <v>103</v>
          </cell>
        </row>
        <row r="23">
          <cell r="E23">
            <v>28</v>
          </cell>
          <cell r="F23">
            <v>31</v>
          </cell>
          <cell r="G23">
            <v>25</v>
          </cell>
          <cell r="H23">
            <v>13</v>
          </cell>
          <cell r="I23">
            <v>97</v>
          </cell>
        </row>
      </sheetData>
      <sheetData sheetId="3" refreshError="1">
        <row r="8">
          <cell r="K8">
            <v>10000000</v>
          </cell>
          <cell r="L8">
            <v>0</v>
          </cell>
          <cell r="M8">
            <v>0</v>
          </cell>
        </row>
        <row r="10">
          <cell r="E10">
            <v>0</v>
          </cell>
          <cell r="F10">
            <v>800</v>
          </cell>
          <cell r="G10">
            <v>800</v>
          </cell>
          <cell r="H10">
            <v>800</v>
          </cell>
          <cell r="J10">
            <v>0</v>
          </cell>
          <cell r="K10">
            <v>1000000</v>
          </cell>
          <cell r="L10">
            <v>1000000</v>
          </cell>
          <cell r="M10">
            <v>1000000</v>
          </cell>
        </row>
        <row r="15">
          <cell r="E15">
            <v>0</v>
          </cell>
          <cell r="F15">
            <v>5</v>
          </cell>
          <cell r="G15">
            <v>0</v>
          </cell>
          <cell r="H15">
            <v>0</v>
          </cell>
          <cell r="I15">
            <v>5</v>
          </cell>
        </row>
        <row r="19">
          <cell r="E19">
            <v>0</v>
          </cell>
          <cell r="F19">
            <v>5</v>
          </cell>
          <cell r="G19">
            <v>0</v>
          </cell>
          <cell r="H19">
            <v>0</v>
          </cell>
          <cell r="I19">
            <v>5</v>
          </cell>
        </row>
      </sheetData>
      <sheetData sheetId="4" refreshError="1">
        <row r="9">
          <cell r="E9">
            <v>0</v>
          </cell>
          <cell r="F9">
            <v>1</v>
          </cell>
          <cell r="G9">
            <v>0</v>
          </cell>
          <cell r="H9">
            <v>0</v>
          </cell>
        </row>
        <row r="10">
          <cell r="E10">
            <v>0</v>
          </cell>
          <cell r="F10">
            <v>50000</v>
          </cell>
          <cell r="G10">
            <v>0</v>
          </cell>
          <cell r="H10">
            <v>0</v>
          </cell>
          <cell r="J10">
            <v>0</v>
          </cell>
          <cell r="K10">
            <v>349999980.19</v>
          </cell>
          <cell r="L10">
            <v>0</v>
          </cell>
          <cell r="M10">
            <v>0</v>
          </cell>
        </row>
        <row r="11">
          <cell r="K11">
            <v>204000000</v>
          </cell>
          <cell r="L11">
            <v>160000000</v>
          </cell>
          <cell r="M11">
            <v>0</v>
          </cell>
        </row>
        <row r="17">
          <cell r="E17">
            <v>0</v>
          </cell>
          <cell r="F17">
            <v>25</v>
          </cell>
          <cell r="G17">
            <v>20</v>
          </cell>
          <cell r="H17">
            <v>0</v>
          </cell>
          <cell r="I17">
            <v>45</v>
          </cell>
        </row>
        <row r="21">
          <cell r="E21">
            <v>0</v>
          </cell>
          <cell r="F21">
            <v>25</v>
          </cell>
          <cell r="G21">
            <v>20</v>
          </cell>
          <cell r="H21">
            <v>0</v>
          </cell>
          <cell r="I21">
            <v>45</v>
          </cell>
        </row>
      </sheetData>
      <sheetData sheetId="5" refreshError="1">
        <row r="9">
          <cell r="E9">
            <v>3</v>
          </cell>
          <cell r="F9">
            <v>5</v>
          </cell>
          <cell r="G9">
            <v>5</v>
          </cell>
          <cell r="H9">
            <v>5</v>
          </cell>
        </row>
        <row r="10">
          <cell r="E10">
            <v>300</v>
          </cell>
          <cell r="F10">
            <v>600</v>
          </cell>
          <cell r="G10">
            <v>600</v>
          </cell>
          <cell r="H10">
            <v>600</v>
          </cell>
          <cell r="J10">
            <v>2400000</v>
          </cell>
          <cell r="K10">
            <v>2400000</v>
          </cell>
          <cell r="L10">
            <v>2400000</v>
          </cell>
          <cell r="M10">
            <v>2400000</v>
          </cell>
        </row>
      </sheetData>
      <sheetData sheetId="6" refreshError="1">
        <row r="9">
          <cell r="E9">
            <v>3</v>
          </cell>
          <cell r="F9">
            <v>3</v>
          </cell>
          <cell r="G9">
            <v>3</v>
          </cell>
          <cell r="H9">
            <v>3</v>
          </cell>
        </row>
        <row r="10">
          <cell r="E10">
            <v>30</v>
          </cell>
          <cell r="F10">
            <v>50</v>
          </cell>
          <cell r="G10">
            <v>50</v>
          </cell>
          <cell r="H10">
            <v>50</v>
          </cell>
          <cell r="J10">
            <v>750000</v>
          </cell>
          <cell r="K10">
            <v>750000</v>
          </cell>
          <cell r="L10">
            <v>750000</v>
          </cell>
          <cell r="M10">
            <v>750000</v>
          </cell>
        </row>
      </sheetData>
      <sheetData sheetId="7" refreshError="1">
        <row r="9">
          <cell r="E9">
            <v>8</v>
          </cell>
          <cell r="F9">
            <v>4</v>
          </cell>
          <cell r="G9">
            <v>4</v>
          </cell>
          <cell r="H9">
            <v>4</v>
          </cell>
        </row>
        <row r="10">
          <cell r="E10">
            <v>4</v>
          </cell>
          <cell r="F10">
            <v>8</v>
          </cell>
          <cell r="G10">
            <v>4</v>
          </cell>
          <cell r="H10">
            <v>4</v>
          </cell>
        </row>
        <row r="11">
          <cell r="E11">
            <v>4</v>
          </cell>
          <cell r="F11">
            <v>4</v>
          </cell>
          <cell r="G11">
            <v>8</v>
          </cell>
          <cell r="H11">
            <v>4</v>
          </cell>
        </row>
        <row r="12">
          <cell r="E12">
            <v>4</v>
          </cell>
          <cell r="F12">
            <v>4</v>
          </cell>
          <cell r="G12">
            <v>4</v>
          </cell>
          <cell r="H12">
            <v>8</v>
          </cell>
        </row>
        <row r="13">
          <cell r="E13">
            <v>4</v>
          </cell>
          <cell r="F13">
            <v>4</v>
          </cell>
          <cell r="G13">
            <v>4</v>
          </cell>
          <cell r="H13">
            <v>4</v>
          </cell>
        </row>
        <row r="14">
          <cell r="E14">
            <v>870</v>
          </cell>
          <cell r="F14">
            <v>2000</v>
          </cell>
          <cell r="G14">
            <v>2000</v>
          </cell>
          <cell r="H14">
            <v>2300</v>
          </cell>
          <cell r="J14">
            <v>20500000</v>
          </cell>
          <cell r="K14">
            <v>20500000</v>
          </cell>
          <cell r="L14">
            <v>20500000</v>
          </cell>
          <cell r="M14">
            <v>20500000</v>
          </cell>
        </row>
        <row r="15">
          <cell r="E15">
            <v>9</v>
          </cell>
          <cell r="F15">
            <v>17</v>
          </cell>
          <cell r="G15">
            <v>12</v>
          </cell>
          <cell r="H15">
            <v>9</v>
          </cell>
          <cell r="J15">
            <v>267500000</v>
          </cell>
          <cell r="K15">
            <v>368300000</v>
          </cell>
          <cell r="L15">
            <v>320200000</v>
          </cell>
          <cell r="M15">
            <v>268300000</v>
          </cell>
        </row>
        <row r="17">
          <cell r="E17">
            <v>0</v>
          </cell>
          <cell r="F17">
            <v>330</v>
          </cell>
          <cell r="G17">
            <v>420</v>
          </cell>
          <cell r="H17">
            <v>500</v>
          </cell>
          <cell r="J17">
            <v>0</v>
          </cell>
          <cell r="K17">
            <v>10250000</v>
          </cell>
          <cell r="L17">
            <v>10250000</v>
          </cell>
          <cell r="M17">
            <v>10250000</v>
          </cell>
        </row>
        <row r="24">
          <cell r="E24">
            <v>9</v>
          </cell>
          <cell r="F24">
            <v>17</v>
          </cell>
          <cell r="G24">
            <v>12</v>
          </cell>
          <cell r="H24">
            <v>9</v>
          </cell>
          <cell r="I24">
            <v>47</v>
          </cell>
        </row>
        <row r="27">
          <cell r="E27">
            <v>8</v>
          </cell>
          <cell r="F27">
            <v>16</v>
          </cell>
          <cell r="G27">
            <v>11</v>
          </cell>
          <cell r="H27">
            <v>8</v>
          </cell>
          <cell r="I27">
            <v>43</v>
          </cell>
        </row>
      </sheetData>
      <sheetData sheetId="8" refreshError="1">
        <row r="9">
          <cell r="E9">
            <v>0</v>
          </cell>
          <cell r="F9">
            <v>0</v>
          </cell>
          <cell r="G9">
            <v>0</v>
          </cell>
          <cell r="H9">
            <v>1</v>
          </cell>
        </row>
        <row r="10">
          <cell r="E10">
            <v>0</v>
          </cell>
          <cell r="F10">
            <v>1</v>
          </cell>
          <cell r="G10">
            <v>0</v>
          </cell>
          <cell r="H10">
            <v>0</v>
          </cell>
        </row>
        <row r="11">
          <cell r="E11">
            <v>0</v>
          </cell>
          <cell r="F11">
            <v>12</v>
          </cell>
          <cell r="G11">
            <v>0</v>
          </cell>
          <cell r="H11">
            <v>12</v>
          </cell>
          <cell r="J11">
            <v>0</v>
          </cell>
          <cell r="K11">
            <v>16000000</v>
          </cell>
          <cell r="L11">
            <v>0</v>
          </cell>
          <cell r="M11">
            <v>18000000</v>
          </cell>
        </row>
      </sheetData>
      <sheetData sheetId="9" refreshError="1">
        <row r="9">
          <cell r="E9">
            <v>1</v>
          </cell>
          <cell r="F9">
            <v>1</v>
          </cell>
          <cell r="G9">
            <v>1</v>
          </cell>
          <cell r="H9">
            <v>3</v>
          </cell>
        </row>
        <row r="10">
          <cell r="E10">
            <v>3</v>
          </cell>
          <cell r="F10">
            <v>2</v>
          </cell>
          <cell r="G10">
            <v>4</v>
          </cell>
          <cell r="H10">
            <v>3</v>
          </cell>
        </row>
        <row r="11">
          <cell r="E11">
            <v>0</v>
          </cell>
          <cell r="F11">
            <v>1</v>
          </cell>
          <cell r="G11">
            <v>4</v>
          </cell>
          <cell r="H11">
            <v>2</v>
          </cell>
        </row>
        <row r="12">
          <cell r="E12">
            <v>0</v>
          </cell>
          <cell r="F12">
            <v>3</v>
          </cell>
          <cell r="G12">
            <v>3</v>
          </cell>
          <cell r="H12">
            <v>3</v>
          </cell>
        </row>
        <row r="13">
          <cell r="E13">
            <v>3</v>
          </cell>
          <cell r="F13">
            <v>5</v>
          </cell>
          <cell r="G13">
            <v>1</v>
          </cell>
          <cell r="H13">
            <v>3</v>
          </cell>
        </row>
        <row r="14">
          <cell r="E14">
            <v>700</v>
          </cell>
          <cell r="F14">
            <v>3400</v>
          </cell>
          <cell r="G14">
            <v>3750</v>
          </cell>
          <cell r="H14">
            <v>4300</v>
          </cell>
          <cell r="J14">
            <v>8500000</v>
          </cell>
          <cell r="K14">
            <v>9000000</v>
          </cell>
          <cell r="L14">
            <v>10000000</v>
          </cell>
          <cell r="M14">
            <v>10500000</v>
          </cell>
        </row>
      </sheetData>
      <sheetData sheetId="10" refreshError="1">
        <row r="8">
          <cell r="E8">
            <v>1904</v>
          </cell>
          <cell r="F8">
            <v>3185</v>
          </cell>
          <cell r="G8">
            <v>3185</v>
          </cell>
          <cell r="H8">
            <v>3185</v>
          </cell>
          <cell r="J8">
            <v>27000000</v>
          </cell>
          <cell r="K8">
            <v>30000000</v>
          </cell>
          <cell r="L8">
            <v>30000000</v>
          </cell>
          <cell r="M8">
            <v>30000000</v>
          </cell>
        </row>
        <row r="9">
          <cell r="E9">
            <v>1400</v>
          </cell>
          <cell r="F9">
            <v>1400</v>
          </cell>
          <cell r="G9">
            <v>1400</v>
          </cell>
          <cell r="H9">
            <v>1400</v>
          </cell>
          <cell r="J9">
            <v>217841426</v>
          </cell>
          <cell r="K9">
            <v>217841426</v>
          </cell>
          <cell r="L9">
            <v>217841426</v>
          </cell>
          <cell r="M9">
            <v>217841426</v>
          </cell>
        </row>
        <row r="10">
          <cell r="E10">
            <v>100</v>
          </cell>
          <cell r="F10">
            <v>100</v>
          </cell>
          <cell r="G10">
            <v>100</v>
          </cell>
          <cell r="H10">
            <v>100</v>
          </cell>
          <cell r="J10">
            <v>20000000</v>
          </cell>
          <cell r="K10">
            <v>20000000</v>
          </cell>
          <cell r="L10">
            <v>20000000</v>
          </cell>
          <cell r="M10">
            <v>20000000</v>
          </cell>
        </row>
      </sheetData>
      <sheetData sheetId="11" refreshError="1">
        <row r="9">
          <cell r="E9">
            <v>5</v>
          </cell>
          <cell r="F9">
            <v>5</v>
          </cell>
          <cell r="G9">
            <v>5</v>
          </cell>
          <cell r="H9">
            <v>5</v>
          </cell>
        </row>
        <row r="10">
          <cell r="E10">
            <v>43</v>
          </cell>
          <cell r="F10">
            <v>50</v>
          </cell>
          <cell r="G10">
            <v>50</v>
          </cell>
          <cell r="H10">
            <v>50</v>
          </cell>
        </row>
        <row r="11">
          <cell r="E11">
            <v>35</v>
          </cell>
          <cell r="F11">
            <v>50</v>
          </cell>
          <cell r="G11">
            <v>50</v>
          </cell>
          <cell r="H11">
            <v>50</v>
          </cell>
        </row>
        <row r="12">
          <cell r="E12">
            <v>11</v>
          </cell>
          <cell r="F12">
            <v>11</v>
          </cell>
          <cell r="G12">
            <v>11</v>
          </cell>
          <cell r="H12">
            <v>11</v>
          </cell>
        </row>
        <row r="13">
          <cell r="E13">
            <v>35</v>
          </cell>
          <cell r="F13">
            <v>60</v>
          </cell>
          <cell r="G13">
            <v>60</v>
          </cell>
          <cell r="H13">
            <v>60</v>
          </cell>
        </row>
        <row r="14">
          <cell r="E14">
            <v>9030</v>
          </cell>
          <cell r="F14">
            <v>32250</v>
          </cell>
          <cell r="G14">
            <v>32250</v>
          </cell>
          <cell r="H14">
            <v>32250</v>
          </cell>
          <cell r="J14">
            <v>1477558600</v>
          </cell>
          <cell r="K14">
            <v>57724304</v>
          </cell>
          <cell r="L14">
            <v>57724304</v>
          </cell>
          <cell r="M14">
            <v>57724304</v>
          </cell>
        </row>
        <row r="15">
          <cell r="E15">
            <v>0</v>
          </cell>
          <cell r="F15">
            <v>1750</v>
          </cell>
          <cell r="G15">
            <v>1800</v>
          </cell>
          <cell r="H15">
            <v>1800</v>
          </cell>
          <cell r="J15">
            <v>0</v>
          </cell>
          <cell r="K15">
            <v>143465482</v>
          </cell>
          <cell r="L15">
            <v>143465482</v>
          </cell>
          <cell r="M15">
            <v>143465482</v>
          </cell>
        </row>
      </sheetData>
      <sheetData sheetId="12" refreshError="1">
        <row r="8">
          <cell r="E8">
            <v>50</v>
          </cell>
          <cell r="F8">
            <v>75</v>
          </cell>
          <cell r="G8">
            <v>75</v>
          </cell>
          <cell r="H8">
            <v>50</v>
          </cell>
          <cell r="J8">
            <v>300000000</v>
          </cell>
          <cell r="K8">
            <v>435000000</v>
          </cell>
          <cell r="L8">
            <v>435000000</v>
          </cell>
          <cell r="M8">
            <v>300000000</v>
          </cell>
        </row>
        <row r="10">
          <cell r="E10">
            <v>0</v>
          </cell>
          <cell r="F10">
            <v>210</v>
          </cell>
          <cell r="G10">
            <v>210</v>
          </cell>
          <cell r="H10">
            <v>210</v>
          </cell>
          <cell r="J10">
            <v>0</v>
          </cell>
          <cell r="K10">
            <v>21000000</v>
          </cell>
          <cell r="L10">
            <v>21000000</v>
          </cell>
          <cell r="M10">
            <v>21000000</v>
          </cell>
        </row>
        <row r="17">
          <cell r="E17">
            <v>50</v>
          </cell>
          <cell r="F17">
            <v>75</v>
          </cell>
          <cell r="G17">
            <v>75</v>
          </cell>
          <cell r="H17">
            <v>50</v>
          </cell>
          <cell r="I17">
            <v>250</v>
          </cell>
        </row>
        <row r="20">
          <cell r="E20">
            <v>50</v>
          </cell>
          <cell r="F20">
            <v>75</v>
          </cell>
          <cell r="G20">
            <v>75</v>
          </cell>
          <cell r="H20">
            <v>50</v>
          </cell>
          <cell r="I20">
            <v>250</v>
          </cell>
        </row>
      </sheetData>
      <sheetData sheetId="13" refreshError="1">
        <row r="9">
          <cell r="E9">
            <v>2</v>
          </cell>
          <cell r="F9">
            <v>0</v>
          </cell>
          <cell r="G9">
            <v>2</v>
          </cell>
          <cell r="H9">
            <v>0</v>
          </cell>
        </row>
        <row r="10">
          <cell r="E10">
            <v>0</v>
          </cell>
          <cell r="F10">
            <v>2</v>
          </cell>
          <cell r="G10">
            <v>0</v>
          </cell>
          <cell r="H10">
            <v>2</v>
          </cell>
        </row>
        <row r="11">
          <cell r="E11">
            <v>0</v>
          </cell>
          <cell r="F11">
            <v>2</v>
          </cell>
          <cell r="G11">
            <v>0</v>
          </cell>
          <cell r="H11">
            <v>2</v>
          </cell>
        </row>
        <row r="12">
          <cell r="E12">
            <v>0</v>
          </cell>
          <cell r="F12">
            <v>2</v>
          </cell>
          <cell r="G12">
            <v>2</v>
          </cell>
          <cell r="H12">
            <v>0</v>
          </cell>
        </row>
        <row r="13">
          <cell r="E13">
            <v>2</v>
          </cell>
          <cell r="F13">
            <v>0</v>
          </cell>
          <cell r="G13">
            <v>0</v>
          </cell>
          <cell r="H13">
            <v>2</v>
          </cell>
        </row>
        <row r="14">
          <cell r="E14">
            <v>240</v>
          </cell>
          <cell r="F14">
            <v>360</v>
          </cell>
          <cell r="G14">
            <v>240</v>
          </cell>
          <cell r="H14">
            <v>360</v>
          </cell>
          <cell r="J14">
            <v>2000000</v>
          </cell>
          <cell r="K14">
            <v>2000000</v>
          </cell>
          <cell r="L14">
            <v>2000000</v>
          </cell>
          <cell r="M14">
            <v>2000000</v>
          </cell>
        </row>
      </sheetData>
      <sheetData sheetId="14" refreshError="1">
        <row r="8">
          <cell r="E8">
            <v>103</v>
          </cell>
          <cell r="F8">
            <v>44</v>
          </cell>
          <cell r="G8">
            <v>134</v>
          </cell>
          <cell r="H8">
            <v>44</v>
          </cell>
          <cell r="J8">
            <v>108774113</v>
          </cell>
          <cell r="K8">
            <v>108774113</v>
          </cell>
          <cell r="L8">
            <v>108774113</v>
          </cell>
          <cell r="M8">
            <v>108774113</v>
          </cell>
        </row>
        <row r="9">
          <cell r="E9">
            <v>0</v>
          </cell>
          <cell r="F9">
            <v>87</v>
          </cell>
          <cell r="G9">
            <v>38</v>
          </cell>
          <cell r="H9">
            <v>114</v>
          </cell>
        </row>
        <row r="10">
          <cell r="E10">
            <v>0</v>
          </cell>
          <cell r="F10">
            <v>1852</v>
          </cell>
          <cell r="G10">
            <v>1945</v>
          </cell>
          <cell r="H10">
            <v>2042</v>
          </cell>
          <cell r="J10">
            <v>0</v>
          </cell>
          <cell r="K10">
            <v>118500000</v>
          </cell>
          <cell r="L10">
            <v>118500000</v>
          </cell>
          <cell r="M10">
            <v>118500000</v>
          </cell>
        </row>
      </sheetData>
      <sheetData sheetId="15" refreshError="1">
        <row r="8">
          <cell r="E8">
            <v>0</v>
          </cell>
          <cell r="F8">
            <v>150</v>
          </cell>
          <cell r="G8">
            <v>150</v>
          </cell>
          <cell r="H8">
            <v>150</v>
          </cell>
          <cell r="J8">
            <v>0</v>
          </cell>
          <cell r="K8">
            <v>1000000</v>
          </cell>
          <cell r="L8">
            <v>1000000</v>
          </cell>
          <cell r="M8">
            <v>1000000</v>
          </cell>
        </row>
        <row r="9">
          <cell r="E9">
            <v>50</v>
          </cell>
          <cell r="F9">
            <v>50</v>
          </cell>
          <cell r="G9">
            <v>50</v>
          </cell>
          <cell r="H9">
            <v>0</v>
          </cell>
          <cell r="I9">
            <v>150</v>
          </cell>
          <cell r="J9">
            <v>50000000</v>
          </cell>
          <cell r="K9">
            <v>50000000</v>
          </cell>
          <cell r="L9">
            <v>50000000</v>
          </cell>
          <cell r="M9">
            <v>0</v>
          </cell>
        </row>
        <row r="19">
          <cell r="E19">
            <v>50</v>
          </cell>
          <cell r="F19">
            <v>50</v>
          </cell>
          <cell r="G19">
            <v>50</v>
          </cell>
          <cell r="H19">
            <v>0</v>
          </cell>
          <cell r="I19">
            <v>150</v>
          </cell>
        </row>
      </sheetData>
      <sheetData sheetId="16" refreshError="1">
        <row r="9">
          <cell r="E9">
            <v>0</v>
          </cell>
          <cell r="F9">
            <v>0</v>
          </cell>
          <cell r="G9">
            <v>7</v>
          </cell>
          <cell r="H9">
            <v>7</v>
          </cell>
        </row>
        <row r="10">
          <cell r="E10">
            <v>0</v>
          </cell>
          <cell r="F10">
            <v>6</v>
          </cell>
          <cell r="G10">
            <v>0</v>
          </cell>
          <cell r="H10">
            <v>0</v>
          </cell>
        </row>
        <row r="11">
          <cell r="E11">
            <v>6</v>
          </cell>
          <cell r="F11">
            <v>9</v>
          </cell>
          <cell r="G11">
            <v>8</v>
          </cell>
          <cell r="H11">
            <v>10</v>
          </cell>
        </row>
        <row r="12">
          <cell r="E12">
            <v>8</v>
          </cell>
          <cell r="F12">
            <v>0</v>
          </cell>
          <cell r="G12">
            <v>10</v>
          </cell>
          <cell r="H12">
            <v>0</v>
          </cell>
        </row>
        <row r="13">
          <cell r="E13">
            <v>0</v>
          </cell>
          <cell r="F13">
            <v>0</v>
          </cell>
          <cell r="G13">
            <v>0</v>
          </cell>
          <cell r="H13">
            <v>13</v>
          </cell>
        </row>
        <row r="14">
          <cell r="E14">
            <v>315</v>
          </cell>
          <cell r="F14">
            <v>325</v>
          </cell>
          <cell r="G14">
            <v>350</v>
          </cell>
          <cell r="H14">
            <v>350</v>
          </cell>
          <cell r="J14">
            <v>1200000</v>
          </cell>
          <cell r="K14">
            <v>1200000</v>
          </cell>
          <cell r="L14">
            <v>1200000</v>
          </cell>
          <cell r="M14">
            <v>1200000</v>
          </cell>
        </row>
      </sheetData>
      <sheetData sheetId="17" refreshError="1">
        <row r="9">
          <cell r="E9">
            <v>16</v>
          </cell>
          <cell r="F9">
            <v>16</v>
          </cell>
          <cell r="G9">
            <v>16</v>
          </cell>
          <cell r="H9">
            <v>16</v>
          </cell>
        </row>
        <row r="10">
          <cell r="E10">
            <v>5865</v>
          </cell>
          <cell r="F10">
            <v>11623</v>
          </cell>
          <cell r="G10">
            <v>11623</v>
          </cell>
          <cell r="H10">
            <v>11623</v>
          </cell>
          <cell r="J10">
            <v>13000000</v>
          </cell>
          <cell r="K10">
            <v>13800000</v>
          </cell>
          <cell r="L10">
            <v>13000000</v>
          </cell>
          <cell r="M10">
            <v>22625000</v>
          </cell>
        </row>
        <row r="11">
          <cell r="E11">
            <v>0</v>
          </cell>
          <cell r="F11">
            <v>0</v>
          </cell>
          <cell r="G11">
            <v>0.25</v>
          </cell>
          <cell r="H11">
            <v>1</v>
          </cell>
          <cell r="J11">
            <v>0</v>
          </cell>
          <cell r="K11">
            <v>0</v>
          </cell>
          <cell r="L11">
            <v>2567999667.5</v>
          </cell>
          <cell r="M11">
            <v>7703999002.5</v>
          </cell>
        </row>
      </sheetData>
      <sheetData sheetId="18" refreshError="1">
        <row r="9">
          <cell r="E9">
            <v>43</v>
          </cell>
          <cell r="F9">
            <v>60</v>
          </cell>
          <cell r="G9">
            <v>100</v>
          </cell>
          <cell r="H9">
            <v>150</v>
          </cell>
        </row>
        <row r="10">
          <cell r="E10">
            <v>94</v>
          </cell>
          <cell r="F10">
            <v>270</v>
          </cell>
          <cell r="G10">
            <v>300</v>
          </cell>
          <cell r="H10">
            <v>350</v>
          </cell>
        </row>
        <row r="11">
          <cell r="E11">
            <v>113</v>
          </cell>
          <cell r="F11">
            <v>250</v>
          </cell>
          <cell r="G11">
            <v>300</v>
          </cell>
          <cell r="H11">
            <v>300</v>
          </cell>
        </row>
        <row r="12">
          <cell r="E12">
            <v>91</v>
          </cell>
          <cell r="F12">
            <v>150</v>
          </cell>
          <cell r="G12">
            <v>200</v>
          </cell>
          <cell r="H12">
            <v>200</v>
          </cell>
        </row>
        <row r="13">
          <cell r="E13">
            <v>75</v>
          </cell>
          <cell r="F13">
            <v>150</v>
          </cell>
          <cell r="G13">
            <v>220</v>
          </cell>
          <cell r="H13">
            <v>250</v>
          </cell>
        </row>
        <row r="14">
          <cell r="E14">
            <v>14047</v>
          </cell>
          <cell r="F14">
            <v>27280</v>
          </cell>
          <cell r="G14">
            <v>34720</v>
          </cell>
          <cell r="H14">
            <v>38750</v>
          </cell>
          <cell r="J14">
            <v>20218000</v>
          </cell>
          <cell r="K14">
            <v>23438900</v>
          </cell>
          <cell r="L14">
            <v>25680700</v>
          </cell>
          <cell r="M14">
            <v>27141900</v>
          </cell>
        </row>
        <row r="15">
          <cell r="E15">
            <v>0</v>
          </cell>
          <cell r="F15">
            <v>1287</v>
          </cell>
          <cell r="G15">
            <v>1287</v>
          </cell>
          <cell r="H15">
            <v>1287</v>
          </cell>
          <cell r="J15">
            <v>0</v>
          </cell>
          <cell r="K15">
            <v>2000000</v>
          </cell>
          <cell r="L15">
            <v>2400000</v>
          </cell>
          <cell r="M15">
            <v>2600000</v>
          </cell>
        </row>
      </sheetData>
      <sheetData sheetId="19" refreshError="1">
        <row r="8">
          <cell r="E8">
            <v>0.15</v>
          </cell>
          <cell r="F8">
            <v>0.17</v>
          </cell>
          <cell r="G8">
            <v>0.2</v>
          </cell>
          <cell r="H8">
            <v>0.25</v>
          </cell>
          <cell r="J8">
            <v>1500000000</v>
          </cell>
          <cell r="K8">
            <v>1530000000</v>
          </cell>
          <cell r="L8">
            <v>1575900000</v>
          </cell>
          <cell r="M8">
            <v>1654695000</v>
          </cell>
        </row>
      </sheetData>
      <sheetData sheetId="20" refreshError="1">
        <row r="8">
          <cell r="E8">
            <v>264</v>
          </cell>
          <cell r="F8">
            <v>490</v>
          </cell>
          <cell r="G8">
            <v>495</v>
          </cell>
          <cell r="H8">
            <v>500</v>
          </cell>
          <cell r="J8">
            <v>127373397</v>
          </cell>
          <cell r="K8">
            <v>131154044</v>
          </cell>
          <cell r="L8">
            <v>134849398</v>
          </cell>
          <cell r="M8">
            <v>141769196</v>
          </cell>
        </row>
        <row r="9">
          <cell r="E9">
            <v>0</v>
          </cell>
          <cell r="F9">
            <v>25</v>
          </cell>
          <cell r="G9">
            <v>25</v>
          </cell>
          <cell r="H9">
            <v>25</v>
          </cell>
          <cell r="J9">
            <v>0</v>
          </cell>
          <cell r="K9">
            <v>3371936</v>
          </cell>
          <cell r="L9">
            <v>3412399</v>
          </cell>
          <cell r="M9">
            <v>3453348</v>
          </cell>
        </row>
      </sheetData>
      <sheetData sheetId="21" refreshError="1">
        <row r="9">
          <cell r="E9">
            <v>0</v>
          </cell>
          <cell r="F9">
            <v>17</v>
          </cell>
          <cell r="G9">
            <v>0</v>
          </cell>
          <cell r="H9">
            <v>0</v>
          </cell>
        </row>
        <row r="10">
          <cell r="E10">
            <v>17</v>
          </cell>
          <cell r="F10">
            <v>17</v>
          </cell>
          <cell r="G10">
            <v>0</v>
          </cell>
          <cell r="H10">
            <v>17</v>
          </cell>
        </row>
        <row r="11">
          <cell r="E11">
            <v>17</v>
          </cell>
          <cell r="F11">
            <v>0</v>
          </cell>
          <cell r="G11">
            <v>17</v>
          </cell>
          <cell r="H11">
            <v>0</v>
          </cell>
        </row>
        <row r="12">
          <cell r="E12">
            <v>0</v>
          </cell>
          <cell r="F12">
            <v>17</v>
          </cell>
          <cell r="G12">
            <v>0</v>
          </cell>
          <cell r="H12">
            <v>17</v>
          </cell>
        </row>
        <row r="13">
          <cell r="E13">
            <v>17</v>
          </cell>
          <cell r="F13">
            <v>0</v>
          </cell>
          <cell r="G13">
            <v>17</v>
          </cell>
          <cell r="H13">
            <v>0</v>
          </cell>
        </row>
        <row r="14">
          <cell r="E14">
            <v>20400</v>
          </cell>
          <cell r="F14">
            <v>20400</v>
          </cell>
          <cell r="G14">
            <v>13600</v>
          </cell>
          <cell r="H14">
            <v>13600</v>
          </cell>
          <cell r="J14">
            <v>170980640</v>
          </cell>
          <cell r="K14">
            <v>174400253</v>
          </cell>
          <cell r="L14">
            <v>118592172</v>
          </cell>
          <cell r="M14">
            <v>120964015</v>
          </cell>
        </row>
      </sheetData>
      <sheetData sheetId="22" refreshError="1">
        <row r="9">
          <cell r="E9">
            <v>0</v>
          </cell>
          <cell r="F9">
            <v>0</v>
          </cell>
          <cell r="G9">
            <v>0</v>
          </cell>
          <cell r="H9">
            <v>7</v>
          </cell>
        </row>
        <row r="10">
          <cell r="E10">
            <v>68</v>
          </cell>
          <cell r="F10">
            <v>68</v>
          </cell>
          <cell r="G10">
            <v>68</v>
          </cell>
          <cell r="H10">
            <v>78</v>
          </cell>
        </row>
        <row r="11">
          <cell r="E11">
            <v>40</v>
          </cell>
          <cell r="F11">
            <v>54</v>
          </cell>
          <cell r="G11">
            <v>53</v>
          </cell>
          <cell r="H11">
            <v>51</v>
          </cell>
        </row>
        <row r="12">
          <cell r="E12">
            <v>49</v>
          </cell>
          <cell r="F12">
            <v>41</v>
          </cell>
          <cell r="G12">
            <v>42</v>
          </cell>
          <cell r="H12">
            <v>41</v>
          </cell>
        </row>
        <row r="13">
          <cell r="E13">
            <v>25</v>
          </cell>
          <cell r="F13">
            <v>25</v>
          </cell>
          <cell r="G13">
            <v>33</v>
          </cell>
          <cell r="H13">
            <v>25</v>
          </cell>
        </row>
        <row r="14">
          <cell r="E14">
            <v>2600</v>
          </cell>
          <cell r="F14">
            <v>5750</v>
          </cell>
          <cell r="G14">
            <v>2800</v>
          </cell>
          <cell r="H14">
            <v>2900</v>
          </cell>
          <cell r="J14">
            <v>65790191.100000001</v>
          </cell>
          <cell r="K14">
            <v>115699188</v>
          </cell>
          <cell r="L14">
            <v>58000000</v>
          </cell>
          <cell r="M14">
            <v>58000000</v>
          </cell>
        </row>
        <row r="15">
          <cell r="E15">
            <v>78</v>
          </cell>
          <cell r="F15">
            <v>51</v>
          </cell>
          <cell r="G15">
            <v>54</v>
          </cell>
          <cell r="H15">
            <v>20</v>
          </cell>
          <cell r="I15">
            <v>203</v>
          </cell>
          <cell r="J15">
            <v>282000000</v>
          </cell>
          <cell r="K15">
            <v>282375926</v>
          </cell>
          <cell r="L15">
            <v>282000000</v>
          </cell>
          <cell r="M15">
            <v>77000000</v>
          </cell>
        </row>
        <row r="17">
          <cell r="E17">
            <v>0</v>
          </cell>
          <cell r="F17">
            <v>200</v>
          </cell>
          <cell r="G17">
            <v>220</v>
          </cell>
          <cell r="H17">
            <v>250</v>
          </cell>
          <cell r="J17">
            <v>0</v>
          </cell>
          <cell r="K17">
            <v>4203000</v>
          </cell>
          <cell r="L17">
            <v>4700000</v>
          </cell>
          <cell r="M17">
            <v>4700000</v>
          </cell>
        </row>
        <row r="27">
          <cell r="E27">
            <v>76</v>
          </cell>
          <cell r="F27">
            <v>50</v>
          </cell>
          <cell r="G27">
            <v>52</v>
          </cell>
          <cell r="H27">
            <v>19</v>
          </cell>
          <cell r="I27">
            <v>197</v>
          </cell>
        </row>
      </sheetData>
      <sheetData sheetId="23" refreshError="1">
        <row r="8">
          <cell r="E8">
            <v>0</v>
          </cell>
          <cell r="F8">
            <v>30</v>
          </cell>
          <cell r="G8">
            <v>60</v>
          </cell>
          <cell r="H8">
            <v>60</v>
          </cell>
          <cell r="J8">
            <v>0</v>
          </cell>
          <cell r="K8">
            <v>1287593.28</v>
          </cell>
          <cell r="L8">
            <v>1931389.92</v>
          </cell>
          <cell r="M8">
            <v>1931389.92</v>
          </cell>
        </row>
      </sheetData>
      <sheetData sheetId="24" refreshError="1">
        <row r="9">
          <cell r="E9">
            <v>0</v>
          </cell>
          <cell r="F9">
            <v>0</v>
          </cell>
          <cell r="G9">
            <v>0</v>
          </cell>
          <cell r="H9">
            <v>3</v>
          </cell>
        </row>
        <row r="10">
          <cell r="E10">
            <v>0</v>
          </cell>
          <cell r="F10">
            <v>0</v>
          </cell>
          <cell r="G10">
            <v>1</v>
          </cell>
          <cell r="H10">
            <v>1</v>
          </cell>
        </row>
        <row r="11">
          <cell r="E11">
            <v>0</v>
          </cell>
          <cell r="F11">
            <v>3</v>
          </cell>
          <cell r="G11">
            <v>0</v>
          </cell>
          <cell r="H11">
            <v>0</v>
          </cell>
        </row>
        <row r="12">
          <cell r="E12">
            <v>0</v>
          </cell>
          <cell r="F12">
            <v>0</v>
          </cell>
          <cell r="G12">
            <v>2</v>
          </cell>
          <cell r="H12">
            <v>0</v>
          </cell>
        </row>
        <row r="13">
          <cell r="E13">
            <v>0</v>
          </cell>
          <cell r="F13">
            <v>1</v>
          </cell>
          <cell r="G13">
            <v>1</v>
          </cell>
          <cell r="H13">
            <v>0</v>
          </cell>
        </row>
        <row r="14">
          <cell r="E14">
            <v>0</v>
          </cell>
          <cell r="F14">
            <v>100</v>
          </cell>
          <cell r="G14">
            <v>125</v>
          </cell>
          <cell r="H14">
            <v>125</v>
          </cell>
          <cell r="J14">
            <v>0</v>
          </cell>
          <cell r="K14">
            <v>566000</v>
          </cell>
          <cell r="L14">
            <v>566000</v>
          </cell>
          <cell r="M14">
            <v>566000</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9F6E-CA91-4503-B451-A471C445875B}">
  <sheetPr>
    <pageSetUpPr fitToPage="1"/>
  </sheetPr>
  <dimension ref="A1:J988"/>
  <sheetViews>
    <sheetView zoomScale="90" zoomScaleNormal="90" workbookViewId="0">
      <pane xSplit="1" ySplit="4" topLeftCell="B10" activePane="bottomRight" state="frozen"/>
      <selection pane="topRight" activeCell="B1" sqref="B1"/>
      <selection pane="bottomLeft" activeCell="A5" sqref="A5"/>
      <selection pane="bottomRight" activeCell="G5" sqref="G5"/>
    </sheetView>
  </sheetViews>
  <sheetFormatPr baseColWidth="10" defaultColWidth="12.33203125" defaultRowHeight="15" customHeight="1" x14ac:dyDescent="0.3"/>
  <cols>
    <col min="1" max="1" width="45.109375" style="1" customWidth="1"/>
    <col min="2" max="2" width="41.21875" style="1" customWidth="1"/>
    <col min="3" max="3" width="31.6640625" style="1" customWidth="1"/>
    <col min="4" max="4" width="13.33203125" style="1" customWidth="1"/>
    <col min="5" max="5" width="0" style="1" hidden="1" customWidth="1"/>
    <col min="6" max="8" width="12.33203125" style="1"/>
    <col min="9" max="9" width="30.5546875" style="23" customWidth="1"/>
    <col min="10" max="10" width="35.77734375" style="1" customWidth="1"/>
    <col min="11" max="16384" width="12.33203125" style="1"/>
  </cols>
  <sheetData>
    <row r="1" spans="1:10" ht="15" customHeight="1" x14ac:dyDescent="0.3">
      <c r="A1" s="99"/>
      <c r="B1" s="100"/>
      <c r="C1" s="100"/>
      <c r="D1" s="103" t="s">
        <v>0</v>
      </c>
      <c r="E1" s="104"/>
      <c r="F1" s="104"/>
      <c r="G1" s="104"/>
      <c r="H1" s="104"/>
      <c r="I1" s="104"/>
      <c r="J1" s="105"/>
    </row>
    <row r="2" spans="1:10" ht="15" customHeight="1" x14ac:dyDescent="0.3">
      <c r="A2" s="101"/>
      <c r="B2" s="102"/>
      <c r="C2" s="102"/>
      <c r="D2" s="106"/>
      <c r="E2" s="107"/>
      <c r="F2" s="107"/>
      <c r="G2" s="107"/>
      <c r="H2" s="107"/>
      <c r="I2" s="107"/>
      <c r="J2" s="108"/>
    </row>
    <row r="3" spans="1:10" ht="21" customHeight="1" x14ac:dyDescent="0.3">
      <c r="A3" s="109" t="s">
        <v>1</v>
      </c>
      <c r="B3" s="111" t="s">
        <v>2</v>
      </c>
      <c r="C3" s="111" t="s">
        <v>3</v>
      </c>
      <c r="D3" s="2" t="s">
        <v>5</v>
      </c>
      <c r="E3" s="113" t="s">
        <v>6</v>
      </c>
      <c r="F3" s="114"/>
      <c r="G3" s="114"/>
      <c r="H3" s="115"/>
      <c r="I3" s="116" t="s">
        <v>4</v>
      </c>
      <c r="J3" s="118" t="s">
        <v>7</v>
      </c>
    </row>
    <row r="4" spans="1:10" ht="23.1" customHeight="1" x14ac:dyDescent="0.3">
      <c r="A4" s="110"/>
      <c r="B4" s="112"/>
      <c r="C4" s="112"/>
      <c r="D4" s="2" t="s">
        <v>5</v>
      </c>
      <c r="E4" s="3">
        <v>2023</v>
      </c>
      <c r="F4" s="3">
        <v>2024</v>
      </c>
      <c r="G4" s="3">
        <v>2025</v>
      </c>
      <c r="H4" s="3">
        <v>2026</v>
      </c>
      <c r="I4" s="117"/>
      <c r="J4" s="119"/>
    </row>
    <row r="5" spans="1:10" ht="84" customHeight="1" x14ac:dyDescent="0.3">
      <c r="A5" s="93" t="s">
        <v>8</v>
      </c>
      <c r="B5" s="4" t="s">
        <v>9</v>
      </c>
      <c r="C5" s="5" t="s">
        <v>10</v>
      </c>
      <c r="D5" s="6">
        <f t="shared" ref="D5:D12" si="0">SUM(E5:H5)</f>
        <v>5616</v>
      </c>
      <c r="E5" s="7">
        <f>SUM(E6:E10)</f>
        <v>849</v>
      </c>
      <c r="F5" s="7">
        <f>SUM(F6:F10)</f>
        <v>1382</v>
      </c>
      <c r="G5" s="7">
        <f>SUM(G6:G10)</f>
        <v>1620</v>
      </c>
      <c r="H5" s="8">
        <f>SUM(H6:H10)</f>
        <v>1765</v>
      </c>
      <c r="I5" s="9" t="s">
        <v>106</v>
      </c>
      <c r="J5" s="96" t="s">
        <v>11</v>
      </c>
    </row>
    <row r="6" spans="1:10" ht="90.9" customHeight="1" x14ac:dyDescent="0.3">
      <c r="A6" s="94"/>
      <c r="B6" s="10" t="s">
        <v>12</v>
      </c>
      <c r="C6" s="11" t="s">
        <v>13</v>
      </c>
      <c r="D6" s="83">
        <f t="shared" si="0"/>
        <v>508</v>
      </c>
      <c r="E6" s="12">
        <f>[1]CCPC!E9+[1]CNM!E9+[1]DB!E9+[1]ECR!E9+[1]MCG!E9+[1]MNCR!E9+[1]SINABI!E9+[1]TN!E9+[1]TPMS!E9+[1]DGAN!E9</f>
        <v>75</v>
      </c>
      <c r="F6" s="12">
        <f>[1]CCPC!F9+[1]CNM!F9+[1]DB!F9+[1]ECR!F9+[1]MCG!F9+[1]MNCR!F9+[1]SINABI!F9+[1]TN!F9+[1]TPMS!F9+[1]DGAN!F9</f>
        <v>103</v>
      </c>
      <c r="G6" s="12">
        <f>[1]CCPC!G9+[1]CNM!G9+[1]DB!G9+[1]ECR!G9+[1]MCG!G9+[1]MNCR!G9+[1]SINABI!G9+[1]TN!G9+[1]TPMS!G9+[1]DGAN!G9</f>
        <v>135</v>
      </c>
      <c r="H6" s="12">
        <f>[1]CCPC!H9+[1]CNM!H9+[1]DB!H9+[1]ECR!H9+[1]MCG!H9+[1]MNCR!H9+[1]SINABI!H9+[1]TN!H9+[1]TPMS!H9+[1]DGAN!H9</f>
        <v>195</v>
      </c>
      <c r="I6" s="13" t="s">
        <v>107</v>
      </c>
      <c r="J6" s="97"/>
    </row>
    <row r="7" spans="1:10" ht="90" customHeight="1" x14ac:dyDescent="0.3">
      <c r="A7" s="94"/>
      <c r="B7" s="10" t="s">
        <v>14</v>
      </c>
      <c r="C7" s="11" t="s">
        <v>15</v>
      </c>
      <c r="D7" s="83">
        <f t="shared" si="0"/>
        <v>1586</v>
      </c>
      <c r="E7" s="12">
        <f>[1]CCPC!E10+[1]CICPC!E10+[1]CNM!E10+[1]CPAC!E9+[1]DB!E10+[1]ECR!E10+[1]MCG!E10+[1]SINABI!E10+[1]TN!E10+[1]TPMS!E10+[1]DGAN!E10</f>
        <v>229</v>
      </c>
      <c r="F7" s="12">
        <f>[1]CCPC!F10+[1]CICPC!F10+[1]CNM!F10+[1]CPAC!F9+[1]DB!F10+[1]ECR!F10+[1]MCG!F10+[1]SINABI!F10+[1]TN!F10+[1]TPMS!F10+[1]DGAN!F10</f>
        <v>425</v>
      </c>
      <c r="G7" s="12">
        <f>[1]CCPC!G10+[1]CICPC!G10+[1]CNM!G10+[1]CPAC!G9+[1]DB!G10+[1]ECR!G10+[1]MCG!G10+[1]SINABI!G10+[1]TN!G10+[1]TPMS!G10+[1]DGAN!G10</f>
        <v>427</v>
      </c>
      <c r="H7" s="84">
        <f>[1]CCPC!H10+[1]CICPC!H10+[1]CNM!H10+[1]CPAC!H9+[1]DB!H10+[1]ECR!H10+[1]MCG!H10+[1]SINABI!H10+[1]TN!H10+[1]TPMS!H10+[1]DGAN!H10</f>
        <v>505</v>
      </c>
      <c r="I7" s="13" t="s">
        <v>108</v>
      </c>
      <c r="J7" s="97"/>
    </row>
    <row r="8" spans="1:10" ht="87" customHeight="1" x14ac:dyDescent="0.3">
      <c r="A8" s="94"/>
      <c r="B8" s="10" t="s">
        <v>16</v>
      </c>
      <c r="C8" s="11" t="s">
        <v>17</v>
      </c>
      <c r="D8" s="83">
        <f t="shared" si="0"/>
        <v>1447</v>
      </c>
      <c r="E8" s="12">
        <f>[1]CCPC!E11+[1]CNM!E11+[1]DB!E11+[1]ECR!E11+[1]MCG!E11+[1]SINABI!E11+[1]TN!E11+[1]TPMS!E11+[1]DGAN!E11</f>
        <v>215</v>
      </c>
      <c r="F8" s="12">
        <f>[1]CCPC!F11+[1]CNM!F11+[1]DB!F11+[1]ECR!F11+[1]MCG!F11+[1]SINABI!F11+[1]TN!F11+[1]TPMS!F11+[1]DGAN!F11</f>
        <v>373</v>
      </c>
      <c r="G8" s="12">
        <f>[1]CCPC!G11+[1]CNM!G11+[1]DB!G11+[1]ECR!G11+[1]MCG!G11+[1]SINABI!G11+[1]TN!G11+[1]TPMS!G11+[1]DGAN!G11</f>
        <v>440</v>
      </c>
      <c r="H8" s="84">
        <f>[1]CCPC!H11+[1]CNM!H11+[1]DB!H11+[1]ECR!H11+[1]MCG!H11+[1]SINABI!H11+[1]TN!H11+[1]TPMS!H11+[1]DGAN!H11</f>
        <v>419</v>
      </c>
      <c r="I8" s="13" t="s">
        <v>109</v>
      </c>
      <c r="J8" s="97"/>
    </row>
    <row r="9" spans="1:10" ht="83.1" customHeight="1" x14ac:dyDescent="0.3">
      <c r="A9" s="94"/>
      <c r="B9" s="10" t="s">
        <v>18</v>
      </c>
      <c r="C9" s="11" t="s">
        <v>19</v>
      </c>
      <c r="D9" s="83">
        <f t="shared" si="0"/>
        <v>964</v>
      </c>
      <c r="E9" s="12">
        <f>[1]CCHJFF!E9+[1]CCPC!E12+[1]CICPC!E9+[1]CNM!E12+[1]DB!E12+[1]ECR!E12+[1]MCG!E12+[1]SINABI!E12+[1]TN!E12+[1]TPMS!E12+[1]DGAN!E12</f>
        <v>166</v>
      </c>
      <c r="F9" s="12">
        <f>[1]CCHJFF!F9+[1]CCPC!F12+[1]CICPC!F9+[1]CNM!F12+[1]DB!F12+[1]ECR!F12+[1]MCG!F12+[1]SINABI!F12+[1]TN!F12+[1]TPMS!F12+[1]DGAN!F12</f>
        <v>233</v>
      </c>
      <c r="G9" s="12">
        <f>[1]CCHJFF!G9+[1]CCPC!G12+[1]CICPC!G9+[1]CNM!G12+[1]DB!G12+[1]ECR!G12+[1]MCG!G12+[1]SINABI!G12+[1]TN!G12+[1]TPMS!G12+[1]DGAN!G12</f>
        <v>279</v>
      </c>
      <c r="H9" s="84">
        <f>[1]CCHJFF!H9+[1]CCPC!H12+[1]CICPC!H9+[1]CNM!H12+[1]DB!H12+[1]ECR!H12+[1]MCG!H12+[1]SINABI!H12+[1]TN!H12+[1]TPMS!H12+[1]DGAN!H12</f>
        <v>286</v>
      </c>
      <c r="I9" s="13" t="s">
        <v>110</v>
      </c>
      <c r="J9" s="97"/>
    </row>
    <row r="10" spans="1:10" ht="75.900000000000006" customHeight="1" x14ac:dyDescent="0.3">
      <c r="A10" s="95"/>
      <c r="B10" s="10" t="s">
        <v>20</v>
      </c>
      <c r="C10" s="11" t="s">
        <v>21</v>
      </c>
      <c r="D10" s="83">
        <f t="shared" si="0"/>
        <v>1111</v>
      </c>
      <c r="E10" s="12">
        <f>[1]CCP!E9+[1]CCPC!E13+[1]CNM!E13+[1]DB!E13+[1]ECR!E13+[1]MCG!E13+[1]SINABI!E13+[1]TN!E13+[1]TPMS!E13+[1]DGAN!E13</f>
        <v>164</v>
      </c>
      <c r="F10" s="12">
        <f>[1]CCP!F9+[1]CCPC!F13+[1]CNM!F13+[1]DB!F13+[1]ECR!F13+[1]MCG!F13+[1]SINABI!F13+[1]TN!F13+[1]TPMS!F13+[1]DGAN!F13</f>
        <v>248</v>
      </c>
      <c r="G10" s="12">
        <f>[1]CCP!G9+[1]CCPC!G13+[1]CNM!G13+[1]DB!G13+[1]ECR!G13+[1]MCG!G13+[1]SINABI!G13+[1]TN!G13+[1]TPMS!G13+[1]DGAN!G13</f>
        <v>339</v>
      </c>
      <c r="H10" s="84">
        <f>[1]CCP!H9+[1]CCPC!H13+[1]CNM!H13+[1]DB!H13+[1]ECR!H13+[1]MCG!H13+[1]SINABI!H13+[1]TN!H13+[1]TPMS!H13+[1]DGAN!H13</f>
        <v>360</v>
      </c>
      <c r="I10" s="13" t="s">
        <v>111</v>
      </c>
      <c r="J10" s="98"/>
    </row>
    <row r="11" spans="1:10" ht="111" customHeight="1" x14ac:dyDescent="0.3">
      <c r="A11" s="14" t="s">
        <v>22</v>
      </c>
      <c r="B11" s="15" t="s">
        <v>23</v>
      </c>
      <c r="C11" s="16" t="s">
        <v>24</v>
      </c>
      <c r="D11" s="83">
        <f>SUM(E11:H11)</f>
        <v>803</v>
      </c>
      <c r="E11" s="12">
        <f>+[1]CCR!E8+[1]DGS!E8+[1]CCPC!E15+[1]TPMS!E15+[1]MAC!E9</f>
        <v>217</v>
      </c>
      <c r="F11" s="12">
        <f>+[1]CCR!F8+[1]DGS!F8+[1]CCPC!F15+[1]TPMS!F15+[1]MAC!F9+[1]MADC!F15+[1]CPAC!F17</f>
        <v>255</v>
      </c>
      <c r="G11" s="12">
        <f>+[1]CCR!G8+[1]DGS!G8+[1]CCPC!G15+[1]TPMS!G15+[1]MAC!G9+[1]MADC!G15+[1]CPAC!G17</f>
        <v>238</v>
      </c>
      <c r="H11" s="12">
        <f>+[1]CCR!H8+[1]DGS!H8+[1]CCPC!H15+[1]TPMS!H15+[1]MAC!H9+[1]MADC!H15+[1]CPAC!H17</f>
        <v>93</v>
      </c>
      <c r="I11" s="17" t="s">
        <v>112</v>
      </c>
      <c r="J11" s="85" t="s">
        <v>25</v>
      </c>
    </row>
    <row r="12" spans="1:10" ht="106.5" customHeight="1" thickBot="1" x14ac:dyDescent="0.35">
      <c r="A12" s="18" t="s">
        <v>26</v>
      </c>
      <c r="B12" s="19" t="s">
        <v>27</v>
      </c>
      <c r="C12" s="20" t="s">
        <v>28</v>
      </c>
      <c r="D12" s="86">
        <f t="shared" si="0"/>
        <v>38134</v>
      </c>
      <c r="E12" s="21">
        <f>[1]CPJ!E8+[1]CPJ!E9+[1]CPJ!E10+[1]DGS!E10+[1]CCPC!E17+[1]DB!E15+[1]FPL!E10+[1]MAC!E8+[1]MADC!E10+[1]SINABI!E15+[1]SINEM!E9+[1]TPMS!E17+[1]MHCJS!E8</f>
        <v>3404</v>
      </c>
      <c r="F12" s="21">
        <f>[1]CPJ!F8+[1]CPJ!F9+[1]CPJ!F10+[1]DGS!F10+[1]CCPC!F17+[1]DB!F15+[1]FPL!F10+[1]MAC!F8+[1]MADC!F10+[1]SINABI!F15+[1]SINEM!F9+[1]TPMS!F17+[1]MHCJS!F8</f>
        <v>11319</v>
      </c>
      <c r="G12" s="21">
        <f>[1]CPJ!G8+[1]CPJ!G9+[1]CPJ!G10+[1]DGS!G10+[1]CCPC!G17+[1]DB!G15+[1]FPL!G10+[1]MAC!G8+[1]MADC!G10+[1]SINABI!G15+[1]SINEM!G9+[1]TPMS!G17+[1]MHCJS!G8</f>
        <v>11602</v>
      </c>
      <c r="H12" s="87">
        <f>[1]CPJ!H8+[1]CPJ!H9+[1]CPJ!H10+[1]DGS!H10+[1]CCPC!H17+[1]DB!H15+[1]FPL!H10+[1]MAC!H8+[1]MADC!H10+[1]SINABI!H15+[1]SINEM!H9+[1]TPMS!H17+[1]MHCJS!H8</f>
        <v>11809</v>
      </c>
      <c r="I12" s="22" t="s">
        <v>113</v>
      </c>
      <c r="J12" s="88" t="s">
        <v>29</v>
      </c>
    </row>
    <row r="13" spans="1:10" ht="15.75" customHeight="1" x14ac:dyDescent="0.3"/>
    <row r="14" spans="1:10" ht="15.75" customHeight="1" x14ac:dyDescent="0.3"/>
    <row r="15" spans="1:10" ht="15.75" customHeight="1" x14ac:dyDescent="0.3"/>
    <row r="16" spans="1:10"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sheetData>
  <mergeCells count="10">
    <mergeCell ref="A5:A10"/>
    <mergeCell ref="J5:J10"/>
    <mergeCell ref="A1:C2"/>
    <mergeCell ref="D1:J2"/>
    <mergeCell ref="A3:A4"/>
    <mergeCell ref="B3:B4"/>
    <mergeCell ref="C3:C4"/>
    <mergeCell ref="E3:H3"/>
    <mergeCell ref="I3:I4"/>
    <mergeCell ref="J3:J4"/>
  </mergeCells>
  <pageMargins left="0.7" right="0.7" top="0.75" bottom="0.75" header="0" footer="0"/>
  <pageSetup paperSize="9"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1A942-1DA3-4A24-9C5C-BA6F62FCECE4}">
  <sheetPr>
    <pageSetUpPr fitToPage="1"/>
  </sheetPr>
  <dimension ref="A1:AC984"/>
  <sheetViews>
    <sheetView tabSelected="1" zoomScale="80" zoomScaleNormal="80" zoomScalePageLayoutView="90" workbookViewId="0">
      <pane xSplit="1" ySplit="3" topLeftCell="B11" activePane="bottomRight" state="frozen"/>
      <selection pane="topRight" activeCell="B1" sqref="B1"/>
      <selection pane="bottomLeft" activeCell="A4" sqref="A4"/>
      <selection pane="bottomRight" activeCell="B12" sqref="B12"/>
    </sheetView>
  </sheetViews>
  <sheetFormatPr baseColWidth="10" defaultColWidth="12.33203125" defaultRowHeight="15" customHeight="1" x14ac:dyDescent="0.3"/>
  <cols>
    <col min="1" max="1" width="34.33203125" style="1" customWidth="1"/>
    <col min="2" max="2" width="47.33203125" style="1" customWidth="1"/>
    <col min="3" max="3" width="29.33203125" style="1" customWidth="1"/>
    <col min="4" max="4" width="22.33203125" style="1" customWidth="1"/>
    <col min="5" max="5" width="20.5546875" style="23" customWidth="1"/>
    <col min="6" max="6" width="13.77734375" style="23" hidden="1" customWidth="1"/>
    <col min="7" max="9" width="14.33203125" style="23" customWidth="1"/>
    <col min="10" max="10" width="29" style="23" customWidth="1"/>
    <col min="11" max="11" width="22.6640625" style="23" customWidth="1"/>
    <col min="12" max="12" width="20.109375" style="23" hidden="1" customWidth="1"/>
    <col min="13" max="15" width="20.109375" style="23" bestFit="1" customWidth="1"/>
    <col min="16" max="16" width="31.33203125" style="23" customWidth="1"/>
    <col min="17" max="17" width="55.44140625" style="23" customWidth="1"/>
    <col min="18" max="18" width="28.21875" style="23" customWidth="1"/>
    <col min="19" max="21" width="14.5546875" style="1" customWidth="1"/>
    <col min="22" max="29" width="11.6640625" style="1" customWidth="1"/>
    <col min="30" max="16384" width="12.33203125" style="1"/>
  </cols>
  <sheetData>
    <row r="1" spans="1:29" ht="30.9" customHeight="1" thickBot="1" x14ac:dyDescent="0.5">
      <c r="A1" s="142"/>
      <c r="B1" s="143"/>
      <c r="C1" s="143"/>
      <c r="D1" s="143"/>
      <c r="E1" s="142" t="s">
        <v>0</v>
      </c>
      <c r="F1" s="143"/>
      <c r="G1" s="143"/>
      <c r="H1" s="143"/>
      <c r="I1" s="143"/>
      <c r="J1" s="143"/>
      <c r="K1" s="143"/>
      <c r="L1" s="143"/>
      <c r="M1" s="143"/>
      <c r="N1" s="143"/>
      <c r="O1" s="143"/>
      <c r="P1" s="143"/>
      <c r="Q1" s="143"/>
      <c r="R1" s="143"/>
    </row>
    <row r="2" spans="1:29" ht="59.25" customHeight="1" x14ac:dyDescent="0.3">
      <c r="A2" s="144" t="s">
        <v>30</v>
      </c>
      <c r="B2" s="146" t="s">
        <v>31</v>
      </c>
      <c r="C2" s="146" t="s">
        <v>2</v>
      </c>
      <c r="D2" s="146" t="s">
        <v>3</v>
      </c>
      <c r="E2" s="149" t="s">
        <v>33</v>
      </c>
      <c r="F2" s="136" t="s">
        <v>34</v>
      </c>
      <c r="G2" s="136"/>
      <c r="H2" s="136"/>
      <c r="I2" s="136"/>
      <c r="J2" s="137" t="s">
        <v>4</v>
      </c>
      <c r="K2" s="136" t="s">
        <v>33</v>
      </c>
      <c r="L2" s="136" t="s">
        <v>35</v>
      </c>
      <c r="M2" s="136">
        <v>2024</v>
      </c>
      <c r="N2" s="136">
        <v>2025</v>
      </c>
      <c r="O2" s="136">
        <v>2026</v>
      </c>
      <c r="P2" s="139" t="s">
        <v>36</v>
      </c>
      <c r="Q2" s="140" t="s">
        <v>32</v>
      </c>
      <c r="R2" s="122" t="s">
        <v>7</v>
      </c>
    </row>
    <row r="3" spans="1:29" ht="59.25" customHeight="1" x14ac:dyDescent="0.3">
      <c r="A3" s="145"/>
      <c r="B3" s="147"/>
      <c r="C3" s="148"/>
      <c r="D3" s="148"/>
      <c r="E3" s="150"/>
      <c r="F3" s="24">
        <v>2023</v>
      </c>
      <c r="G3" s="24">
        <v>2024</v>
      </c>
      <c r="H3" s="24">
        <v>2025</v>
      </c>
      <c r="I3" s="24">
        <v>2026</v>
      </c>
      <c r="J3" s="138"/>
      <c r="K3" s="136"/>
      <c r="L3" s="24">
        <v>2023</v>
      </c>
      <c r="M3" s="24">
        <v>2024</v>
      </c>
      <c r="N3" s="24">
        <v>2025</v>
      </c>
      <c r="O3" s="24">
        <v>2026</v>
      </c>
      <c r="P3" s="139"/>
      <c r="Q3" s="141"/>
      <c r="R3" s="123"/>
    </row>
    <row r="4" spans="1:29" ht="239.4" customHeight="1" x14ac:dyDescent="0.3">
      <c r="A4" s="124" t="s">
        <v>37</v>
      </c>
      <c r="B4" s="126" t="s">
        <v>38</v>
      </c>
      <c r="C4" s="25" t="s">
        <v>39</v>
      </c>
      <c r="D4" s="26" t="s">
        <v>40</v>
      </c>
      <c r="E4" s="56">
        <f>SUM(F4:I4)</f>
        <v>417875</v>
      </c>
      <c r="F4" s="27">
        <f>[1]CCHJFF!E10+[1]CCP!E10+[1]CCPC!E14+[1]CICPC!E11+[1]CNM!E14+[1]CPAC!E10+[1]DB!E14+[1]ECR!E14+[1]MCG!E14+[1]MNCR!E10+[1]SINABI!E14+[1]TN!E14+[1]TPMS!E14+[1]DGAN!E14</f>
        <v>54397</v>
      </c>
      <c r="G4" s="29">
        <f>[1]CCHJFF!F10+[1]CCP!F10+[1]CCPC!F14+[1]CICPC!F11+[1]CNM!F14+[1]CPAC!F10+[1]DB!F14+[1]ECR!F14+[1]MCG!F14+[1]MNCR!F10+[1]SINABI!F14+[1]TN!F14+[1]TPMS!F14+[1]DGAN!F14</f>
        <v>154150</v>
      </c>
      <c r="H4" s="29">
        <f>[1]CCHJFF!G10+[1]CCP!G10+[1]CCPC!G14+[1]CICPC!G11+[1]CNM!G14+[1]CPAC!G10+[1]DB!G14+[1]ECR!G14+[1]MCG!G14+[1]MNCR!G10+[1]SINABI!G14+[1]TN!G14+[1]TPMS!G14+[1]DGAN!G14</f>
        <v>102108</v>
      </c>
      <c r="I4" s="29">
        <f>[1]CCHJFF!H10+[1]CCP!H10+[1]CCPC!H14+[1]CICPC!H11+[1]CNM!H14+[1]CPAC!H10+[1]DB!H14+[1]ECR!H14+[1]MCG!H14+[1]MNCR!H10+[1]SINABI!H14+[1]TN!H14+[1]TPMS!H14+[1]DGAN!H14</f>
        <v>107220</v>
      </c>
      <c r="J4" s="28" t="s">
        <v>114</v>
      </c>
      <c r="K4" s="89">
        <f t="shared" ref="K4:K9" si="0">SUM(L4:O4)</f>
        <v>3223160451.29</v>
      </c>
      <c r="L4" s="29">
        <f>[1]CCHJFF!J10+[1]CCP!J10+[1]CCPC!J14+[1]CICPC!J11+[1]CNM!J14+[1]CPAC!J10+[1]DB!J14+[1]ECR!J14+[1]MCG!J14+[1]MNCR!J10+[1]SINABI!J14+[1]TN!J14+[1]TPMS!J14+[1]DGAN!J14</f>
        <v>1782897431.0999999</v>
      </c>
      <c r="M4" s="29">
        <f>[1]CCHJFF!K10+[1]CCP!K10+[1]CCPC!K14+[1]CICPC!K11+[1]CNM!K14+[1]CPAC!K10+[1]DB!K14+[1]ECR!K14+[1]MCG!K14+[1]MNCR!K10+[1]SINABI!K14+[1]TN!K14+[1]TPMS!K14+[1]DGAN!K14</f>
        <v>787478625.19000006</v>
      </c>
      <c r="N4" s="29">
        <f>[1]CCHJFF!L10+[1]CCP!L10+[1]CCPC!L14+[1]CICPC!L11+[1]CNM!L14+[1]CPAC!L10+[1]DB!L14+[1]ECR!L14+[1]MCG!L14+[1]MNCR!L10+[1]SINABI!L14+[1]TN!L14+[1]TPMS!L14+[1]DGAN!L14</f>
        <v>310413176</v>
      </c>
      <c r="O4" s="29">
        <f>[1]CCHJFF!M10+[1]CCP!M10+[1]CCPC!M14+[1]CICPC!M11+[1]CNM!M14+[1]CPAC!M10+[1]DB!M14+[1]ECR!M14+[1]MCG!M14+[1]MNCR!M10+[1]SINABI!M14+[1]TN!M14+[1]TPMS!M14+[1]DGAN!M14</f>
        <v>342371219</v>
      </c>
      <c r="P4" s="30" t="s">
        <v>115</v>
      </c>
      <c r="Q4" s="31" t="s">
        <v>41</v>
      </c>
      <c r="R4" s="90" t="s">
        <v>42</v>
      </c>
      <c r="S4" s="32"/>
      <c r="T4" s="32"/>
      <c r="U4" s="32"/>
      <c r="V4" s="33"/>
      <c r="W4" s="33"/>
      <c r="X4" s="33"/>
      <c r="Y4" s="33"/>
      <c r="Z4" s="33"/>
      <c r="AA4" s="33"/>
      <c r="AB4" s="33"/>
      <c r="AC4" s="33"/>
    </row>
    <row r="5" spans="1:29" ht="84.9" customHeight="1" x14ac:dyDescent="0.3">
      <c r="A5" s="125"/>
      <c r="B5" s="127"/>
      <c r="C5" s="34" t="s">
        <v>43</v>
      </c>
      <c r="D5" s="35" t="s">
        <v>44</v>
      </c>
      <c r="E5" s="56">
        <f t="shared" ref="E5:E14" si="1">SUM(F5:I5)</f>
        <v>1749</v>
      </c>
      <c r="F5" s="36">
        <f>[1]SINEM!E8</f>
        <v>264</v>
      </c>
      <c r="G5" s="38">
        <f>[1]SINEM!F8</f>
        <v>490</v>
      </c>
      <c r="H5" s="38">
        <f>[1]SINEM!G8</f>
        <v>495</v>
      </c>
      <c r="I5" s="38">
        <f>[1]SINEM!H8</f>
        <v>500</v>
      </c>
      <c r="J5" s="37" t="s">
        <v>116</v>
      </c>
      <c r="K5" s="38">
        <f t="shared" si="0"/>
        <v>535146035</v>
      </c>
      <c r="L5" s="38">
        <f>[1]SINEM!J8</f>
        <v>127373397</v>
      </c>
      <c r="M5" s="38">
        <f>[1]SINEM!K8</f>
        <v>131154044</v>
      </c>
      <c r="N5" s="38">
        <f>[1]SINEM!L8</f>
        <v>134849398</v>
      </c>
      <c r="O5" s="38">
        <f>[1]SINEM!M8</f>
        <v>141769196</v>
      </c>
      <c r="P5" s="39" t="s">
        <v>46</v>
      </c>
      <c r="Q5" s="40" t="s">
        <v>45</v>
      </c>
      <c r="R5" s="90" t="s">
        <v>47</v>
      </c>
      <c r="S5" s="32"/>
      <c r="T5" s="32"/>
      <c r="U5" s="32"/>
      <c r="V5" s="33"/>
      <c r="W5" s="33"/>
      <c r="X5" s="33"/>
      <c r="Y5" s="33"/>
      <c r="Z5" s="33"/>
      <c r="AA5" s="33"/>
      <c r="AB5" s="33"/>
      <c r="AC5" s="33"/>
    </row>
    <row r="6" spans="1:29" ht="105.9" customHeight="1" x14ac:dyDescent="0.3">
      <c r="A6" s="41" t="s">
        <v>48</v>
      </c>
      <c r="B6" s="42" t="s">
        <v>49</v>
      </c>
      <c r="C6" s="25" t="s">
        <v>50</v>
      </c>
      <c r="D6" s="26" t="s">
        <v>51</v>
      </c>
      <c r="E6" s="44">
        <f>+I6</f>
        <v>0.25</v>
      </c>
      <c r="F6" s="45">
        <f>[1]SINART!E8</f>
        <v>0.15</v>
      </c>
      <c r="G6" s="46">
        <f>[1]SINART!F8</f>
        <v>0.17</v>
      </c>
      <c r="H6" s="46">
        <f>[1]SINART!G8</f>
        <v>0.2</v>
      </c>
      <c r="I6" s="46">
        <f>[1]SINART!H8</f>
        <v>0.25</v>
      </c>
      <c r="J6" s="47" t="s">
        <v>53</v>
      </c>
      <c r="K6" s="38">
        <f t="shared" si="0"/>
        <v>6260595000</v>
      </c>
      <c r="L6" s="38">
        <f>[1]SINART!J8</f>
        <v>1500000000</v>
      </c>
      <c r="M6" s="38">
        <f>[1]SINART!K8</f>
        <v>1530000000</v>
      </c>
      <c r="N6" s="38">
        <f>[1]SINART!L8</f>
        <v>1575900000</v>
      </c>
      <c r="O6" s="38">
        <f>[1]SINART!M8</f>
        <v>1654695000</v>
      </c>
      <c r="P6" s="48" t="s">
        <v>54</v>
      </c>
      <c r="Q6" s="43" t="s">
        <v>52</v>
      </c>
      <c r="R6" s="90" t="s">
        <v>55</v>
      </c>
    </row>
    <row r="7" spans="1:29" ht="108.9" customHeight="1" x14ac:dyDescent="0.3">
      <c r="A7" s="49" t="s">
        <v>56</v>
      </c>
      <c r="B7" s="42" t="s">
        <v>57</v>
      </c>
      <c r="C7" s="25" t="s">
        <v>58</v>
      </c>
      <c r="D7" s="26" t="s">
        <v>59</v>
      </c>
      <c r="E7" s="44">
        <f>+I7</f>
        <v>1</v>
      </c>
      <c r="F7" s="45">
        <f>[1]MNCR!E11</f>
        <v>0</v>
      </c>
      <c r="G7" s="46">
        <f>[1]MNCR!F11</f>
        <v>0</v>
      </c>
      <c r="H7" s="46">
        <f>[1]MNCR!G11</f>
        <v>0.25</v>
      </c>
      <c r="I7" s="46">
        <f>[1]MNCR!H11</f>
        <v>1</v>
      </c>
      <c r="J7" s="47" t="s">
        <v>61</v>
      </c>
      <c r="K7" s="38">
        <f t="shared" si="0"/>
        <v>10271998670</v>
      </c>
      <c r="L7" s="38">
        <f>[1]MNCR!J11</f>
        <v>0</v>
      </c>
      <c r="M7" s="38">
        <f>[1]MNCR!K11</f>
        <v>0</v>
      </c>
      <c r="N7" s="38">
        <f>[1]MNCR!L11</f>
        <v>2567999667.5</v>
      </c>
      <c r="O7" s="38">
        <f>[1]MNCR!M11</f>
        <v>7703999002.5</v>
      </c>
      <c r="P7" s="39" t="s">
        <v>62</v>
      </c>
      <c r="Q7" s="50" t="s">
        <v>60</v>
      </c>
      <c r="R7" s="90" t="s">
        <v>63</v>
      </c>
    </row>
    <row r="8" spans="1:29" ht="116.4" customHeight="1" x14ac:dyDescent="0.3">
      <c r="A8" s="49" t="s">
        <v>64</v>
      </c>
      <c r="B8" s="42" t="s">
        <v>65</v>
      </c>
      <c r="C8" s="25" t="s">
        <v>66</v>
      </c>
      <c r="D8" s="51" t="s">
        <v>67</v>
      </c>
      <c r="E8" s="52">
        <f>([1]CCR!I23+[1]MADC!I19+[1]CPAC!I21+[1]DGS!I20+[1]CCPC!I27+[1]MAC!I19+[1]TPMS!I27)/([1]CCR!I17+[1]MADC!I15+[1]CPAC!I17+[1]DGS!I17+[1]CCPC!I24+[1]MAC!I9+[1]TPMS!I15)</f>
        <v>0.98007471980074723</v>
      </c>
      <c r="F8" s="53">
        <f>([1]CCR!E23+[1]MADC!E19+[1]CPAC!E21+[1]DGS!E20+[1]CCPC!E27+[1]MAC!E19+[1]TPMS!E27)/([1]CCR!E17+[1]MADC!E15+[1]CPAC!E17+[1]DGS!E17+[1]CCPC!E24+[1]MAC!E9+[1]TPMS!E15)</f>
        <v>0.97695852534562211</v>
      </c>
      <c r="G8" s="53">
        <f>([1]CCR!F23+[1]MADC!F19+[1]CPAC!F21+[1]DGS!F20+[1]CCPC!F27+[1]MAC!F19+[1]TPMS!F27)/([1]CCR!F17+[1]MADC!F15+[1]CPAC!F17+[1]DGS!F17+[1]CCPC!F24+[1]MAC!F9+[1]TPMS!F15)</f>
        <v>0.9882352941176471</v>
      </c>
      <c r="H8" s="53">
        <f>([1]CCR!G23+[1]MADC!G19+[1]CPAC!G21+[1]DGS!G20+[1]CCPC!G27+[1]MAC!G19+[1]TPMS!G27)/([1]CCR!G17+[1]MADC!G15+[1]CPAC!G17+[1]DGS!G17+[1]CCPC!G24+[1]MAC!G9+[1]TPMS!G15)</f>
        <v>0.97899159663865543</v>
      </c>
      <c r="I8" s="53">
        <f>([1]CCR!H23+[1]MADC!H19+[1]CPAC!H21+[1]DGS!H20+[1]CCPC!H27+[1]MAC!H19+[1]TPMS!H27)/([1]CCR!H17+[1]MADC!H15+[1]CPAC!H17+[1]DGS!H17+[1]CCPC!H24+[1]MAC!H9+[1]TPMS!H15)</f>
        <v>0.967741935483871</v>
      </c>
      <c r="J8" s="28" t="s">
        <v>68</v>
      </c>
      <c r="K8" s="38">
        <f t="shared" si="0"/>
        <v>4482075926</v>
      </c>
      <c r="L8" s="38">
        <f>+[1]CCR!J9+[1]DGS!J8+[1]CCPC!J15+[1]MAC!J9+[1]TPMS!J15</f>
        <v>996300000</v>
      </c>
      <c r="M8" s="38">
        <f>+[1]CCR!K9+[1]MADC!K8+[1]CPAC!K11+[1]DGS!K8+[1]CCPC!K15+[1]MAC!K9+[1]TPMS!K15</f>
        <v>1449675926</v>
      </c>
      <c r="N8" s="38">
        <f>+[1]CCR!L9+[1]MADC!L8+[1]CPAC!L11+[1]DGS!L8+[1]CCPC!L15+[1]MAC!L9+[1]TPMS!L15</f>
        <v>1344000000</v>
      </c>
      <c r="O8" s="38">
        <f>+[1]CCR!M9+[1]MADC!M8+[1]CPAC!M11+[1]DGS!M8+[1]CCPC!M15+[1]MAC!M9+[1]TPMS!M15</f>
        <v>692100000</v>
      </c>
      <c r="P8" s="48" t="s">
        <v>117</v>
      </c>
      <c r="Q8" s="28" t="s">
        <v>69</v>
      </c>
      <c r="R8" s="90" t="s">
        <v>70</v>
      </c>
    </row>
    <row r="9" spans="1:29" ht="90" customHeight="1" x14ac:dyDescent="0.3">
      <c r="A9" s="128" t="s">
        <v>71</v>
      </c>
      <c r="B9" s="130" t="s">
        <v>72</v>
      </c>
      <c r="C9" s="25" t="s">
        <v>73</v>
      </c>
      <c r="D9" s="55" t="s">
        <v>74</v>
      </c>
      <c r="E9" s="56">
        <f t="shared" si="1"/>
        <v>325</v>
      </c>
      <c r="F9" s="57">
        <f>[1]FPL!E8</f>
        <v>103</v>
      </c>
      <c r="G9" s="58">
        <f>[1]FPL!F8</f>
        <v>44</v>
      </c>
      <c r="H9" s="58">
        <f>[1]FPL!G8</f>
        <v>134</v>
      </c>
      <c r="I9" s="58">
        <f>[1]FPL!H8</f>
        <v>44</v>
      </c>
      <c r="J9" s="59" t="s">
        <v>77</v>
      </c>
      <c r="K9" s="38">
        <f t="shared" si="0"/>
        <v>435096452</v>
      </c>
      <c r="L9" s="38">
        <f>[1]FPL!J8</f>
        <v>108774113</v>
      </c>
      <c r="M9" s="38">
        <f>[1]FPL!K8</f>
        <v>108774113</v>
      </c>
      <c r="N9" s="38">
        <f>[1]FPL!L8</f>
        <v>108774113</v>
      </c>
      <c r="O9" s="38">
        <f>[1]FPL!M8</f>
        <v>108774113</v>
      </c>
      <c r="P9" s="132" t="s">
        <v>75</v>
      </c>
      <c r="Q9" s="134" t="s">
        <v>76</v>
      </c>
      <c r="R9" s="90" t="s">
        <v>55</v>
      </c>
    </row>
    <row r="10" spans="1:29" ht="126.75" customHeight="1" x14ac:dyDescent="0.3">
      <c r="A10" s="129"/>
      <c r="B10" s="131"/>
      <c r="C10" s="25" t="s">
        <v>78</v>
      </c>
      <c r="D10" s="60" t="s">
        <v>79</v>
      </c>
      <c r="E10" s="56">
        <f t="shared" si="1"/>
        <v>239</v>
      </c>
      <c r="F10" s="57">
        <f>[1]FPL!E9</f>
        <v>0</v>
      </c>
      <c r="G10" s="58">
        <f>[1]FPL!F9</f>
        <v>87</v>
      </c>
      <c r="H10" s="58">
        <f>[1]FPL!G9</f>
        <v>38</v>
      </c>
      <c r="I10" s="58">
        <f>[1]FPL!H9</f>
        <v>114</v>
      </c>
      <c r="J10" s="59" t="s">
        <v>80</v>
      </c>
      <c r="K10" s="61"/>
      <c r="L10" s="61"/>
      <c r="M10" s="61"/>
      <c r="N10" s="61"/>
      <c r="O10" s="61"/>
      <c r="P10" s="133"/>
      <c r="Q10" s="135"/>
      <c r="R10" s="90" t="s">
        <v>81</v>
      </c>
    </row>
    <row r="11" spans="1:29" ht="179.4" customHeight="1" x14ac:dyDescent="0.3">
      <c r="A11" s="120" t="s">
        <v>82</v>
      </c>
      <c r="B11" s="62" t="s">
        <v>83</v>
      </c>
      <c r="C11" s="63" t="s">
        <v>84</v>
      </c>
      <c r="D11" s="64" t="s">
        <v>85</v>
      </c>
      <c r="E11" s="56">
        <f t="shared" si="1"/>
        <v>20675</v>
      </c>
      <c r="F11" s="66">
        <f>[1]DGS!E10+[1]CCPC!E17+[1]DB!E15+[1]FPL!E10+[1]MAC!E8+[1]MADC!E10+[1]SINABI!E15+[1]SINEM!E9+[1]TPMS!E17+[1]MHCJS!E8</f>
        <v>0</v>
      </c>
      <c r="G11" s="67">
        <f>[1]DGS!F10+[1]CCPC!F17+[1]DB!F15+[1]FPL!F10+[1]MAC!F8+[1]MADC!F10+[1]SINABI!F15+[1]SINEM!F9+[1]TPMS!F17+[1]MHCJS!F8</f>
        <v>6634</v>
      </c>
      <c r="H11" s="67">
        <f>[1]DGS!G10+[1]CCPC!G17+[1]DB!G15+[1]FPL!G10+[1]MAC!G8+[1]MADC!G10+[1]SINABI!G15+[1]SINEM!G9+[1]TPMS!G17+[1]MHCJS!G8</f>
        <v>6917</v>
      </c>
      <c r="I11" s="67">
        <f>[1]DGS!H10+[1]CCPC!H17+[1]DB!H15+[1]FPL!H10+[1]MAC!H8+[1]MADC!H10+[1]SINABI!H15+[1]SINEM!H9+[1]TPMS!H17+[1]MHCJS!H8</f>
        <v>7124</v>
      </c>
      <c r="J11" s="65" t="s">
        <v>118</v>
      </c>
      <c r="K11" s="67">
        <f>SUM(L11:O11)</f>
        <v>921637502.12000012</v>
      </c>
      <c r="L11" s="67">
        <f>[1]DGS!J10+[1]CCPC!J17+[1]DB!J15+[1]FPL!J10+[1]MAC!J8+[1]MADC!J10+[1]SINABI!J15+[1]SINEM!J9+[1]TPMS!J17+[1]MHCJS!J8</f>
        <v>0</v>
      </c>
      <c r="M11" s="67">
        <f>[1]DGS!K10+[1]CCPC!K17+[1]DB!K15+[1]FPL!K10+[1]MAC!K8+[1]MADC!K10+[1]SINABI!K15+[1]SINEM!K9+[1]TPMS!K17+[1]MHCJS!K8</f>
        <v>306078011.27999997</v>
      </c>
      <c r="N11" s="67">
        <f>[1]DGS!L10+[1]CCPC!L17+[1]DB!L15+[1]FPL!L10+[1]MAC!L8+[1]MADC!L10+[1]SINABI!L15+[1]SINEM!L9+[1]TPMS!L17+[1]MHCJS!L8</f>
        <v>307659270.92000002</v>
      </c>
      <c r="O11" s="67">
        <f>[1]DGS!M10+[1]CCPC!M17+[1]DB!M15+[1]FPL!M10+[1]MAC!M8+[1]MADC!M10+[1]SINABI!M15+[1]SINEM!M9+[1]TPMS!M17+[1]MHCJS!M8</f>
        <v>307900219.92000002</v>
      </c>
      <c r="P11" s="68" t="s">
        <v>119</v>
      </c>
      <c r="Q11" s="59" t="s">
        <v>86</v>
      </c>
      <c r="R11" s="90" t="s">
        <v>87</v>
      </c>
    </row>
    <row r="12" spans="1:29" ht="102" customHeight="1" x14ac:dyDescent="0.3">
      <c r="A12" s="121"/>
      <c r="B12" s="34" t="s">
        <v>88</v>
      </c>
      <c r="C12" s="42" t="s">
        <v>89</v>
      </c>
      <c r="D12" s="69" t="s">
        <v>90</v>
      </c>
      <c r="E12" s="56">
        <f t="shared" si="1"/>
        <v>11459</v>
      </c>
      <c r="F12" s="57">
        <f>[1]CPJ!E8</f>
        <v>1904</v>
      </c>
      <c r="G12" s="58">
        <f>[1]CPJ!F8</f>
        <v>3185</v>
      </c>
      <c r="H12" s="58">
        <f>[1]CPJ!G8</f>
        <v>3185</v>
      </c>
      <c r="I12" s="58">
        <f>[1]CPJ!H8</f>
        <v>3185</v>
      </c>
      <c r="J12" s="70" t="s">
        <v>120</v>
      </c>
      <c r="K12" s="67">
        <f>SUM(L12:O12)</f>
        <v>117000000</v>
      </c>
      <c r="L12" s="67">
        <f>[1]CPJ!J8</f>
        <v>27000000</v>
      </c>
      <c r="M12" s="67">
        <f>[1]CPJ!K8</f>
        <v>30000000</v>
      </c>
      <c r="N12" s="67">
        <f>[1]CPJ!L8</f>
        <v>30000000</v>
      </c>
      <c r="O12" s="67">
        <f>[1]CPJ!M8</f>
        <v>30000000</v>
      </c>
      <c r="P12" s="40" t="s">
        <v>121</v>
      </c>
      <c r="Q12" s="59" t="s">
        <v>91</v>
      </c>
      <c r="R12" s="90" t="s">
        <v>92</v>
      </c>
    </row>
    <row r="13" spans="1:29" ht="98.1" customHeight="1" x14ac:dyDescent="0.3">
      <c r="A13" s="71" t="s">
        <v>93</v>
      </c>
      <c r="B13" s="54" t="s">
        <v>94</v>
      </c>
      <c r="C13" s="54" t="s">
        <v>95</v>
      </c>
      <c r="D13" s="72" t="s">
        <v>96</v>
      </c>
      <c r="E13" s="56">
        <f t="shared" si="1"/>
        <v>5600</v>
      </c>
      <c r="F13" s="57">
        <f>[1]CPJ!E9</f>
        <v>1400</v>
      </c>
      <c r="G13" s="58">
        <f>[1]CPJ!F9</f>
        <v>1400</v>
      </c>
      <c r="H13" s="58">
        <f>[1]CPJ!G9</f>
        <v>1400</v>
      </c>
      <c r="I13" s="58">
        <f>[1]CPJ!H9</f>
        <v>1400</v>
      </c>
      <c r="J13" s="73" t="s">
        <v>99</v>
      </c>
      <c r="K13" s="67">
        <f>SUM(L13:O13)</f>
        <v>871365704</v>
      </c>
      <c r="L13" s="67">
        <f>[1]CPJ!J9</f>
        <v>217841426</v>
      </c>
      <c r="M13" s="67">
        <f>[1]CPJ!K9</f>
        <v>217841426</v>
      </c>
      <c r="N13" s="67">
        <f>[1]CPJ!L9</f>
        <v>217841426</v>
      </c>
      <c r="O13" s="67">
        <f>[1]CPJ!M9</f>
        <v>217841426</v>
      </c>
      <c r="P13" s="74" t="s">
        <v>97</v>
      </c>
      <c r="Q13" s="37" t="s">
        <v>98</v>
      </c>
      <c r="R13" s="91" t="s">
        <v>55</v>
      </c>
    </row>
    <row r="14" spans="1:29" ht="107.1" customHeight="1" thickBot="1" x14ac:dyDescent="0.35">
      <c r="A14" s="75" t="s">
        <v>100</v>
      </c>
      <c r="B14" s="19" t="s">
        <v>101</v>
      </c>
      <c r="C14" s="19" t="s">
        <v>102</v>
      </c>
      <c r="D14" s="76" t="s">
        <v>103</v>
      </c>
      <c r="E14" s="78">
        <f t="shared" si="1"/>
        <v>400</v>
      </c>
      <c r="F14" s="79">
        <f>[1]CPJ!E10</f>
        <v>100</v>
      </c>
      <c r="G14" s="80">
        <f>[1]CPJ!F10</f>
        <v>100</v>
      </c>
      <c r="H14" s="80">
        <f>[1]CPJ!G10</f>
        <v>100</v>
      </c>
      <c r="I14" s="80">
        <f>[1]CPJ!H10</f>
        <v>100</v>
      </c>
      <c r="J14" s="19" t="s">
        <v>105</v>
      </c>
      <c r="K14" s="81">
        <f>SUM(L14:O14)</f>
        <v>80000000</v>
      </c>
      <c r="L14" s="81">
        <f>[1]CPJ!J10</f>
        <v>20000000</v>
      </c>
      <c r="M14" s="81">
        <f>[1]CPJ!K10</f>
        <v>20000000</v>
      </c>
      <c r="N14" s="81">
        <f>[1]CPJ!L10</f>
        <v>20000000</v>
      </c>
      <c r="O14" s="81">
        <f>[1]CPJ!M10</f>
        <v>20000000</v>
      </c>
      <c r="P14" s="77" t="s">
        <v>104</v>
      </c>
      <c r="Q14" s="82" t="s">
        <v>98</v>
      </c>
      <c r="R14" s="92" t="s">
        <v>55</v>
      </c>
    </row>
    <row r="15" spans="1:29" ht="15.75" customHeight="1" x14ac:dyDescent="0.3"/>
    <row r="16" spans="1:29"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sheetData>
  <mergeCells count="21">
    <mergeCell ref="A1:D1"/>
    <mergeCell ref="E1:R1"/>
    <mergeCell ref="A2:A3"/>
    <mergeCell ref="B2:B3"/>
    <mergeCell ref="C2:C3"/>
    <mergeCell ref="D2:D3"/>
    <mergeCell ref="E2:E3"/>
    <mergeCell ref="A11:A12"/>
    <mergeCell ref="R2:R3"/>
    <mergeCell ref="A4:A5"/>
    <mergeCell ref="B4:B5"/>
    <mergeCell ref="A9:A10"/>
    <mergeCell ref="B9:B10"/>
    <mergeCell ref="P9:P10"/>
    <mergeCell ref="Q9:Q10"/>
    <mergeCell ref="F2:I2"/>
    <mergeCell ref="J2:J3"/>
    <mergeCell ref="K2:K3"/>
    <mergeCell ref="L2:O2"/>
    <mergeCell ref="P2:P3"/>
    <mergeCell ref="Q2:Q3"/>
  </mergeCells>
  <pageMargins left="0.7" right="0.7" top="0.75" bottom="0.75" header="0" footer="0"/>
  <pageSetup paperSize="9" scale="3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Objetivos Sectoriales</vt:lpstr>
      <vt:lpstr>Matriz Intervenciones Públicas </vt:lpstr>
      <vt:lpstr>'Matriz Intervenciones Públicas '!Área_de_impresión</vt:lpstr>
      <vt:lpstr>'Matriz Objetivos Sectoriales'!Área_de_impresión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Sofía Chinchilla Navarro</dc:creator>
  <cp:lastModifiedBy>Bianca Pamela Ramírez Zamora</cp:lastModifiedBy>
  <dcterms:created xsi:type="dcterms:W3CDTF">2024-05-02T18:31:50Z</dcterms:created>
  <dcterms:modified xsi:type="dcterms:W3CDTF">2024-05-30T16:01:18Z</dcterms:modified>
</cp:coreProperties>
</file>