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ianca\Documents\Bianca\2020\Dependencias\"/>
    </mc:Choice>
  </mc:AlternateContent>
  <bookViews>
    <workbookView xWindow="0" yWindow="0" windowWidth="19200" windowHeight="6345"/>
  </bookViews>
  <sheets>
    <sheet name="PORTADA" sheetId="67" r:id="rId1"/>
    <sheet name="EJE 1" sheetId="4" r:id="rId2"/>
    <sheet name="EJE2" sheetId="43" r:id="rId3"/>
    <sheet name="EJE 3" sheetId="2" r:id="rId4"/>
    <sheet name="EJE 4" sheetId="1" r:id="rId5"/>
    <sheet name="P.01.01" sheetId="10" r:id="rId6"/>
    <sheet name="P.01.02" sheetId="11" r:id="rId7"/>
    <sheet name="P.O1.03" sheetId="24" r:id="rId8"/>
    <sheet name="P.01.04" sheetId="25" r:id="rId9"/>
    <sheet name="P.02.01" sheetId="18" r:id="rId10"/>
    <sheet name="P.02.02" sheetId="15" r:id="rId11"/>
    <sheet name="P.03.01" sheetId="19" r:id="rId12"/>
    <sheet name="P.03.02" sheetId="20" r:id="rId13"/>
    <sheet name="P.04.01" sheetId="27" r:id="rId14"/>
    <sheet name="P.04.02" sheetId="28" r:id="rId15"/>
    <sheet name="P.O4.03" sheetId="29" r:id="rId16"/>
    <sheet name="P.04.04" sheetId="30" r:id="rId17"/>
    <sheet name="P.05.01" sheetId="33" r:id="rId18"/>
    <sheet name="P.05.02" sheetId="34" r:id="rId19"/>
    <sheet name="P.05.03" sheetId="32" r:id="rId20"/>
    <sheet name="P.06.01" sheetId="21" r:id="rId21"/>
    <sheet name="P.06.02" sheetId="35" r:id="rId22"/>
    <sheet name="P.O6.03" sheetId="22" r:id="rId23"/>
    <sheet name="P.07.01" sheetId="36" r:id="rId24"/>
    <sheet name="P.08.01" sheetId="40" r:id="rId25"/>
    <sheet name="P.09.01" sheetId="42" r:id="rId26"/>
    <sheet name="P.10.01" sheetId="61" r:id="rId27"/>
    <sheet name="P.10.02" sheetId="45" r:id="rId28"/>
    <sheet name="P.10.03" sheetId="46" r:id="rId29"/>
    <sheet name="P.10.04" sheetId="47" r:id="rId30"/>
    <sheet name="P.10.05" sheetId="48" r:id="rId31"/>
    <sheet name="P.11.01" sheetId="14" r:id="rId32"/>
    <sheet name="P.11.02" sheetId="39" r:id="rId33"/>
    <sheet name="P.12.01" sheetId="16" r:id="rId34"/>
    <sheet name="P.12.02" sheetId="17" r:id="rId35"/>
    <sheet name="P.12.03" sheetId="37" r:id="rId36"/>
    <sheet name="P.12.04" sheetId="38" r:id="rId37"/>
    <sheet name="P.13.01" sheetId="54" r:id="rId38"/>
    <sheet name="P.13.02" sheetId="63" r:id="rId39"/>
    <sheet name="P.14.01" sheetId="56" r:id="rId40"/>
    <sheet name="P.15.01" sheetId="57" r:id="rId41"/>
    <sheet name="P.16.01" sheetId="64" r:id="rId42"/>
    <sheet name="P.17.01" sheetId="65" r:id="rId43"/>
    <sheet name="P.18.01" sheetId="53" r:id="rId44"/>
    <sheet name="Hoja1" sheetId="62" r:id="rId45"/>
    <sheet name="Hoja3" sheetId="66" r:id="rId46"/>
  </sheets>
  <definedNames>
    <definedName name="_xlnm.Print_Area" localSheetId="13">P.04.01!$A$1:$C$19</definedName>
    <definedName name="_xlnm.Print_Area" localSheetId="19">P.05.03!$A$1:$C$19</definedName>
    <definedName name="_xlnm.Print_Area" localSheetId="21">P.06.02!$A$1:$C$19</definedName>
    <definedName name="_xlnm.Print_Area" localSheetId="23">P.07.01!$A$1:$C$19</definedName>
    <definedName name="_xlnm.Print_Area" localSheetId="24">P.08.01!$A$1:$C$19</definedName>
    <definedName name="_xlnm.Print_Area" localSheetId="25">P.09.01!$A$1:$C$19</definedName>
    <definedName name="_xlnm.Print_Area" localSheetId="32">P.11.02!$A$1:$C$20</definedName>
    <definedName name="_xlnm.Print_Area" localSheetId="33">P.12.01!$A$1:$B$21</definedName>
    <definedName name="_xlnm.Print_Area" localSheetId="37">P.13.01!$A$1:$C$20</definedName>
    <definedName name="_xlnm.Print_Area" localSheetId="38">P.13.02!$A$1:$C$20</definedName>
    <definedName name="_xlnm.Print_Area" localSheetId="43">P.18.01!$A$1:$C$20</definedName>
    <definedName name="_xlnm.Print_Area" localSheetId="22">P.O6.03!$A$1:$B$24</definedName>
  </definedNames>
  <calcPr calcId="191029"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12" i="1" l="1"/>
  <c r="J12" i="1"/>
  <c r="K12" i="1"/>
  <c r="H16" i="1"/>
  <c r="I16" i="1"/>
  <c r="J16" i="1"/>
  <c r="L24" i="4"/>
  <c r="L19" i="4"/>
  <c r="L18" i="4"/>
  <c r="J17" i="4"/>
  <c r="K17" i="4"/>
  <c r="I17" i="4"/>
  <c r="L14" i="4"/>
  <c r="K10" i="4"/>
  <c r="J10" i="4"/>
  <c r="I10" i="4"/>
  <c r="L20" i="4"/>
  <c r="H19" i="4"/>
  <c r="H18" i="4"/>
  <c r="G19" i="4"/>
  <c r="G18" i="4"/>
  <c r="K19" i="4"/>
  <c r="J19" i="4"/>
  <c r="I19" i="4"/>
  <c r="F18" i="4"/>
  <c r="H17" i="4"/>
  <c r="K16" i="4"/>
  <c r="J16" i="4"/>
  <c r="I16" i="4"/>
  <c r="H16" i="4"/>
  <c r="I15" i="4"/>
  <c r="J15" i="4"/>
  <c r="K15" i="4"/>
  <c r="H15" i="4"/>
  <c r="G10" i="4"/>
  <c r="L28" i="4"/>
  <c r="I10" i="43"/>
  <c r="H10" i="43"/>
  <c r="I9" i="43"/>
  <c r="H9" i="43"/>
  <c r="I8" i="43"/>
  <c r="H8" i="43"/>
  <c r="H6" i="43"/>
  <c r="G6" i="43"/>
  <c r="L6" i="4"/>
  <c r="H10" i="4"/>
  <c r="L11" i="4"/>
  <c r="F19" i="4"/>
  <c r="L21" i="4"/>
  <c r="L22" i="4"/>
  <c r="I105" i="1"/>
  <c r="I104" i="1"/>
  <c r="L11" i="2"/>
  <c r="K11" i="2"/>
  <c r="J11" i="2"/>
  <c r="I11" i="2"/>
  <c r="L9" i="2"/>
  <c r="K9" i="2"/>
  <c r="J9" i="2"/>
  <c r="I9" i="2"/>
  <c r="L8" i="2"/>
  <c r="H9" i="2"/>
  <c r="H11" i="2"/>
  <c r="G11" i="2"/>
  <c r="G9" i="2"/>
  <c r="F9" i="2"/>
</calcChain>
</file>

<file path=xl/comments1.xml><?xml version="1.0" encoding="utf-8"?>
<comments xmlns="http://schemas.openxmlformats.org/spreadsheetml/2006/main">
  <authors>
    <author>Paola</author>
  </authors>
  <commentList>
    <comment ref="C12" authorId="0" shapeId="0">
      <text>
        <r>
          <rPr>
            <b/>
            <sz val="9"/>
            <color indexed="81"/>
            <rFont val="Tahoma"/>
            <family val="2"/>
          </rPr>
          <t>Paola:</t>
        </r>
        <r>
          <rPr>
            <sz val="9"/>
            <color indexed="81"/>
            <rFont val="Tahoma"/>
            <family val="2"/>
          </rPr>
          <t xml:space="preserve">
Bien lo puede solicitar una persona o una agrupación de personas de la comunidad portadora.</t>
        </r>
      </text>
    </comment>
  </commentList>
</comments>
</file>

<file path=xl/sharedStrings.xml><?xml version="1.0" encoding="utf-8"?>
<sst xmlns="http://schemas.openxmlformats.org/spreadsheetml/2006/main" count="1619" uniqueCount="587">
  <si>
    <t>Objetivo estratégico:</t>
  </si>
  <si>
    <t xml:space="preserve">Línea de acción </t>
  </si>
  <si>
    <t>Producto</t>
  </si>
  <si>
    <t>Meta</t>
  </si>
  <si>
    <t>Indicador de producto</t>
  </si>
  <si>
    <t xml:space="preserve">Programación </t>
  </si>
  <si>
    <t xml:space="preserve">Presupuesto
aproximado </t>
  </si>
  <si>
    <t>Responsable</t>
  </si>
  <si>
    <t xml:space="preserve">Nota técnica </t>
  </si>
  <si>
    <t xml:space="preserve">nombre </t>
  </si>
  <si>
    <t xml:space="preserve">Fórmula </t>
  </si>
  <si>
    <t>Línea base</t>
  </si>
  <si>
    <t xml:space="preserve">Presupuesto
aproximado (En millones de colones) </t>
  </si>
  <si>
    <t xml:space="preserve">((fMB*100)+(fB*80)+(fR*50)+(fM*25)+(fMM*0)) /Total de personas que calificaron. Donde:                                                                                                                                 fMB se refiere a la frecuencia absoluta de personas que calificaron el aspecto como Muy Bueno.
fB se refiere a la frecuencia absoluta de personas que calificaron el aspecto como Bueno.
fR se refiere a la frecuencia absoluta de personas que calificaron el aspecto como Regular.
fM se refiere a la frecuencia absoluta de personas que calificaron el aspecto como Malo.
fMM se refiere a la frecuencia absoluta de personas que calificaron el aspecto como Muy Malo.
</t>
  </si>
  <si>
    <t xml:space="preserve">La calificación es la percepción general que el público asistente posee sobre el evento. Se consulta a las personas a través de la Encuesta a Público Asistente aplicada de acuerdo a las reglas definidas en la Metodología de Medición de Eventos Culturales Masivos, específicamente la pregunta: En resumen, qué calificación le daría al evento: Muy malo, Malo, Regular, Bueno, Muy bueno. </t>
  </si>
  <si>
    <t>Centro de Investigación y Conservación del Patrimonio</t>
  </si>
  <si>
    <t>Sumatoria de las expresiones culturales registradas al año.</t>
  </si>
  <si>
    <t>Sumatoria de intervenciones  socioculturales desarrollados en centros de desarrollo turístico.</t>
  </si>
  <si>
    <t>Número de bienes  inmuebles declarados patrimonio histórico arquitectónico al año/ Total de estudios de declaratorias de bienes inmuebles de interés histórico arquitectónico realizados al año *100.</t>
  </si>
  <si>
    <t>Número de bienes  inmuebles declarados de interés histórico arquitectónico monitoreados al año/ Total de bienes  inmuebles declarados de interés histórico arquitectónico *100</t>
  </si>
  <si>
    <t>Para el indicador P.02.02.  se parte de los siguiente supuestos: 
1. En el período 2019-2022 se monitorearán 80  bienes inmuebles declarados de interés histórico arquitectónico, 20 por año.
2. Se toma como base el dato de los  384 bienes inmuebles declarados de interés histórico arquitectónico a diciembre del año 2017.</t>
  </si>
  <si>
    <t>Declaratoria de bienes inmueble de interés histórico arquitectónico: Es el proceso mediante el cual, el Ministerio de Cultura y Juventud, con la asesoría  de la Comisión Nacional de Patrimonio y el Centro de Investigación y Conservación       del Patrimonio Cultural, como órgano ejecutivo del proceso,   designa un inmueble, sea este edificación, sitio o monumento para formar parte de un registro de bienes con valores históricos y arquitectónicos de mérito, siendo que los mismos quedarán protegidos y sujetos a lo dispuesto por la normativa vigente (Ley 7555 y su reglamento)  
.</t>
  </si>
  <si>
    <t>(Cantidad de organizaciones socioculturales en territorios indígenas con procesos de acompañamiento en el año/ total de organizaciones socioculturales con procesos de acompañamiento)*100.</t>
  </si>
  <si>
    <t>((fMB*100)+(fB*80)+(fR*50)+(fM*25)+(fMM*0)) /Total de personas que calificaron. Donde:                                                                                                                                     fMB se refiere a la frecuencia absoluta de personas que calificaron el aspecto como Muy Bueno.
fB se refiere a la frecuencia absoluta de personas que calificaron el aspecto como Bueno.
fR se refiere a la frecuencia absoluta de personas que calificaron el aspecto como Regular.
fM se refiere a la frecuencia absoluta de personas que calificaron el aspecto como Malo.
fMM se refiere a la frecuencia absoluta de personas que calificaron el aspecto como Muy Malo.</t>
  </si>
  <si>
    <t xml:space="preserve">Niños(as) que logran desarrollar el hábito y el placer por  la lectura: Son aquellos niños(as) que una vez aplicado el instrumento evaluativo, obtienen una nota que los ubica en esa categoría, evidenciando el desarrollo de las habilidades para la inducción a  la lectura.  
</t>
  </si>
  <si>
    <t>Metodología de medición: al finalizar el año se elegirá el grupo de personas adultas mayores que participarán de la evaluación utilizando como referencia las listas de matrícula del programa en las bibliotecas públicas de Desamparados, Montes de Oca, Turrialba, Ciudad Quesada, Puntarenas y Liberia. Una vez elegidas se les aplica un instrumento de medición (lista de cotejo) a la persona adulta mayor, con el resultado obtenido se identifican las personas adultas mayores que lograron desarrollar habilidades en el uso de la computadora. Posteriormente se aplica la fórmula dividiendo la cantidad de personas adultas mayores que lograron desarrollar habilidades en el uso de la computadora entre el total de personas adultas mayores evaluadas y se multiplica por 100.</t>
  </si>
  <si>
    <t>Cantidad de niños/as con mayor hábito y placer por la lectura / Cantidad de niños/as evaluadas por 100.</t>
  </si>
  <si>
    <t>Cantidad de pesonas adultas mayores con mayor habilidad en el uso de la computadora / Cantidad de personas adultas mayores evaluadas  por 100.</t>
  </si>
  <si>
    <t>Se estima que en el período 2019-2022 las Bandas de Conciertos incluirán en su repertorio 880 obras costarricenses  que se distribuyen anualmente de la siguiente manera: 2018: 220; 2019: 220; 2020: 220; 2021: 220. De estas 28 serán obras costarricenses inéditas, que se distribuyen anualmente de la siguiente manera: 2019: 7; 2020: 7; 2021: 7; 2022:7.</t>
  </si>
  <si>
    <t>Cantidad de obras costarricenses inéditas incluidas en el repertorio anual / Cantidad de obras costarricenses incluidas en el repertorio anual *100.</t>
  </si>
  <si>
    <t>Cantidad de obras costarricenses incluidas en el repertorio anual / cantidad total de obras del repertorio anual * 100.</t>
  </si>
  <si>
    <t>Para efectos de la calificación, se considerarán las siguientes variables: 1. Acompañamiento recibido,  2. Encuentros realizados.</t>
  </si>
  <si>
    <t>Sumatoria de personas beneficiadas con el proyecto ejecutado.</t>
  </si>
  <si>
    <t>(Cantidad de actividades al año dirigidas a población adulta mayor/ total de actividades realizadas al año )*100.</t>
  </si>
  <si>
    <t>(Cantidad de actividades al año dirigidas a personas con discapacidad/ total de actividades realizadas al año )*100.</t>
  </si>
  <si>
    <t>(Cantidad de actividades al año dirigidas a gestores socioculturales/ total de actividades realizadas al año )*100.</t>
  </si>
  <si>
    <r>
      <rPr>
        <b/>
        <sz val="9"/>
        <rFont val="Arial"/>
        <family val="2"/>
      </rPr>
      <t>Planes de salvaguarda de manifestaciones culturales</t>
    </r>
    <r>
      <rPr>
        <sz val="9"/>
        <rFont val="Arial"/>
        <family val="2"/>
      </rPr>
      <t>:  herramienta para la gestión del patrimonio cultural inmaterial que contiene una serie de pasos y acciones que ayudan a la comunidad a comprender mejor su patrimonio y a tomar decisiones acertadas para su protección y fomento. Es decir, un plan de trabajo respecto a qué medidas de salvaguardia se van a implementar, quienes son corresponsables, qué recursos, entre otros aspectos orientados hacia la sustentabilidad de esta manifestación cultural, sean: investigación y registro, educación -básicamente a través de la enseñanza formal y no formal- y divulgación, transmisión de conocimientos en la comunidad portadora, fortalecimiento del sistema de organización de la comunidad portadora, entre otros según el caso. Este trabajo se realiza con acompañamiento técnico.</t>
    </r>
  </si>
  <si>
    <t xml:space="preserve">El acompañamiento es un proceso de asesoría, facilitación, capacitación y seguimiento para que los grupos comunitarios reconozcan la riqueza cultural y desarrollen capacidades organizativas, de producción, de investigación participativa y de gestión, de modo que puedan incentivar y fortalecer los derechos culturales. El proceso de acompañamiento en una organización tiene una duración de dos años como mínimo. </t>
  </si>
  <si>
    <t xml:space="preserve">Se estima que para el período 2019-2022 la Dirección de Bandas trabajará en  2.800 obras en su repertorio (700 por año), de las cuales 880 serán obras costarricenses, que se distribuyen anualmente de la siguiente manera: 2019: 220; 2020 220; 2021: 220; 2022: 220.
Repertorio: se refiere a la lista completa de todas las obras musicales que se interpretan en las bandas de concierto.  Obras Musicales: Se entiende por obra musical un creación musical terminada, según lo determine su compositor. Puede tener una o varias partes, que en música se llaman movimientos.     </t>
  </si>
  <si>
    <t xml:space="preserve">La calificación promedio viene dada por la siguiente fórmula: ((fMB*100)+(fB*80)+(fR*50)+(fM*20)+(fMM*0)) /Total de personas que calificaron. Donde,
fMB se refiere a la frecuencia absoluta de personas que calificaron el aspecto como Muy Bueno.
fB se refiere a la frecuencia absoluta de personas que calificaron el aspecto como Bueno.
fR se refiere a la frecuencia absoluta de personas que calificaron el aspecto como Regular.
fM se refiere a la frecuencia absoluta de personas que calificaron el aspecto como Malo.
fMM se refiere a la frecuencia absoluta de personas que calificaron el aspecto como Muy Malo.
</t>
  </si>
  <si>
    <t xml:space="preserve">Sumatoria de asistentes. </t>
  </si>
  <si>
    <t>Indicador vinculado al indicador del Plan Nacional de Desarrollo 2019-2022 "Número de Centros de Desarrollo con el programa de atención integral iniciado y en funcionamiento.
Para los años 2019 y 2021 se realizará dos inventarios, uno en el cantón de Santa Cruz (Tamarindo) y el otro en el cantón de Quepos (Manuel Antonio) y en los años 2020 y 2022 ser realizarán dos certámenes de Comidas y bebidas típicas  en Los Santos y en Pérez Zeledón, respectivamente.</t>
  </si>
  <si>
    <t>Número de planes de salvaguarda de manifestaciones culturales realizados al año/ Número de solicitudes de planes de salvaguarda de manifestaciones culturales realizadas por las comunidades portadoras de tradición *100</t>
  </si>
  <si>
    <t>Número de planes de salvaguarda de manifestaciones culturales monitoreados al año/ Número total de planes de salvaguarda de manifestaciones culturales existentes *100</t>
  </si>
  <si>
    <t>Proyectos financiados con fondos de Puntos de Cultura                                                      
2019: 16
2020:16
2021:16
2022:16                               2023:16</t>
  </si>
  <si>
    <t>Proyectos financiados con fondos de Beca Taller 
2019: 21
2020:21
2021:21
2022:21                  2023:21</t>
  </si>
  <si>
    <t xml:space="preserve">Expresiones culturales inventariadas
2019: 3
2020: 0     
2021: 0     
2022: 0      
2023: 0                       </t>
  </si>
  <si>
    <t>Ejecutar acciones para la salvaguarda del Patrimonio cultural inmaterial.</t>
  </si>
  <si>
    <t>Fortalecer las acciones para la protección del patrimonio arquitectónico  del país, con la participación activa de las comunidades</t>
  </si>
  <si>
    <t>Nº de programas de fomento a la lectura que respondan a los intereses y particularidades de la población infantil, adolescente y juvenil</t>
  </si>
  <si>
    <t>Nº de acciones del plan de acción de PLANOVI ejecutadas</t>
  </si>
  <si>
    <t>Nº de acciones del plan de acción de PIEG ejecutadas</t>
  </si>
  <si>
    <t>Integrar las acciones y servicios del MCJ a Políticas Públicas de niñez, adolescencia, juventud y género</t>
  </si>
  <si>
    <t>Sumatoria de eventos medidos</t>
  </si>
  <si>
    <t>Elemento</t>
  </si>
  <si>
    <t>Descripción</t>
  </si>
  <si>
    <t>Nombre del indicador</t>
  </si>
  <si>
    <t>Definición conceptual</t>
  </si>
  <si>
    <t xml:space="preserve">Fórmula de cálculo </t>
  </si>
  <si>
    <t>Componentes de la fórmula de cálculo</t>
  </si>
  <si>
    <t>Unidad de medida del indicador</t>
  </si>
  <si>
    <t>Número</t>
  </si>
  <si>
    <t>Interpretación</t>
  </si>
  <si>
    <t>Desagregación</t>
  </si>
  <si>
    <t xml:space="preserve">Periodicidad </t>
  </si>
  <si>
    <t xml:space="preserve">Anual
</t>
  </si>
  <si>
    <t>Fuente</t>
  </si>
  <si>
    <t>Clasificación</t>
  </si>
  <si>
    <t>Seleccione a qué tipo de indicador corresponde:</t>
  </si>
  <si>
    <t>( ) Impacto.</t>
  </si>
  <si>
    <t>( ) Efecto.</t>
  </si>
  <si>
    <t>(X) Producto.</t>
  </si>
  <si>
    <t>Tipo de operación estadística</t>
  </si>
  <si>
    <t>Registro administrativo</t>
  </si>
  <si>
    <t>Comentarios generales</t>
  </si>
  <si>
    <r>
      <t>Fuente:</t>
    </r>
    <r>
      <rPr>
        <sz val="12"/>
        <color theme="1"/>
        <rFont val="Arial"/>
        <family val="2"/>
      </rPr>
      <t xml:space="preserve"> INEC, Mideplan, MINHAC.</t>
    </r>
  </si>
  <si>
    <t>Total de personas que calificaron
Cantidad de personas que calificaron el aspecto como Muy Bueno
Cantidad de personas que calificaron el aspecto como Bueno
Cantidad de personas que calificaron el aspecto como Regular
Cantidad de personas que calificaron el aspecto como Malo
Cantidad de personas que calificaron el aspecto como Muy Malo</t>
  </si>
  <si>
    <t>Índice</t>
  </si>
  <si>
    <t>Al ser un índice estos números, no tienen interpretación, solamente genera una idea en una escala del 0 al 100.</t>
  </si>
  <si>
    <t>Por sexo, grupos de edad, condición socioeconómica y grado de escolaridad.</t>
  </si>
  <si>
    <t>Encuesta</t>
  </si>
  <si>
    <t xml:space="preserve">Anual 
</t>
  </si>
  <si>
    <t>Por sexo, grupos de edad, condición socioeconómica y grado de escolaridad</t>
  </si>
  <si>
    <t>No disponible.</t>
  </si>
  <si>
    <t>Patrimonio Cultural Inmaterial: se refiere a “los usos, representaciones, expresiones, conocimientos y técnicas -junto con los instrumentos, objetos, artefactos y espacios culturales que les son inherentes- a las comunidades, los grupos y en algunos casos los individuos reconozcan como parte integrante de su patrimonio cultural.
Expresiones culturales: son tradiciones y expresiones orales (incluido el idioma), artes populares del espectáculo, usos sociales, rituales y eventos religiosos, actos festivos y lúdicos, conocimientos y saberes ligados a la naturaleza y el universo (medicina y producción tradicional), cocina tradicional, y además de técnicas artesanales. 
Expresiones culturales registradas: identificación de las expresiones culturales del Patrimonio Cultural Inmaterial específicas de una región o localidad en el territorio nacional, para su posterior inclusión en una base de datos.</t>
  </si>
  <si>
    <t>Expresiones culturales registradas al año.</t>
  </si>
  <si>
    <t xml:space="preserve">Ubicación geográfica: Provincia, cantón, distrito, regiones de planificación, zona (urbana o rural) . 
Tipo de expresión.
Categoría de expresión.
                                                                                                              </t>
  </si>
  <si>
    <t>No disponible</t>
  </si>
  <si>
    <t>Anual</t>
  </si>
  <si>
    <t>Responsable de la información: Paola Salazar Arce
Unidad de trabajo: Patrimonio Cultural Inmaterial
Plataforma SIRACUJ</t>
  </si>
  <si>
    <t>Registro administrativo.</t>
  </si>
  <si>
    <t xml:space="preserve">La intervención sociocultural se refiere a la elaboración de inventarios, acompañamiento a organizaciones, fondos concursables, eventos y vinculación a personas o grupos culturales que tienen proyectos socioproductivos con servicios de acompañamiento para encadenar las actividades culturales a los Centros de Desarrollo Turístico definidos, que den valor agregado a la oferta turística territorial.
El acompañamiento a proyectos socioproductivos se articulara con  las instituciones competentes. 
</t>
  </si>
  <si>
    <t>Intervenciones  socioculturales, centros de desarrollo turístico</t>
  </si>
  <si>
    <t>Múmero</t>
  </si>
  <si>
    <t>En el año N, se realizó un total  de N° cantidad de intervenciones en centros de desarrollo turístico.</t>
  </si>
  <si>
    <t>Ubicación geográfica: Provincia, cantón distrito,  región.</t>
  </si>
  <si>
    <t>En el caso del Centro de Investigación y Conservación del Patrimonio Cultural las intervenciones contemplan Inventarios y certámenes de Comidas y bebidas típicas en los Centros de Desarrollo Turístico: Tamarindo, Quepos-Manuel Antonio, Los Santos y Pérez Zeledón.</t>
  </si>
  <si>
    <r>
      <t xml:space="preserve">Inmueble declarado: Es todo aquel inmueble que cumple con los valores establecidos en la normativa vigente ( LEY 7555 y su Reglamento) y por tanto lo hace merecedor de una posible incorporación en el registro de bienes declarados.  Tenemos valores como: antigüedad, autenticidad, representatividad, valor arquitectónico, valor artístico, valor científico, valor contextual, valor cultural, valor documental o testimonial, valor excepcional,  valor histórico, valor significativo, valor simbólico, valor urbanístico. 
</t>
    </r>
    <r>
      <rPr>
        <b/>
        <sz val="11"/>
        <color rgb="FF1F4E79"/>
        <rFont val="Arial"/>
        <family val="2"/>
      </rPr>
      <t/>
    </r>
  </si>
  <si>
    <t>Estudio de Declaratoria:  Es el proceso mediante el cual , el Ministerio de Cultura y Juventud, con la asesoría  de la Comisión Nacional de Patrimonio y el Centro de Investigación y Conservación del Patrimonio Cultural, como órgano ejecutivo del proceso,   designa un inmueble, sea este edificación, sitio o monumento para formar parte de un registro de bienes con valores históricos y arquitectónicos de mérito, siendo que los mismos quedarán protegidos y sujetos a lo dispuesto por la normativa vigente ( Ley 7555 y su reglamento).</t>
  </si>
  <si>
    <t>Total de bienes  inmuebles declarados patrimonio histórico arquitectónico al año
Total de estudios de declaratorias de bienes inmuebles de interés histórico arquitectónico realizados al año</t>
  </si>
  <si>
    <t>Porcentaje</t>
  </si>
  <si>
    <t>5% en el año 2017.</t>
  </si>
  <si>
    <t>Unidad de Patrimonio Histórico Arquitectónico/ Expedientes administrativo de los inmuebles declarados/ Sitio www.patrimonio.go.cr.</t>
  </si>
  <si>
    <t>Registros administrativos</t>
  </si>
  <si>
    <t>Dentro de la desagregación se debe incluir el resultado que determine el inventario previo, solicitudes de declaratoria por demanda (a solicitud de un tercero o bien de oficio por parte del Centro de Patrimonio en respuesta a un daño al patrimonio de hecho que sea evidente).</t>
  </si>
  <si>
    <r>
      <t>Fuente:</t>
    </r>
    <r>
      <rPr>
        <sz val="11"/>
        <color theme="1"/>
        <rFont val="Arial"/>
        <family val="2"/>
      </rPr>
      <t xml:space="preserve"> INEC, Mideplan, MINHAC.</t>
    </r>
  </si>
  <si>
    <r>
      <t xml:space="preserve">Bienes inmuebles: Son todas aquellas obras arquitectónicas realizadas o intervenidas por el hombre con un fin definido y una significancia cultural  implicita.
</t>
    </r>
    <r>
      <rPr>
        <b/>
        <sz val="11"/>
        <color rgb="FF1F4E79"/>
        <rFont val="Arial"/>
        <family val="2"/>
      </rPr>
      <t/>
    </r>
  </si>
  <si>
    <r>
      <t xml:space="preserve">Monitoreo: Proceso de levantamiento planimétrico, fotográfico y descriptivo de un edificio con declaratoria de interés histórico arquitectónico, que permite diagnosticar las patologías  causadas por efectos de agentes antrópicos o naturales,  presentes en un inmueble declarado y que podrían ser   potenciales causantes  de deterioro o pérdida de  su integridad patrimonial.   
</t>
    </r>
    <r>
      <rPr>
        <b/>
        <sz val="11"/>
        <color rgb="FF1F4E79"/>
        <rFont val="Arial"/>
        <family val="2"/>
      </rPr>
      <t/>
    </r>
  </si>
  <si>
    <t>Inmueble declarado: Es todo aquel inmueble que cumple con los valores establecidos en la normativa vigente ( Ley 7555 y su reglamento) y por tanto lo hace merecedor de una posible incorporación en el registro de bienes declarados.  Se contempla valores como: antigüedad, autenticidad, representatividad, valor arquitectónico, valor artístico, valor científico, valor contextual, valor cultural, valor documental o testimonial, valor excepcional,  valor histórico, valor significativo, valor simbólico, valor urbanístico.</t>
  </si>
  <si>
    <t>Total de bienes  inmuebles declarados de interés histórico arquitectónico monitoreados al año
Total de bienes  inmuebles declarados de interés histórico arquitectónico</t>
  </si>
  <si>
    <t>Ubicación geográfica: Provincia, cantón y distrito.                                                                       Por solicitante</t>
  </si>
  <si>
    <t>Unidad de Patrimonio Histórico Arquitectónico/ Informe de monitoreo según bien inmueble.</t>
  </si>
  <si>
    <t xml:space="preserve">El proceso de acompañamiento en una organización en territorios indígenas tiene una duración de dos años como mínimo. 
El acompañamiento es un proceso de asesoría, facilitación, capacitación y seguimiento para que los grupos comunitarios reconozcan la riqueza cultural y desarrollen capacidades organizativas, de producción, de investigación participativa y de gestión, de modo que puedan incentivar y fortalecer los derechos culturales.
</t>
  </si>
  <si>
    <t>Total de organizaciones socioculturales en territorios indígenas con procesos de acompañamiento en el año
Total de organizaciones socioculturales con procesos de acompañamiento</t>
  </si>
  <si>
    <t xml:space="preserve">En el año N se brindó acompañamiento a X% de organizaciones socioculturales en territorios indígenas. </t>
  </si>
  <si>
    <t>Departamento de Promoción Cultural/ Informes Trimestrales</t>
  </si>
  <si>
    <t>Es un fondo concursable orientado al fortalecimiento de organizaciones, redes, iniciativas colectivas y espacios socioculturales vinculados con la promoción de la diversidad cultural, la economía social solidaria y la salvaguarda del patrimonio cultural y natural. El monto máximo es de 10 millones de colones por proyecto.  Se fundamenta en el Decreto Ejecutivo No. 39110-C, con base en el Decreto Ejecutivo No. 38120-C, Política Nacional de Derechos Culturales 2014-2023.
Se refiere a la evaluación que le den las organizaciones beneficiarias directas del fondo Puntos de Cultura, es decir, que se encuentran ejecutando proyectos en el año en curso, con relación a las siguientes variables: 1. acompañamiento recibido por parte del personal de la Dirección de Cultura durante el desarrollo del proyecto, 2. Encuentros de beneficiarios realizados, para el intercambio de experiencias.</t>
  </si>
  <si>
    <t>Fondo de Puntos de Cultura es calificado con un promedio de "N" por todas las organizaciones beneficiarias.</t>
  </si>
  <si>
    <t>Por categoría
Por tipo de personería jurídica
Proyectos por ubicación geográfica (región, provincia, cantón y distrito)</t>
  </si>
  <si>
    <t>Departamento de Fomento Cultural /Informe de encuesta.</t>
  </si>
  <si>
    <t>A nivel nacional y esta distribuido en las diferentes nueve regiones de la DC: Zona Norte, Zona Sur, Limón, Guanacaste, Puntarenas, San José, Alajuela, Heredia, Cartago.</t>
  </si>
  <si>
    <t>Es un fondo concursable para financiar proyectos vinculados con la salvaguarda de la herencia cultural, dirigido a personas físicas y jurídicas.  El monto máximo es de 4 millones de colones por proyecto.  Se fundamenta en el Decreto Ejecutivo No. 38601-C, con base en la Ley de Estímulo a las Bellas Artes, No. 6750
Se refiere a la evaluación que le den las personas beneficiarias directas del fondo Becas Taller, es decir, que se encuentran ejecutando proyectos en el año en curso, con relación a las siguientes variables: 1. acompañamiento recibido por parte del personal de la Dirección de Cultura durante el desarrollo del proyecto, 2. Encuentros de beneficiarios realizados, para el intercambio de experiencias.</t>
  </si>
  <si>
    <t>Fondo de Becas Taller es calificado con un promedio de "N" por todos los becarios.</t>
  </si>
  <si>
    <t>Por tipo, sexo y edad de la persona becada
Por ubicación geográfica: Provincia, cantón y distrito
Por áreas de acción
Por enfoque del PCI</t>
  </si>
  <si>
    <t>Se registrará a partir del año 2019.</t>
  </si>
  <si>
    <t>Departamento de Fomento Cultural /Informe de encuesta</t>
  </si>
  <si>
    <t>El programa soy Bebé y Me gusta leer busca inducir a la lectura a los niños y las niñas entre 0 y 5 años por medio de actividades proactivas utilizando recursos lúdicos (juegos educativos y recreativos), tecnológicos, documentales, audiovisuales y con la participación activa de la bibliotecaria (o), el padre, la madre o cuidador.</t>
  </si>
  <si>
    <t>Metodología de medición: al finalizar el año se elegirá el grupo de niños(as) que participará de la evaluación utilizando como referencia las listas de matrícula del programa en las bibliotecas seleccionadas, una vez elegidos se les aplica un instrumento de medición (lista de cotejo) al niño o niña, y al padre, madre o cuidador (encuesta) con el resultado obtenido se identifican los niños(as) que lograron desarrollar mayor hábito y  placer por  la lecturas. Posteriormente se aplica la fórmula dividiendo la cantidad de niños(as) con mayor hábito y gusto entre el total de niños(as) evaluadas y se multiplica por 100.</t>
  </si>
  <si>
    <t xml:space="preserve">La lista de cotejo consiste en un instrumento que contiene categorías de observación y valoración que permiten identificar los cambios en comportamientos y actitudes hacia los libros y la lectura que experimenta un niño(a) cuando participa en actividades de fomento a la lectura.
</t>
  </si>
  <si>
    <t>Total de niños/as con mayor hábito y placer por la lectura
Total de niños/as evaluadas</t>
  </si>
  <si>
    <t>Por sexo de los participantes.</t>
  </si>
  <si>
    <t>Informes Bibliotecas pùblicas del SINABI, Dirección de Bibliotecas Públicas, Biblioteca Nacional</t>
  </si>
  <si>
    <t>Encuesta  Instrumento de Medición.</t>
  </si>
  <si>
    <t>La información recopilada en el estudio es relevante y la aplicación del instrumento motiva y contribuye sustancialmente con la mejora de la carta programática de actividades dirigidas a la niñez en todos los aspectos analizados desde las bibliotecas públicas como instituciones indispensables como apoyo en el desarrollo integral de las personas. Las bibliotecas públicas participantes: Santa Ana, Goicoechea, Palmares, Heredia, Hatillo, Alajuela y Limón.</t>
  </si>
  <si>
    <t xml:space="preserve">El programa Huellas  de oro promueve el placer por la lectura y se ofrecen talleres, conversatorios, club de lectura, foros de discusión, alfabetización informacional, para la persona adulta mayor, realizando otras actividades de extensión bibliotecaria y cultural en las bibliotecas públicas del SINABI. 
</t>
  </si>
  <si>
    <t xml:space="preserve">Metodología de medición: al finalizar el año se elegirá el grupo de personas adultas mayores que participarán de la evaluación utilizando como referencia las listas de matrícula del programa en las bibliotecas públicas seleccionadas. Una vez elegidas se les aplica un instrumento de medición (lista de cotejo) a la persona adulta mayor, con el resultado obtenido se identifican las personas adultas mayores que lograron desarrollar habilidades en el uso de la computadora. </t>
  </si>
  <si>
    <t xml:space="preserve">La lista de cotejo consiste en un instrumento que contiene categorías de valoración que permiten identificar el desarrollo de habilidades en el uso de la computadora de las personas adultas mayores.
</t>
  </si>
  <si>
    <t>Total de personas adultas mayores con mayor habilidad en el uso de la computadora
Total de personas adultas mayores evaluadas</t>
  </si>
  <si>
    <t>Informes de Bibliotecas públicas del SINABI, Dirección de Bibliotecas Públicas, Biblioteca Nacional</t>
  </si>
  <si>
    <t xml:space="preserve">En el año 2017  se conformó la mesa técnica con profesionales en bibliotecología  bajo la Dirección Bibliotecas Públicas, quienes realizaron un trabajo detallado de revisión de procedimientos e instrumentos para el mejor desarrollo de las labores del personal responsable de la ejecución de los diferentes talleres dirigidos a la persona adulta mayor. </t>
  </si>
  <si>
    <r>
      <t>Obras costarricenses:</t>
    </r>
    <r>
      <rPr>
        <sz val="12"/>
        <color rgb="FFFF0000"/>
        <rFont val="Arial"/>
        <family val="2"/>
      </rPr>
      <t xml:space="preserve">   </t>
    </r>
    <r>
      <rPr>
        <sz val="12"/>
        <rFont val="Arial"/>
        <family val="2"/>
      </rPr>
      <t xml:space="preserve"> Se entiende por obra musical a una creación musical terminada, según lo determine su compositor. Puede tener una o varias partes, denominadas movimientos.   Se denomina obra costarricense, si su musica y letra (si existiera) hubiese sido creada por una persona originaria de Costa Rica.   </t>
    </r>
    <r>
      <rPr>
        <sz val="12"/>
        <color rgb="FFFF0000"/>
        <rFont val="Arial"/>
        <family val="2"/>
      </rPr>
      <t xml:space="preserve">                                                                                                     </t>
    </r>
    <r>
      <rPr>
        <sz val="12"/>
        <rFont val="Arial"/>
        <family val="2"/>
      </rPr>
      <t xml:space="preserve">Repertorio de las presentaciones: Se refiere a la lista completa de todas las obras musicales que se interpretan en las bandas de concierto. </t>
    </r>
  </si>
  <si>
    <t>Total de obras costarricenses incluidas en el repertorio anual 
Total de obras del repertorio anual</t>
  </si>
  <si>
    <t>Por banda de conciertos.</t>
  </si>
  <si>
    <t>Semestral, anual.</t>
  </si>
  <si>
    <t>Cantidad de eventos masivos medidos anualmente</t>
  </si>
  <si>
    <t xml:space="preserve">El evento masivo es Actividad abierta al público general cuyo objetivo principal es la programación y difusión de celebraciones culturales y artísticas, así como la programación de actividades que involucren el uso de montajes técnicos y operativos complejos.
En estos eventos se mida la cantidad de visitas que una persona pudo hacer en el evento. 
</t>
  </si>
  <si>
    <t>Sumatoria de eventos masivos medidos</t>
  </si>
  <si>
    <t>Total de eventos masivos</t>
  </si>
  <si>
    <t>tipo de evento</t>
  </si>
  <si>
    <t>Dirección Centro de Producción Artística y Cultural/ Estudio de medición del evento realizado por la empresa que se contrate para llevarlo a cabo.</t>
  </si>
  <si>
    <t>Calificación promedio del evento medido</t>
  </si>
  <si>
    <t>2019: medir 2 eventos masivos
2020: medir 1 evento masivo
2021:medir 1 evento masivo
2022: medir 1 evento masivo
2023: medir 1 evento masivo</t>
  </si>
  <si>
    <r>
      <rPr>
        <b/>
        <sz val="12"/>
        <color theme="1"/>
        <rFont val="Arial"/>
        <family val="2"/>
      </rPr>
      <t>Asistente:</t>
    </r>
    <r>
      <rPr>
        <sz val="12"/>
        <color theme="1"/>
        <rFont val="Arial"/>
        <family val="2"/>
      </rPr>
      <t xml:space="preserve"> aquellas personas que disfrutan, de manera presencial, actividades artísticas, culturales, recreativas, protocolarias, de divulgación, entre otras.                                                                                                                 </t>
    </r>
    <r>
      <rPr>
        <b/>
        <sz val="12"/>
        <color theme="1"/>
        <rFont val="Arial"/>
        <family val="2"/>
      </rPr>
      <t>Érase una vez territorio:</t>
    </r>
    <r>
      <rPr>
        <sz val="12"/>
        <color theme="1"/>
        <rFont val="Arial"/>
        <family val="2"/>
      </rPr>
      <t xml:space="preserve"> es un proyecto desarrollado en conjunto con el Teatro Nacional de Costa Rica (TNCR) y el Ministerio de Educación Pública (MEP), de carácter social que busca integrar al sector cultura y al sector educativo costarricense, basado en la democratización de la cultura y ofreciendo un catálogo de obras de arte escénico de alta calidad fuera del gran área metropolitana (GAM). </t>
    </r>
  </si>
  <si>
    <t>Componentes involucrados en la fórmula de cálculo</t>
  </si>
  <si>
    <t>Total asistentes.</t>
  </si>
  <si>
    <t>Unidad de medida</t>
  </si>
  <si>
    <t>Geográfica</t>
  </si>
  <si>
    <t>Provincia, cantón y distrito</t>
  </si>
  <si>
    <t>Temática</t>
  </si>
  <si>
    <t>Por día, lugar, hora, día / Hombres, mujeres y niños y niñas.</t>
  </si>
  <si>
    <t>Fuente de información</t>
  </si>
  <si>
    <t>Dirección Centro de Producción Artística y Cultural/ Estudio de medición del proyecto Érase una vez territorio, realizado por la empresa que se contrate para llevarlo a cabo.</t>
  </si>
  <si>
    <t xml:space="preserve">Con el proyecto “Érase una vez territorio”,  tiene como fin que las personas tengan acceso en sus propias comunidades a las producciones de obras de arte escénico que anteriormente sólo se presentaban en la sala principal del Teatro Nacional, lo que contribuirá a incentivar el interés cultural y educativo de esas personas mediante las obras y a la creación de nuevos públicos para las artes escénicas, en diferentes partes del país.                                                                                                                </t>
  </si>
  <si>
    <t xml:space="preserve">La calificación es la percepción general que el público asistente posee sobre el evento. Se consulta a las personas a través de la Encuesta al Público Asistente aplicada de acuerdo a las reglas definidas en la Metodología de Medición de Eventos Culturales Masivos, específicamente la pregunta: En resumen, qué calificación le daría al evento: Muy malo, Malo, Regular, Bueno, Muy bueno. </t>
  </si>
  <si>
    <t xml:space="preserve">((fMB*100)+(FB*80)+(fR*50)+ (fM*20)+ (fMM*0)) / Total de estudiantes que calificaron. Donde:
fMB: se refiere a la flecuencia absoluta de estudiantes que calificaron el aspecto como Muy Bueno.
fB: se refiere a la frecuencia absoluta de estudiantes que calificaron el aspecto como bueno.
fR: se refiere a la frecuencia absoluta de estudiantes que calificación el aspecto como Regular.
fM: se refiere a la frecuencia absoluta de estudiantes que calificaron el aspecto como malo.
fMM: se refiere a la frecuencia absoluta de estudiantes que calificación el aspecto como muy malo. </t>
  </si>
  <si>
    <t>Provincia, cantón y distrito.</t>
  </si>
  <si>
    <t>Dirección Centro de Producción Artística y Cultural/ Estudio de medición del programa Érase una vez territorio, realizado por la empresa que se contrate para llevarlo a cabo.</t>
  </si>
  <si>
    <t xml:space="preserve">Con el proyecto “Érase una vez territorio”,  tiene como fin que las personas tengan acceso en sus propias comunidades a las producciones de obras de arte escénico que anteriormente sólo se presentaban en la sala principal del Teatro Nacional, lo que contribuirá a incentivar el interés cultural y educativo de esas personas mediante las obras y a la creación de nuevos públicos para las artes escénicas, en diferentes partes del país.       </t>
  </si>
  <si>
    <t>Cantidad de asistentes a las presentaciones artísticas de Érase una vez territorio.</t>
  </si>
  <si>
    <r>
      <t xml:space="preserve">Para el año XX se dieron </t>
    </r>
    <r>
      <rPr>
        <b/>
        <sz val="12"/>
        <rFont val="Arial"/>
        <family val="2"/>
      </rPr>
      <t>N</t>
    </r>
    <r>
      <rPr>
        <sz val="12"/>
        <rFont val="Arial"/>
        <family val="2"/>
      </rPr>
      <t xml:space="preserve"> cantidad de asistentes  a las presentaciones artísticas de Érase una vez territorio.</t>
    </r>
  </si>
  <si>
    <t>Calificación promedio del proyecto Érase  una vez territorio.</t>
  </si>
  <si>
    <t xml:space="preserve">2019: 0
2020: 0
2021: el proyecto Érase  una vez territorio recibió una calificación promedio de 90% a la pregunta Qué calificación le daría usted a esta actividad de acuerdo a la escala: Muy malo, Malo, Regular, Bueno, Muy bueno.
2022:  el proyecto Érase  una vez territorio recibió una calificación promedio de 90% a la pregunta Qué calificación le daría usted a esta actividad de acuerdo a la escala: Muy malo, Malo, Regular, Bueno, Muy bueno.
2023:  el proyecto Érase  una vez territorio recibió una calificación promedio de 90% a la pregunta Qué calificación le daría usted a esta actividad de acuerdo a la escala: Muy malo, Malo, Regular, Bueno, Muy bueno.
</t>
  </si>
  <si>
    <t>Porcentaje de organizaciones socioculturales en territorios indígenas con procesos de acompañamiento.</t>
  </si>
  <si>
    <t xml:space="preserve">2019: Se brindará acompañamiento al 25% del total de organizaciones socioculturales, que corresponde a organizaciones socioculturales ubicadas en territorios indígenas. 
2020: Se brindará acompañamiento al 20% del total de organizaciones socioculturales, que corresponde a organizaciones socioculturales ubicadas en territorios indígenas. 
2021: Se brindará acompañamiento al 25% del total de organizaciones socioculturales, que corresponde a organizaciones socioculturales ubicadas en territorios indígenas. 
2022: Se brindará acompañamiento al 25% del total de organizaciones socioculturales, que corresponde a organizaciones socioculturales ubicadas en territorios indígenas. 
2023: Se brindará acompañamiento al 25% del total de organizaciones socioculturales, que corresponde a organizaciones socioculturales ubicadas en territorios indígenas. </t>
  </si>
  <si>
    <t xml:space="preserve">El proceso de acompañamiento tiene como mínimo 2 años de duración. </t>
  </si>
  <si>
    <t>N° de intervenciones socioculturales desarrolladas en centros de desarrollo turístico.</t>
  </si>
  <si>
    <t>Calificación promedio del Programa Fondos Puntos de Cultura.</t>
  </si>
  <si>
    <t>Calificación promedio el fondo de becas taller.</t>
  </si>
  <si>
    <t>Personas beneficiadas: corresponde a aquellas personas de los cantones con IDS medio-bajo que fueron definidas como beneficiarios directos dentro de la programación del proyecto Estratégica de Seguridad Humana: componente sociocultura, que ejecuta la Dirección de Cultura.</t>
  </si>
  <si>
    <t>Personas beneficiadas con el proyecto  ejecutado.</t>
  </si>
  <si>
    <t>En el año N, se beneficiaron N personas de los cantones con IDS medio y bajo con el proyecto ejecutado.                                                                                                          IDS medio: el valor del índice se ubica entre 76.87 y 62.02
IDS bajo: el valor del índice se ubica entre 62.01 y 47.45</t>
  </si>
  <si>
    <t xml:space="preserve">Por provincia, cantón, región.
</t>
  </si>
  <si>
    <t>Por sexo y edad de las personas beneficiarias.</t>
  </si>
  <si>
    <t>Semestral y anual</t>
  </si>
  <si>
    <t>Jefatura del Departamento de Promoción Cultural Regional/ Informes semestral y anual.</t>
  </si>
  <si>
    <t>Las personas beneficiarias  con el proyecto Estratégica de Seguridad Humana: Son las personas beneficiarias de las actividades culturales, educativas y artísticas que realiza la Dirección de Cultura</t>
  </si>
  <si>
    <t>Población adulta mayor: es un término que se le da a las personas que tienen más de 65 años de edad.</t>
  </si>
  <si>
    <t>Total de actividades al año dirigidas a población adulta mayor
Total de actividades realizadas al año</t>
  </si>
  <si>
    <t xml:space="preserve">Del total de actividades actividades artísticas, culturales y educativas realizadas en el año N, X% corresponde a actividades dirigidas a población adulta mayor. </t>
  </si>
  <si>
    <t>Jefatura del Departamento de Promoción Cultural Regional/ Informes semestrales</t>
  </si>
  <si>
    <t>Incluye las actividades artísticas, culturales y educativas que realizan las Casas de Cultura que administra la Dirección de Cultura.</t>
  </si>
  <si>
    <t>Discapacidad: Condición  que resulta de la interacción entre las personas con deficiencias físicas, mentales, intelectuales o sensoriales a largo plazo y las barreras debidas a la actitud y el entono, que evitan su participación plena y efectiva en la sociedad, en igualdad de condiciones con las demás.</t>
  </si>
  <si>
    <t>Total de actividades al año dirigidas a personas con discapacidad
Total de actividades realizadas al año</t>
  </si>
  <si>
    <t xml:space="preserve">Del total de actividades actividades artísticas, culturales y educativas realizadas en el año N, X% corresponde a actividades dirigidas a personas con discapacidad. </t>
  </si>
  <si>
    <t xml:space="preserve">Gestión Sociocultural: Conjunto de procesos participativos mediante los cuales las personas, grupos, organizaciones e instituciones dialogan, definen, articulan y desarrollan iniciativas culturales comunitarias a partir de la identificación de sus necesidades y oportunidades.
</t>
  </si>
  <si>
    <t>Actividades educativas: Se refiere a actividades como Talleres de Formulación de Proyectos y Cursos de Formación.</t>
  </si>
  <si>
    <t>Gestores Socioculturales: Persona que desarrolla la gestión sociocultural desde lo comunitario, local, regional y nacional.</t>
  </si>
  <si>
    <t>Total de actividades al año dirigidas a gestores socioculturales
Total de actividades realizadas al año</t>
  </si>
  <si>
    <t xml:space="preserve">Del total de actividades actividades artísticas, culturales y educativas realizadas en el año N, X% corresponde a actividades dirigidas a gestores socioculturales. </t>
  </si>
  <si>
    <t>Personas beneficiadas: corresponde a aquellas personas de los cantones con IDS medio-bajo que fueron definidas como beneficiarios directos dentro de la programación del proyecto Estratégica de Seguridad Humana: componente sociocultura, que ejecuta la Dirección de Bandas.</t>
  </si>
  <si>
    <r>
      <rPr>
        <sz val="12"/>
        <rFont val="Arial"/>
        <family val="2"/>
      </rPr>
      <t>Por provincia, cantón, región.</t>
    </r>
    <r>
      <rPr>
        <sz val="12"/>
        <color rgb="FFFF0000"/>
        <rFont val="Arial"/>
        <family val="2"/>
      </rPr>
      <t xml:space="preserve">
</t>
    </r>
  </si>
  <si>
    <t>Directores artísticos de las Bandas/Sistema de Registros Administrativos de Cultura y Juventud (SIRACUJ).</t>
  </si>
  <si>
    <t>El proyecto Estratégica de Seguridad Humana: componente sociocultural tiene como objetivo desarrollar entornos protectores y seguros a partir de la transformación de espacios públicos mediante la oferta de deporte, cultura, arte y recreación, así como mejorando la  gestión del riesgo y habitabilidad en los distritos priorizados.</t>
  </si>
  <si>
    <t>Persona encargada de elaborar los informes consolidados de la Dirección de Bandas /  Informes de los Directores de las siete bandas de concierto.</t>
  </si>
  <si>
    <r>
      <t xml:space="preserve">Obras costarricenses: Se entiende por obra musical a una creación musical terminada, según lo determine su compositor. Puede tener una o varias partes, denominadas movimientos.   Se denomina obra costarricense, si su musica y letra (si existiera) hubiese sido creada por una persona originaria de Costa Rica.   </t>
    </r>
    <r>
      <rPr>
        <sz val="12"/>
        <color rgb="FFFF0000"/>
        <rFont val="Arial"/>
        <family val="2"/>
      </rPr>
      <t xml:space="preserve">                                                                                                      </t>
    </r>
    <r>
      <rPr>
        <sz val="12"/>
        <rFont val="Arial"/>
        <family val="2"/>
      </rPr>
      <t>Obras costarrincenses inéditas: se refiere a obras que no se no han dado a conocer al publico. Estas obras pueden estar ya creadas, pero en estado de edición  o pueden acreditarse a una obra de reciente elaboración y que no haya sido ejecutada por ninguna agrupación artística.</t>
    </r>
    <r>
      <rPr>
        <sz val="12"/>
        <color rgb="FFFF0000"/>
        <rFont val="Arial"/>
        <family val="2"/>
      </rPr>
      <t xml:space="preserve">                                                                                                         </t>
    </r>
    <r>
      <rPr>
        <sz val="12"/>
        <rFont val="Arial"/>
        <family val="2"/>
      </rPr>
      <t xml:space="preserve">Repertorio de las presentaciones: Se refiere a la lista completa de todas las obras musicales que se interpretan en las bandas de concierto. </t>
    </r>
  </si>
  <si>
    <t>Total de obras costarricenses inéditas incluidas en el repertorio anual 
Total de obras costarricenses incluidas en el repertorio anual</t>
  </si>
  <si>
    <t>obras musicales inéditas, se refiere a obras que no se no han dado a conocer al publico. Estas obras pueden estar ya creadas, pero en estado de edición  o pueden acreditarse a una obra de reciente elaboración y que no haya sido ejecutada por ninguna agrupación artística.</t>
  </si>
  <si>
    <t>Personas beneficiadas: corresponde a aquellas personas de los cantones con IDS medio-bajo que fueron definidas como beneficiarios directos dentro de la programación de los proyecto Centros Públicos Conectados y Estratégica de Seguridad Humana: componente sociocultural, que ejecuta el SINABI.</t>
  </si>
  <si>
    <t>Sumatoria de personas beneficiadas con los proyecto ejecutados.</t>
  </si>
  <si>
    <t>En el año N, se beneficiaron N personas de los cantones con IDS medio y bajo con los proyectos ejecutados.                                                                                                          IDS medio: el valor del índice se ubica entre 76.87 y 62.02
IDS bajo: el valor del índice se ubica entre 62.01 y 47.45</t>
  </si>
  <si>
    <t>Por sexo y rango de edad de los beneficiarios.</t>
  </si>
  <si>
    <t>Enlace SINABI, Coordinadora de Bibliotecas Públicas / Informes de actividades realizadas en las bibliotecas / SIRACUJ / Registro de uso de equipo de cómputo en las bibliotecas.</t>
  </si>
  <si>
    <t xml:space="preserve">Con el proyecto “Centros Públicos Conectados” las personas tendrán acceso gratuito a internet de banda ancha mediante el uso de los equipos técnológicos con los que cuentan las Bibliotecas Públicas del Sistema Nacional de Bibliotecas (SINABI) ubicadas en los cantones con IDS medio o IDS bajo,  contribuyendo de esta manera a reducir la brecha digital, garantizar mayor igualdad de oportunidades, el disfrute de los beneficios de la sociedad de la información y conocimiento, y el acceso a servicios y contenidos culturales. El proyecto Estratégica de Seguridad Humana: componente sociocultural tiene como objetivo desarrollar entornos protectores y seguros a partir de la transformación de espacios públicos mediante la oferta de deporte, cultura, arte y recreación, así como mejorando la  gestión del riesgo y habitabilidad en los distritos priorizados.
</t>
  </si>
  <si>
    <t>Por tipo de programa                                                                                                                                     Por sexo y edad de los participantes.</t>
  </si>
  <si>
    <t xml:space="preserve">Enlace SINABI, Coordinadora de Bibliotecas Públicas / Informes de actividades realizadas en las bibliotecas / SIRACUJ </t>
  </si>
  <si>
    <t xml:space="preserve">La intervención sociocultural consiste en el acompañamiento de 7 organizaciones socioculturales de Centros de Desarrollo Turístico seleccionados.
</t>
  </si>
  <si>
    <t>2019: 0
2020: 7 Intervenciones socioculturales (7 acompañamientos a organizaciones )
2021: 0
2022: 0
2023: 0</t>
  </si>
  <si>
    <t xml:space="preserve">
Jefatura del Departamento de  Promoción Cultural / Informes semestrales.
</t>
  </si>
  <si>
    <t>N° de personas beneficiadas con los proyectos  ejecutados.</t>
  </si>
  <si>
    <t>2019:  se beneficiarán  con el proyecto Estratégica de Seguridad Humana: componente sociocultura  140 personas.
2020  se beneficiarán  con el proyecto Estratégica de Seguridad Humana: componente sociocultura 70 personas.
2021:  se beneficiarán  con el proyecto Estratégica de Seguridad Humana: componente sociocultura  140 personas.
2022:  se beneficiarán  con el proyecto Estratégica de Seguridad Humana: componente sociocultura  140 personas.
2023: 0</t>
  </si>
  <si>
    <t>Porcentaje de actividades dirigidas a población Adulta Mayor.</t>
  </si>
  <si>
    <t>Porcentaje de actividades dirigidas a Personas con Discapacidad.</t>
  </si>
  <si>
    <t>Porcentaje de actividades educativas dirigidas a Gestores Socioculturales.</t>
  </si>
  <si>
    <t>Porcentaje de obras costarricenses incluidas en el repertorio de las presentaciones.</t>
  </si>
  <si>
    <t>Porcentaje de obras costarricenses inéditas incluidas en el repertorio de las presentaciones.</t>
  </si>
  <si>
    <t xml:space="preserve">En el año XX las obras costarricenses incluidas en el repertorio de las presentaciones de las bandas representan el X% del total de las obras musicales del repertorio anual.   </t>
  </si>
  <si>
    <t xml:space="preserve">En el año XX las obras costarricenses inéditas incluidas en el repertorio de las presentaciones de las bandas representan el X% del total de las obras musicales costarricenses incluidas en el repertorio anual.   </t>
  </si>
  <si>
    <t>Para el período 2019-2022, se realizarán conciertos en los distritos prioritarios seleccionados en el marco del proyecto Estratégica de Seguridad Humana: componente sociocultural, que beneficiarán a 19.265 personas, distribuidos de la siguiente manera: 2019: 2.795; 2020: 1535; 2021: 5.490 y 2022: 5.490.</t>
  </si>
  <si>
    <t>Porcentaje de niños/as que logran desarrollar el hábito y el placer por  la lectura en el programa Soy bebé y Me gusta leer.</t>
  </si>
  <si>
    <t>En el año XX el X% de  la población infantil beneficiaria del Programa Soy bebé y me gusta leer desarrolló el hábito y el placer por  la lectura.</t>
  </si>
  <si>
    <t>Porcentaje de personas adultas mayores que logran desarrollar habilidades en el uso de la computadora en el programa Huellas de Oro.</t>
  </si>
  <si>
    <t xml:space="preserve">Número de personas beneficiadas con los proyectos ejecutados. </t>
  </si>
  <si>
    <t>2019: se beneficiarán  con los proyecto Centros Públicos Conectados y Estratégica de Seguridad Humana: componente sociocultural, 4.650 personas.
2020: se beneficiarán  con los proyecto Centros Públicos Conectados y Estratégica de Seguridad Humana: componente sociocultural, 11.130 personas.
2021: se beneficiarán  con los proyecto Centros Públicos Conectados y Estratégica de Seguridad Humana: componente sociocultural, 34.850 personas.
2022: se beneficiarán  con los proyecto Centros Públicos Conectados y Estratégica de Seguridad Humana: componente sociocultural, 34.850 personas.
2023: 0</t>
  </si>
  <si>
    <t>En el año XX  el X% de  la población beneficiaria del Programa Huellas de Oro desarrolló habilidades en el uso de la computadora.</t>
  </si>
  <si>
    <t>Manifestación cultural: incluye todas aquellas actividades que tienen como característica particular contar con una trayectoria histórica con una transmisión de saberes y conocimientos por varias generaciones, y que corresponden a manifestaciones culturales del patrimonio inmaterial como los son: a) tradiciones y expresiones orales, incluido el idioma como vehículo del patrimonio cultural inmaterial; b) artes del espectáculo tradicionales; c) usos sociales, rituales y actos festivos; d) conocimientos y usos relacionados con la naturaleza y el universo; e) técnicas artesanales tradicionales, tal como establece el Artículo N°2 de la Convención para la Salvaguardia del Patrimonio Cultural Inmaterial (UNESCO 2003).</t>
  </si>
  <si>
    <t xml:space="preserve">Planes de Salvaguarda: herramienta para la gestión del patrimonio cultural inmaterial que contiene una serie de pasos y acciones que ayudan a la comunidad a comprender mejor su patrimonio y a tomar decisiones acertadas para su protección y fomento. Es decir, un plan de trabajo respecto a qué medidas de salvaguardia se van a implementar, quienes son corresponsables, qué recursos, entre otros aspectos orientados hacia la sustentabilidad de esta manifestación cultural, sean: investigación y registro, educación -básicamente a través de la enseñanza formal y no formal- y divulgación, transmisión de conocimientos en la comunidad portadora, fortalecimiento del sistema de organización de la comunidad portadora, entre otros según el caso. Este trabajo se realiza con acompañamiento técnico.
</t>
  </si>
  <si>
    <t xml:space="preserve">Comunidades portadoras de tradición: agrupación de personas que poseen saberes y conocimientos ligados a las tradiciones y costumbres propias de una sociedad determinada. Están conformadas por hombres y mujeres practicantes de una manifestación cultural determinada, son agentes receptores y transmisores del acervo cultural que caracteriza a su grupo sociocultural. Sus conocimientos son transmitidos de manera vertical, entre viejas y neuvas generaciones, o de manera horizantal, de una localida a otra mediante la enseñanza y aprendizaje de manera informal.
</t>
  </si>
  <si>
    <t>Total de planes de salvaguarda de manifestaciones culturales realizados al año
Total de solicitudes de planes  planes de salvaguarda de manifestaciones culturales de las comunidades portadoras de tradición.</t>
  </si>
  <si>
    <t>En el año N el X% de las solicitudes de planes de salvaguarda de las comunidades portadoras de tradición, culminaron con la elaboración de los planes de salvaguarda de manifestaciones culturales.</t>
  </si>
  <si>
    <t xml:space="preserve">Ubicación geográfica: Provincia, cantón y distrito.                                                                       </t>
  </si>
  <si>
    <t>Por sexo y edad de la persona solicitantes 
Por áreas de acción
Por enfoque del PCI</t>
  </si>
  <si>
    <t>Jefatura o persona coordinadora de Patrimonio Inmaterial/ Documento de Plan de Salvaguarda.</t>
  </si>
  <si>
    <t>Planes de Salvaguarda:  herramienta para la gestión del patrimonio cultural inmaterial que contiene una serie de pasos y acciones que ayudan a la comunidad a comprender mejor su patrimonio y a tomar decisiones acertadas para su protección y fomento. Es decir, un plan de trabajo respecto a qué medidas de salvaguardia se van a implementar, quienes son corresponsables, qué recursos, entre otros aspectos orientados hacia la sustentabilidad de esta manifestación cultural, sean: investigación y registro, educación -básicamente a través de la enseñanza formal y no formal- y divulgación, transmisión de conocimientos en la comunidad portadora, fortalecimiento del sistema de organización de la comunidad portadora, entre otros según el caso. Este trabajo se realiza con acompañamiento técnico.</t>
  </si>
  <si>
    <t xml:space="preserve">Monitoreo: seguimiento que se realiza de manera periódica, cada cinco años a partir de la realización y cumplimiento de acciones y proyectos puntuales propuestos por la comunidad portadora en el plan correspondiente a la manifestación cultural. La unidad de medida de las acciones son una serie de indicadores, que permitan determinar el nivel avance de la comunidad en el cumplimiento del mismo. Por ejemplo: número de talleres que postadores de tradición brinda para la transmisión de saberes y conocimientos de una manifestación determinada, número de centros educativos locales que han incluido dentro de la malla curricular de la enseñanza de estudios sociales las manifestaciones culturales de su localidad para conocimientos de los escolares, elaboración de 1 inventario de los instrumentos, objetos, artefactos, espacios culturales, grupos y actores sociales que les son inherentes que conforman la manifestación, etc.
</t>
  </si>
  <si>
    <t>Total de planes de salvaguarda de manifestaciones culturales monitoreados  al año
Total de planes de salvaguarda de manifestaciones culturales existentes</t>
  </si>
  <si>
    <t>En el año N se monitorearon X planes de salvaguarda de manifestaciones culturales, que representa el N% del total de planes de salvaguarda de manifestaciones culturales existentes.</t>
  </si>
  <si>
    <t>Por áreas de acción
Por enfoque del PCI</t>
  </si>
  <si>
    <t>Jefatura o persona coordinadora encargado del Patrimonio Inmaterial / Informe de monitoreo de las manifestaciones cuturales</t>
  </si>
  <si>
    <t>Porcentaje de solicitudes de planes de salvaguarda de manifestaciones culturales  presentadas por las comunidades portadoras de tradición, que culminan con la elaboración de un plan de salvaguarda.</t>
  </si>
  <si>
    <t>Porcentaje de planes de salvaguarda de manifestaciones culturales monitoreados.</t>
  </si>
  <si>
    <t>Número  de expresiones culturales del Patrimonio Cultural Inmaterial registradas.</t>
  </si>
  <si>
    <t>En el año XX se registraron XX expresiones culturales ligadas al ámbito de la tradición oral en el cantón de Quepos.</t>
  </si>
  <si>
    <t>2019: se realizará el registro de 3 expresiones culturales del Patrimonio Cultural Inmaterial
2020: 0
2021: 0
2022: 0
2023: 0</t>
  </si>
  <si>
    <t>Porcentaje de bienes inmuebles declarados patrimonio histórico arquitectónico al año, con relación a la cantidad de estudios de declaratorias realizados al año.</t>
  </si>
  <si>
    <t>En el año XX se declaró patrimonio histórico arquitectónico, el X% de los bienes inmuebles estudiados para declaratoria.</t>
  </si>
  <si>
    <t>Ubicación geográfica: Provincia, cantón y distrito. Por solicitante.</t>
  </si>
  <si>
    <t>2019: la Comisión Nacional de Patrimonio Histórico Arquitectónico declarará  patrimonio histórico arquitectónico el 17% de los bienes inmuebles, cuyos estudios de declaratoria fueron realizados y presentados por la  Unidad de Patrimonio Histórico Arquitectónico.
2020: la Comisión Nacional de Patrimonio Histórico Arquitectónico declarará  patrimonio histórico arquitectónico el 17% de los bienes inmuebles, cuyos estudios de declaratoria fueron realizados y presentados por la  Unidad de Patrimonio Histórico Arquitectónico.
2021: la Comisión Nacional de Patrimonio Histórico Arquitectónico declarará  patrimonio histórico arquitectónico el 17% de los bienes inmuebles, cuyos estudios de declaratoria fueron realizados y presentados por la  Unidad de Patrimonio Histórico Arquitectónico.
2022: la Comisión Nacional de Patrimonio Histórico Arquitectónico declarará  patrimonio histórico arquitectónico el 17% de los bienes inmuebles, cuyos estudios de declaratoria fueron realizados y presentados por la  Unidad de Patrimonio Histórico Arquitectónico.
2023: la Comisión Nacional de Patrimonio Histórico Arquitectónico declarará  patrimonio histórico arquitectónico el 17% de los bienes inmuebles, cuyos estudios de declaratoria fueron realizados y presentados por la  Unidad de Patrimonio Histórico Arquitectónico.</t>
  </si>
  <si>
    <t>Porcentaje de bienes inmuebles monitoreados con relación a los bienes inmuebles declarados de interés histórico arquitectónico.</t>
  </si>
  <si>
    <t>2019:  la Unidad de Patrimonio Histórico Arquitectónico realizará el monitoreo del 5% del total de los bienes inmuebles declarados de interés histórico arquitectónico a diciembre del año 2019.
2020:  la Unidad de Patrimonio Histórico Arquitectónico realizará el monitoreo del 5% del total de los bienes inmuebles declarados de interés histórico arquitectónico a diciembre del año 2020.
2021:  la Unidad de Patrimonio Histórico Arquitectónico realizará el monitoreo del 5% del total de los bienes inmuebles declarados de interés histórico arquitectónico a diciembre del año 2021.
2022:  la Unidad de Patrimonio Histórico Arquitectónico realizará el monitoreo del 5% del total de los bienes inmuebles declarados de interés histórico arquitectónico a diciembre del año 2022.
2023:  la Unidad de Patrimonio Histórico Arquitectónico realizará el monitoreo del 5% del total de los bienes inmuebles declarados de interés histórico arquitectónico a diciembre del año 2023.</t>
  </si>
  <si>
    <t>En el año N se monitorearon X bienes inmuebles, que representan el % del total de bienes inmuebles declarados de interés histórico arquitectónico al año XX</t>
  </si>
  <si>
    <t>2019: 0
2020: 0
En el año 2021 la instancia de Patrimonio Inmaterial realizó X número de planes de salvaguarda de manifestaciones culturales, que represente el 100% del total de solicitudes de planes de salvaguarda presentados por las comunidades portadoras.
En el año 2022 la instancia de Patrimonio Inmaterial realizó X número de planes de salvaguarda de manifestaciones culturales, que represente el 100% del total de solicitudes de planes de salvaguarda presentados por las comunidades portadoras.
En el año 2023 la instancia de Patrimonio Inmaterial realizó X número de planes de salvaguarda de manifestaciones culturales, que represente el 100% del total de solicitudes de planes de salvaguarda presentados por las comunidades portadoras.</t>
  </si>
  <si>
    <t>2019: 0
2020: 0
En el año 2021 la instancia de Patrimonio Inmaterial realizó el monitores de X planes de salvaguarda de manifestaciones culturales, que representa el 100% del total  planes de salvaguarda de manifestaciones culturales existentes.
En el año 2022  la instancia de Patrimonio Inmaterial realizó el monitores de X planes de salvaguarda de manifestaciones culturales, que representa el 100% del total  planes de salvaguarda de manifestaciones culturales existentes.
En el año 2023 la instancia de Patrimonio Inmaterial realizó el monitores de X planes de salvaguarda de manifestaciones culturales, que representa el 100% del total  planes de salvaguarda de manifestaciones culturales existentes.</t>
  </si>
  <si>
    <t>Provincia, cantón distrito,  región.</t>
  </si>
  <si>
    <t>Jefatura o coordinador encargado del Patrimonio Inmaterial/ Documento de inventario.</t>
  </si>
  <si>
    <t xml:space="preserve"> N° de intervenciones socioculturales desarrolladas en centros de desarrollo turístico.</t>
  </si>
  <si>
    <t>Sumatoria de los programas de fomento a la lectura dirigidos a los grupos poblacionales</t>
  </si>
  <si>
    <t>programas de fomento a la lectura dirigidos a los grupos poblacionales</t>
  </si>
  <si>
    <t>En el año XX se ejecutaron X programas de fomento a la lectura que respondan a los intereses y particularidades de la población infantil, adolescente y juvenil.</t>
  </si>
  <si>
    <t>2019: 3
2020: 3
2021: 3
2022: 3
2023: 3</t>
  </si>
  <si>
    <t>El programa de fomento a la lectura  "Soy bebé y me gusta leer"  se está dirigido a niños y niñas de 0 a 5 años y "Arcoíris de lectura" está dirigido a niños y niñas de 6 a 12 años y el programa Pura Vida Jóvenes a Leer</t>
  </si>
  <si>
    <t>Los programas de fomento a la lectura son actividades para todas las edades para impulsar su desarrollo integral por medio de la lectura, el libro y las bibliotecas.</t>
  </si>
  <si>
    <t>Sumatoria de acciones del plan de acción de PLANOVI ejecutadas</t>
  </si>
  <si>
    <t>Acciones del plan de acción de PLANOVI ejecutadas</t>
  </si>
  <si>
    <t>En el año XX se ejecutaron X  acciones como parte del plan de acción de PLANOVI</t>
  </si>
  <si>
    <t>2019: 0
2020: 0
2021: 7
2022: 11
2023: 11</t>
  </si>
  <si>
    <t>Sumatoria de acciones del plan de acción de PIEG ejecutadas</t>
  </si>
  <si>
    <t>Acciones del plan de acción de PIEG ejecutadas</t>
  </si>
  <si>
    <t>En el año XX se ejecutaron X  acciones como parte del plan de acción de PIEG</t>
  </si>
  <si>
    <t>2019: 0
2020: 0
2021: 4
2022: 13
2023: 13</t>
  </si>
  <si>
    <t>SEPLA con informes consolidados del plan de acción de la PIEG</t>
  </si>
  <si>
    <t>SEPLA con informes consolidados del plan de acción de PLANOVI</t>
  </si>
  <si>
    <t>Se incluyen las acciones definidas por el SINABI, la DC y la Oficina de Prensa</t>
  </si>
  <si>
    <t>Se incluyen las acciones definidas por el SINABI, la DC, CPAC y la Oficina de Prensa</t>
  </si>
  <si>
    <t>Las acciones responden a las contempladas en el Plan de Acción de la PLANOVI que se comprometieron ante el INAMU. Las acciones incluyen aspectos como: campañas de comunicación, sensibibilización, capacitación o actividades concretas para prevenir la violencia contra las mujeres.</t>
  </si>
  <si>
    <t>Las acciones responden a las contempladas en el Plan de Acción de la PIEG que se comprometieron ante el INAMU. Las acciones incluyen aspectos como: campañas de comunicación, sensibilización, capacitación o actividades concretas con perspectiva de igual y equidad de género.</t>
  </si>
  <si>
    <t>Objetivo estratégico: Fortalecer la participación efectiva de las personas, grupos y comunidades, para avanzar en la construcción de una democracia cultural que reconoce la diversidad y promueve el disfrute de los derechos 
culturales.</t>
  </si>
  <si>
    <t>Cantidad de personas adultas mayores con mayor habilidad en el uso de la computadora / Cantidad de personas adultas mayores evaluadas  por 100.</t>
  </si>
  <si>
    <t>Brindar eventos culturales y artísticos acordes a las necesidades de las personas, grupos y comunidades</t>
  </si>
  <si>
    <t xml:space="preserve">Desarrollar actividades artísticas y culturales que faciliten la incorporación de los distintos grupos poblacionales a la vida cultural </t>
  </si>
  <si>
    <t xml:space="preserve">Desarrollar acciones de acompañamiento a organizaciones para visibilizar su aporte a la creación y desarrollo del patrimonio cultural. </t>
  </si>
  <si>
    <t>.</t>
  </si>
  <si>
    <t>Promover iniciativas que estimulen emprendimientos culturales que contribuyan al desarrollo económico y social del país.</t>
  </si>
  <si>
    <t>2020: 1</t>
  </si>
  <si>
    <t>Indicador</t>
  </si>
  <si>
    <t>Cantidad de mesas  ejecutivas sectoriales creadas y con planes bianuales que integren las acciones que se estarán promoviendo para el impulso del desarrollo de o los sectores de población establecidos.</t>
  </si>
  <si>
    <t xml:space="preserve">Cantidad de Sectores Culturales medidos por la Cuenta Satélite de Cultura de Costa Rica (CSCCR). </t>
  </si>
  <si>
    <t>Cantidad de recursos culturales nuevos publicados en el Directorio del Sistema de Información Cultural.</t>
  </si>
  <si>
    <t>Sumatoria de  las mesas  ejecutivas sectoriales creadas y con planes bianuales.</t>
  </si>
  <si>
    <t>Sumatoria de los programas de apoyo de la Estrategia Nacional "Costa Rica Creativa y Cultural 2030" en funcionamiento.</t>
  </si>
  <si>
    <t>Sumatoria de Sectores Culturales medidos por la Cuenta Satélite de Cultura de Costa Rica (CSCCR).</t>
  </si>
  <si>
    <t>Sumatoria de los registros culturales nuevos publicados.</t>
  </si>
  <si>
    <t>NA</t>
  </si>
  <si>
    <t xml:space="preserve">2020: Programa de financiamiento para el Emprendimiento Creativo y Cultural y el Programa de Acompañamiento y Gestión Empresarial.                                                                                                                                                                                                    2021: Programa de  Innovación y digitalización para el emprendimiento creativo y cultural. </t>
  </si>
  <si>
    <t>Los recursos culturales son aquellas personas, organizaciones,  empresas  y agrupaciones nacionales relacionadas con el quehacer artístico-cultural del país, las infraestructuras y los espacios con usos culturales, así como los elementos del patrimonio material e inmaterial.  La publicación de las fichas podría aumentar en función de las solicitudes de capacitación recibidas y de la disponibilidad de las y los editores capacitados.
El Directorio Cultural del Sicultura es una herramienta del Sistema que contiene más de 5.000 fichas con información de personas, empresas, organizaciones, agrupaciones, espacios y manifestaciones culturales de Costa Rica.</t>
  </si>
  <si>
    <t>Esta estrategia fue creada en coordinación con el MEIC, MICITT, SBD, e INA e Implicó 4 grandes macro actividades: 1. Elaboración de la estrategia. 2. Aprobación de la estrategia por parte de las instancias involucradas y 3. Publicación del decreto de la estrategia. 4. Lanzamiento público de la estrategia en coordinación con las instituciones involucradas.</t>
  </si>
  <si>
    <t>La Estrategia establece la creación de  una mesa sectorial para cada uno de los siguientes sectores: Artes Escénicas, Artes Visuales, Audiovisual y Territorio, así como la generación de la cadena de valor y análisis del ecosistema de cada uno de los sectores, y construcción de sus planes bianuales. 
Para el año 2021 las consultorías del BID en algunos casos se extienden un par de meses,  razón por la cual se asigna presupuesto para ese año.</t>
  </si>
  <si>
    <t>La medición de sectores culturales corresponde a la valoración económica de las actividades económicas y productos culturales que pertenecen a los sectores del campo cultural, mediante la generación de indicadores monetarios y no monetarios y es parte de la función de generar información por parte de la Unidad de Cultura y Economía para visibilizar el aporte de la cultura a la economía, como motor de desarrollo, tal y como lo estable la Estrategia Nacional "Costa Rica Creativa y Cultural 2030" en funcionamiento.
Los sectores son:  Artes plásticas;  audiovisual; artes visuales, diseño; educación cultural y artística; editorial; música y publicidad</t>
  </si>
  <si>
    <t>Cantidad de macro actividades ejecutadas en el año para la creación y publicación de la Estrategia Nacional "Costa Rica Creativa y Cultural 2030"/total de Macro actividades ejecutadas en el año para la creación y publicación de la Estrategia Nacional "Costa Rica Creativa y Cultural 2030" *100.</t>
  </si>
  <si>
    <t>De acuerdo a la Estrategia Nacional "Costa Rica Creativa y Cultural 2030",  las Mesas Ejecutivas Sectoriales constituyen el espacio de coordinación de los procesos de implementación de la Estrategia,  según los segmentos poblacionales definidos:  Audiovisual e Industrias TICS; Artes Escénicas y Música; Artes Visuales e Inclusión Territorial y estarán coordinadas por las instituciones del Sistema Nacional de Cultura que tienen su relación con cada uno de los sectores de la población objetivo.</t>
  </si>
  <si>
    <t>Mesas  ejecutivas sectoriales creadas y con planes bianuales.</t>
  </si>
  <si>
    <t>En el año N , se cuenta con X cantidad de mesas sectoriales creadas y con planes bianuales elaboradas.</t>
  </si>
  <si>
    <t>No aplica</t>
  </si>
  <si>
    <t>En el año 2020 , se contará con 4 mesas sectoriales creadas y con planes bianuales elaborados.</t>
  </si>
  <si>
    <t>Informe de avance / Viceministra de Cultura</t>
  </si>
  <si>
    <t>Número de programas de apoyo de la Estrategia Nacional "Costa Rica Creativa y Cultural 2030"en funcionamiento.</t>
  </si>
  <si>
    <t>De acuerdo a la Estrategia Nacional "Costa Rica Creativa y Cultural 2030", se establecerán los programas de acción que contribuyan en el impulso del desarrollo de emprendimientos y empresas de los sectores respectivos.</t>
  </si>
  <si>
    <t>Programas de apoyo de la Estrategia Nacional "Costa Rica Creativa y Cultural 2030" en funcionamiento.</t>
  </si>
  <si>
    <t>En el año N estará en funcionamiento X cantidad de programas de apoyo de la Estrategia Nacional "Costa Rica Creativa y Cultural 2030".</t>
  </si>
  <si>
    <t>No aplica.</t>
  </si>
  <si>
    <t>En el año 2020 estará en funcionamiento 3 programas de apoyo de la Estrategia Nacional "Costa Rica Creativa y Cultural 2030".</t>
  </si>
  <si>
    <t>La medición de sectores culturales corresponde a la valoración económica de las actividades económicas y productos culturales que pertenecen a los sectores del campo cultural, mediante la generación de indicadores monetarios y no monetarios y es parte de la función de generar información por parte de la Unidad de Cultura y Economía para visibilizar el aporte de la cultura a la economía, como motor de desarrollo, tal y como lo estable la Estrategia Nacional "Costa Rica Creativa y Cultural 2030" en funcionamiento.</t>
  </si>
  <si>
    <t>Sectores Culturales medidos por la Cuenta Satélite de Cultura de Costa Rica (CSCCR).</t>
  </si>
  <si>
    <t>En el año N la cantidad de Sectores Culturales medidos por la Cuenta Satélite de Cultura de Costa Rica (CSCCR) es de X sectores.</t>
  </si>
  <si>
    <t>Por tipo de sector</t>
  </si>
  <si>
    <t>En el año 2019 se realizará la medición de 2 sectores culturales.</t>
  </si>
  <si>
    <t>Informe de seguimiento/ Jefatura Unidad de Cultura y Economía (UCE).</t>
  </si>
  <si>
    <t>Se entiende por recursos culturales aquellas personas, organizaciones, empresas y agrupaciones nacionales relacionadas con el quehacer artístico-cultural del país, las infraestructuras y los espacios con usos culturales, así como los elementos del patrimonio material e inmaterial, que serán registrados dentro del Directorio Cultural en forma de fichas culturales.                                                                                                       El Directorio Cultural del Sicultura es una herraminta del Sistema que contiene más de 5.000 fichas con información de personas, empresas, organizaciones, agrupaciones, espacios y manifestaciones culturales de Costa Rica.</t>
  </si>
  <si>
    <t>Registros culturales nuevos publicados.</t>
  </si>
  <si>
    <t>En el año N se publicaron X recursos culturales nuevos en el Directorio del Sistema de Información Cultural.</t>
  </si>
  <si>
    <t>Por tipo de recurso cultural.</t>
  </si>
  <si>
    <t>En el año 2019 se publicaron 300 recursos culturales nuevos en el Directorio del Sistema de Información Cultural.</t>
  </si>
  <si>
    <t>Número bienes inmuebles construidos y/o con mejoras de infraestructura.</t>
  </si>
  <si>
    <t>Suma de bienes inmuebles construidos y/o con mejoras de infraestructura.</t>
  </si>
  <si>
    <t>2018: 6</t>
  </si>
  <si>
    <t xml:space="preserve">Ficha Técnica del Indicador                       A.01                                                                                                                                                                                        </t>
  </si>
  <si>
    <t>Se refiere a los bienes inmuebles que administra el Ministerio de Cultura y Juventud, que son objeto de mejoramiento, o bien aquellos bienes inmuebles que se deben construir a fin de brindar los servicios culturales a determina comunidad en el marco de lo establecido en la Política Nacional de Derechos Culturales.</t>
  </si>
  <si>
    <t>Procedimientos e instructivos incorporados en el manual institucional de procesos y procedimientos.</t>
  </si>
  <si>
    <t>En el año N, se tendrán X cantidad de bienes inmuebles con mejoras en la infraestructura y/ o construidos.</t>
  </si>
  <si>
    <t>2018:6</t>
  </si>
  <si>
    <t>En el año 2019 se contará con 9 bienes inmuebles con mejoras en la infraestructura y/ o construidos.</t>
  </si>
  <si>
    <t>SIRACUJ/ Banco de Proyectos de Inversión Pública/ Informe de Evaluación de la Gestión Presupuestaria.</t>
  </si>
  <si>
    <t>SIRACUJ: Sistema de Registros Administrativos de Cultura y Juventud.</t>
  </si>
  <si>
    <t>2023:1</t>
  </si>
  <si>
    <t>Número de actualizaciones  realizadas al manual institucional de  procesos y procedimientos.</t>
  </si>
  <si>
    <t>Sumatoria de actualizaciones realizadas al manual institucional de  procesos y procedimientos</t>
  </si>
  <si>
    <t>Número de procedimientos e instructivos incorporados en el manual  institucional de procesos y procedimientos.</t>
  </si>
  <si>
    <t xml:space="preserve">El  manual de procesos y procedimientos es un documento que brinda información respecto a las distintas operaciones que realiza una organización, empresa o un departamento específico de ella. Es preparado por la misma institución u organización donde es utilizado y presenta su información de forma detallada, ordenada, sistematizada y comprensible, permite orientar el desempeño del trabajador ante cualquier duda. Por otro lado, también es instrumento que facilita el control interno de la organización, ya que detalla las labores que se deben llevar a cabo. 
</t>
  </si>
  <si>
    <t>Sumatoria de los procedimientos e instructivos incorporados en el manual instucional de procesos y procedimientos.</t>
  </si>
  <si>
    <t>En el año N, se incorporará al manual institucional de procesos y procedimientos X cantidad de procedimientos e instructivos.</t>
  </si>
  <si>
    <t xml:space="preserve">En el año 2019 se incorporarán al manual institucional de procesos y procedimientos 11 procedimientos e instructivos. </t>
  </si>
  <si>
    <t xml:space="preserve">Comisión Institucional de Procesos y Procedimientos  Institucional </t>
  </si>
  <si>
    <t xml:space="preserve">El Ministerio de Cultura y Juventud cuenta con un Manual de procesos, procedimientos e instructivos Institucional, donde se incorporan todos aquellos que las instancias elaboran y presentan a la Comisión de Procesos para su aprobación y oficialización. </t>
  </si>
  <si>
    <t>En el año 2019 se realizará 1 actualización al manual institucional de procesos y procedimientos.</t>
  </si>
  <si>
    <t>En el año N, se realizará X cantidad de actualizaciones al manual institucional de procesos y procedimientos.</t>
  </si>
  <si>
    <t>Actualizaciones realizadas al manual institucional de  procesos y procedimientos.</t>
  </si>
  <si>
    <t>Se refiere a las actualizaciones que se realiza anualmente al Manual de procesos y procedimientos. La Comisión solicita realizar una revisión y actualización de los procedimientos e instructivos que tienen aprobados en el Manual, esta actualización puede implicar la comunicación de que algunos de estos no han variado.</t>
  </si>
  <si>
    <t>Porcentaje de avance del estudio de reorganización de la instancias operativas del Ministerio.</t>
  </si>
  <si>
    <t>Cantidad de apartados del estudio de reorganización realizados al año / total de apartados que conforman el estudio de reorganización**100</t>
  </si>
  <si>
    <t>Se refiere al estudio, revisión y análisis de una parte de la organización, con el propósito de adaptarlo a las necesidades y requirimientos de los usuarios.</t>
  </si>
  <si>
    <t>Cantidad de apartados del estudio de reorganización realizados al año / total de apartados que conforman el estudio de reorganización.</t>
  </si>
  <si>
    <t>Componentes involucrados en la fórmula del cálculo</t>
  </si>
  <si>
    <t>Cantidad de apartados del estudio de reorganización realizados al año.                                                                                       Cantidad total de apartados que conforman el estudio de reorganización.</t>
  </si>
  <si>
    <t xml:space="preserve">Porcentaje </t>
  </si>
  <si>
    <t>El porcentaje de avance del estudio de reorganización es de X%</t>
  </si>
  <si>
    <t>X%</t>
  </si>
  <si>
    <t xml:space="preserve">Fuente de información </t>
  </si>
  <si>
    <t>Secretaría de Planificación Institucional y Sectorial</t>
  </si>
  <si>
    <t>( )  Impacto
( )  Efecto
(x) Producto</t>
  </si>
  <si>
    <t>2022:1</t>
  </si>
  <si>
    <t>Cantidad de requerimientos cumplidos para lograr el esquema básico de funcionamiento de RRHH/total de requerimientos necesarios para completar el esquema básico de funcionamiento del sistema.</t>
  </si>
  <si>
    <t>Ficha Técnica del Indicador  D.01</t>
  </si>
  <si>
    <t>Porcentaje de avance de Esquema básico de funcionamiento de RRHH.</t>
  </si>
  <si>
    <t>Esquema básico de funcionamiento de RRHH: Acciones mínimas requeridas en una Oficina de Gestión Institucional de Recursos Humanos, para gerenciar el talento humano, y cumplir en forma eficiente y oportuna con los procesos que les establece el Reglamento al Estatuto de Servicio Civil.</t>
  </si>
  <si>
    <t>Cantidad de requerimientos cumplidos para lograr el esquema básico de funcionamiento de RRHH.                                                                                                                                  Total de requerimientos necesarios para completar el esquema básico de funcionamiento del sistema.</t>
  </si>
  <si>
    <t>El Porcentaje de avance del Esquema básico de funcionamiento de RRHH es del X%</t>
  </si>
  <si>
    <t>En el año 2021 el porcentaje de avance del Esquema básico de funcionamiento de RRHH es del 44%.</t>
  </si>
  <si>
    <t>Informe de avance del Esquema básico de funcionamiento de RRHH/ Yehilyn Chía Rodríguez, Gestora Institucional de Personal a.i.</t>
  </si>
  <si>
    <t>a</t>
  </si>
  <si>
    <t xml:space="preserve">Ficha Técnica del Indicador            P.09.01                                                                                                                                                                                                  </t>
  </si>
  <si>
    <t>A</t>
  </si>
  <si>
    <t>Durante el año 2019  se alcanzará el 67% de avance en la creación y publicación de la Estrategia Nacional "Costa Rica Creativa y Cultural 2030".</t>
  </si>
  <si>
    <t>En el año N, el porcentaje de avance de la creación y publicación de la Estrategia Nacional "Costa Rica Creativa y Cultural 2030" es del X%.</t>
  </si>
  <si>
    <t>Macroactividades ejecutadas en el año para la creación y publicación de la Estrategia Nacional "Costa Rica Creativa y Cultural 2030".                                               Total de Macroactividades ejecutadas en el año para la creación y publicación de la Estrategia Nacional "Costa Rica Creativa y Cultural 2030".</t>
  </si>
  <si>
    <t>Macroactividades ejecutadas en el año para la creación y publicación de la Estrategia Nacional "Costa Rica Creativa y Cultural 2030"/total de Macroactividades ejecutadas en el año para la creación y publicación de la Estrategia Nacional "Costa Rica Creativa y Cultural 2030" *100.</t>
  </si>
  <si>
    <t xml:space="preserve">La Estrategia Nacional "Costa Rica Creativa y Cultural 2030", es un instrumento de política pública que reconoce y promueve los emprendimientos creativos y culturales, como un motor del desarrollo económico, social y cultural de Costa Rica.                    </t>
  </si>
  <si>
    <t>Porcentaje de avance en la creación y publicación de la Estrategia Nacional "Costa Rica Creativa y Cultural 2030".</t>
  </si>
  <si>
    <t xml:space="preserve">Ficha Técnica del Indicador                      P.10.02                                                                                                                                                                                        </t>
  </si>
  <si>
    <r>
      <rPr>
        <b/>
        <sz val="9"/>
        <rFont val="Arial"/>
        <family val="2"/>
      </rPr>
      <t xml:space="preserve">P.11 </t>
    </r>
    <r>
      <rPr>
        <sz val="9"/>
        <rFont val="Arial"/>
        <family val="2"/>
      </rPr>
      <t>Servicios artísticos, culturales y educativos.</t>
    </r>
  </si>
  <si>
    <r>
      <rPr>
        <b/>
        <sz val="9"/>
        <rFont val="Arial"/>
        <family val="2"/>
      </rPr>
      <t xml:space="preserve">P.12 </t>
    </r>
    <r>
      <rPr>
        <sz val="9"/>
        <rFont val="Arial"/>
        <family val="2"/>
      </rPr>
      <t>Servicios de protección y conservación del patrimonio cultural y natural.</t>
    </r>
  </si>
  <si>
    <t xml:space="preserve">P.01.01 Ficha Técnica del Indicador                                                                                                                          </t>
  </si>
  <si>
    <t xml:space="preserve">P.01.02  Ficha Técnica del Indicador                                                                                                                        </t>
  </si>
  <si>
    <t xml:space="preserve">  P.01.03 Ficha Técnica del Indicador                                                                                                                                                                                                             </t>
  </si>
  <si>
    <t xml:space="preserve"> P.01.04     Ficha Técnica del Indicador                                                                                                                                                                                                        </t>
  </si>
  <si>
    <t xml:space="preserve">  P.02.01   Ficha Técnica del Indicador                               </t>
  </si>
  <si>
    <t xml:space="preserve"> P.02.02         Ficha Técnica del Indicador                                                     </t>
  </si>
  <si>
    <t xml:space="preserve"> P.03.01    Ficha Técnica del Indicador                                                        </t>
  </si>
  <si>
    <t xml:space="preserve">   P.03.02  Ficha Técnica del Indicador                                                                                    </t>
  </si>
  <si>
    <t xml:space="preserve">P.O4.01   Ficha Técnica del Indicador                                                                                                                                                                                                           </t>
  </si>
  <si>
    <t xml:space="preserve"> P.04.02  Ficha Técnica del Indicador                                                                                                                                                                                                            </t>
  </si>
  <si>
    <t xml:space="preserve">  P.04.03   Ficha Técnica del Indicador                                                                                                                                                                                                           </t>
  </si>
  <si>
    <t xml:space="preserve"> P.04.04  Ficha Técnica del Indicador                                                                                                                                                                                                             </t>
  </si>
  <si>
    <t xml:space="preserve">  P.05.01  Ficha Técnica del Indicador                                                                                                                                                                                                            </t>
  </si>
  <si>
    <t xml:space="preserve"> P.05.02   Ficha Técnica del Indicador                                                                                                                                                                                                              </t>
  </si>
  <si>
    <t xml:space="preserve">  P.05.03   Ficha Técnica del Indicador                                                                                                                                                                                                            </t>
  </si>
  <si>
    <t xml:space="preserve"> P.06.01   Ficha Técnica del Indicador                                                                            </t>
  </si>
  <si>
    <t xml:space="preserve">P.06.02  Ficha Técnica del Indicador                                                                                                                                                                                                              </t>
  </si>
  <si>
    <t xml:space="preserve"> P.06.03    Ficha Técnica del Indicador                                                              </t>
  </si>
  <si>
    <t xml:space="preserve">  P.07.01 Ficha Técnica del Indicador                                                                                                                                                                                                            </t>
  </si>
  <si>
    <t xml:space="preserve"> P.08.01  Ficha Técnica del Indicador                                                                                                                                                                                                           </t>
  </si>
  <si>
    <r>
      <t xml:space="preserve">P.10.01   Ficha Técnica del Indicador       </t>
    </r>
    <r>
      <rPr>
        <b/>
        <sz val="12"/>
        <rFont val="Arial"/>
        <family val="2"/>
      </rPr>
      <t xml:space="preserve"> </t>
    </r>
    <r>
      <rPr>
        <b/>
        <sz val="12"/>
        <color theme="1"/>
        <rFont val="Arial"/>
        <family val="2"/>
      </rPr>
      <t xml:space="preserve">                                                                                                                                                                                                  </t>
    </r>
  </si>
  <si>
    <t xml:space="preserve">  P.10.03     Ficha Técnica del Indicador                                                                                                                                                                                                        </t>
  </si>
  <si>
    <t xml:space="preserve">P.10.04     Ficha Técnica del Indicador                                                                                                                                                                                                        </t>
  </si>
  <si>
    <t xml:space="preserve">P.10.05  Ficha Técnica del Indicador                                                                                                                                                                                                              </t>
  </si>
  <si>
    <t xml:space="preserve"> P.11.01 Ficha Técnica del Indicador                                                         </t>
  </si>
  <si>
    <t xml:space="preserve">P.11.02   Ficha Técnica del Indicador                                                                                                                                                                                                              </t>
  </si>
  <si>
    <t xml:space="preserve">P.12.01 Ficha Técnica del Indicador                                                                                                                                                                                       </t>
  </si>
  <si>
    <t xml:space="preserve">P.12.02  Ficha Técnica del Indicador                                                                                                                                                                                     </t>
  </si>
  <si>
    <t xml:space="preserve">P.12.03    Ficha Técnica del Indicador                                                                                                                                                                                           </t>
  </si>
  <si>
    <t xml:space="preserve">P.12.04   Ficha Técnica del Indicador                                                                                                                                                                                                        </t>
  </si>
  <si>
    <t xml:space="preserve">Ficha Técnica del Indicador                                                                                                                                                                                                               </t>
  </si>
  <si>
    <t xml:space="preserve">Porcentaje de avance  anual en la elaboración y ejecución de la Estrategia Institucional de Tecnología de Información y Comunicación.  /Porcentaje programado en la elaboración y ejecución de la Estrategia Institucional de Tecnología de Información y Comunicación.  </t>
  </si>
  <si>
    <t>N/A</t>
  </si>
  <si>
    <t>-</t>
  </si>
  <si>
    <t>Informes de avance/ Catalina Cabezas, Jefatura del Departamento de Informática.</t>
  </si>
  <si>
    <t xml:space="preserve">En el año 2021, el porcentaje de avance en la elaboración y ejecución de la Estrategia Institucional de Tecnología de Información y Comunicación es del 20%.  </t>
  </si>
  <si>
    <t xml:space="preserve">En el año N, se tendrá un avance del X% en la elaboración y ejecución de la Estrategia Institucional de Tecnología de Información y Comunicación.  </t>
  </si>
  <si>
    <t xml:space="preserve">Avance  anual en la elaboración y ejecución de la Estrategia Institucional de Tecnología de Información y Comunicación.                                                                                                      Porcentaje programado en la elaboración y ejecución de la Estrategia Institucional de Tecnología de Información y Comunicación.  </t>
  </si>
  <si>
    <t>Por medio de este estrategia se establecerán los lineamientos para gestionar y administrar las tecnologías de información y comunicación (TIC) para apoyar el desarrollo de los procesos misionales, administrativos y requeridos por el Ministerio de Cultura y Juventud, para contribuir al logro de los objetivos y metas institucionales.</t>
  </si>
  <si>
    <t xml:space="preserve">Porcentaje de avance de la Estrategia Institucional de Tecnología de Información y Comunicación. </t>
  </si>
  <si>
    <t xml:space="preserve">Ficha Técnica del Indicador </t>
  </si>
  <si>
    <t>2022: Fase Apropiación Institucional ejecutada</t>
  </si>
  <si>
    <t>Número de subproductos anuales ejecutados/ Número total de subproductos de la fase * 100</t>
  </si>
  <si>
    <t>150, 00</t>
  </si>
  <si>
    <t xml:space="preserve">Se utiliza el marco de resultados del Documento PRODOC para la selección de los subproductos </t>
  </si>
  <si>
    <t>SEPLA, Sylvia Mora Zamora, Coordinadora del Proyecto SIRACUJ/ Informes del PRODOC</t>
  </si>
  <si>
    <t>2019: 0
2020: 33% de avance 
2021: 30% de avance 
2022: 37% de avance 
2023: 0</t>
  </si>
  <si>
    <t xml:space="preserve">Para el año XX se avanzó X% de la fase de apropiación del SIRACUJ
</t>
  </si>
  <si>
    <t>Procentaje</t>
  </si>
  <si>
    <t>Subproductos anuales ejecutados &amp; Total de subproductos de la fase</t>
  </si>
  <si>
    <t>Número de subproductos anuales ejecutados/ Númerto total de subproductos de la fase * 100</t>
  </si>
  <si>
    <t>Fase de apropiación: corresponde a la II y última fase del Proyecto SIRACUJ y busca fortalecer las capacidades técnicas de funcionarios/as del MCJ e instancias para el uso estratégico de datos, análisis de información y la rendición de cuentas.
La fase contempla la consecución de 11 subproductos esperados, que se repiten la mayoría en los 3 años.
SIRACUJ: Sistema de Registros Administrativos de Cultura y Juventud</t>
  </si>
  <si>
    <t xml:space="preserve">Porcentaje de avance de la fase de apropiación </t>
  </si>
  <si>
    <t xml:space="preserve">Generar datos estadísticos para la toma de decisiones </t>
  </si>
  <si>
    <t xml:space="preserve">Ficha Técnica del Indicador    P.13.01                                                                                                                                                                                                       </t>
  </si>
  <si>
    <t>Ficha Técnica del Indicador P.14.01</t>
  </si>
  <si>
    <t xml:space="preserve">Ficha Técnica del Indicador        P.17.01                                                                                                                  </t>
  </si>
  <si>
    <t xml:space="preserve">Eje estratégico: PARTICIPACIÓN EFECTIVA Y DISFRUTE DE LOS DERECHOS CULTURALES EN LA DIVERSIDAD </t>
  </si>
  <si>
    <t>N.D.</t>
  </si>
  <si>
    <t>Ada Acuña,
Directora
  CPAC</t>
  </si>
  <si>
    <t>Ada Acuña
Diretora
CPAC</t>
  </si>
  <si>
    <t>Ada Acuña
Directora
CPAC</t>
  </si>
  <si>
    <t>Sofía Yglesias
Directora
Dirección de Cultura</t>
  </si>
  <si>
    <t xml:space="preserve">Sofía Yglesias
Directora
Dirección de Cultura
</t>
  </si>
  <si>
    <t>Sofía Ygleisias
Directora
Dirección de Cultura</t>
  </si>
  <si>
    <t>Sofía Yglesias
DirectoraDirección de Cultura</t>
  </si>
  <si>
    <t>Sofía Yglesisas
Directora
Dirección de Cultura</t>
  </si>
  <si>
    <t>José M. Aguilar
Director
Dirección de Bandas</t>
  </si>
  <si>
    <t>Lovania Garmendia
Directora
SINABI</t>
  </si>
  <si>
    <t>DC
SINABI
Oficina de Prensa
Ada Acuña
Directora
CPAC</t>
  </si>
  <si>
    <t>Loida Pretiz, 
Viceministra
de Cultura
Despacho 
Vic. de Cultura</t>
  </si>
  <si>
    <t>Loida
 Pretiz
Viceministra
Despacho
Vic. de Cultura</t>
  </si>
  <si>
    <t>Loida
Pretiz
Viceministra 
Despacho 
Vic. de 
Cultura</t>
  </si>
  <si>
    <t>Ginnette Morales
Coordinadora
Unidad Cultura y Economía</t>
  </si>
  <si>
    <t xml:space="preserve">Eje estratégico: DINAMZACIÓN ECONÓMICA DE LA CULTURA </t>
  </si>
  <si>
    <t xml:space="preserve">Objetivo estratégico: Promover la dinamización económica de la cultura, a través de estímulos a la creatividad y la producción cultural, a nivel local, regional y nacional, ligados a los procesos de desarrollo social y económico </t>
  </si>
  <si>
    <t xml:space="preserve">Eje estratégico: PROTECCIÓN Y GESTIÓN DEL PATRIMONIO CULTURAL, MATERIAL E INMATERIAL </t>
  </si>
  <si>
    <t>Diego Meléndez
Director
Centro de Investigación y Conservación del Patrimonio</t>
  </si>
  <si>
    <t>Objetivo estratégico: Promover acciones enfocadas a asegurar la protección y gestión participativa del patrimonio cultural, material e inmaterial, para el fortalecimiento de las identidades y el bienestar integral de las personas, grupos y comunidades en todo el país.</t>
  </si>
  <si>
    <t>Diego Meléndez Director
Centro de Investigación y Conservación del Patrimonio</t>
  </si>
  <si>
    <t>Diego Meléndez Director Centro de Investigación y Conservación del Patrimonio</t>
  </si>
  <si>
    <r>
      <rPr>
        <b/>
        <sz val="9"/>
        <rFont val="Arial"/>
        <family val="2"/>
      </rPr>
      <t>Comunidades portadoras de tradición</t>
    </r>
    <r>
      <rPr>
        <sz val="9"/>
        <rFont val="Arial"/>
        <family val="2"/>
      </rPr>
      <t>: agrupación de personas que poseen saberes y conocimientos ligados a las tradiciones y costumbres propias de una sociedad determinada. Están conformadas por hombres y mujeres practicantes de una manifestación cultural determinada, son agentes receptores y transmisores del acervo cultural que caracteriza a su grupo sociocultural. Sus conocimientos son transmitidos de manera vertical, entre viejas y nuevas generaciones, o de manera horizontal, de una localidad a otra mediante la enseñanza y aprendizaje de manera informal.</t>
    </r>
  </si>
  <si>
    <t>Xinia Salazar
Jefa
Oficina Institucional de Gestión de RRHH</t>
  </si>
  <si>
    <t>SEPLA 
Sylvia Mora Coordinadora del Proyecto SIRACUJ</t>
  </si>
  <si>
    <t xml:space="preserve">Eje estratégico:  FORTALECIMIENTO INSTITUCIONAL </t>
  </si>
  <si>
    <t>Objetivo estratégico :Desarrollar un proceso de fortalecimiento institucional para optimizar la gestión favoreciendo de manera eficaz y eficiente la ejecución del PEI.</t>
  </si>
  <si>
    <t>Viceministro Administrativo Dennis Portuguez
Directores: 
Sofía Yglesias
Diego Meléndez
José M. Aguilar
Lovania Garmendia
Ada Acuña 
Comisión de procesos y procedimientos: Bianca Ramírez</t>
  </si>
  <si>
    <t xml:space="preserve">Subjefatura de SEPLA A. Isabel Padilla, Coordinadora Unidad Planificación Institucional, Ofelia Quirós, Analista encargada Bianca Ramírez </t>
  </si>
  <si>
    <t xml:space="preserve">Contar con la planificación del recurso humano, basada en el esquema básico de RRHH acorde con la planificación institucional </t>
  </si>
  <si>
    <t>Año 2020: No se incluye programación para el año ya que se está en proceso de recopilación de la información necesaria para la implementación del Proceso de la Planificación del Recurso Humano, según CIRCULAR DG-CIR-018-2019 emitida por la Dirección General del Servicio Civil. 
2021: En  este año se realizarán 8 requerimientos para lograrar el esquema básico de funcionamiento de RRHH, lo anterior acorde a la capacidad de gestión de la Oficina de Gestión Institucional de Recursos Humanos.                                                        2022: En este año se ejecutarán los 18 requerimientos para lograrar el esquema básico de funcionamiento de RRHH,                                                                   2023: A partir de este año se continuará aplicando anualmente los requerimientos que conforman el esquema básico de funcionamiento de RRHH.
Los 18 requerimientos se distribuyen según proceso de la siguiente manera:
*Organización de Trabajo: Diseño de los cargos, Manual de Competencias, Estudios Técnicos para la definición de perfiles y organización funcional planificada y cargas de trabajo.
*Gestión de empleo: reclutamiento y selección Plan de Inducción, Registro de Movilidad, Programa de Desvinculación, Planes de sucesión.
*Gestión de Rendimiento: Evaluación del Desempeño, Detección de necesidades de capacitación.
*Gestión de Competencias: Sistema orientado a la productividad incentivos no monetarios).
*Gestión de Desarrollo: Plan de Capacitación Institucional (PIC), Políticas de Promoción y Carrera.
*Gestión de Relaciones Humanas y Sociales: Programa de Mejora de relaciones interpersonales, Políticas Sociales, Gestión de Clima Organizativo e Insumo para crear planes de contingencia ante cambios repentinos institucionales.</t>
  </si>
  <si>
    <t>Disponer de un marco orientador para ta toma de decisiones institucionales en materia de TIC</t>
  </si>
  <si>
    <t xml:space="preserve">2021: 20% Realización del proceso de investigación para generar los insumos para la EITIC´s  con base en los lineamientos del MICITT y  Definición de los productos a incluir en la  EITIC´s   de acuerdo con los resultados obtenidos en el proceso de investigación.
2022: 40% Prototipo de la metodología a utilizar en relación a a EITC¨s y elaboración del plan.
2023: 40% Ejecución de la EITC´s </t>
  </si>
  <si>
    <t>Se utilizan de referencia los Subproductos definidos en el PRODOC.
Presupuesto:
2020-2021: 75 millones
2021-2022: 75 millones</t>
  </si>
  <si>
    <t>Contar con la infraestructura propicia para la prestación de servicios culturales</t>
  </si>
  <si>
    <t xml:space="preserve">Diego Meléndez, Centro de Investigación y Conservación del Patrimonio Cultural.                   Lovania Garmendia, Directora Sistema Nacional de Bibliotecas.                                    Dennis Portuguez Cascante, Viceministro Administrativo. </t>
  </si>
  <si>
    <t>Sumatoria de los procedimientos e instructivos incorporados en el manual institucional de procesos y procedimientos.</t>
  </si>
  <si>
    <t>Sofía Yglesias Directora Dirección de Cultura</t>
  </si>
  <si>
    <t>José M. Aguilar 
Director
Dirección de Bandas</t>
  </si>
  <si>
    <t>Lovania Garmendia
Directora  SINABI
Sofía Yglesias
Directora
DC
Ileana Rojas Garro Jefa Oficina de Prensa</t>
  </si>
  <si>
    <t>2019:3      2020:3
 2021:4 
2022:3 2023:3</t>
  </si>
  <si>
    <t xml:space="preserve">2019: Mediciones de visitación al Festival de las Artes y Feria Hecho Aquí
2020: Medición de visitación a Feria Hecho Aquí
2021: Medición de visitación Feria Internacional de Libro
2022: Por definir.                                                                                                                                                                                                                      2023: Por definir.
Visitación: Cantidad de visitas que se realizan al festival o a la feria en el perímetro en donde se ejecutan las actividades, independientemente de las veces que se realiza la visita a los diferentes eventos.
Para la medición se realiza un conteo de visitación, así como se exploran aspectos como: características socioeconómicas,  información de carácter económico y valoración del evento,   tanto de la población asistente como de los artistas y demás personal que lo desarrolla. La metodología consta de varios instrumentos a saber: un conteo manual del público asistente en todos los puntos de acceso y actividades del evento masivo,  una encuesta para público,  un censo a los artistas que actúan y participan en el evento, un censo a los stands o puntos de información y venta que se establezcan  y una entrevista a profundidad a los organizadores del evento masivo. El documento de metodología se puede consultar en Documentos Principales de la página www.cuentasatelitecultura.go.cr.  </t>
  </si>
  <si>
    <t xml:space="preserve">La calificación es la percepción general que el público asistente posee sobre el evento. Se consulta a las personas a través de la Encuesta a Público Asistente aplicada de acuerdo a las reglas definidas en la Metodología de Medición de Eventos Culturales Masivos, específicamente la pregunta: En resumen, qué calificación le daría al evento: Muy malo, Malo, Regular, Bueno, Muy bueno.                                                                                                                                                                                     En el año 2020 no se incorporará en la medición, la calificación promedio por razones de  presupuesto.                                         </t>
  </si>
  <si>
    <t xml:space="preserve">Número de actividad artística, cultural y educativa realizada (presentaciones)
2019: 500
2020:250        2021:575                  2022:575                                      2023:575 </t>
  </si>
  <si>
    <t xml:space="preserve">Actividad bibliotecaria de acceso a la información y extensión cultural realizada
2019: 5.000
2020: 2.500                         2021: 3.000                        2022: 4.000                               2023: 4.000                </t>
  </si>
  <si>
    <t xml:space="preserve">Visita recibida en las  Bibliotecas del Sistema Nacional de Bibliotecas.
2019: 1.000.000    
2020: 420.000               2021: 600.000                             2022: 800.000                                                             2023: 800.000   </t>
  </si>
  <si>
    <t>Organizaciones socioculturales con procesos de acompañamiento.                                                                                                                                                                                                                                                     
2019: 20
2020:20
2021:16
2022:16                 2023:16</t>
  </si>
  <si>
    <t>Coproducción artístico cultural realizada.
2019: 3
2020:1                       2021:3    
2022:3                         2023:3</t>
  </si>
  <si>
    <t>Producción artístico cultural realizada.
2019: 2
2020: 2
2021: 2
2022:2 2023: 2</t>
  </si>
  <si>
    <t xml:space="preserve">Certamen de Patrimonio Cultural Inmaterial realizado. 2019:1                           2020:1                      2021:1    2022:1        2023:1   
                  </t>
  </si>
  <si>
    <t xml:space="preserve">Bien inmueble intervenido 2019:2                                            2020:3                    2021:4             2022:1     
2023:1              </t>
  </si>
  <si>
    <t>Manifestación cultural inventariada.                       
2019:3                     2020:5           2021:7                   2022:10
2023:10</t>
  </si>
  <si>
    <t>Certamen de  Patrimonio Histórico Arquitectónico realizado.
2019:1                           2020:1                      2021:1                   2022:1
2023:1</t>
  </si>
  <si>
    <t xml:space="preserve">Bienes inmuebles inventariados  
2019:50                                            2020:50                    2021:50               2022:50      
2023:50      </t>
  </si>
  <si>
    <t>Estudio de declaratoria de bienes in mueble de interés histórico arquitectónico realizado.
2019:12         2020:12                   2021:12                     2022:12
2023:12</t>
  </si>
  <si>
    <t>96: Tomado del  Informe de Medición del Festival Nacional de las Artes 2016.</t>
  </si>
  <si>
    <t xml:space="preserve">Para el año N se midieron X eventos masivos.
</t>
  </si>
  <si>
    <t xml:space="preserve">2019: asistencia de 18863 cantidad de personas.
2020: asistencia de 0 cantidad de personas.
2021: asistencia de 15.000 cantidad de personas.
2022: asistencia de 15.000  cantidad de personas.
2023: asistencia de 15.000 cantidad de personas.
</t>
  </si>
  <si>
    <t xml:space="preserve">2019: 90
2020: 0
2021:90
2022:90
2023: 90 </t>
  </si>
  <si>
    <t xml:space="preserve">2019: El Programa de Fondos de Cultura  tuvo una calificación 80
2020: El Progama de Fondos de Cultura  tuvo una calificación de 95
2021:El Programa de Fondos de Cutlura tuvo una calificación de  85 
2022: El Programa de Fondos de Cutlura tuvo una calificación de  85 
2023:El Programa de Fondos de Cutlura tuvo una calificación de  85 </t>
  </si>
  <si>
    <r>
      <t>2019: 0
2020 la Dirección de Cultura realizará</t>
    </r>
    <r>
      <rPr>
        <sz val="12"/>
        <color rgb="FFFF0000"/>
        <rFont val="Arial"/>
        <family val="2"/>
      </rPr>
      <t xml:space="preserve"> </t>
    </r>
    <r>
      <rPr>
        <sz val="12"/>
        <rFont val="Arial"/>
        <family val="2"/>
      </rPr>
      <t xml:space="preserve">50 actividades artísticas, culturales y educativas de las cuales, 11% (5)  estan dirigidas a población adulta mayor.
2021: la Dirección de Cultura realizará 50 actividades artísticas, culturales y educativas de las cuales, 11% (5)  estan dirigidas a población adulta mayor.
2022: la Dirección de Cultura realizará 50 actividades artísticas, culturales y educativas de las cuales, 11%  (5(estan dirigidas a población adulta mayor.
2023: la Dirección de Cultura realizará 50 actividades artísticas, culturales y educativas de las cuales, 11% (5) estan dirigidas a población adulta mayor.
</t>
    </r>
  </si>
  <si>
    <r>
      <t>2019: 0
2020 la Dirección de Cultura realizará</t>
    </r>
    <r>
      <rPr>
        <sz val="12"/>
        <color rgb="FFFF0000"/>
        <rFont val="Arial"/>
        <family val="2"/>
      </rPr>
      <t xml:space="preserve"> </t>
    </r>
    <r>
      <rPr>
        <sz val="12"/>
        <rFont val="Arial"/>
        <family val="2"/>
      </rPr>
      <t>50 actividades artísticas, culturales y educativas de las cuales, 18</t>
    </r>
    <r>
      <rPr>
        <sz val="12"/>
        <color theme="1"/>
        <rFont val="Arial"/>
        <family val="2"/>
      </rPr>
      <t>%</t>
    </r>
    <r>
      <rPr>
        <sz val="12"/>
        <color rgb="FFFF0000"/>
        <rFont val="Arial"/>
        <family val="2"/>
      </rPr>
      <t xml:space="preserve"> </t>
    </r>
    <r>
      <rPr>
        <sz val="12"/>
        <color theme="1"/>
        <rFont val="Arial"/>
        <family val="2"/>
      </rPr>
      <t>(8</t>
    </r>
    <r>
      <rPr>
        <sz val="12"/>
        <rFont val="Arial"/>
        <family val="2"/>
      </rPr>
      <t>) están dirigidas a personas con discapacidad.
2021: Dirección de Cultura realizará 50 actividades artísticas, culturales y educativas de las cuales, 16% (8) están dirigidas a personas con discapacidad.
2022:Dirección de Cultura realizará 50 actividades artísticas, culturales y educativas de las cuales, 16% (8) están dirigidas a personas con discapacidad.
2023:Dirección de Cultura realizará 50 actividades artísticas, culturales y educativas de las cuales, 16% (8) están dirigidas a personas con discapacidad.</t>
    </r>
  </si>
  <si>
    <t>2019: 0%
2020: 27%  son actividades educativas dirigidas a Gestores Socioculturales.
2021: 36%  son actividades educativas dirigidas a Gestores Socioculturales.
2022: 36%  son actividades educativas dirigidas a Gestores Socioculturales.
2023: 36%  son actividades educativas dirigidas a Gestores Socioculturales.</t>
  </si>
  <si>
    <t>2019: 31%
2020: 17%  
2021: 43%
2022: 43%
2023: 43%</t>
  </si>
  <si>
    <t>2019: el 3%  serán obras inéditas.
2020: el 6%  serán obras inéditas.
2021: el 3%  serán obras inéditas.
2022: el 3%  serán obras inéditas.
2023: el 3%  serán obras inéditas.</t>
  </si>
  <si>
    <t>2019: se beneficiarán con el proyecto Estratégica de Seguridad Humana: componente sociocultura, 2.795 personas.
2020: 0
2021: se beneficiarán con el proyecto Estratégica de Seguridad Humana: componente sociocultura, 5.490 personas.
2022: se beneficiarán con el proyecto Estratégica de Seguridad Humana: componente sociocultura, 5.490 personas.
2023: 0</t>
  </si>
  <si>
    <t>2019:  el 90% de los niños y niñas beneficiarios del programa Soy bebé y Me gusta leer,  desarrollen el hábito y el placer por  la lectura.
2020: 0
2021: el 90% de los niños y niñas beneficiarios del programa Soy bebé y Me gusta leer,  desarrollen el hábito y el placer por  la lectura.
2022: el 90% de los niños y niñas beneficiarios del programa Soy bebé y Me gusta leer,  desarrollen el hábito y el placer por  la lectura.
2023: el 90% de los niños y niñas beneficiarios del programa Soy bebé y Me gusta leer,  desarrollen el hábito y el placer por  la lectura.</t>
  </si>
  <si>
    <t>2019:  se espera que el 75% de las personas adultas mayores beneficiarias del programa Huellas de Oro,  desarrollen habilidades en el uso de la computadora.
2020:  0
2021:  se espera que el 80% de las personas adultas mayores beneficiarias del programa Huellas de Oro,  desarrollen habilidades en el uso de la computadora.
2022:  se espera que el 80% de las personas adultas mayores beneficiarias del programa Huellas de Oro,  desarrollen habilidades en el uso de la computadora.
2023:  se espera que el 80% de las personas adultas mayores beneficiarias del programa Huellas de Oro,  desarrollen habilidades en el uso de la computadora.</t>
  </si>
  <si>
    <t>2019: 1 (inventario)
2020: 1 (certamen)
2021: 1 (Inventario)
2022: 1 (certamen)
2023:  0</t>
  </si>
  <si>
    <t xml:space="preserve">Número de actividad artística, cultural y educativa realizada.
2019:0
2020:44
2021:28
2022:28
2023:28     </t>
  </si>
  <si>
    <t xml:space="preserve">Fortalecer la gestión institucional con un  manual que contenga la información detallada, ordenada, sistemática oficializada y actual sobre las acciones realizadas en el MCJ </t>
  </si>
  <si>
    <t>2020:1
2021:1
2022: 1
2023: 1</t>
  </si>
  <si>
    <r>
      <t xml:space="preserve">Eje estratégico:  </t>
    </r>
    <r>
      <rPr>
        <b/>
        <sz val="20"/>
        <color theme="1"/>
        <rFont val="Arial"/>
        <family val="2"/>
      </rPr>
      <t xml:space="preserve">Fortalecimiento institucional </t>
    </r>
  </si>
  <si>
    <r>
      <rPr>
        <b/>
        <sz val="11"/>
        <rFont val="Arial"/>
        <family val="2"/>
      </rPr>
      <t>P.16</t>
    </r>
    <r>
      <rPr>
        <sz val="11"/>
        <rFont val="Arial"/>
        <family val="2"/>
      </rPr>
      <t>Estrategia Institucional de Tecnología de Información y Comunicación  (EITIC´S) elaborada y  en ejecución.</t>
    </r>
  </si>
  <si>
    <r>
      <rPr>
        <b/>
        <sz val="11"/>
        <color theme="1"/>
        <rFont val="Arial"/>
        <family val="2"/>
      </rPr>
      <t xml:space="preserve">P.17 </t>
    </r>
    <r>
      <rPr>
        <sz val="11"/>
        <color theme="1"/>
        <rFont val="Arial"/>
        <family val="2"/>
      </rPr>
      <t>SIRACUJ consolidado</t>
    </r>
  </si>
  <si>
    <r>
      <rPr>
        <b/>
        <sz val="11"/>
        <color theme="1"/>
        <rFont val="Arial"/>
        <family val="2"/>
      </rPr>
      <t>P.18</t>
    </r>
    <r>
      <rPr>
        <sz val="11"/>
        <color theme="1"/>
        <rFont val="Arial"/>
        <family val="2"/>
      </rPr>
      <t xml:space="preserve"> Proyectos 
de inversión
ejecutados</t>
    </r>
  </si>
  <si>
    <t xml:space="preserve">2019: El programa de Fondos de Becas Taller tuvo una calificación de 80.
2020:  El programa de Fondos de Becas Taller tuvo una calificación de 90.
2021:  El programa de Fondos de Becas Taller tuvo una calificación de 80.
2022:  El programa de Fondos de Becas Taller tuvo una calificación de 80. 
2023:  El programa de Fondos de Becas Taller tuvo una calificación de 80..
</t>
  </si>
  <si>
    <t xml:space="preserve">MATRIZ DE SEGUIMIENTO
Plan Estratégico Institucional 
PEI 2019 - 2023
Ministerio de Cutlura y Juventud </t>
  </si>
  <si>
    <r>
      <rPr>
        <b/>
        <sz val="9"/>
        <color theme="1"/>
        <rFont val="Arial"/>
        <family val="2"/>
      </rPr>
      <t>P.12.01</t>
    </r>
    <r>
      <rPr>
        <sz val="9"/>
        <color theme="1"/>
        <rFont val="Arial"/>
        <family val="2"/>
      </rPr>
      <t>Porcentaje de bienes inmuebles declarados patrimonio histórico arquitectónico al año, con relación a la cantidad de estudios de declaratorias realizados al año.</t>
    </r>
  </si>
  <si>
    <r>
      <rPr>
        <b/>
        <sz val="9"/>
        <color theme="1"/>
        <rFont val="Arial"/>
        <family val="2"/>
      </rPr>
      <t>P.12.02</t>
    </r>
    <r>
      <rPr>
        <sz val="9"/>
        <color theme="1"/>
        <rFont val="Arial"/>
        <family val="2"/>
      </rPr>
      <t>Porcentaje de bienes inmuebles monitoreados con relación a los bienes inmuebles declarados de interés histórico arquitectónico.</t>
    </r>
  </si>
  <si>
    <r>
      <rPr>
        <b/>
        <sz val="9"/>
        <color theme="1"/>
        <rFont val="Arial"/>
        <family val="2"/>
      </rPr>
      <t>P.12.03</t>
    </r>
    <r>
      <rPr>
        <sz val="9"/>
        <color theme="1"/>
        <rFont val="Arial"/>
        <family val="2"/>
      </rPr>
      <t>Porcentaje de solicitudes de planes de salvaguarda de manifestaciones culturales  presentadas por las comunidades portadoras de tradición, que culminan con la elaboración de un plan de salvaguarda.</t>
    </r>
  </si>
  <si>
    <r>
      <rPr>
        <b/>
        <sz val="9"/>
        <color theme="1"/>
        <rFont val="Arial"/>
        <family val="2"/>
      </rPr>
      <t>P.12.04</t>
    </r>
    <r>
      <rPr>
        <sz val="9"/>
        <color theme="1"/>
        <rFont val="Arial"/>
        <family val="2"/>
      </rPr>
      <t>Porcentaje de planes de salvaguarda de manifestaciones culturales monitoreados.</t>
    </r>
  </si>
  <si>
    <r>
      <rPr>
        <b/>
        <sz val="9"/>
        <color theme="1"/>
        <rFont val="Arial"/>
        <family val="2"/>
      </rPr>
      <t>P.11.01</t>
    </r>
    <r>
      <rPr>
        <sz val="9"/>
        <color theme="1"/>
        <rFont val="Arial"/>
        <family val="2"/>
      </rPr>
      <t xml:space="preserve">Número de expresiones culturales registradas </t>
    </r>
  </si>
  <si>
    <r>
      <rPr>
        <b/>
        <sz val="9"/>
        <color theme="1"/>
        <rFont val="Arial"/>
        <family val="2"/>
      </rPr>
      <t xml:space="preserve">P.11.02 </t>
    </r>
    <r>
      <rPr>
        <sz val="9"/>
        <color theme="1"/>
        <rFont val="Arial"/>
        <family val="2"/>
      </rPr>
      <t>N° de intervenciones socioculturales desarrolladas en centros de desarrollo turístico.</t>
    </r>
  </si>
  <si>
    <r>
      <rPr>
        <b/>
        <sz val="9"/>
        <color theme="1"/>
        <rFont val="Arial"/>
        <family val="2"/>
      </rPr>
      <t>P.06.03</t>
    </r>
    <r>
      <rPr>
        <sz val="9"/>
        <color theme="1"/>
        <rFont val="Arial"/>
        <family val="2"/>
      </rPr>
      <t xml:space="preserve"> Porcentaje de personas adultas mayores que logran desarrollar habilidades en el uso de la computadora en el programa Huellas de Oro.</t>
    </r>
  </si>
  <si>
    <r>
      <rPr>
        <b/>
        <sz val="9"/>
        <color theme="1"/>
        <rFont val="Arial"/>
        <family val="2"/>
      </rPr>
      <t>P.07.01</t>
    </r>
    <r>
      <rPr>
        <sz val="9"/>
        <color theme="1"/>
        <rFont val="Arial"/>
        <family val="2"/>
      </rPr>
      <t xml:space="preserve"> N° de programas de fomento a la lectura que respondan a los intereses y particulariades de la población infantil, adolescente y juvenil</t>
    </r>
  </si>
  <si>
    <r>
      <rPr>
        <b/>
        <sz val="9"/>
        <color theme="1"/>
        <rFont val="Arial"/>
        <family val="2"/>
      </rPr>
      <t xml:space="preserve">P.08.01 </t>
    </r>
    <r>
      <rPr>
        <sz val="9"/>
        <color theme="1"/>
        <rFont val="Arial"/>
        <family val="2"/>
      </rPr>
      <t xml:space="preserve">N° de acciones del plan de acciones de PLANOVI ejecutadas </t>
    </r>
  </si>
  <si>
    <r>
      <rPr>
        <b/>
        <sz val="9"/>
        <color theme="1"/>
        <rFont val="Arial"/>
        <family val="2"/>
      </rPr>
      <t xml:space="preserve">P.09.01 </t>
    </r>
    <r>
      <rPr>
        <sz val="9"/>
        <color theme="1"/>
        <rFont val="Arial"/>
        <family val="2"/>
      </rPr>
      <t xml:space="preserve">N° de acciones del plan de acción de la PIEG ejecutadas </t>
    </r>
  </si>
  <si>
    <r>
      <rPr>
        <b/>
        <sz val="9"/>
        <color theme="1"/>
        <rFont val="Arial"/>
        <family val="2"/>
      </rPr>
      <t xml:space="preserve">P.07 </t>
    </r>
    <r>
      <rPr>
        <sz val="9"/>
        <color theme="1"/>
        <rFont val="Arial"/>
        <family val="2"/>
      </rPr>
      <t>Servicios institucionales dirigidos a población infantil, adolescente y juvenil</t>
    </r>
  </si>
  <si>
    <r>
      <rPr>
        <b/>
        <sz val="9"/>
        <color theme="1"/>
        <rFont val="Arial"/>
        <family val="2"/>
      </rPr>
      <t xml:space="preserve"> </t>
    </r>
    <r>
      <rPr>
        <sz val="9"/>
        <color theme="1"/>
        <rFont val="Arial"/>
        <family val="2"/>
      </rPr>
      <t>1 servicio</t>
    </r>
  </si>
  <si>
    <r>
      <rPr>
        <b/>
        <sz val="9"/>
        <color theme="1"/>
        <rFont val="Arial"/>
        <family val="2"/>
      </rPr>
      <t xml:space="preserve">P.08 </t>
    </r>
    <r>
      <rPr>
        <sz val="9"/>
        <color theme="1"/>
        <rFont val="Arial"/>
        <family val="2"/>
      </rPr>
      <t>Acciones institucionales dirigidos a prevención de la violencia contra la mujer</t>
    </r>
  </si>
  <si>
    <r>
      <rPr>
        <b/>
        <sz val="9"/>
        <color theme="1"/>
        <rFont val="Arial"/>
        <family val="2"/>
      </rPr>
      <t xml:space="preserve"> </t>
    </r>
    <r>
      <rPr>
        <sz val="9"/>
        <color theme="1"/>
        <rFont val="Arial"/>
        <family val="2"/>
      </rPr>
      <t>Al 2023 ejecutar 29 acciones institucionales dirigidas a prevención de la violencia contra la mujer</t>
    </r>
  </si>
  <si>
    <r>
      <rPr>
        <b/>
        <sz val="9"/>
        <color theme="1"/>
        <rFont val="Arial"/>
        <family val="2"/>
      </rPr>
      <t xml:space="preserve">P.09 </t>
    </r>
    <r>
      <rPr>
        <sz val="9"/>
        <color theme="1"/>
        <rFont val="Arial"/>
        <family val="2"/>
      </rPr>
      <t>Acciones institucionales dirigidos a prevención de la violencia contra la mujer</t>
    </r>
  </si>
  <si>
    <r>
      <rPr>
        <b/>
        <sz val="9"/>
        <color theme="1"/>
        <rFont val="Arial"/>
        <family val="2"/>
      </rPr>
      <t xml:space="preserve"> </t>
    </r>
    <r>
      <rPr>
        <sz val="9"/>
        <color theme="1"/>
        <rFont val="Arial"/>
        <family val="2"/>
      </rPr>
      <t>Al 2023 ejecutar 30 acciones institucionales dirigidos a la equidad e igualdad de género</t>
    </r>
  </si>
  <si>
    <r>
      <rPr>
        <b/>
        <sz val="9"/>
        <rFont val="Arial"/>
        <family val="2"/>
      </rPr>
      <t>P.01</t>
    </r>
    <r>
      <rPr>
        <sz val="9"/>
        <rFont val="Arial"/>
        <family val="2"/>
      </rPr>
      <t xml:space="preserve">Producciones y coproducciones artístico culturales 
</t>
    </r>
  </si>
  <si>
    <r>
      <rPr>
        <b/>
        <sz val="9"/>
        <color theme="1"/>
        <rFont val="Arial"/>
        <family val="2"/>
      </rPr>
      <t>P.01.01</t>
    </r>
    <r>
      <rPr>
        <sz val="9"/>
        <color theme="1"/>
        <rFont val="Arial"/>
        <family val="2"/>
      </rPr>
      <t>Cantidad de eventos masivos medidos anualmente</t>
    </r>
  </si>
  <si>
    <r>
      <rPr>
        <b/>
        <sz val="9"/>
        <color theme="1"/>
        <rFont val="Arial"/>
        <family val="2"/>
      </rPr>
      <t>P.01.02</t>
    </r>
    <r>
      <rPr>
        <sz val="9"/>
        <color theme="1"/>
        <rFont val="Arial"/>
        <family val="2"/>
      </rPr>
      <t>Calificación promedio del evento anual medido</t>
    </r>
  </si>
  <si>
    <r>
      <rPr>
        <b/>
        <sz val="9"/>
        <color theme="1"/>
        <rFont val="Arial"/>
        <family val="2"/>
      </rPr>
      <t xml:space="preserve">P.01.03  </t>
    </r>
    <r>
      <rPr>
        <sz val="9"/>
        <color theme="1"/>
        <rFont val="Arial"/>
        <family val="2"/>
      </rPr>
      <t>Cantidad de asistentes a las presentaciones artísticas de Érase una vez territorio.</t>
    </r>
  </si>
  <si>
    <r>
      <rPr>
        <b/>
        <sz val="9"/>
        <color theme="1"/>
        <rFont val="Arial"/>
        <family val="2"/>
      </rPr>
      <t>P.O1.O4</t>
    </r>
    <r>
      <rPr>
        <sz val="9"/>
        <color theme="1"/>
        <rFont val="Arial"/>
        <family val="2"/>
      </rPr>
      <t>Calificación promedio del proyecto Érase  una vez territorio.</t>
    </r>
  </si>
  <si>
    <r>
      <rPr>
        <b/>
        <sz val="9"/>
        <rFont val="Arial"/>
        <family val="2"/>
      </rPr>
      <t>P.02</t>
    </r>
    <r>
      <rPr>
        <sz val="9"/>
        <rFont val="Arial"/>
        <family val="2"/>
      </rPr>
      <t xml:space="preserve"> Servicio de acompañamiento en gestión cultural </t>
    </r>
  </si>
  <si>
    <r>
      <rPr>
        <b/>
        <sz val="9"/>
        <color theme="1"/>
        <rFont val="Arial"/>
        <family val="2"/>
      </rPr>
      <t xml:space="preserve">P.O2.01 </t>
    </r>
    <r>
      <rPr>
        <sz val="9"/>
        <color theme="1"/>
        <rFont val="Arial"/>
        <family val="2"/>
      </rPr>
      <t>Porcentaje de organizaciones socioculturales en territorios indígenas con procesos de acompañamiento</t>
    </r>
  </si>
  <si>
    <r>
      <rPr>
        <b/>
        <sz val="9"/>
        <rFont val="Arial"/>
        <family val="2"/>
      </rPr>
      <t>P.02.02</t>
    </r>
    <r>
      <rPr>
        <sz val="9"/>
        <color theme="1"/>
        <rFont val="Arial"/>
        <family val="2"/>
      </rPr>
      <t xml:space="preserve"> Número de intervenciones  socioculturales desarrollados en centros de desarrollo turístico.    </t>
    </r>
  </si>
  <si>
    <r>
      <rPr>
        <b/>
        <sz val="9"/>
        <rFont val="Arial"/>
        <family val="2"/>
      </rPr>
      <t xml:space="preserve">P.03 </t>
    </r>
    <r>
      <rPr>
        <sz val="9"/>
        <rFont val="Arial"/>
        <family val="2"/>
      </rPr>
      <t>Fondos para el desarrollo de proyectos culturales.</t>
    </r>
  </si>
  <si>
    <r>
      <rPr>
        <b/>
        <sz val="9"/>
        <color theme="1"/>
        <rFont val="Arial"/>
        <family val="2"/>
      </rPr>
      <t xml:space="preserve">P.03.01 </t>
    </r>
    <r>
      <rPr>
        <sz val="9"/>
        <color theme="1"/>
        <rFont val="Arial"/>
        <family val="2"/>
      </rPr>
      <t>Calificación promedio del Fondo Puntos de Cultura.</t>
    </r>
  </si>
  <si>
    <r>
      <rPr>
        <b/>
        <sz val="9"/>
        <color theme="1"/>
        <rFont val="Arial"/>
        <family val="2"/>
      </rPr>
      <t>P.03.02</t>
    </r>
    <r>
      <rPr>
        <sz val="9"/>
        <color theme="1"/>
        <rFont val="Arial"/>
        <family val="2"/>
      </rPr>
      <t>Calificación promedio del Fondo Becas Taller.</t>
    </r>
  </si>
  <si>
    <r>
      <rPr>
        <b/>
        <sz val="9"/>
        <rFont val="Arial"/>
        <family val="2"/>
      </rPr>
      <t>P.04</t>
    </r>
    <r>
      <rPr>
        <sz val="9"/>
        <rFont val="Arial"/>
        <family val="2"/>
      </rPr>
      <t xml:space="preserve"> Servicios artísticos, culturales y educativos.</t>
    </r>
  </si>
  <si>
    <r>
      <rPr>
        <b/>
        <sz val="9"/>
        <color theme="1"/>
        <rFont val="Arial"/>
        <family val="2"/>
      </rPr>
      <t xml:space="preserve">P.O4.01 </t>
    </r>
    <r>
      <rPr>
        <sz val="9"/>
        <color theme="1"/>
        <rFont val="Arial"/>
        <family val="2"/>
      </rPr>
      <t>N° de personas beneficiadas con los proyectos  ejecutados.</t>
    </r>
  </si>
  <si>
    <r>
      <rPr>
        <b/>
        <sz val="9"/>
        <color theme="1"/>
        <rFont val="Arial"/>
        <family val="2"/>
      </rPr>
      <t>P.04.02</t>
    </r>
    <r>
      <rPr>
        <sz val="9"/>
        <color theme="1"/>
        <rFont val="Arial"/>
        <family val="2"/>
      </rPr>
      <t>Porcentaje de actividades dirigidas a población Adulta Mayor.</t>
    </r>
  </si>
  <si>
    <r>
      <rPr>
        <b/>
        <sz val="9"/>
        <color theme="1"/>
        <rFont val="Arial"/>
        <family val="2"/>
      </rPr>
      <t xml:space="preserve">P.04.03 </t>
    </r>
    <r>
      <rPr>
        <sz val="9"/>
        <color theme="1"/>
        <rFont val="Arial"/>
        <family val="2"/>
      </rPr>
      <t>Porcentaje de actividades dirigidas a Personas con Discapacidad.</t>
    </r>
  </si>
  <si>
    <r>
      <rPr>
        <b/>
        <sz val="9"/>
        <color theme="1"/>
        <rFont val="Arial"/>
        <family val="2"/>
      </rPr>
      <t xml:space="preserve">P.04.04 </t>
    </r>
    <r>
      <rPr>
        <sz val="9"/>
        <color theme="1"/>
        <rFont val="Arial"/>
        <family val="2"/>
      </rPr>
      <t>Porcentaje de actividades educativas dirigidas a Gestores Socioculturales.</t>
    </r>
  </si>
  <si>
    <r>
      <rPr>
        <b/>
        <sz val="9"/>
        <rFont val="Arial"/>
        <family val="2"/>
      </rPr>
      <t>P.05</t>
    </r>
    <r>
      <rPr>
        <sz val="9"/>
        <rFont val="Arial"/>
        <family val="2"/>
      </rPr>
      <t xml:space="preserve"> Servicios artísticos, culturales y educativos. </t>
    </r>
  </si>
  <si>
    <r>
      <rPr>
        <b/>
        <sz val="9"/>
        <color theme="1"/>
        <rFont val="Arial"/>
        <family val="2"/>
      </rPr>
      <t>P.05.01</t>
    </r>
    <r>
      <rPr>
        <sz val="9"/>
        <color theme="1"/>
        <rFont val="Arial"/>
        <family val="2"/>
      </rPr>
      <t xml:space="preserve"> Porcentaje de obras costarricenses incluidas en el repertorio de las presentaciones.</t>
    </r>
  </si>
  <si>
    <r>
      <rPr>
        <b/>
        <sz val="9"/>
        <color theme="1"/>
        <rFont val="Arial"/>
        <family val="2"/>
      </rPr>
      <t xml:space="preserve">P.05.02 </t>
    </r>
    <r>
      <rPr>
        <sz val="9"/>
        <color theme="1"/>
        <rFont val="Arial"/>
        <family val="2"/>
      </rPr>
      <t>Porcentaje de obras costarricenses inéditas incluidas en el repertorio de las presentaciones.</t>
    </r>
  </si>
  <si>
    <r>
      <rPr>
        <b/>
        <sz val="9"/>
        <color theme="1"/>
        <rFont val="Arial"/>
        <family val="2"/>
      </rPr>
      <t xml:space="preserve">P.05.03 </t>
    </r>
    <r>
      <rPr>
        <sz val="9"/>
        <color theme="1"/>
        <rFont val="Arial"/>
        <family val="2"/>
      </rPr>
      <t>N° de personas beneficiadas con los proyectos  ejecutados.</t>
    </r>
  </si>
  <si>
    <r>
      <rPr>
        <b/>
        <sz val="9"/>
        <rFont val="Arial"/>
        <family val="2"/>
      </rPr>
      <t xml:space="preserve">P.06 </t>
    </r>
    <r>
      <rPr>
        <sz val="9"/>
        <rFont val="Arial"/>
        <family val="2"/>
      </rPr>
      <t xml:space="preserve">Servicios Bibliotecarios de acceso a la  información y  de extensión cultural </t>
    </r>
  </si>
  <si>
    <r>
      <rPr>
        <b/>
        <sz val="9"/>
        <color theme="1"/>
        <rFont val="Arial"/>
        <family val="2"/>
      </rPr>
      <t xml:space="preserve">P.06.01 </t>
    </r>
    <r>
      <rPr>
        <sz val="9"/>
        <color theme="1"/>
        <rFont val="Arial"/>
        <family val="2"/>
      </rPr>
      <t>Porcentaje de niños/as que logran desarrollar el hábito y el placer por  la lectura en el programa Soy bebé y Me gusta leer.</t>
    </r>
  </si>
  <si>
    <r>
      <rPr>
        <b/>
        <sz val="9"/>
        <color theme="1"/>
        <rFont val="Arial"/>
        <family val="2"/>
      </rPr>
      <t xml:space="preserve">P.O6.02 </t>
    </r>
    <r>
      <rPr>
        <sz val="9"/>
        <color theme="1"/>
        <rFont val="Arial"/>
        <family val="2"/>
      </rPr>
      <t xml:space="preserve">Número de personas beneficiadas con los proyectos ejecutados.  </t>
    </r>
  </si>
  <si>
    <t xml:space="preserve">Nota Técnica: Este indicador se vincula con el Indicado del PND 2019-2022 "N° de personas beneficiadas con los proyectos  ejecutados" de la estrategia "Desconcentración cantonal artística, educativa y cultural" y que tiene como objetivo beneficiar  a las personas de los cantones con IDS medio y bajo, con proyectos culturales articulados, para contribuir a su inclusión social. </t>
  </si>
  <si>
    <t>Los proyectos son: Centros Públicos Conectados y Seguridad Humana: Componente sociocultural.</t>
  </si>
  <si>
    <t>Corresponden a las acciones contempladas dentro del Plan de Acción de la Política Nacional para la Prevención de la Violencia contra la Mujer (PLANOVI) 2019-2022.</t>
  </si>
  <si>
    <t>Corresponden a las acciones contempladas dentro del Plan de Acción de la Política para la Igual y Equidad de Género 2019-2022.</t>
  </si>
  <si>
    <t>Para efectos de la calificación, se considerarán las siguientes variables: 1. Acompañamiento recibido, 2. Encuentros realizados.</t>
  </si>
  <si>
    <r>
      <rPr>
        <b/>
        <sz val="9"/>
        <rFont val="Arial"/>
        <family val="2"/>
      </rPr>
      <t xml:space="preserve">P.10 </t>
    </r>
    <r>
      <rPr>
        <sz val="9"/>
        <rFont val="Arial"/>
        <family val="2"/>
      </rPr>
      <t>Estrategia Nacional "Costa Rica Creativa y Cultural 2030" creada y en  ejecución.</t>
    </r>
  </si>
  <si>
    <r>
      <rPr>
        <b/>
        <sz val="9"/>
        <rFont val="Arial"/>
        <family val="2"/>
      </rPr>
      <t>P.10.01</t>
    </r>
    <r>
      <rPr>
        <sz val="9"/>
        <rFont val="Arial"/>
        <family val="2"/>
      </rPr>
      <t>Porcentaje de avance en la creación y publicación de la Estrategia Nacional "Costa Rica Creativa y Cultural 2030".</t>
    </r>
  </si>
  <si>
    <r>
      <rPr>
        <b/>
        <sz val="9"/>
        <rFont val="Arial"/>
        <family val="2"/>
      </rPr>
      <t xml:space="preserve">P.10.02 </t>
    </r>
    <r>
      <rPr>
        <sz val="9"/>
        <rFont val="Arial"/>
        <family val="2"/>
      </rPr>
      <t>Cantidad de mesas  ejecutivas sectoriales creadas y con planes bianuales que integren las acciones que se estarán promoviendo para el impulso del desarrollo de o los sectores de población establecidos.</t>
    </r>
  </si>
  <si>
    <r>
      <rPr>
        <b/>
        <sz val="9"/>
        <rFont val="Arial"/>
        <family val="2"/>
      </rPr>
      <t>P.10.03</t>
    </r>
    <r>
      <rPr>
        <sz val="9"/>
        <rFont val="Arial"/>
        <family val="2"/>
      </rPr>
      <t>Número de programas de apoyo de la Estrategia Nacional "Costa Rica Creativa y Cultural 2030" en funcionamiento.</t>
    </r>
  </si>
  <si>
    <r>
      <rPr>
        <b/>
        <sz val="9"/>
        <rFont val="Arial"/>
        <family val="2"/>
      </rPr>
      <t>P.10.04</t>
    </r>
    <r>
      <rPr>
        <sz val="9"/>
        <rFont val="Arial"/>
        <family val="2"/>
      </rPr>
      <t xml:space="preserve">Cantidad de Sectores Culturales medidos por la Cuenta Satélite de Cultura de Costa Rica (CSCCR). </t>
    </r>
  </si>
  <si>
    <r>
      <rPr>
        <b/>
        <sz val="9"/>
        <rFont val="Arial"/>
        <family val="2"/>
      </rPr>
      <t>P.10.05</t>
    </r>
    <r>
      <rPr>
        <sz val="9"/>
        <rFont val="Arial"/>
        <family val="2"/>
      </rPr>
      <t>Cantidad de recursos culturales nuevos publicados en el Directorio del Sistema de Información Cultural.</t>
    </r>
  </si>
  <si>
    <r>
      <rPr>
        <b/>
        <sz val="9"/>
        <color theme="1"/>
        <rFont val="Arial"/>
        <family val="2"/>
      </rPr>
      <t xml:space="preserve">P.13 </t>
    </r>
    <r>
      <rPr>
        <sz val="9"/>
        <color theme="1"/>
        <rFont val="Arial"/>
        <family val="2"/>
      </rPr>
      <t>Manual Institucional de procesos y procedimientos oficializado</t>
    </r>
  </si>
  <si>
    <r>
      <rPr>
        <b/>
        <sz val="9"/>
        <color theme="1"/>
        <rFont val="Arial"/>
        <family val="2"/>
      </rPr>
      <t>P.13.01</t>
    </r>
    <r>
      <rPr>
        <sz val="9"/>
        <color theme="1"/>
        <rFont val="Arial"/>
        <family val="2"/>
      </rPr>
      <t>Número de procedimientos e instructivos incorporados en el manual  institucional de procesos y procedimientos.</t>
    </r>
  </si>
  <si>
    <r>
      <rPr>
        <b/>
        <sz val="9"/>
        <color theme="1"/>
        <rFont val="Arial"/>
        <family val="2"/>
      </rPr>
      <t xml:space="preserve">P.13.02 </t>
    </r>
    <r>
      <rPr>
        <sz val="9"/>
        <color theme="1"/>
        <rFont val="Arial"/>
        <family val="2"/>
      </rPr>
      <t>Número de actualizaciones  realizadas al manual institucional de  procesos y procedimientos</t>
    </r>
  </si>
  <si>
    <r>
      <rPr>
        <b/>
        <sz val="9"/>
        <rFont val="Arial"/>
        <family val="2"/>
      </rPr>
      <t xml:space="preserve">P.14 </t>
    </r>
    <r>
      <rPr>
        <sz val="9"/>
        <rFont val="Arial"/>
        <family val="2"/>
      </rPr>
      <t>Estructura de las instancias operativas del MCJ ajustada a los lineamientos establecidos</t>
    </r>
  </si>
  <si>
    <r>
      <rPr>
        <b/>
        <sz val="9"/>
        <rFont val="Arial"/>
        <family val="2"/>
      </rPr>
      <t xml:space="preserve">P.14.01 </t>
    </r>
    <r>
      <rPr>
        <sz val="9"/>
        <rFont val="Arial"/>
        <family val="2"/>
      </rPr>
      <t>Porcentaje de avance del estudio de reorganización de la instancias operativas del Ministerio.</t>
    </r>
  </si>
  <si>
    <r>
      <rPr>
        <b/>
        <sz val="9"/>
        <rFont val="Arial"/>
        <family val="2"/>
      </rPr>
      <t xml:space="preserve">P.015 </t>
    </r>
    <r>
      <rPr>
        <sz val="9"/>
        <rFont val="Arial"/>
        <family val="2"/>
      </rPr>
      <t>Esquema básico de funcionamiento de RRHH en operación.</t>
    </r>
  </si>
  <si>
    <r>
      <rPr>
        <b/>
        <sz val="9"/>
        <rFont val="Arial"/>
        <family val="2"/>
      </rPr>
      <t xml:space="preserve">P.15.01 </t>
    </r>
    <r>
      <rPr>
        <sz val="9"/>
        <rFont val="Arial"/>
        <family val="2"/>
      </rPr>
      <t>Porcentaje de avance de Esquema básico de funcionamiento de RRHH</t>
    </r>
  </si>
  <si>
    <r>
      <rPr>
        <b/>
        <sz val="9"/>
        <color theme="1"/>
        <rFont val="Arial"/>
        <family val="2"/>
      </rPr>
      <t>P.16.01</t>
    </r>
    <r>
      <rPr>
        <sz val="9"/>
        <color theme="1"/>
        <rFont val="Arial"/>
        <family val="2"/>
      </rPr>
      <t xml:space="preserve">Porcentaje de avance en la elaboración y ejecución de la Estrategia Institucional de Tecnología de Información y Comunicación.  </t>
    </r>
  </si>
  <si>
    <r>
      <rPr>
        <b/>
        <sz val="9"/>
        <color theme="1"/>
        <rFont val="Arial"/>
        <family val="2"/>
      </rPr>
      <t xml:space="preserve">P.17.01 </t>
    </r>
    <r>
      <rPr>
        <sz val="9"/>
        <color theme="1"/>
        <rFont val="Arial"/>
        <family val="2"/>
      </rPr>
      <t>Porcentaje de avance de la fase de apropiación</t>
    </r>
  </si>
  <si>
    <r>
      <rPr>
        <b/>
        <sz val="9"/>
        <color theme="1"/>
        <rFont val="Arial"/>
        <family val="2"/>
      </rPr>
      <t xml:space="preserve">P.18.01 </t>
    </r>
    <r>
      <rPr>
        <sz val="9"/>
        <color theme="1"/>
        <rFont val="Arial"/>
        <family val="2"/>
      </rPr>
      <t xml:space="preserve">  Número bienes inmuebles construidos y/o con mejoras de infraestructura.</t>
    </r>
  </si>
  <si>
    <r>
      <t xml:space="preserve">Cabe indicar que un bien inmueble puede ser intervenido en uno o varios años, de allí que la meta no es susceptible de sumatoria en el período.                                                     
 </t>
    </r>
    <r>
      <rPr>
        <b/>
        <sz val="9"/>
        <color theme="1"/>
        <rFont val="Arial"/>
        <family val="2"/>
      </rPr>
      <t>2019:</t>
    </r>
    <r>
      <rPr>
        <sz val="9"/>
        <color theme="1"/>
        <rFont val="Arial"/>
        <family val="2"/>
      </rPr>
      <t xml:space="preserve">  1. Biblioteca Pública de Cartago. 2. Edificio Administrativo del SINABI y Biblioteca Nacional.  3. Biblioteca Pública de Tibás. 4. Biblioteca Pública de Atenas.  5. Biblioteca Pública de Desamparados. 6. Edificio del Centro de Investigación y Conservación del Patrimonio Cultural.  7.  Edificio del Centro Nacional de la Cultura (CENAC).    
</t>
    </r>
    <r>
      <rPr>
        <b/>
        <sz val="9"/>
        <color theme="1"/>
        <rFont val="Arial"/>
        <family val="2"/>
      </rPr>
      <t>2020:</t>
    </r>
    <r>
      <rPr>
        <sz val="9"/>
        <color theme="1"/>
        <rFont val="Arial"/>
        <family val="2"/>
      </rPr>
      <t xml:space="preserve"> 1.Biblioteca Pública de Hatillo. 2. Edificio Administrativo del SINABI y Biblioteca Nacional. 3. Biblioteca Pública de COT. 4. Biblioteca Pública de Turrialba. 5. Edificio del Centro Nacional de la Cultura (CENAC). 6. Centro Cultural del Este.
</t>
    </r>
    <r>
      <rPr>
        <b/>
        <sz val="9"/>
        <color theme="1"/>
        <rFont val="Arial"/>
        <family val="2"/>
      </rPr>
      <t>2021</t>
    </r>
    <r>
      <rPr>
        <sz val="9"/>
        <color theme="1"/>
        <rFont val="Arial"/>
        <family val="2"/>
      </rPr>
      <t xml:space="preserve">: 1.Biblioteca Pública de Hatillo. 2. Edificio Administrativo del SINABI y Biblioteca Nacional. 3. Biblioteca Pública de COT. 4. Biblioteca Pública de Palmares. 5. Biblioteca Pública de Nicoya. 6. Biblioteca Pública de Ciudad Colón. 7. Edificio del Centro de Investigación y Conservación del Patrimonio Cultural. 8. Centro Cultural del Este. 9. Edificio Centro Nacional de la Cultura (CENAC). 10 Casa de la Cultura de Heredia. 11. Casa de la Cultura de Cartago.                                           </t>
    </r>
    <r>
      <rPr>
        <b/>
        <sz val="9"/>
        <color theme="1"/>
        <rFont val="Arial"/>
        <family val="2"/>
      </rPr>
      <t>2020 y 2023</t>
    </r>
    <r>
      <rPr>
        <sz val="9"/>
        <color theme="1"/>
        <rFont val="Arial"/>
        <family val="2"/>
      </rPr>
      <t>: Se proyectan para cada año 3 bienes inmuebles. por definir.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</si>
</sst>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0.00_ ;\-#,##0.00\ "/>
    <numFmt numFmtId="166" formatCode="0.0%"/>
    <numFmt numFmtId="167" formatCode="#,##0.0"/>
  </numFmts>
  <fonts count="38" x14ac:knownFonts="1">
    <font>
      <sz val="11"/>
      <color theme="1"/>
      <name val="Calibri"/>
      <family val="2"/>
      <scheme val="minor"/>
    </font>
    <font>
      <sz val="11"/>
      <color theme="1"/>
      <name val="Calibri"/>
      <family val="2"/>
      <scheme val="minor"/>
    </font>
    <font>
      <sz val="9"/>
      <name val="Arial"/>
      <family val="2"/>
    </font>
    <font>
      <b/>
      <sz val="9"/>
      <name val="Arial"/>
      <family val="2"/>
    </font>
    <font>
      <sz val="11"/>
      <name val="Calibri"/>
      <family val="2"/>
      <scheme val="minor"/>
    </font>
    <font>
      <sz val="10"/>
      <color theme="1"/>
      <name val="Arial"/>
      <family val="2"/>
    </font>
    <font>
      <sz val="10"/>
      <color rgb="FF000000"/>
      <name val="Arial"/>
      <family val="2"/>
    </font>
    <font>
      <sz val="11"/>
      <name val="Arial"/>
      <family val="2"/>
    </font>
    <font>
      <u/>
      <sz val="11"/>
      <color theme="10"/>
      <name val="Calibri"/>
      <family val="2"/>
      <scheme val="minor"/>
    </font>
    <font>
      <u/>
      <sz val="11"/>
      <color theme="11"/>
      <name val="Calibri"/>
      <family val="2"/>
      <scheme val="minor"/>
    </font>
    <font>
      <b/>
      <sz val="12"/>
      <color theme="1"/>
      <name val="Arial"/>
      <family val="2"/>
    </font>
    <font>
      <sz val="12"/>
      <color theme="1"/>
      <name val="Arial"/>
      <family val="2"/>
    </font>
    <font>
      <sz val="12"/>
      <name val="Arial"/>
      <family val="2"/>
    </font>
    <font>
      <sz val="12"/>
      <color rgb="FFFF0000"/>
      <name val="Arial"/>
      <family val="2"/>
    </font>
    <font>
      <b/>
      <sz val="12"/>
      <name val="Arial"/>
      <family val="2"/>
    </font>
    <font>
      <b/>
      <sz val="11"/>
      <color theme="1"/>
      <name val="Arial"/>
      <family val="2"/>
    </font>
    <font>
      <sz val="11"/>
      <color theme="1"/>
      <name val="Arial"/>
      <family val="2"/>
    </font>
    <font>
      <b/>
      <sz val="11"/>
      <color rgb="FF1F4E79"/>
      <name val="Arial"/>
      <family val="2"/>
    </font>
    <font>
      <sz val="12"/>
      <color theme="3" tint="-0.499984740745262"/>
      <name val="Arial"/>
      <family val="2"/>
    </font>
    <font>
      <sz val="11"/>
      <color theme="3" tint="-0.499984740745262"/>
      <name val="Calibri"/>
      <family val="2"/>
      <scheme val="minor"/>
    </font>
    <font>
      <b/>
      <sz val="12"/>
      <color theme="3" tint="-0.499984740745262"/>
      <name val="Arial"/>
      <family val="2"/>
    </font>
    <font>
      <b/>
      <sz val="9"/>
      <color indexed="81"/>
      <name val="Tahoma"/>
      <family val="2"/>
    </font>
    <font>
      <sz val="9"/>
      <color indexed="81"/>
      <name val="Tahoma"/>
      <family val="2"/>
    </font>
    <font>
      <b/>
      <sz val="10"/>
      <name val="Arial"/>
      <family val="2"/>
    </font>
    <font>
      <b/>
      <sz val="12"/>
      <color theme="1"/>
      <name val="Calibri"/>
      <family val="2"/>
      <scheme val="minor"/>
    </font>
    <font>
      <sz val="12"/>
      <name val="Calibri"/>
      <family val="2"/>
      <scheme val="minor"/>
    </font>
    <font>
      <sz val="11"/>
      <color rgb="FF00B0F0"/>
      <name val="Calibri"/>
      <family val="2"/>
      <scheme val="minor"/>
    </font>
    <font>
      <sz val="12"/>
      <color rgb="FFFF0000"/>
      <name val="Calibri"/>
      <family val="2"/>
      <scheme val="minor"/>
    </font>
    <font>
      <b/>
      <sz val="18"/>
      <color theme="1"/>
      <name val="Arial"/>
      <family val="2"/>
    </font>
    <font>
      <b/>
      <sz val="14"/>
      <color theme="1"/>
      <name val="Arial"/>
      <family val="2"/>
    </font>
    <font>
      <b/>
      <sz val="11"/>
      <name val="Arial"/>
      <family val="2"/>
    </font>
    <font>
      <sz val="9"/>
      <color theme="1"/>
      <name val="Arial"/>
      <family val="2"/>
    </font>
    <font>
      <b/>
      <sz val="20"/>
      <color theme="1"/>
      <name val="Arial"/>
      <family val="2"/>
    </font>
    <font>
      <b/>
      <sz val="18"/>
      <name val="Arial"/>
      <family val="2"/>
    </font>
    <font>
      <sz val="14"/>
      <color theme="1"/>
      <name val="Arial"/>
      <family val="2"/>
    </font>
    <font>
      <sz val="11"/>
      <color rgb="FFFF0000"/>
      <name val="Calibri"/>
      <family val="2"/>
      <scheme val="minor"/>
    </font>
    <font>
      <b/>
      <sz val="9"/>
      <color theme="1"/>
      <name val="Arial"/>
      <family val="2"/>
    </font>
    <font>
      <sz val="9"/>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9933"/>
        <bgColor indexed="64"/>
      </patternFill>
    </fill>
    <fill>
      <patternFill patternType="solid">
        <fgColor rgb="FF92D050"/>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9900"/>
        <bgColor indexed="64"/>
      </patternFill>
    </fill>
    <fill>
      <patternFill patternType="solid">
        <fgColor rgb="FF00B050"/>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4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auto="1"/>
      </right>
      <top/>
      <bottom style="medium">
        <color auto="1"/>
      </bottom>
      <diagonal/>
    </border>
    <border>
      <left/>
      <right style="medium">
        <color indexed="64"/>
      </right>
      <top/>
      <bottom/>
      <diagonal/>
    </border>
    <border>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6" fillId="0" borderId="0"/>
    <xf numFmtId="0" fontId="1" fillId="0" borderId="0"/>
    <xf numFmtId="44"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cellStyleXfs>
  <cellXfs count="466">
    <xf numFmtId="0" fontId="0" fillId="0" borderId="0" xfId="0"/>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0" borderId="14" xfId="0" applyFont="1" applyBorder="1" applyAlignment="1">
      <alignment vertical="center" wrapText="1"/>
    </xf>
    <xf numFmtId="0" fontId="11" fillId="0" borderId="15" xfId="0" applyFont="1" applyBorder="1" applyAlignment="1">
      <alignment horizontal="justify" vertical="center" wrapText="1"/>
    </xf>
    <xf numFmtId="0" fontId="10" fillId="0" borderId="16" xfId="0" applyFont="1" applyBorder="1" applyAlignment="1">
      <alignment vertical="center" wrapText="1"/>
    </xf>
    <xf numFmtId="0" fontId="12" fillId="10" borderId="17" xfId="0" applyFont="1" applyFill="1" applyBorder="1" applyAlignment="1">
      <alignment horizontal="left" vertical="top" wrapText="1"/>
    </xf>
    <xf numFmtId="0" fontId="12" fillId="10" borderId="17" xfId="0" applyFont="1" applyFill="1" applyBorder="1" applyAlignment="1">
      <alignment horizontal="left" vertical="center" wrapText="1"/>
    </xf>
    <xf numFmtId="0" fontId="12" fillId="0" borderId="18" xfId="0" applyFont="1" applyBorder="1" applyAlignment="1">
      <alignment horizontal="justify" vertical="center" wrapText="1"/>
    </xf>
    <xf numFmtId="0" fontId="10" fillId="0" borderId="19" xfId="0" applyFont="1" applyBorder="1" applyAlignment="1">
      <alignment vertical="center" wrapText="1"/>
    </xf>
    <xf numFmtId="0" fontId="12" fillId="0" borderId="17"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1" fillId="0" borderId="0" xfId="0" applyFont="1"/>
    <xf numFmtId="0" fontId="12" fillId="10" borderId="17" xfId="0" applyFont="1" applyFill="1" applyBorder="1" applyAlignment="1">
      <alignment horizontal="justify" vertical="center" wrapText="1"/>
    </xf>
    <xf numFmtId="0" fontId="12" fillId="8" borderId="17" xfId="0" applyFont="1" applyFill="1" applyBorder="1" applyAlignment="1">
      <alignment horizontal="justify" vertical="top" wrapText="1"/>
    </xf>
    <xf numFmtId="0" fontId="12" fillId="10" borderId="17" xfId="0" applyFont="1" applyFill="1" applyBorder="1" applyAlignment="1">
      <alignment horizontal="justify" vertical="top" wrapText="1"/>
    </xf>
    <xf numFmtId="0" fontId="12" fillId="0" borderId="15" xfId="0" applyFont="1" applyBorder="1" applyAlignment="1">
      <alignment horizontal="justify" vertical="top" wrapText="1"/>
    </xf>
    <xf numFmtId="0" fontId="11" fillId="0" borderId="17" xfId="0" applyFont="1" applyBorder="1" applyAlignment="1">
      <alignment horizontal="justify" vertical="center" wrapText="1"/>
    </xf>
    <xf numFmtId="0" fontId="12" fillId="0" borderId="20" xfId="0" applyFont="1" applyBorder="1" applyAlignment="1">
      <alignment horizontal="left" vertical="center" wrapText="1"/>
    </xf>
    <xf numFmtId="0" fontId="10" fillId="8" borderId="16" xfId="0" applyFont="1" applyFill="1" applyBorder="1" applyAlignment="1">
      <alignment vertical="center" wrapText="1"/>
    </xf>
    <xf numFmtId="0" fontId="12" fillId="8" borderId="17" xfId="0" applyFont="1" applyFill="1" applyBorder="1" applyAlignment="1">
      <alignment horizontal="justify" vertical="center" wrapText="1"/>
    </xf>
    <xf numFmtId="0" fontId="12" fillId="0" borderId="17" xfId="0" applyFont="1" applyBorder="1" applyAlignment="1">
      <alignment vertical="center" wrapText="1"/>
    </xf>
    <xf numFmtId="0" fontId="11" fillId="0" borderId="18"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21" xfId="0" applyFont="1" applyBorder="1" applyAlignment="1">
      <alignment horizontal="justify" vertical="center" wrapText="1"/>
    </xf>
    <xf numFmtId="0" fontId="14" fillId="0" borderId="16" xfId="0" applyFont="1" applyBorder="1" applyAlignment="1">
      <alignment vertical="center" wrapText="1"/>
    </xf>
    <xf numFmtId="0" fontId="12" fillId="0" borderId="18" xfId="0" applyFont="1" applyBorder="1" applyAlignment="1">
      <alignment horizontal="justify" vertical="top" wrapText="1"/>
    </xf>
    <xf numFmtId="0" fontId="12" fillId="0" borderId="13" xfId="0" applyFont="1" applyBorder="1" applyAlignment="1">
      <alignment horizontal="justify" vertical="center" wrapText="1"/>
    </xf>
    <xf numFmtId="9" fontId="0" fillId="0" borderId="0" xfId="0" applyNumberFormat="1"/>
    <xf numFmtId="0" fontId="16" fillId="0" borderId="0" xfId="0" applyFont="1"/>
    <xf numFmtId="0" fontId="15"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0" borderId="14" xfId="0" applyFont="1" applyBorder="1" applyAlignment="1">
      <alignment vertical="center" wrapText="1"/>
    </xf>
    <xf numFmtId="0" fontId="16" fillId="0" borderId="15" xfId="0" applyFont="1" applyBorder="1" applyAlignment="1">
      <alignment horizontal="justify" vertical="center" wrapText="1"/>
    </xf>
    <xf numFmtId="0" fontId="16" fillId="0" borderId="24" xfId="0" applyFont="1" applyBorder="1" applyAlignment="1">
      <alignment horizontal="justify" vertical="center" wrapText="1"/>
    </xf>
    <xf numFmtId="0" fontId="7" fillId="0" borderId="13" xfId="0" applyFont="1" applyBorder="1" applyAlignment="1">
      <alignment horizontal="justify" vertical="top" wrapText="1"/>
    </xf>
    <xf numFmtId="0" fontId="15" fillId="0" borderId="16" xfId="0" applyFont="1" applyBorder="1" applyAlignment="1">
      <alignment vertical="center" wrapText="1"/>
    </xf>
    <xf numFmtId="0" fontId="16"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15" fillId="0" borderId="19" xfId="0" applyFont="1" applyBorder="1" applyAlignment="1">
      <alignment vertical="center" wrapText="1"/>
    </xf>
    <xf numFmtId="0" fontId="7" fillId="0" borderId="13" xfId="0" applyFont="1" applyBorder="1" applyAlignment="1">
      <alignment horizontal="left" vertical="top" wrapText="1"/>
    </xf>
    <xf numFmtId="0" fontId="7" fillId="0" borderId="17" xfId="0" applyFont="1" applyBorder="1" applyAlignment="1">
      <alignment horizontal="justify" vertical="center" wrapText="1"/>
    </xf>
    <xf numFmtId="0" fontId="15" fillId="8" borderId="16" xfId="0" applyFont="1" applyFill="1" applyBorder="1" applyAlignment="1">
      <alignment vertical="center" wrapText="1"/>
    </xf>
    <xf numFmtId="9" fontId="7" fillId="8" borderId="17" xfId="0" applyNumberFormat="1" applyFont="1" applyFill="1" applyBorder="1" applyAlignment="1">
      <alignment horizontal="justify" vertical="top" wrapText="1"/>
    </xf>
    <xf numFmtId="0" fontId="16" fillId="0" borderId="18" xfId="0" applyFont="1" applyBorder="1" applyAlignment="1">
      <alignment horizontal="justify" vertical="center" wrapText="1"/>
    </xf>
    <xf numFmtId="0" fontId="16" fillId="0" borderId="20" xfId="0" applyFont="1" applyBorder="1" applyAlignment="1">
      <alignment horizontal="justify" vertical="center" wrapText="1"/>
    </xf>
    <xf numFmtId="0" fontId="16" fillId="0" borderId="21" xfId="0" applyFont="1" applyBorder="1" applyAlignment="1">
      <alignment horizontal="justify" vertical="center" wrapText="1"/>
    </xf>
    <xf numFmtId="0" fontId="7" fillId="0" borderId="18" xfId="0" applyFont="1" applyBorder="1" applyAlignment="1">
      <alignment horizontal="justify" vertical="top" wrapText="1"/>
    </xf>
    <xf numFmtId="0" fontId="7" fillId="0" borderId="20" xfId="0" applyFont="1" applyBorder="1" applyAlignment="1">
      <alignment horizontal="justify" vertical="top" wrapText="1"/>
    </xf>
    <xf numFmtId="0" fontId="7" fillId="0" borderId="21" xfId="0" applyFont="1" applyBorder="1" applyAlignment="1">
      <alignment horizontal="justify" vertical="top" wrapText="1"/>
    </xf>
    <xf numFmtId="0" fontId="16" fillId="0" borderId="17" xfId="0" applyFont="1" applyBorder="1" applyAlignment="1">
      <alignment horizontal="justify" vertical="top" wrapText="1"/>
    </xf>
    <xf numFmtId="0" fontId="11" fillId="0" borderId="15" xfId="0" applyFont="1" applyBorder="1" applyAlignment="1">
      <alignment horizontal="justify" vertical="top" wrapText="1"/>
    </xf>
    <xf numFmtId="0" fontId="11" fillId="0" borderId="13" xfId="0" applyFont="1" applyBorder="1" applyAlignment="1">
      <alignment horizontal="justify" vertical="center" wrapText="1"/>
    </xf>
    <xf numFmtId="0" fontId="11" fillId="0" borderId="17" xfId="0" applyFont="1" applyBorder="1" applyAlignment="1">
      <alignment vertical="center" wrapText="1"/>
    </xf>
    <xf numFmtId="0" fontId="12" fillId="0" borderId="20" xfId="0" applyFont="1" applyBorder="1" applyAlignment="1">
      <alignment horizontal="justify" vertical="top" wrapText="1"/>
    </xf>
    <xf numFmtId="0" fontId="12" fillId="0" borderId="17" xfId="0" applyFont="1" applyBorder="1" applyAlignment="1">
      <alignment horizontal="justify" vertical="top" wrapText="1"/>
    </xf>
    <xf numFmtId="0" fontId="11" fillId="8" borderId="15" xfId="0" applyFont="1" applyFill="1" applyBorder="1" applyAlignment="1">
      <alignment horizontal="justify" vertical="top" wrapText="1"/>
    </xf>
    <xf numFmtId="0" fontId="18" fillId="0" borderId="17" xfId="0" applyFont="1" applyBorder="1" applyAlignment="1">
      <alignment horizontal="justify" vertical="center" wrapText="1"/>
    </xf>
    <xf numFmtId="0" fontId="11" fillId="0" borderId="20" xfId="0" applyFont="1" applyBorder="1" applyAlignment="1">
      <alignment horizontal="justify" vertical="top" wrapText="1"/>
    </xf>
    <xf numFmtId="0" fontId="0" fillId="0" borderId="0" xfId="0" applyAlignment="1">
      <alignment vertical="top"/>
    </xf>
    <xf numFmtId="0" fontId="12" fillId="0" borderId="18" xfId="0" applyFont="1" applyBorder="1" applyAlignment="1">
      <alignment horizontal="left" vertical="top" wrapText="1"/>
    </xf>
    <xf numFmtId="0" fontId="12" fillId="8" borderId="20" xfId="0" applyFont="1" applyFill="1" applyBorder="1" applyAlignment="1">
      <alignment horizontal="justify" vertical="top" wrapText="1"/>
    </xf>
    <xf numFmtId="0" fontId="12" fillId="0" borderId="17" xfId="0" applyFont="1" applyFill="1" applyBorder="1" applyAlignment="1">
      <alignment horizontal="left" vertical="top" wrapText="1"/>
    </xf>
    <xf numFmtId="0" fontId="12" fillId="0" borderId="17" xfId="0" applyFont="1" applyFill="1" applyBorder="1" applyAlignment="1">
      <alignment horizontal="justify" vertical="top" wrapText="1"/>
    </xf>
    <xf numFmtId="0" fontId="10" fillId="9" borderId="27"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1" fillId="10" borderId="17" xfId="0" applyFont="1" applyFill="1" applyBorder="1" applyAlignment="1">
      <alignment horizontal="justify" vertical="top" wrapText="1"/>
    </xf>
    <xf numFmtId="0" fontId="10" fillId="0" borderId="9" xfId="0" applyFont="1" applyBorder="1" applyAlignment="1">
      <alignment vertical="top" wrapText="1"/>
    </xf>
    <xf numFmtId="0" fontId="12" fillId="0" borderId="21" xfId="0" applyFont="1" applyBorder="1" applyAlignment="1">
      <alignment horizontal="justify" vertical="top" wrapText="1"/>
    </xf>
    <xf numFmtId="0" fontId="12" fillId="0" borderId="23" xfId="0" applyFont="1" applyBorder="1" applyAlignment="1">
      <alignment horizontal="justify" vertical="top" wrapText="1"/>
    </xf>
    <xf numFmtId="0" fontId="19" fillId="0" borderId="0" xfId="0" applyFont="1"/>
    <xf numFmtId="0" fontId="20" fillId="9" borderId="27" xfId="0" applyFont="1" applyFill="1" applyBorder="1" applyAlignment="1">
      <alignment horizontal="center" vertical="center" wrapText="1"/>
    </xf>
    <xf numFmtId="0" fontId="20" fillId="9" borderId="35"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12" fillId="0" borderId="17" xfId="0" applyFont="1" applyBorder="1" applyAlignment="1">
      <alignment horizontal="left" vertical="top" wrapText="1"/>
    </xf>
    <xf numFmtId="0" fontId="19" fillId="0" borderId="24" xfId="0" applyFont="1" applyBorder="1"/>
    <xf numFmtId="0" fontId="11" fillId="0" borderId="17" xfId="0" applyFont="1" applyBorder="1" applyAlignment="1">
      <alignment horizontal="left" vertical="top" wrapText="1"/>
    </xf>
    <xf numFmtId="0" fontId="11" fillId="0" borderId="20" xfId="0" applyFont="1" applyBorder="1" applyAlignment="1">
      <alignment horizontal="left" vertical="top" wrapText="1"/>
    </xf>
    <xf numFmtId="0" fontId="12" fillId="8" borderId="0" xfId="0" applyFont="1" applyFill="1" applyBorder="1" applyAlignment="1">
      <alignment horizontal="justify" vertical="top" wrapText="1"/>
    </xf>
    <xf numFmtId="0" fontId="12" fillId="0" borderId="17" xfId="0" applyFont="1" applyBorder="1" applyAlignment="1">
      <alignment vertical="top" wrapText="1"/>
    </xf>
    <xf numFmtId="0" fontId="18" fillId="0" borderId="0" xfId="0" applyFont="1"/>
    <xf numFmtId="0" fontId="10" fillId="9" borderId="35" xfId="0" applyFont="1" applyFill="1" applyBorder="1" applyAlignment="1">
      <alignment horizontal="center" vertical="center" wrapText="1"/>
    </xf>
    <xf numFmtId="0" fontId="11" fillId="0" borderId="17" xfId="0" applyFont="1" applyBorder="1" applyAlignment="1">
      <alignment horizontal="justify" vertical="top" wrapText="1"/>
    </xf>
    <xf numFmtId="0" fontId="12" fillId="0" borderId="20" xfId="0" applyFont="1" applyBorder="1" applyAlignment="1">
      <alignment horizontal="left" vertical="top" wrapText="1"/>
    </xf>
    <xf numFmtId="9" fontId="12" fillId="0" borderId="17" xfId="0" applyNumberFormat="1" applyFont="1" applyBorder="1" applyAlignment="1">
      <alignment horizontal="justify" vertical="top" wrapText="1"/>
    </xf>
    <xf numFmtId="0" fontId="13" fillId="0" borderId="23" xfId="0" applyFont="1" applyBorder="1" applyAlignment="1">
      <alignment horizontal="justify" vertical="top" wrapText="1"/>
    </xf>
    <xf numFmtId="0" fontId="12" fillId="0" borderId="17" xfId="0" applyFont="1" applyBorder="1" applyAlignment="1">
      <alignment horizontal="left" vertical="center" wrapText="1"/>
    </xf>
    <xf numFmtId="0" fontId="13" fillId="0" borderId="17" xfId="0" applyFont="1" applyBorder="1" applyAlignment="1">
      <alignment horizontal="left" vertical="center" wrapText="1"/>
    </xf>
    <xf numFmtId="0" fontId="13" fillId="0" borderId="20" xfId="0" applyFont="1" applyBorder="1" applyAlignment="1">
      <alignment horizontal="left" vertical="center" wrapText="1"/>
    </xf>
    <xf numFmtId="0" fontId="12" fillId="0" borderId="23" xfId="0" applyFont="1" applyBorder="1" applyAlignment="1">
      <alignment horizontal="justify" vertical="center" wrapText="1"/>
    </xf>
    <xf numFmtId="0" fontId="10" fillId="9" borderId="38" xfId="0" applyFont="1" applyFill="1" applyBorder="1" applyAlignment="1">
      <alignment horizontal="center" vertical="center" wrapText="1"/>
    </xf>
    <xf numFmtId="9" fontId="12" fillId="0" borderId="17" xfId="0" applyNumberFormat="1" applyFont="1" applyBorder="1" applyAlignment="1">
      <alignment horizontal="justify" vertical="center" wrapText="1"/>
    </xf>
    <xf numFmtId="9" fontId="11" fillId="0" borderId="17" xfId="0" applyNumberFormat="1" applyFont="1" applyBorder="1" applyAlignment="1">
      <alignment horizontal="justify" vertical="center" wrapText="1"/>
    </xf>
    <xf numFmtId="0" fontId="15" fillId="9" borderId="27"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16" fillId="0" borderId="15" xfId="0" applyFont="1" applyBorder="1" applyAlignment="1">
      <alignment horizontal="justify" vertical="top" wrapText="1"/>
    </xf>
    <xf numFmtId="0" fontId="7" fillId="0" borderId="17" xfId="0" applyFont="1" applyBorder="1" applyAlignment="1">
      <alignment horizontal="justify" vertical="top" wrapText="1"/>
    </xf>
    <xf numFmtId="0" fontId="7" fillId="0" borderId="15" xfId="0" applyFont="1" applyBorder="1" applyAlignment="1">
      <alignment horizontal="left" vertical="top" wrapText="1"/>
    </xf>
    <xf numFmtId="0" fontId="7" fillId="0" borderId="20" xfId="0" applyFont="1" applyBorder="1" applyAlignment="1">
      <alignment horizontal="left" vertical="top" wrapText="1"/>
    </xf>
    <xf numFmtId="0" fontId="7" fillId="0" borderId="15" xfId="0" applyFont="1" applyBorder="1" applyAlignment="1">
      <alignment horizontal="justify" vertical="top" wrapText="1"/>
    </xf>
    <xf numFmtId="0" fontId="16" fillId="0" borderId="20" xfId="0" applyFont="1" applyBorder="1" applyAlignment="1">
      <alignment horizontal="justify" vertical="top" wrapText="1"/>
    </xf>
    <xf numFmtId="0" fontId="16" fillId="0" borderId="21" xfId="0" applyFont="1" applyBorder="1" applyAlignment="1">
      <alignment horizontal="justify" vertical="top" wrapText="1"/>
    </xf>
    <xf numFmtId="0" fontId="7" fillId="0" borderId="23" xfId="0" applyFont="1" applyBorder="1" applyAlignment="1">
      <alignment horizontal="justify" vertical="top" wrapText="1"/>
    </xf>
    <xf numFmtId="0" fontId="10" fillId="0" borderId="16" xfId="0" applyFont="1" applyBorder="1" applyAlignment="1">
      <alignment vertical="center" wrapText="1"/>
    </xf>
    <xf numFmtId="0" fontId="10" fillId="9" borderId="26"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2" fillId="0" borderId="15" xfId="0" applyFont="1" applyBorder="1" applyAlignment="1">
      <alignment horizontal="left" vertical="top" wrapText="1"/>
    </xf>
    <xf numFmtId="0" fontId="0" fillId="0" borderId="5" xfId="0" applyFont="1" applyBorder="1" applyAlignment="1">
      <alignment vertical="top" wrapText="1"/>
    </xf>
    <xf numFmtId="49" fontId="12" fillId="0" borderId="20" xfId="0" applyNumberFormat="1" applyFont="1" applyBorder="1" applyAlignment="1">
      <alignment horizontal="justify" vertical="top" wrapText="1"/>
    </xf>
    <xf numFmtId="0" fontId="11" fillId="0" borderId="18" xfId="0" applyFont="1" applyBorder="1" applyAlignment="1">
      <alignment horizontal="justify" vertical="top" wrapText="1"/>
    </xf>
    <xf numFmtId="0" fontId="11" fillId="8" borderId="17" xfId="0" applyFont="1" applyFill="1" applyBorder="1" applyAlignment="1">
      <alignment horizontal="justify" vertical="top" wrapText="1"/>
    </xf>
    <xf numFmtId="0" fontId="4" fillId="0" borderId="5" xfId="0" applyFont="1" applyBorder="1" applyAlignment="1">
      <alignment vertical="top" wrapText="1"/>
    </xf>
    <xf numFmtId="0" fontId="0" fillId="0" borderId="0" xfId="0" applyFont="1"/>
    <xf numFmtId="0" fontId="0" fillId="11" borderId="5" xfId="0" applyFont="1" applyFill="1" applyBorder="1" applyAlignment="1">
      <alignment horizontal="center"/>
    </xf>
    <xf numFmtId="0" fontId="25" fillId="8" borderId="5" xfId="0" applyFont="1" applyFill="1" applyBorder="1" applyAlignment="1">
      <alignment horizontal="left" vertical="top" wrapText="1"/>
    </xf>
    <xf numFmtId="0" fontId="25" fillId="0" borderId="17" xfId="0" applyFont="1" applyBorder="1" applyAlignment="1">
      <alignment horizontal="justify" vertical="center" wrapText="1"/>
    </xf>
    <xf numFmtId="0" fontId="25" fillId="0" borderId="17" xfId="0" applyFont="1" applyBorder="1" applyAlignment="1">
      <alignment horizontal="justify" vertical="top" wrapText="1"/>
    </xf>
    <xf numFmtId="0" fontId="25" fillId="0" borderId="5" xfId="0" applyFont="1" applyBorder="1" applyAlignment="1">
      <alignment vertical="top" wrapText="1"/>
    </xf>
    <xf numFmtId="0" fontId="26" fillId="0" borderId="0" xfId="0" applyFont="1"/>
    <xf numFmtId="0" fontId="0" fillId="0" borderId="5" xfId="0" applyFont="1" applyBorder="1" applyAlignment="1">
      <alignment horizontal="left" vertical="top" wrapText="1"/>
    </xf>
    <xf numFmtId="0" fontId="4" fillId="0" borderId="20" xfId="0" applyFont="1" applyBorder="1" applyAlignment="1">
      <alignment horizontal="justify" vertical="top" wrapText="1"/>
    </xf>
    <xf numFmtId="0" fontId="27" fillId="0" borderId="17" xfId="0" applyFont="1" applyBorder="1" applyAlignment="1">
      <alignment horizontal="justify" vertical="center" wrapText="1"/>
    </xf>
    <xf numFmtId="0" fontId="25" fillId="12" borderId="18" xfId="0" applyFont="1" applyFill="1" applyBorder="1" applyAlignment="1">
      <alignment horizontal="justify" vertical="center" wrapText="1"/>
    </xf>
    <xf numFmtId="0" fontId="25" fillId="0" borderId="17" xfId="0" applyFont="1" applyBorder="1" applyAlignment="1">
      <alignment vertical="center" wrapText="1"/>
    </xf>
    <xf numFmtId="0" fontId="0" fillId="0" borderId="0" xfId="0" applyFont="1" applyAlignment="1">
      <alignment vertical="top" wrapText="1"/>
    </xf>
    <xf numFmtId="0" fontId="25" fillId="8" borderId="18" xfId="0" applyFont="1" applyFill="1" applyBorder="1" applyAlignment="1">
      <alignment horizontal="justify" vertical="center" wrapText="1"/>
    </xf>
    <xf numFmtId="0" fontId="25" fillId="0" borderId="5" xfId="0" applyFont="1" applyBorder="1" applyAlignment="1">
      <alignment horizontal="justify" vertical="top" wrapText="1"/>
    </xf>
    <xf numFmtId="0" fontId="0" fillId="0" borderId="5" xfId="0" applyFont="1" applyBorder="1" applyAlignment="1">
      <alignment horizontal="left" vertical="top" wrapText="1"/>
    </xf>
    <xf numFmtId="0" fontId="0" fillId="11" borderId="5" xfId="0" applyFont="1" applyFill="1" applyBorder="1" applyAlignment="1">
      <alignment horizontal="center"/>
    </xf>
    <xf numFmtId="0" fontId="11" fillId="0" borderId="15" xfId="0" applyFont="1" applyBorder="1" applyAlignment="1">
      <alignment horizontal="left" vertical="center" wrapText="1"/>
    </xf>
    <xf numFmtId="0" fontId="10" fillId="9" borderId="41"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19" xfId="0" applyFont="1" applyBorder="1" applyAlignment="1">
      <alignment vertical="center" wrapText="1"/>
    </xf>
    <xf numFmtId="0" fontId="10" fillId="0" borderId="16" xfId="0" applyFont="1" applyBorder="1" applyAlignment="1">
      <alignment vertical="center" wrapText="1"/>
    </xf>
    <xf numFmtId="0" fontId="25" fillId="0" borderId="17" xfId="0" applyFont="1" applyBorder="1" applyAlignment="1">
      <alignment horizontal="left" vertical="top" wrapText="1"/>
    </xf>
    <xf numFmtId="0" fontId="0" fillId="8" borderId="0" xfId="0" applyFill="1"/>
    <xf numFmtId="0" fontId="2" fillId="0" borderId="5" xfId="0" applyFont="1" applyFill="1" applyBorder="1" applyAlignment="1">
      <alignment horizontal="justify" vertical="top" wrapText="1"/>
    </xf>
    <xf numFmtId="0" fontId="16" fillId="0" borderId="5" xfId="0" applyFont="1" applyBorder="1" applyAlignment="1">
      <alignment vertical="top" wrapText="1"/>
    </xf>
    <xf numFmtId="0" fontId="16" fillId="8" borderId="5" xfId="0" applyFont="1" applyFill="1" applyBorder="1" applyAlignment="1">
      <alignment vertical="top" wrapText="1"/>
    </xf>
    <xf numFmtId="0" fontId="31" fillId="0" borderId="5" xfId="0" applyFont="1" applyBorder="1" applyAlignment="1">
      <alignment horizontal="center" vertical="top" wrapText="1"/>
    </xf>
    <xf numFmtId="0" fontId="16" fillId="0" borderId="0" xfId="0" applyFont="1" applyAlignment="1">
      <alignment horizontal="justify" vertical="top"/>
    </xf>
    <xf numFmtId="0" fontId="5" fillId="0" borderId="0" xfId="0" applyFont="1"/>
    <xf numFmtId="0" fontId="30" fillId="6" borderId="5" xfId="0" applyFont="1" applyFill="1" applyBorder="1" applyAlignment="1">
      <alignment horizontal="center" vertical="center"/>
    </xf>
    <xf numFmtId="0" fontId="30" fillId="2" borderId="6" xfId="0" applyFont="1" applyFill="1" applyBorder="1" applyAlignment="1">
      <alignment horizontal="center" vertical="center"/>
    </xf>
    <xf numFmtId="0" fontId="16" fillId="8" borderId="0" xfId="0" applyFont="1" applyFill="1"/>
    <xf numFmtId="0" fontId="7" fillId="8" borderId="5" xfId="0" applyFont="1" applyFill="1" applyBorder="1" applyAlignment="1">
      <alignment horizontal="justify" vertical="top"/>
    </xf>
    <xf numFmtId="0" fontId="30" fillId="8" borderId="5" xfId="0" applyFont="1" applyFill="1" applyBorder="1" applyAlignment="1">
      <alignment horizontal="center" vertical="center"/>
    </xf>
    <xf numFmtId="0" fontId="30" fillId="8" borderId="5" xfId="0" applyFont="1" applyFill="1" applyBorder="1" applyAlignment="1">
      <alignment horizontal="justify" vertical="top"/>
    </xf>
    <xf numFmtId="0" fontId="23" fillId="8" borderId="5" xfId="0" applyFont="1" applyFill="1" applyBorder="1" applyAlignment="1">
      <alignment horizontal="center" vertical="center"/>
    </xf>
    <xf numFmtId="0" fontId="2" fillId="0" borderId="5" xfId="0" applyFont="1" applyFill="1" applyBorder="1" applyAlignment="1">
      <alignment horizontal="justify" vertical="top" wrapText="1"/>
    </xf>
    <xf numFmtId="0" fontId="2" fillId="0" borderId="6" xfId="0" applyFont="1" applyFill="1" applyBorder="1" applyAlignment="1">
      <alignment horizontal="justify" vertical="top" wrapText="1"/>
    </xf>
    <xf numFmtId="0" fontId="2" fillId="0" borderId="8" xfId="0" applyFont="1" applyFill="1" applyBorder="1" applyAlignment="1">
      <alignment horizontal="justify" vertical="top" wrapText="1"/>
    </xf>
    <xf numFmtId="0" fontId="2" fillId="0" borderId="7" xfId="0" applyFont="1" applyFill="1" applyBorder="1" applyAlignment="1">
      <alignment horizontal="justify" vertical="top" wrapText="1"/>
    </xf>
    <xf numFmtId="0" fontId="2" fillId="8" borderId="6" xfId="0" applyFont="1" applyFill="1" applyBorder="1" applyAlignment="1">
      <alignment horizontal="justify" vertical="top" wrapText="1"/>
    </xf>
    <xf numFmtId="0" fontId="2" fillId="8" borderId="8" xfId="0" applyFont="1" applyFill="1" applyBorder="1" applyAlignment="1">
      <alignment horizontal="justify" vertical="top" wrapText="1"/>
    </xf>
    <xf numFmtId="0" fontId="2" fillId="8" borderId="7" xfId="0" applyFont="1" applyFill="1" applyBorder="1" applyAlignment="1">
      <alignment horizontal="justify" vertical="top" wrapText="1"/>
    </xf>
    <xf numFmtId="0" fontId="0" fillId="0" borderId="0" xfId="0" applyBorder="1"/>
    <xf numFmtId="0" fontId="35" fillId="3" borderId="35" xfId="0" applyFont="1" applyFill="1" applyBorder="1"/>
    <xf numFmtId="0" fontId="35" fillId="3" borderId="40" xfId="0" applyFont="1" applyFill="1" applyBorder="1"/>
    <xf numFmtId="0" fontId="0" fillId="3" borderId="39" xfId="0" applyFill="1" applyBorder="1"/>
    <xf numFmtId="0" fontId="0" fillId="13" borderId="24" xfId="0" applyFill="1" applyBorder="1"/>
    <xf numFmtId="0" fontId="0" fillId="13" borderId="41" xfId="0" applyFill="1" applyBorder="1"/>
    <xf numFmtId="0" fontId="0" fillId="17" borderId="34" xfId="0" applyFill="1" applyBorder="1"/>
    <xf numFmtId="0" fontId="0" fillId="17" borderId="44" xfId="0" applyFill="1" applyBorder="1"/>
    <xf numFmtId="0" fontId="0" fillId="15" borderId="43" xfId="0" applyFill="1" applyBorder="1"/>
    <xf numFmtId="0" fontId="31" fillId="0" borderId="7" xfId="0" applyFont="1" applyFill="1" applyBorder="1" applyAlignment="1">
      <alignment horizontal="justify" vertical="top"/>
    </xf>
    <xf numFmtId="0" fontId="16" fillId="0" borderId="7" xfId="0" applyFont="1" applyFill="1" applyBorder="1"/>
    <xf numFmtId="0" fontId="31" fillId="0" borderId="5" xfId="0" applyFont="1" applyFill="1" applyBorder="1" applyAlignment="1">
      <alignment horizontal="justify" vertical="top"/>
    </xf>
    <xf numFmtId="0" fontId="31" fillId="0" borderId="5" xfId="0" applyFont="1" applyBorder="1" applyAlignment="1">
      <alignment horizontal="justify" vertical="top"/>
    </xf>
    <xf numFmtId="0" fontId="31" fillId="8" borderId="5" xfId="0" applyFont="1" applyFill="1" applyBorder="1" applyAlignment="1">
      <alignment vertical="top"/>
    </xf>
    <xf numFmtId="0" fontId="31" fillId="0" borderId="5" xfId="0" applyFont="1" applyBorder="1" applyAlignment="1">
      <alignment horizontal="center" vertical="top"/>
    </xf>
    <xf numFmtId="0" fontId="31" fillId="0" borderId="5" xfId="0" applyFont="1" applyBorder="1" applyAlignment="1">
      <alignment vertical="top" wrapText="1"/>
    </xf>
    <xf numFmtId="0" fontId="31" fillId="0" borderId="0" xfId="0" applyFont="1"/>
    <xf numFmtId="0" fontId="31" fillId="8" borderId="5" xfId="0" applyFont="1" applyFill="1" applyBorder="1" applyAlignment="1">
      <alignment vertical="top" wrapText="1"/>
    </xf>
    <xf numFmtId="0" fontId="31" fillId="0" borderId="0" xfId="0" applyFont="1" applyAlignment="1">
      <alignment horizontal="justify" vertical="top"/>
    </xf>
    <xf numFmtId="0" fontId="31" fillId="0" borderId="5" xfId="0" applyFont="1" applyBorder="1" applyAlignment="1">
      <alignment horizontal="justify" vertical="top" wrapText="1"/>
    </xf>
    <xf numFmtId="0" fontId="2" fillId="8" borderId="5" xfId="0" applyFont="1" applyFill="1" applyBorder="1" applyAlignment="1">
      <alignment horizontal="justify" vertical="top" wrapText="1"/>
    </xf>
    <xf numFmtId="0" fontId="31" fillId="8" borderId="5" xfId="0" applyFont="1" applyFill="1" applyBorder="1" applyAlignment="1">
      <alignment horizontal="justify" vertical="top"/>
    </xf>
    <xf numFmtId="0" fontId="2" fillId="8" borderId="5" xfId="0" applyFont="1" applyFill="1" applyBorder="1" applyAlignment="1">
      <alignment horizontal="left" vertical="top" wrapText="1"/>
    </xf>
    <xf numFmtId="3" fontId="2" fillId="8" borderId="5" xfId="0" applyNumberFormat="1" applyFont="1" applyFill="1" applyBorder="1" applyAlignment="1">
      <alignment horizontal="center" vertical="top" wrapText="1"/>
    </xf>
    <xf numFmtId="3" fontId="3" fillId="8" borderId="5" xfId="0" applyNumberFormat="1" applyFont="1" applyFill="1" applyBorder="1" applyAlignment="1">
      <alignment horizontal="center" vertical="top" wrapText="1"/>
    </xf>
    <xf numFmtId="0" fontId="31" fillId="8" borderId="5" xfId="0" applyFont="1" applyFill="1" applyBorder="1" applyAlignment="1">
      <alignment horizontal="center" vertical="top"/>
    </xf>
    <xf numFmtId="0" fontId="31" fillId="8" borderId="5" xfId="0" applyFont="1" applyFill="1" applyBorder="1"/>
    <xf numFmtId="3" fontId="31" fillId="8" borderId="5" xfId="1" applyNumberFormat="1" applyFont="1" applyFill="1" applyBorder="1" applyAlignment="1">
      <alignment horizontal="center" vertical="top" wrapText="1"/>
    </xf>
    <xf numFmtId="1" fontId="31" fillId="8" borderId="5" xfId="1" applyNumberFormat="1" applyFont="1" applyFill="1" applyBorder="1" applyAlignment="1">
      <alignment horizontal="center" vertical="top" wrapText="1"/>
    </xf>
    <xf numFmtId="1" fontId="36" fillId="8" borderId="5" xfId="1" applyNumberFormat="1" applyFont="1" applyFill="1" applyBorder="1" applyAlignment="1">
      <alignment horizontal="center" vertical="top" wrapText="1"/>
    </xf>
    <xf numFmtId="0" fontId="31" fillId="8" borderId="0" xfId="0" applyFont="1" applyFill="1" applyAlignment="1">
      <alignment horizontal="justify" vertical="top"/>
    </xf>
    <xf numFmtId="0" fontId="2" fillId="8" borderId="7" xfId="0" applyFont="1" applyFill="1" applyBorder="1" applyAlignment="1">
      <alignment horizontal="left" vertical="top" wrapText="1"/>
    </xf>
    <xf numFmtId="0" fontId="2" fillId="8" borderId="7" xfId="0" applyFont="1" applyFill="1" applyBorder="1" applyAlignment="1">
      <alignment horizontal="center" vertical="top" wrapText="1"/>
    </xf>
    <xf numFmtId="9" fontId="3" fillId="8" borderId="7" xfId="0" applyNumberFormat="1" applyFont="1" applyFill="1" applyBorder="1" applyAlignment="1">
      <alignment horizontal="center" vertical="top" wrapText="1"/>
    </xf>
    <xf numFmtId="167" fontId="31" fillId="8" borderId="7" xfId="0" applyNumberFormat="1" applyFont="1" applyFill="1" applyBorder="1" applyAlignment="1">
      <alignment horizontal="center" vertical="top"/>
    </xf>
    <xf numFmtId="0" fontId="31" fillId="8" borderId="7" xfId="0" applyFont="1" applyFill="1" applyBorder="1" applyAlignment="1">
      <alignment vertical="top" wrapText="1"/>
    </xf>
    <xf numFmtId="167" fontId="31" fillId="8" borderId="5" xfId="0" applyNumberFormat="1" applyFont="1" applyFill="1" applyBorder="1" applyAlignment="1">
      <alignment horizontal="center" vertical="top"/>
    </xf>
    <xf numFmtId="0" fontId="31" fillId="8" borderId="6" xfId="0" applyFont="1" applyFill="1" applyBorder="1" applyAlignment="1">
      <alignment vertical="top" wrapText="1"/>
    </xf>
    <xf numFmtId="0" fontId="31" fillId="8" borderId="5" xfId="0" applyFont="1" applyFill="1" applyBorder="1" applyAlignment="1">
      <alignment horizontal="justify" vertical="top" wrapText="1"/>
    </xf>
    <xf numFmtId="0" fontId="2" fillId="8" borderId="5" xfId="0" applyFont="1" applyFill="1" applyBorder="1" applyAlignment="1">
      <alignment horizontal="center" vertical="top" wrapText="1"/>
    </xf>
    <xf numFmtId="164" fontId="31" fillId="8" borderId="5" xfId="0" applyNumberFormat="1" applyFont="1" applyFill="1" applyBorder="1" applyAlignment="1">
      <alignment horizontal="center" vertical="top"/>
    </xf>
    <xf numFmtId="164" fontId="2" fillId="8" borderId="5" xfId="0" applyNumberFormat="1" applyFont="1" applyFill="1" applyBorder="1" applyAlignment="1">
      <alignment horizontal="center" vertical="top"/>
    </xf>
    <xf numFmtId="9" fontId="2" fillId="8" borderId="5" xfId="0" applyNumberFormat="1" applyFont="1" applyFill="1" applyBorder="1" applyAlignment="1">
      <alignment horizontal="center" vertical="top" wrapText="1"/>
    </xf>
    <xf numFmtId="2" fontId="31" fillId="8" borderId="5" xfId="0" applyNumberFormat="1" applyFont="1" applyFill="1" applyBorder="1" applyAlignment="1">
      <alignment horizontal="center" vertical="top"/>
    </xf>
    <xf numFmtId="9" fontId="2" fillId="8" borderId="6" xfId="0" applyNumberFormat="1" applyFont="1" applyFill="1" applyBorder="1" applyAlignment="1">
      <alignment horizontal="center" vertical="top" wrapText="1"/>
    </xf>
    <xf numFmtId="0" fontId="31" fillId="8" borderId="5" xfId="0" applyFont="1" applyFill="1" applyBorder="1" applyAlignment="1">
      <alignment horizontal="center" vertical="top" wrapText="1"/>
    </xf>
    <xf numFmtId="0" fontId="31" fillId="8" borderId="6" xfId="0" applyFont="1" applyFill="1" applyBorder="1" applyAlignment="1">
      <alignment horizontal="justify" vertical="top" wrapText="1"/>
    </xf>
    <xf numFmtId="1" fontId="2" fillId="8" borderId="6" xfId="0" applyNumberFormat="1" applyFont="1" applyFill="1" applyBorder="1" applyAlignment="1">
      <alignment horizontal="center" vertical="top" wrapText="1"/>
    </xf>
    <xf numFmtId="3" fontId="2" fillId="8" borderId="6" xfId="0" applyNumberFormat="1" applyFont="1" applyFill="1" applyBorder="1" applyAlignment="1">
      <alignment horizontal="center" vertical="top" wrapText="1"/>
    </xf>
    <xf numFmtId="0" fontId="31" fillId="8" borderId="6" xfId="0" applyFont="1" applyFill="1" applyBorder="1" applyAlignment="1">
      <alignment horizontal="center" vertical="top"/>
    </xf>
    <xf numFmtId="164" fontId="31" fillId="8" borderId="6" xfId="0" applyNumberFormat="1" applyFont="1" applyFill="1" applyBorder="1" applyAlignment="1">
      <alignment horizontal="center" vertical="top"/>
    </xf>
    <xf numFmtId="0" fontId="31" fillId="8" borderId="6" xfId="0" applyFont="1" applyFill="1" applyBorder="1" applyAlignment="1">
      <alignment horizontal="center" vertical="top" wrapText="1"/>
    </xf>
    <xf numFmtId="1" fontId="2" fillId="8" borderId="8" xfId="0" applyNumberFormat="1" applyFont="1" applyFill="1" applyBorder="1" applyAlignment="1">
      <alignment horizontal="center" vertical="top" wrapText="1"/>
    </xf>
    <xf numFmtId="3" fontId="2" fillId="8" borderId="8" xfId="0" applyNumberFormat="1" applyFont="1" applyFill="1" applyBorder="1" applyAlignment="1">
      <alignment horizontal="center" vertical="top" wrapText="1"/>
    </xf>
    <xf numFmtId="0" fontId="31" fillId="8" borderId="8" xfId="0" applyFont="1" applyFill="1" applyBorder="1" applyAlignment="1">
      <alignment horizontal="center" vertical="top"/>
    </xf>
    <xf numFmtId="164" fontId="31" fillId="8" borderId="8" xfId="0" applyNumberFormat="1" applyFont="1" applyFill="1" applyBorder="1" applyAlignment="1">
      <alignment horizontal="center" vertical="top"/>
    </xf>
    <xf numFmtId="0" fontId="31" fillId="8" borderId="8" xfId="0" applyFont="1" applyFill="1" applyBorder="1" applyAlignment="1">
      <alignment horizontal="center" vertical="top" wrapText="1"/>
    </xf>
    <xf numFmtId="0" fontId="31" fillId="8" borderId="7" xfId="0" applyFont="1" applyFill="1" applyBorder="1" applyAlignment="1">
      <alignment horizontal="justify" vertical="top"/>
    </xf>
    <xf numFmtId="0" fontId="2" fillId="8" borderId="8" xfId="0" applyFont="1" applyFill="1" applyBorder="1" applyAlignment="1">
      <alignment horizontal="left" vertical="top" wrapText="1"/>
    </xf>
    <xf numFmtId="0" fontId="0" fillId="0" borderId="8" xfId="0" applyBorder="1" applyAlignment="1">
      <alignment horizontal="left" vertical="top" wrapText="1"/>
    </xf>
    <xf numFmtId="0" fontId="31" fillId="8" borderId="8" xfId="0" applyFont="1" applyFill="1" applyBorder="1" applyAlignment="1">
      <alignment horizontal="justify" vertical="top" wrapText="1"/>
    </xf>
    <xf numFmtId="165" fontId="2" fillId="8" borderId="5" xfId="9" applyNumberFormat="1" applyFont="1" applyFill="1" applyBorder="1" applyAlignment="1">
      <alignment horizontal="right" vertical="top" wrapText="1"/>
    </xf>
    <xf numFmtId="0" fontId="2" fillId="8" borderId="8" xfId="0" applyFont="1" applyFill="1" applyBorder="1" applyAlignment="1">
      <alignment horizontal="center" vertical="top" wrapText="1"/>
    </xf>
    <xf numFmtId="9" fontId="2" fillId="8" borderId="8" xfId="0" applyNumberFormat="1" applyFont="1" applyFill="1" applyBorder="1" applyAlignment="1">
      <alignment horizontal="center" vertical="top" wrapText="1"/>
    </xf>
    <xf numFmtId="165" fontId="2" fillId="8" borderId="8" xfId="9" applyNumberFormat="1" applyFont="1" applyFill="1" applyBorder="1" applyAlignment="1">
      <alignment horizontal="right" vertical="top" wrapText="1"/>
    </xf>
    <xf numFmtId="0" fontId="2" fillId="8" borderId="6" xfId="0" applyFont="1" applyFill="1" applyBorder="1" applyAlignment="1">
      <alignment horizontal="center" vertical="top" wrapText="1"/>
    </xf>
    <xf numFmtId="0" fontId="2" fillId="8" borderId="8" xfId="0" applyFont="1" applyFill="1" applyBorder="1" applyAlignment="1">
      <alignment vertical="top" wrapText="1"/>
    </xf>
    <xf numFmtId="0" fontId="2" fillId="8" borderId="7" xfId="0" applyFont="1" applyFill="1" applyBorder="1" applyAlignment="1">
      <alignment vertical="top" wrapText="1"/>
    </xf>
    <xf numFmtId="0" fontId="31" fillId="0" borderId="5" xfId="0" applyFont="1" applyFill="1" applyBorder="1" applyAlignment="1">
      <alignment horizontal="center" vertical="top"/>
    </xf>
    <xf numFmtId="0" fontId="31" fillId="0" borderId="5" xfId="0" applyFont="1" applyFill="1" applyBorder="1" applyAlignment="1">
      <alignment vertical="top" wrapText="1"/>
    </xf>
    <xf numFmtId="0" fontId="31" fillId="0" borderId="5" xfId="0" applyFont="1" applyFill="1" applyBorder="1"/>
    <xf numFmtId="164" fontId="31" fillId="0" borderId="5" xfId="0" applyNumberFormat="1" applyFont="1" applyFill="1" applyBorder="1" applyAlignment="1">
      <alignment horizontal="center" vertical="top"/>
    </xf>
    <xf numFmtId="0" fontId="31" fillId="0" borderId="6" xfId="0" applyFont="1" applyFill="1" applyBorder="1" applyAlignment="1">
      <alignment horizontal="left" vertical="top" wrapText="1"/>
    </xf>
    <xf numFmtId="9" fontId="31" fillId="0" borderId="5" xfId="0" applyNumberFormat="1" applyFont="1" applyFill="1" applyBorder="1" applyAlignment="1">
      <alignment horizontal="center" vertical="top"/>
    </xf>
    <xf numFmtId="49" fontId="31" fillId="0" borderId="6" xfId="0" applyNumberFormat="1" applyFont="1" applyBorder="1" applyAlignment="1">
      <alignment vertical="top" wrapText="1"/>
    </xf>
    <xf numFmtId="0" fontId="31" fillId="0" borderId="5" xfId="0" applyFont="1" applyBorder="1" applyAlignment="1">
      <alignment horizontal="left" vertical="top" wrapText="1"/>
    </xf>
    <xf numFmtId="0" fontId="31" fillId="0" borderId="6" xfId="0" applyFont="1" applyBorder="1" applyAlignment="1">
      <alignment vertical="top" wrapText="1"/>
    </xf>
    <xf numFmtId="0" fontId="31" fillId="0" borderId="7" xfId="0" applyFont="1" applyBorder="1" applyAlignment="1">
      <alignment horizontal="center" vertical="top" wrapText="1"/>
    </xf>
    <xf numFmtId="0" fontId="31" fillId="0" borderId="7" xfId="0" applyFont="1" applyBorder="1" applyAlignment="1">
      <alignment horizontal="justify" vertical="top" wrapText="1"/>
    </xf>
    <xf numFmtId="0" fontId="2" fillId="8" borderId="5" xfId="0" applyFont="1" applyFill="1" applyBorder="1" applyAlignment="1">
      <alignment horizontal="justify" vertical="top"/>
    </xf>
    <xf numFmtId="49" fontId="2" fillId="8" borderId="5" xfId="0" applyNumberFormat="1" applyFont="1" applyFill="1" applyBorder="1" applyAlignment="1">
      <alignment horizontal="center" vertical="top"/>
    </xf>
    <xf numFmtId="9" fontId="31" fillId="0" borderId="5" xfId="0" applyNumberFormat="1" applyFont="1" applyBorder="1" applyAlignment="1">
      <alignment horizontal="center" vertical="top"/>
    </xf>
    <xf numFmtId="0" fontId="3" fillId="8" borderId="5" xfId="0" applyFont="1" applyFill="1" applyBorder="1" applyAlignment="1">
      <alignment horizontal="center" vertical="center"/>
    </xf>
    <xf numFmtId="0" fontId="31" fillId="0" borderId="6" xfId="0" applyFont="1" applyFill="1" applyBorder="1" applyAlignment="1">
      <alignment horizontal="center" vertical="top"/>
    </xf>
    <xf numFmtId="0" fontId="31" fillId="0" borderId="6" xfId="0" applyFont="1" applyFill="1" applyBorder="1" applyAlignment="1">
      <alignment vertical="top"/>
    </xf>
    <xf numFmtId="9" fontId="31" fillId="0" borderId="6" xfId="0" applyNumberFormat="1" applyFont="1" applyFill="1" applyBorder="1" applyAlignment="1">
      <alignment horizontal="center" vertical="top"/>
    </xf>
    <xf numFmtId="0" fontId="31" fillId="8" borderId="5" xfId="0" applyFont="1" applyFill="1" applyBorder="1" applyAlignment="1">
      <alignment horizontal="left" vertical="top" wrapText="1"/>
    </xf>
    <xf numFmtId="49" fontId="31" fillId="0" borderId="5" xfId="0" applyNumberFormat="1" applyFont="1" applyBorder="1" applyAlignment="1">
      <alignment vertical="top" wrapText="1"/>
    </xf>
    <xf numFmtId="0" fontId="3" fillId="8" borderId="5" xfId="0" applyFont="1" applyFill="1" applyBorder="1" applyAlignment="1">
      <alignment horizontal="justify" vertical="top"/>
    </xf>
    <xf numFmtId="9" fontId="31" fillId="0" borderId="5" xfId="1" applyFont="1" applyBorder="1" applyAlignment="1">
      <alignment horizontal="center" vertical="top"/>
    </xf>
    <xf numFmtId="0" fontId="31" fillId="0" borderId="6" xfId="0" applyFont="1" applyFill="1" applyBorder="1" applyAlignment="1">
      <alignment horizontal="justify" vertical="top" wrapText="1"/>
    </xf>
    <xf numFmtId="2" fontId="31" fillId="0" borderId="0" xfId="0" applyNumberFormat="1" applyFont="1" applyAlignment="1">
      <alignment horizontal="right" vertical="top"/>
    </xf>
    <xf numFmtId="0" fontId="2" fillId="8" borderId="5" xfId="0" applyFont="1" applyFill="1" applyBorder="1" applyAlignment="1">
      <alignment horizontal="right" vertical="top"/>
    </xf>
    <xf numFmtId="0" fontId="31" fillId="0" borderId="4" xfId="0" applyFont="1" applyBorder="1" applyAlignment="1">
      <alignment horizontal="justify" vertical="top" wrapText="1"/>
    </xf>
    <xf numFmtId="0" fontId="2" fillId="0" borderId="5" xfId="0" applyFont="1" applyBorder="1" applyAlignment="1">
      <alignment horizontal="justify" vertical="top" wrapText="1"/>
    </xf>
    <xf numFmtId="0" fontId="2" fillId="0" borderId="5" xfId="0" applyFont="1" applyBorder="1" applyAlignment="1">
      <alignment horizontal="center" vertical="top" wrapText="1"/>
    </xf>
    <xf numFmtId="4" fontId="2" fillId="8" borderId="5" xfId="0" applyNumberFormat="1" applyFont="1" applyFill="1" applyBorder="1" applyAlignment="1">
      <alignment horizontal="right" vertical="top"/>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31" fillId="8" borderId="5" xfId="0" applyFont="1" applyFill="1" applyBorder="1" applyAlignment="1">
      <alignment horizontal="justify" vertical="top"/>
    </xf>
    <xf numFmtId="0" fontId="2" fillId="8" borderId="6" xfId="0" applyFont="1" applyFill="1" applyBorder="1" applyAlignment="1">
      <alignment horizontal="justify" vertical="top" wrapText="1"/>
    </xf>
    <xf numFmtId="0" fontId="2" fillId="8" borderId="8" xfId="0" applyFont="1" applyFill="1" applyBorder="1" applyAlignment="1">
      <alignment horizontal="justify" vertical="top" wrapText="1"/>
    </xf>
    <xf numFmtId="9" fontId="2" fillId="8" borderId="6" xfId="0" applyNumberFormat="1" applyFont="1" applyFill="1" applyBorder="1" applyAlignment="1">
      <alignment horizontal="center" vertical="top" wrapText="1"/>
    </xf>
    <xf numFmtId="9" fontId="2" fillId="8" borderId="8" xfId="0" applyNumberFormat="1" applyFont="1" applyFill="1" applyBorder="1" applyAlignment="1">
      <alignment horizontal="center" vertical="top" wrapText="1"/>
    </xf>
    <xf numFmtId="164" fontId="31" fillId="8" borderId="6" xfId="0" applyNumberFormat="1" applyFont="1" applyFill="1" applyBorder="1" applyAlignment="1">
      <alignment horizontal="center" vertical="top"/>
    </xf>
    <xf numFmtId="164" fontId="31" fillId="8" borderId="8" xfId="0" applyNumberFormat="1" applyFont="1" applyFill="1" applyBorder="1" applyAlignment="1">
      <alignment horizontal="center" vertical="top"/>
    </xf>
    <xf numFmtId="0" fontId="31" fillId="0" borderId="0" xfId="0" applyFont="1" applyFill="1" applyAlignment="1">
      <alignment horizontal="justify" vertical="top"/>
    </xf>
    <xf numFmtId="0" fontId="23" fillId="8" borderId="5" xfId="0" applyFont="1" applyFill="1" applyBorder="1" applyAlignment="1">
      <alignment horizontal="center" vertical="center"/>
    </xf>
    <xf numFmtId="0" fontId="28" fillId="3" borderId="0" xfId="0" applyFont="1" applyFill="1" applyBorder="1" applyAlignment="1">
      <alignment horizontal="left"/>
    </xf>
    <xf numFmtId="0" fontId="29" fillId="3" borderId="0" xfId="0" applyFont="1" applyFill="1" applyBorder="1" applyAlignment="1">
      <alignment horizontal="left"/>
    </xf>
    <xf numFmtId="0" fontId="29" fillId="3" borderId="1" xfId="0" applyFont="1" applyFill="1" applyBorder="1" applyAlignment="1">
      <alignment horizontal="left"/>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4" xfId="0" applyFont="1" applyBorder="1" applyAlignment="1">
      <alignment horizontal="left" wrapText="1"/>
    </xf>
    <xf numFmtId="0" fontId="30" fillId="8" borderId="5" xfId="0" applyFont="1" applyFill="1" applyBorder="1" applyAlignment="1">
      <alignment horizontal="justify" vertical="top"/>
    </xf>
    <xf numFmtId="0" fontId="23" fillId="8" borderId="5" xfId="0" applyFont="1" applyFill="1" applyBorder="1" applyAlignment="1">
      <alignment horizontal="center" vertical="center" wrapText="1"/>
    </xf>
    <xf numFmtId="0" fontId="31" fillId="8" borderId="5" xfId="0" applyFont="1" applyFill="1" applyBorder="1" applyAlignment="1">
      <alignment horizontal="justify" vertical="top" wrapText="1"/>
    </xf>
    <xf numFmtId="0" fontId="31" fillId="8" borderId="8" xfId="0" applyFont="1" applyFill="1" applyBorder="1" applyAlignment="1">
      <alignment vertical="top" wrapText="1"/>
    </xf>
    <xf numFmtId="0" fontId="31" fillId="8" borderId="7" xfId="0" applyFont="1" applyFill="1" applyBorder="1" applyAlignment="1">
      <alignment vertical="top" wrapText="1"/>
    </xf>
    <xf numFmtId="0" fontId="23" fillId="8" borderId="5" xfId="0" applyFont="1" applyFill="1" applyBorder="1" applyAlignment="1">
      <alignment horizontal="justify" vertical="center"/>
    </xf>
    <xf numFmtId="0" fontId="2" fillId="8" borderId="6"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7" xfId="0" applyFont="1" applyFill="1" applyBorder="1" applyAlignment="1">
      <alignment horizontal="left" vertical="top" wrapText="1"/>
    </xf>
    <xf numFmtId="0" fontId="31" fillId="8" borderId="6" xfId="0" applyFont="1" applyFill="1" applyBorder="1" applyAlignment="1">
      <alignment vertical="top" wrapText="1"/>
    </xf>
    <xf numFmtId="0" fontId="31" fillId="8" borderId="6" xfId="0" applyFont="1" applyFill="1" applyBorder="1" applyAlignment="1">
      <alignment horizontal="justify" vertical="top" wrapText="1"/>
    </xf>
    <xf numFmtId="0" fontId="31" fillId="8" borderId="8" xfId="0" applyFont="1" applyFill="1" applyBorder="1" applyAlignment="1">
      <alignment horizontal="justify" vertical="top" wrapText="1"/>
    </xf>
    <xf numFmtId="4" fontId="31" fillId="8" borderId="5" xfId="0" applyNumberFormat="1" applyFont="1" applyFill="1" applyBorder="1" applyAlignment="1">
      <alignment horizontal="center" vertical="top"/>
    </xf>
    <xf numFmtId="0" fontId="31" fillId="8" borderId="6" xfId="0" applyFont="1" applyFill="1" applyBorder="1" applyAlignment="1">
      <alignment horizontal="center" vertical="top" wrapText="1"/>
    </xf>
    <xf numFmtId="0" fontId="31" fillId="8" borderId="8" xfId="0" applyFont="1" applyFill="1" applyBorder="1" applyAlignment="1">
      <alignment horizontal="center" vertical="top"/>
    </xf>
    <xf numFmtId="0" fontId="2" fillId="8" borderId="7" xfId="0" applyFont="1" applyFill="1" applyBorder="1" applyAlignment="1">
      <alignment horizontal="justify" vertical="top" wrapText="1"/>
    </xf>
    <xf numFmtId="0" fontId="31" fillId="8" borderId="7" xfId="0" applyFont="1" applyFill="1" applyBorder="1" applyAlignment="1">
      <alignment horizontal="justify" vertical="top" wrapText="1"/>
    </xf>
    <xf numFmtId="0" fontId="2" fillId="8" borderId="8" xfId="0" quotePrefix="1" applyFont="1" applyFill="1" applyBorder="1" applyAlignment="1">
      <alignment horizontal="justify" vertical="top" wrapText="1"/>
    </xf>
    <xf numFmtId="0" fontId="2" fillId="8" borderId="7" xfId="0" quotePrefix="1" applyFont="1" applyFill="1" applyBorder="1" applyAlignment="1">
      <alignment horizontal="justify" vertical="top" wrapText="1"/>
    </xf>
    <xf numFmtId="0" fontId="2" fillId="8" borderId="5" xfId="0" applyFont="1" applyFill="1" applyBorder="1" applyAlignment="1">
      <alignment horizontal="justify" vertical="top" wrapText="1"/>
    </xf>
    <xf numFmtId="0" fontId="2" fillId="8" borderId="6" xfId="0" applyFont="1" applyFill="1" applyBorder="1" applyAlignment="1">
      <alignment horizontal="center" vertical="top" wrapText="1"/>
    </xf>
    <xf numFmtId="0" fontId="2" fillId="8" borderId="8" xfId="0" applyFont="1" applyFill="1" applyBorder="1" applyAlignment="1">
      <alignment horizontal="center" vertical="top" wrapText="1"/>
    </xf>
    <xf numFmtId="0" fontId="2" fillId="8" borderId="7" xfId="0" applyFont="1" applyFill="1" applyBorder="1" applyAlignment="1">
      <alignment horizontal="center" vertical="top" wrapText="1"/>
    </xf>
    <xf numFmtId="0" fontId="29" fillId="4" borderId="0" xfId="0" applyFont="1" applyFill="1" applyBorder="1" applyAlignment="1">
      <alignment horizontal="left"/>
    </xf>
    <xf numFmtId="0" fontId="29" fillId="4" borderId="1" xfId="0" applyFont="1" applyFill="1" applyBorder="1" applyAlignment="1">
      <alignment horizontal="left"/>
    </xf>
    <xf numFmtId="0" fontId="29" fillId="0" borderId="2" xfId="0" applyFont="1" applyBorder="1" applyAlignment="1">
      <alignment horizontal="justify" vertical="top"/>
    </xf>
    <xf numFmtId="0" fontId="29" fillId="0" borderId="3" xfId="0" applyFont="1" applyBorder="1" applyAlignment="1">
      <alignment horizontal="justify" vertical="top"/>
    </xf>
    <xf numFmtId="0" fontId="29" fillId="0" borderId="4" xfId="0" applyFont="1" applyBorder="1" applyAlignment="1">
      <alignment horizontal="justify" vertical="top"/>
    </xf>
    <xf numFmtId="0" fontId="30" fillId="6" borderId="5" xfId="0" applyFont="1" applyFill="1" applyBorder="1" applyAlignment="1">
      <alignment horizontal="center" vertical="center"/>
    </xf>
    <xf numFmtId="0" fontId="30" fillId="6" borderId="5" xfId="0" applyFont="1" applyFill="1" applyBorder="1" applyAlignment="1">
      <alignment horizontal="center" vertical="center" wrapText="1"/>
    </xf>
    <xf numFmtId="0" fontId="37" fillId="8" borderId="8" xfId="0" applyFont="1" applyFill="1" applyBorder="1" applyAlignment="1">
      <alignment horizontal="justify" vertical="top" wrapText="1"/>
    </xf>
    <xf numFmtId="0" fontId="37" fillId="8" borderId="8" xfId="0" applyFont="1" applyFill="1" applyBorder="1" applyAlignment="1"/>
    <xf numFmtId="0" fontId="37" fillId="8" borderId="7" xfId="0" applyFont="1" applyFill="1" applyBorder="1" applyAlignment="1"/>
    <xf numFmtId="0" fontId="2" fillId="16" borderId="6" xfId="0" applyFont="1" applyFill="1" applyBorder="1" applyAlignment="1">
      <alignment horizontal="justify" vertical="top" wrapText="1"/>
    </xf>
    <xf numFmtId="0" fontId="2" fillId="16" borderId="8" xfId="0" applyFont="1" applyFill="1" applyBorder="1" applyAlignment="1">
      <alignment horizontal="justify" vertical="top" wrapText="1"/>
    </xf>
    <xf numFmtId="0" fontId="2" fillId="16" borderId="8" xfId="0" applyFont="1" applyFill="1" applyBorder="1" applyAlignment="1"/>
    <xf numFmtId="0" fontId="2" fillId="16" borderId="7" xfId="0" applyFont="1" applyFill="1" applyBorder="1" applyAlignment="1"/>
    <xf numFmtId="49" fontId="2" fillId="8" borderId="6" xfId="0" applyNumberFormat="1" applyFont="1" applyFill="1" applyBorder="1" applyAlignment="1">
      <alignment horizontal="center" vertical="top"/>
    </xf>
    <xf numFmtId="49" fontId="2" fillId="8" borderId="8" xfId="0" applyNumberFormat="1" applyFont="1" applyFill="1" applyBorder="1" applyAlignment="1">
      <alignment horizontal="center" vertical="top"/>
    </xf>
    <xf numFmtId="49" fontId="2" fillId="8" borderId="8" xfId="0" applyNumberFormat="1" applyFont="1" applyFill="1" applyBorder="1" applyAlignment="1"/>
    <xf numFmtId="49" fontId="2" fillId="8" borderId="7" xfId="0" applyNumberFormat="1" applyFont="1" applyFill="1" applyBorder="1" applyAlignment="1"/>
    <xf numFmtId="165" fontId="2" fillId="8" borderId="6" xfId="9" applyNumberFormat="1" applyFont="1" applyFill="1" applyBorder="1" applyAlignment="1">
      <alignment horizontal="right" vertical="top" wrapText="1"/>
    </xf>
    <xf numFmtId="165" fontId="2" fillId="8" borderId="8" xfId="9" applyNumberFormat="1" applyFont="1" applyFill="1" applyBorder="1" applyAlignment="1">
      <alignment horizontal="right" vertical="top" wrapText="1"/>
    </xf>
    <xf numFmtId="165" fontId="2" fillId="8" borderId="7" xfId="9" applyNumberFormat="1" applyFont="1" applyFill="1" applyBorder="1" applyAlignment="1">
      <alignment horizontal="right" vertical="top" wrapText="1"/>
    </xf>
    <xf numFmtId="0" fontId="31" fillId="0" borderId="6" xfId="0" applyFont="1" applyBorder="1" applyAlignment="1">
      <alignment vertical="top" wrapText="1"/>
    </xf>
    <xf numFmtId="0" fontId="31" fillId="0" borderId="8" xfId="0" applyFont="1" applyBorder="1" applyAlignment="1">
      <alignment vertical="top" wrapText="1"/>
    </xf>
    <xf numFmtId="0" fontId="31" fillId="0" borderId="7" xfId="0" applyFont="1" applyBorder="1" applyAlignment="1">
      <alignment vertical="top" wrapText="1"/>
    </xf>
    <xf numFmtId="0" fontId="31" fillId="0" borderId="6" xfId="0" applyFont="1" applyFill="1" applyBorder="1" applyAlignment="1">
      <alignment horizontal="center" vertical="top"/>
    </xf>
    <xf numFmtId="0" fontId="31" fillId="0" borderId="7" xfId="0" applyFont="1" applyFill="1" applyBorder="1" applyAlignment="1">
      <alignment horizontal="center" vertical="top"/>
    </xf>
    <xf numFmtId="9" fontId="3" fillId="0" borderId="5" xfId="1" applyFont="1" applyFill="1" applyBorder="1" applyAlignment="1">
      <alignment horizontal="center" vertical="top" wrapText="1"/>
    </xf>
    <xf numFmtId="0" fontId="31" fillId="0" borderId="5" xfId="0" applyFont="1" applyFill="1" applyBorder="1" applyAlignment="1">
      <alignment horizontal="center" vertical="top" wrapText="1"/>
    </xf>
    <xf numFmtId="9" fontId="3" fillId="0" borderId="5" xfId="1" applyNumberFormat="1" applyFont="1" applyFill="1" applyBorder="1" applyAlignment="1">
      <alignment horizontal="center" vertical="top" wrapText="1"/>
    </xf>
    <xf numFmtId="0" fontId="2" fillId="0" borderId="5" xfId="0" applyFont="1" applyFill="1" applyBorder="1" applyAlignment="1">
      <alignment horizontal="center" vertical="top" wrapText="1"/>
    </xf>
    <xf numFmtId="0" fontId="31" fillId="0" borderId="8" xfId="0" applyFont="1" applyFill="1" applyBorder="1" applyAlignment="1">
      <alignment horizontal="justify" vertical="top"/>
    </xf>
    <xf numFmtId="0" fontId="31" fillId="0" borderId="7" xfId="0" applyFont="1" applyFill="1" applyBorder="1" applyAlignment="1">
      <alignment horizontal="justify" vertical="top"/>
    </xf>
    <xf numFmtId="9" fontId="2" fillId="0" borderId="5" xfId="1" applyFont="1" applyFill="1" applyBorder="1" applyAlignment="1">
      <alignment horizontal="center" vertical="top" wrapText="1"/>
    </xf>
    <xf numFmtId="0" fontId="31" fillId="0" borderId="6" xfId="0" applyFont="1" applyFill="1" applyBorder="1" applyAlignment="1">
      <alignment vertical="top" wrapText="1"/>
    </xf>
    <xf numFmtId="0" fontId="31" fillId="0" borderId="8" xfId="0" applyFont="1" applyFill="1" applyBorder="1" applyAlignment="1">
      <alignment vertical="top" wrapText="1"/>
    </xf>
    <xf numFmtId="0" fontId="2" fillId="0" borderId="6" xfId="0" applyFont="1" applyFill="1" applyBorder="1" applyAlignment="1">
      <alignment horizontal="justify" vertical="top" wrapText="1"/>
    </xf>
    <xf numFmtId="0" fontId="2" fillId="0" borderId="8" xfId="0" applyFont="1" applyFill="1" applyBorder="1" applyAlignment="1">
      <alignment horizontal="justify" vertical="top" wrapText="1"/>
    </xf>
    <xf numFmtId="0" fontId="31" fillId="0" borderId="7" xfId="0" applyFont="1" applyFill="1" applyBorder="1" applyAlignment="1">
      <alignment vertical="top" wrapText="1"/>
    </xf>
    <xf numFmtId="0" fontId="2" fillId="0" borderId="7" xfId="0" applyFont="1" applyFill="1" applyBorder="1" applyAlignment="1">
      <alignment horizontal="justify" vertical="top" wrapText="1"/>
    </xf>
    <xf numFmtId="0" fontId="2" fillId="0" borderId="5" xfId="0" applyFont="1" applyFill="1" applyBorder="1" applyAlignment="1">
      <alignment horizontal="justify" vertical="top" wrapText="1"/>
    </xf>
    <xf numFmtId="0" fontId="16" fillId="0" borderId="5" xfId="0" applyFont="1" applyFill="1" applyBorder="1" applyAlignment="1">
      <alignment horizontal="justify" vertical="top" wrapText="1"/>
    </xf>
    <xf numFmtId="0" fontId="29" fillId="5" borderId="0" xfId="0" applyFont="1" applyFill="1" applyBorder="1" applyAlignment="1">
      <alignment horizontal="left"/>
    </xf>
    <xf numFmtId="0" fontId="29" fillId="5" borderId="1" xfId="0" applyFont="1" applyFill="1" applyBorder="1" applyAlignment="1">
      <alignment horizontal="left"/>
    </xf>
    <xf numFmtId="0" fontId="30" fillId="2" borderId="5" xfId="0" applyFont="1" applyFill="1" applyBorder="1" applyAlignment="1">
      <alignment horizontal="justify" vertical="top"/>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5" xfId="0" applyFont="1" applyFill="1" applyBorder="1" applyAlignment="1">
      <alignment horizontal="center" vertical="center" wrapText="1"/>
    </xf>
    <xf numFmtId="0" fontId="34" fillId="0" borderId="2" xfId="0" applyFont="1" applyBorder="1" applyAlignment="1">
      <alignment horizontal="left"/>
    </xf>
    <xf numFmtId="0" fontId="34" fillId="0" borderId="3" xfId="0" applyFont="1" applyBorder="1" applyAlignment="1">
      <alignment horizontal="left"/>
    </xf>
    <xf numFmtId="0" fontId="34" fillId="0" borderId="4" xfId="0" applyFont="1" applyBorder="1" applyAlignment="1">
      <alignment horizontal="left"/>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29" fillId="7" borderId="0" xfId="0" applyFont="1" applyFill="1" applyBorder="1" applyAlignment="1">
      <alignment horizontal="left"/>
    </xf>
    <xf numFmtId="0" fontId="29" fillId="7" borderId="1" xfId="0" applyFont="1" applyFill="1" applyBorder="1" applyAlignment="1">
      <alignment horizontal="left"/>
    </xf>
    <xf numFmtId="0" fontId="29" fillId="0" borderId="2" xfId="0" applyFont="1" applyBorder="1" applyAlignment="1">
      <alignment horizontal="left"/>
    </xf>
    <xf numFmtId="0" fontId="29" fillId="0" borderId="3" xfId="0" applyFont="1" applyBorder="1" applyAlignment="1">
      <alignment horizontal="left"/>
    </xf>
    <xf numFmtId="0" fontId="29" fillId="0" borderId="4" xfId="0" applyFont="1" applyBorder="1" applyAlignment="1">
      <alignment horizontal="left"/>
    </xf>
    <xf numFmtId="0" fontId="30" fillId="6" borderId="6" xfId="0" applyFont="1" applyFill="1" applyBorder="1" applyAlignment="1">
      <alignment horizontal="justify" vertical="top"/>
    </xf>
    <xf numFmtId="0" fontId="30" fillId="6" borderId="7" xfId="0" applyFont="1" applyFill="1" applyBorder="1" applyAlignment="1">
      <alignment horizontal="justify" vertical="top"/>
    </xf>
    <xf numFmtId="0" fontId="30" fillId="6" borderId="6" xfId="0" applyFont="1" applyFill="1" applyBorder="1" applyAlignment="1">
      <alignment horizontal="center" vertical="center"/>
    </xf>
    <xf numFmtId="0" fontId="30" fillId="6" borderId="7" xfId="0" applyFont="1" applyFill="1" applyBorder="1" applyAlignment="1">
      <alignment horizontal="center" vertical="center"/>
    </xf>
    <xf numFmtId="0" fontId="30" fillId="6" borderId="6"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3" fillId="15" borderId="2" xfId="0" applyFont="1" applyFill="1" applyBorder="1" applyAlignment="1">
      <alignment horizontal="left" vertical="top"/>
    </xf>
    <xf numFmtId="0" fontId="33" fillId="15" borderId="3" xfId="0" applyFont="1" applyFill="1" applyBorder="1" applyAlignment="1">
      <alignment horizontal="left" vertical="top"/>
    </xf>
    <xf numFmtId="0" fontId="33" fillId="15" borderId="4" xfId="0" applyFont="1" applyFill="1" applyBorder="1" applyAlignment="1">
      <alignment horizontal="left" vertical="top"/>
    </xf>
    <xf numFmtId="0" fontId="7" fillId="8" borderId="6" xfId="0" applyFont="1" applyFill="1" applyBorder="1" applyAlignment="1">
      <alignment horizontal="justify" vertical="top"/>
    </xf>
    <xf numFmtId="0" fontId="7" fillId="8" borderId="8" xfId="0" applyFont="1" applyFill="1" applyBorder="1" applyAlignment="1">
      <alignment horizontal="justify" vertical="top"/>
    </xf>
    <xf numFmtId="0" fontId="7" fillId="8" borderId="7" xfId="0" applyFont="1" applyFill="1" applyBorder="1" applyAlignment="1">
      <alignment horizontal="justify" vertical="top"/>
    </xf>
    <xf numFmtId="0" fontId="2" fillId="8" borderId="11" xfId="0" applyFont="1" applyFill="1" applyBorder="1" applyAlignment="1">
      <alignment horizontal="justify" vertical="top"/>
    </xf>
    <xf numFmtId="0" fontId="2" fillId="8" borderId="10" xfId="0" applyFont="1" applyFill="1" applyBorder="1" applyAlignment="1">
      <alignment horizontal="justify" vertical="top"/>
    </xf>
    <xf numFmtId="0" fontId="2" fillId="8" borderId="9" xfId="0" applyFont="1" applyFill="1" applyBorder="1" applyAlignment="1">
      <alignment horizontal="justify" vertical="top"/>
    </xf>
    <xf numFmtId="4" fontId="31" fillId="0" borderId="6" xfId="0" applyNumberFormat="1" applyFont="1" applyBorder="1" applyAlignment="1">
      <alignment horizontal="right" vertical="top" wrapText="1"/>
    </xf>
    <xf numFmtId="4" fontId="31" fillId="0" borderId="7" xfId="0" applyNumberFormat="1" applyFont="1" applyBorder="1" applyAlignment="1">
      <alignment horizontal="righ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166" fontId="16" fillId="0" borderId="6" xfId="0" applyNumberFormat="1" applyFont="1" applyBorder="1" applyAlignment="1">
      <alignment horizontal="center" vertical="top"/>
    </xf>
    <xf numFmtId="166" fontId="16" fillId="0" borderId="8" xfId="0" applyNumberFormat="1" applyFont="1" applyBorder="1" applyAlignment="1">
      <alignment horizontal="center" vertical="top"/>
    </xf>
    <xf numFmtId="166" fontId="16" fillId="0" borderId="7" xfId="0" applyNumberFormat="1" applyFont="1" applyBorder="1" applyAlignment="1">
      <alignment horizontal="center" vertical="top"/>
    </xf>
    <xf numFmtId="0" fontId="2" fillId="8" borderId="6" xfId="0" applyFont="1" applyFill="1" applyBorder="1" applyAlignment="1">
      <alignment horizontal="right" vertical="top"/>
    </xf>
    <xf numFmtId="0" fontId="2" fillId="8" borderId="8" xfId="0" applyFont="1" applyFill="1" applyBorder="1" applyAlignment="1">
      <alignment horizontal="right" vertical="top"/>
    </xf>
    <xf numFmtId="0" fontId="2" fillId="8" borderId="7" xfId="0" applyFont="1" applyFill="1" applyBorder="1" applyAlignment="1">
      <alignment horizontal="right" vertical="top"/>
    </xf>
    <xf numFmtId="0" fontId="16" fillId="0" borderId="6" xfId="0" applyFont="1" applyBorder="1" applyAlignment="1">
      <alignment horizontal="justify" vertical="top" wrapText="1"/>
    </xf>
    <xf numFmtId="0" fontId="16" fillId="0" borderId="8" xfId="0" applyFont="1" applyBorder="1" applyAlignment="1">
      <alignment horizontal="justify" vertical="top" wrapText="1"/>
    </xf>
    <xf numFmtId="0" fontId="16" fillId="0" borderId="7" xfId="0" applyFont="1" applyBorder="1" applyAlignment="1">
      <alignment horizontal="justify" vertical="top" wrapText="1"/>
    </xf>
    <xf numFmtId="0" fontId="31" fillId="0" borderId="8" xfId="0" applyFont="1" applyBorder="1" applyAlignment="1">
      <alignment horizontal="left" vertical="top" wrapText="1"/>
    </xf>
    <xf numFmtId="49" fontId="7" fillId="8" borderId="6" xfId="0" applyNumberFormat="1" applyFont="1" applyFill="1" applyBorder="1" applyAlignment="1">
      <alignment horizontal="center" vertical="top"/>
    </xf>
    <xf numFmtId="49" fontId="7" fillId="8" borderId="8" xfId="0" applyNumberFormat="1" applyFont="1" applyFill="1" applyBorder="1" applyAlignment="1">
      <alignment horizontal="center" vertical="top"/>
    </xf>
    <xf numFmtId="49" fontId="7" fillId="8" borderId="7" xfId="0" applyNumberFormat="1" applyFont="1" applyFill="1" applyBorder="1" applyAlignment="1">
      <alignment horizontal="center" vertical="top"/>
    </xf>
    <xf numFmtId="0" fontId="31" fillId="0" borderId="6" xfId="0" applyFont="1" applyBorder="1" applyAlignment="1">
      <alignment horizontal="center" vertical="top"/>
    </xf>
    <xf numFmtId="0" fontId="31" fillId="0" borderId="8" xfId="0" applyFont="1" applyBorder="1" applyAlignment="1">
      <alignment horizontal="center" vertical="top"/>
    </xf>
    <xf numFmtId="0" fontId="31" fillId="0" borderId="7" xfId="0" applyFont="1" applyBorder="1" applyAlignment="1">
      <alignment horizontal="center" vertical="top"/>
    </xf>
    <xf numFmtId="0" fontId="16" fillId="0" borderId="6" xfId="0" quotePrefix="1" applyFont="1" applyBorder="1" applyAlignment="1">
      <alignment horizontal="center" vertical="top"/>
    </xf>
    <xf numFmtId="0" fontId="16" fillId="0" borderId="8" xfId="0" quotePrefix="1" applyFont="1" applyBorder="1" applyAlignment="1">
      <alignment horizontal="center" vertical="top"/>
    </xf>
    <xf numFmtId="0" fontId="16" fillId="0" borderId="7" xfId="0" quotePrefix="1" applyFont="1" applyBorder="1" applyAlignment="1">
      <alignment horizontal="center" vertical="top"/>
    </xf>
    <xf numFmtId="0" fontId="31" fillId="0" borderId="6" xfId="0" applyFont="1" applyBorder="1" applyAlignment="1">
      <alignment horizontal="justify" vertical="top" wrapText="1"/>
    </xf>
    <xf numFmtId="0" fontId="31" fillId="0" borderId="8" xfId="0" applyFont="1" applyBorder="1" applyAlignment="1">
      <alignment horizontal="justify" vertical="top" wrapText="1"/>
    </xf>
    <xf numFmtId="0" fontId="31" fillId="0" borderId="7" xfId="0" applyFont="1" applyBorder="1" applyAlignment="1">
      <alignment horizontal="justify" vertical="top"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19"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3" borderId="5" xfId="0" applyFont="1" applyFill="1" applyBorder="1" applyAlignment="1">
      <alignment horizontal="left" vertical="center" wrapText="1"/>
    </xf>
    <xf numFmtId="0" fontId="10" fillId="0" borderId="16" xfId="0" applyFont="1" applyBorder="1" applyAlignment="1">
      <alignment vertical="center" wrapText="1"/>
    </xf>
    <xf numFmtId="0" fontId="10" fillId="0" borderId="30" xfId="0" applyFont="1" applyBorder="1" applyAlignment="1">
      <alignment vertical="top" wrapText="1"/>
    </xf>
    <xf numFmtId="0" fontId="0" fillId="0" borderId="4" xfId="0" applyBorder="1" applyAlignment="1">
      <alignment vertical="top" wrapText="1"/>
    </xf>
    <xf numFmtId="0" fontId="10" fillId="3" borderId="34" xfId="0" applyFont="1" applyFill="1" applyBorder="1" applyAlignment="1">
      <alignment horizontal="left" vertical="top" wrapText="1"/>
    </xf>
    <xf numFmtId="0" fontId="10" fillId="0" borderId="29" xfId="0" applyFont="1" applyBorder="1" applyAlignment="1">
      <alignment vertical="top" wrapText="1"/>
    </xf>
    <xf numFmtId="0" fontId="0" fillId="0" borderId="9" xfId="0" applyBorder="1" applyAlignment="1">
      <alignment vertical="top" wrapText="1"/>
    </xf>
    <xf numFmtId="0" fontId="10" fillId="0" borderId="31" xfId="0" applyFont="1" applyBorder="1" applyAlignment="1">
      <alignment vertical="top" wrapText="1"/>
    </xf>
    <xf numFmtId="0" fontId="0" fillId="0" borderId="11" xfId="0" applyBorder="1" applyAlignment="1">
      <alignment vertical="top" wrapText="1"/>
    </xf>
    <xf numFmtId="0" fontId="0" fillId="0" borderId="24" xfId="0" applyBorder="1" applyAlignment="1">
      <alignment vertical="top" wrapText="1"/>
    </xf>
    <xf numFmtId="0" fontId="0" fillId="0" borderId="10" xfId="0" applyBorder="1" applyAlignment="1">
      <alignment vertical="top" wrapText="1"/>
    </xf>
    <xf numFmtId="0" fontId="0" fillId="0" borderId="29" xfId="0" applyBorder="1" applyAlignment="1">
      <alignment vertical="top" wrapText="1"/>
    </xf>
    <xf numFmtId="0" fontId="10" fillId="0" borderId="32" xfId="0" applyFont="1" applyBorder="1" applyAlignment="1">
      <alignment vertical="top" wrapText="1"/>
    </xf>
    <xf numFmtId="0" fontId="0" fillId="0" borderId="33" xfId="0" applyBorder="1" applyAlignment="1">
      <alignment vertical="top" wrapText="1"/>
    </xf>
    <xf numFmtId="0" fontId="10" fillId="0" borderId="25" xfId="0" applyFont="1" applyBorder="1" applyAlignment="1">
      <alignment horizontal="left" vertical="top" wrapText="1"/>
    </xf>
    <xf numFmtId="0" fontId="0" fillId="0" borderId="19" xfId="0" applyBorder="1" applyAlignment="1">
      <alignment horizontal="left" vertical="top" wrapText="1"/>
    </xf>
    <xf numFmtId="0" fontId="10" fillId="0" borderId="16" xfId="0" applyFont="1" applyBorder="1" applyAlignment="1">
      <alignment vertical="top" wrapText="1"/>
    </xf>
    <xf numFmtId="0" fontId="0" fillId="0" borderId="5" xfId="0" applyBorder="1" applyAlignment="1">
      <alignment vertical="top" wrapText="1"/>
    </xf>
    <xf numFmtId="0" fontId="10" fillId="3" borderId="0" xfId="0" applyFont="1" applyFill="1" applyBorder="1" applyAlignment="1">
      <alignment horizontal="left" vertical="center" wrapText="1"/>
    </xf>
    <xf numFmtId="0" fontId="0" fillId="8" borderId="24" xfId="0" applyFill="1" applyBorder="1" applyAlignment="1">
      <alignment horizontal="justify" vertical="top"/>
    </xf>
    <xf numFmtId="0" fontId="0" fillId="8" borderId="0" xfId="0" applyFill="1" applyAlignment="1">
      <alignment horizontal="justify" vertical="top"/>
    </xf>
    <xf numFmtId="0" fontId="10" fillId="3" borderId="34" xfId="0" applyFont="1" applyFill="1" applyBorder="1" applyAlignment="1">
      <alignment horizontal="left" vertical="center" wrapText="1"/>
    </xf>
    <xf numFmtId="0" fontId="0" fillId="3" borderId="34" xfId="0" applyFill="1" applyBorder="1" applyAlignment="1">
      <alignment horizontal="left" vertical="center" wrapText="1"/>
    </xf>
    <xf numFmtId="0" fontId="10" fillId="0" borderId="36" xfId="0" applyFont="1" applyBorder="1" applyAlignment="1">
      <alignment vertical="top" wrapText="1"/>
    </xf>
    <xf numFmtId="0" fontId="0" fillId="0" borderId="37" xfId="0" applyBorder="1" applyAlignment="1">
      <alignment vertical="top" wrapText="1"/>
    </xf>
    <xf numFmtId="0" fontId="12" fillId="10" borderId="0" xfId="0" applyFont="1" applyFill="1" applyBorder="1" applyAlignment="1">
      <alignment horizontal="left" vertical="center" wrapText="1"/>
    </xf>
    <xf numFmtId="0" fontId="0" fillId="0" borderId="0" xfId="0" applyAlignment="1"/>
    <xf numFmtId="0" fontId="14" fillId="0" borderId="31" xfId="0" applyFont="1" applyBorder="1" applyAlignment="1">
      <alignment vertical="top" wrapText="1"/>
    </xf>
    <xf numFmtId="0" fontId="10" fillId="0" borderId="30" xfId="0" applyFont="1" applyBorder="1" applyAlignment="1">
      <alignment horizontal="justify" vertical="top" wrapText="1"/>
    </xf>
    <xf numFmtId="0" fontId="0" fillId="0" borderId="4" xfId="0" applyBorder="1" applyAlignment="1">
      <alignment horizontal="justify" vertical="top" wrapText="1"/>
    </xf>
    <xf numFmtId="0" fontId="20" fillId="3" borderId="34" xfId="0" applyFont="1" applyFill="1" applyBorder="1" applyAlignment="1">
      <alignment horizontal="left" vertical="center" wrapText="1"/>
    </xf>
    <xf numFmtId="0" fontId="20" fillId="3" borderId="34" xfId="0" applyFont="1" applyFill="1" applyBorder="1" applyAlignment="1">
      <alignment horizontal="center" vertical="center" wrapText="1"/>
    </xf>
    <xf numFmtId="0" fontId="11" fillId="0" borderId="0" xfId="0" applyFont="1" applyBorder="1" applyAlignment="1">
      <alignment horizontal="center"/>
    </xf>
    <xf numFmtId="0" fontId="0" fillId="0" borderId="26" xfId="0" applyBorder="1" applyAlignment="1">
      <alignment vertical="center" wrapText="1"/>
    </xf>
    <xf numFmtId="0" fontId="0" fillId="0" borderId="19" xfId="0" applyBorder="1" applyAlignment="1">
      <alignment vertical="center" wrapText="1"/>
    </xf>
    <xf numFmtId="0" fontId="0" fillId="0" borderId="0" xfId="0" applyAlignment="1">
      <alignment vertical="top"/>
    </xf>
    <xf numFmtId="0" fontId="10" fillId="13" borderId="34" xfId="0" applyFont="1" applyFill="1" applyBorder="1" applyAlignment="1">
      <alignment vertical="center" wrapText="1"/>
    </xf>
    <xf numFmtId="0" fontId="0" fillId="13" borderId="34" xfId="0" applyFill="1" applyBorder="1" applyAlignment="1">
      <alignment vertical="center" wrapText="1"/>
    </xf>
    <xf numFmtId="0" fontId="10" fillId="14" borderId="0" xfId="0" applyFont="1" applyFill="1" applyBorder="1" applyAlignment="1">
      <alignment horizontal="left" vertical="center" wrapText="1"/>
    </xf>
    <xf numFmtId="0" fontId="10" fillId="14" borderId="34" xfId="0" applyFont="1" applyFill="1" applyBorder="1" applyAlignment="1">
      <alignment horizontal="left" vertical="center" wrapText="1"/>
    </xf>
    <xf numFmtId="0" fontId="0" fillId="14" borderId="34" xfId="0" applyFill="1" applyBorder="1" applyAlignment="1">
      <alignment horizontal="left" vertical="center" wrapText="1"/>
    </xf>
    <xf numFmtId="0" fontId="15" fillId="14" borderId="0" xfId="0" applyFont="1" applyFill="1" applyBorder="1" applyAlignment="1">
      <alignment horizontal="left" vertical="center" wrapText="1"/>
    </xf>
    <xf numFmtId="0" fontId="15" fillId="0" borderId="25" xfId="0" applyFont="1" applyBorder="1" applyAlignment="1">
      <alignment vertical="center" wrapText="1"/>
    </xf>
    <xf numFmtId="0" fontId="15" fillId="0" borderId="16"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26" xfId="0" applyFont="1" applyBorder="1" applyAlignment="1">
      <alignment vertical="center" wrapText="1"/>
    </xf>
    <xf numFmtId="0" fontId="15" fillId="0" borderId="36" xfId="0" applyFont="1" applyBorder="1" applyAlignment="1">
      <alignment vertical="top" wrapText="1"/>
    </xf>
    <xf numFmtId="0" fontId="15" fillId="0" borderId="31" xfId="0" applyFont="1" applyBorder="1" applyAlignment="1">
      <alignment vertical="center" wrapText="1"/>
    </xf>
    <xf numFmtId="0" fontId="0" fillId="0" borderId="11" xfId="0" applyBorder="1" applyAlignment="1">
      <alignment vertical="center" wrapText="1"/>
    </xf>
    <xf numFmtId="0" fontId="15" fillId="0" borderId="24" xfId="0" applyFont="1" applyBorder="1" applyAlignment="1">
      <alignment vertical="center" wrapText="1"/>
    </xf>
    <xf numFmtId="0" fontId="0" fillId="0" borderId="10" xfId="0" applyBorder="1" applyAlignment="1">
      <alignment vertical="center" wrapText="1"/>
    </xf>
    <xf numFmtId="0" fontId="0" fillId="0" borderId="29" xfId="0" applyBorder="1" applyAlignment="1">
      <alignment vertical="center" wrapText="1"/>
    </xf>
    <xf numFmtId="0" fontId="0" fillId="0" borderId="9" xfId="0" applyBorder="1" applyAlignment="1">
      <alignment vertical="center" wrapText="1"/>
    </xf>
    <xf numFmtId="0" fontId="10" fillId="0" borderId="26" xfId="0" applyFont="1" applyBorder="1" applyAlignment="1">
      <alignment horizontal="left" vertical="top" wrapText="1"/>
    </xf>
    <xf numFmtId="0" fontId="10" fillId="15" borderId="34" xfId="0" applyFont="1" applyFill="1" applyBorder="1" applyAlignment="1">
      <alignment horizontal="left" vertical="center" wrapText="1"/>
    </xf>
    <xf numFmtId="0" fontId="0" fillId="15" borderId="34" xfId="0" applyFill="1" applyBorder="1" applyAlignment="1">
      <alignment horizontal="left" vertical="center" wrapText="1"/>
    </xf>
    <xf numFmtId="0" fontId="10" fillId="15" borderId="34" xfId="0" applyFont="1" applyFill="1" applyBorder="1" applyAlignment="1">
      <alignment vertical="center" wrapText="1"/>
    </xf>
    <xf numFmtId="0" fontId="0" fillId="15" borderId="34" xfId="0" applyFill="1" applyBorder="1" applyAlignment="1">
      <alignment vertical="center" wrapText="1"/>
    </xf>
    <xf numFmtId="0" fontId="0" fillId="0" borderId="5" xfId="0" applyFont="1" applyBorder="1" applyAlignment="1">
      <alignment horizontal="left" vertical="top" wrapText="1"/>
    </xf>
    <xf numFmtId="0" fontId="24" fillId="15" borderId="1" xfId="0" applyFont="1" applyFill="1" applyBorder="1" applyAlignment="1">
      <alignment horizontal="left" vertical="top"/>
    </xf>
    <xf numFmtId="0" fontId="0" fillId="11" borderId="5" xfId="0" applyFont="1" applyFill="1" applyBorder="1" applyAlignment="1">
      <alignment horizontal="center"/>
    </xf>
    <xf numFmtId="0" fontId="24" fillId="0" borderId="1" xfId="0" applyFont="1" applyBorder="1" applyAlignment="1">
      <alignment horizontal="center"/>
    </xf>
    <xf numFmtId="0" fontId="24" fillId="0" borderId="1" xfId="0" applyFont="1" applyBorder="1" applyAlignment="1">
      <alignment horizontal="left"/>
    </xf>
    <xf numFmtId="0" fontId="10" fillId="15" borderId="0" xfId="0" applyFont="1" applyFill="1" applyBorder="1" applyAlignment="1">
      <alignment horizontal="left" vertical="center" wrapText="1"/>
    </xf>
  </cellXfs>
  <cellStyles count="10">
    <cellStyle name="Hipervínculo" xfId="5" builtinId="8" hidden="1"/>
    <cellStyle name="Hipervínculo" xfId="7" builtinId="8" hidden="1"/>
    <cellStyle name="Hipervínculo visitado" xfId="6" builtinId="9" hidden="1"/>
    <cellStyle name="Hipervínculo visitado" xfId="8" builtinId="9" hidden="1"/>
    <cellStyle name="Millares" xfId="9" builtinId="3"/>
    <cellStyle name="Moneda 2" xfId="4"/>
    <cellStyle name="Normal" xfId="0" builtinId="0"/>
    <cellStyle name="Normal 2" xfId="2"/>
    <cellStyle name="Normal 2 2" xfId="3"/>
    <cellStyle name="Porcentaje" xfId="1" builtinId="5"/>
  </cellStyles>
  <dxfs count="0"/>
  <tableStyles count="0" defaultTableStyle="TableStyleMedium2" defaultPivotStyle="PivotStyleLight16"/>
  <colors>
    <mruColors>
      <color rgb="FFFF9900"/>
      <color rgb="FF3399FF"/>
      <color rgb="FFFF9933"/>
      <color rgb="FFFF66FF"/>
      <color rgb="FF009900"/>
      <color rgb="FFFA46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228601</xdr:colOff>
      <xdr:row>1</xdr:row>
      <xdr:rowOff>95251</xdr:rowOff>
    </xdr:from>
    <xdr:to>
      <xdr:col>4</xdr:col>
      <xdr:colOff>234951</xdr:colOff>
      <xdr:row>4</xdr:row>
      <xdr:rowOff>183785</xdr:rowOff>
    </xdr:to>
    <xdr:pic>
      <xdr:nvPicPr>
        <xdr:cNvPr id="2" name="Imagen 1">
          <a:extLst>
            <a:ext uri="{FF2B5EF4-FFF2-40B4-BE49-F238E27FC236}">
              <a16:creationId xmlns:a16="http://schemas.microsoft.com/office/drawing/2014/main" id="{BFB01296-61B2-4C3A-B790-1D5DA8AD325B}"/>
            </a:ext>
          </a:extLst>
        </xdr:cNvPr>
        <xdr:cNvPicPr>
          <a:picLocks noChangeAspect="1"/>
        </xdr:cNvPicPr>
      </xdr:nvPicPr>
      <xdr:blipFill>
        <a:blip xmlns:r="http://schemas.openxmlformats.org/officeDocument/2006/relationships" r:embed="rId1"/>
        <a:stretch>
          <a:fillRect/>
        </a:stretch>
      </xdr:blipFill>
      <xdr:spPr>
        <a:xfrm>
          <a:off x="1117601" y="215901"/>
          <a:ext cx="1530350" cy="6409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N20"/>
  <sheetViews>
    <sheetView tabSelected="1" workbookViewId="0">
      <selection activeCell="M11" sqref="M11"/>
    </sheetView>
  </sheetViews>
  <sheetFormatPr baseColWidth="10" defaultRowHeight="15" x14ac:dyDescent="0.25"/>
  <cols>
    <col min="1" max="1" width="1.85546875" customWidth="1"/>
    <col min="5" max="5" width="18.42578125" customWidth="1"/>
    <col min="6" max="6" width="1.85546875" customWidth="1"/>
  </cols>
  <sheetData>
    <row r="1" spans="1:14" ht="9.6" customHeight="1" x14ac:dyDescent="0.25">
      <c r="A1" s="161"/>
      <c r="B1" s="159"/>
      <c r="C1" s="159"/>
      <c r="D1" s="159"/>
      <c r="E1" s="159"/>
      <c r="F1" s="160"/>
    </row>
    <row r="2" spans="1:14" x14ac:dyDescent="0.25">
      <c r="A2" s="162"/>
      <c r="B2" s="255" t="s">
        <v>525</v>
      </c>
      <c r="C2" s="256"/>
      <c r="D2" s="256"/>
      <c r="E2" s="256"/>
      <c r="F2" s="166"/>
      <c r="G2" s="158"/>
      <c r="H2" s="158"/>
      <c r="I2" s="158"/>
      <c r="J2" s="158"/>
      <c r="K2" s="158"/>
      <c r="L2" s="158"/>
      <c r="M2" s="158"/>
      <c r="N2" s="158"/>
    </row>
    <row r="3" spans="1:14" x14ac:dyDescent="0.25">
      <c r="A3" s="162"/>
      <c r="B3" s="256"/>
      <c r="C3" s="256"/>
      <c r="D3" s="256"/>
      <c r="E3" s="256"/>
      <c r="F3" s="166"/>
      <c r="G3" s="158"/>
      <c r="H3" s="158"/>
      <c r="I3" s="158"/>
      <c r="J3" s="158"/>
      <c r="K3" s="158"/>
      <c r="L3" s="158"/>
      <c r="M3" s="158"/>
      <c r="N3" s="158"/>
    </row>
    <row r="4" spans="1:14" x14ac:dyDescent="0.25">
      <c r="A4" s="162"/>
      <c r="B4" s="256"/>
      <c r="C4" s="256"/>
      <c r="D4" s="256"/>
      <c r="E4" s="256"/>
      <c r="F4" s="166"/>
      <c r="G4" s="158"/>
      <c r="H4" s="158"/>
      <c r="I4" s="158"/>
      <c r="J4" s="158"/>
      <c r="K4" s="158"/>
      <c r="L4" s="158"/>
      <c r="M4" s="158"/>
      <c r="N4" s="158"/>
    </row>
    <row r="5" spans="1:14" x14ac:dyDescent="0.25">
      <c r="A5" s="162"/>
      <c r="B5" s="256"/>
      <c r="C5" s="256"/>
      <c r="D5" s="256"/>
      <c r="E5" s="256"/>
      <c r="F5" s="166"/>
      <c r="G5" s="158"/>
      <c r="H5" s="158"/>
      <c r="I5" s="158"/>
      <c r="J5" s="158"/>
      <c r="K5" s="158"/>
      <c r="L5" s="158"/>
      <c r="M5" s="158"/>
      <c r="N5" s="158"/>
    </row>
    <row r="6" spans="1:14" x14ac:dyDescent="0.25">
      <c r="A6" s="162"/>
      <c r="B6" s="256"/>
      <c r="C6" s="256"/>
      <c r="D6" s="256"/>
      <c r="E6" s="256"/>
      <c r="F6" s="166"/>
      <c r="G6" s="158"/>
      <c r="H6" s="158"/>
      <c r="I6" s="158"/>
      <c r="J6" s="158"/>
      <c r="K6" s="158"/>
      <c r="L6" s="158"/>
      <c r="M6" s="158"/>
      <c r="N6" s="158"/>
    </row>
    <row r="7" spans="1:14" x14ac:dyDescent="0.25">
      <c r="A7" s="162"/>
      <c r="B7" s="256"/>
      <c r="C7" s="256"/>
      <c r="D7" s="256"/>
      <c r="E7" s="256"/>
      <c r="F7" s="166"/>
      <c r="G7" s="158"/>
      <c r="H7" s="158"/>
      <c r="I7" s="158"/>
      <c r="J7" s="158"/>
      <c r="K7" s="158"/>
      <c r="L7" s="158"/>
      <c r="M7" s="158"/>
      <c r="N7" s="158"/>
    </row>
    <row r="8" spans="1:14" x14ac:dyDescent="0.25">
      <c r="A8" s="162"/>
      <c r="B8" s="256"/>
      <c r="C8" s="256"/>
      <c r="D8" s="256"/>
      <c r="E8" s="256"/>
      <c r="F8" s="166"/>
      <c r="G8" s="158"/>
      <c r="H8" s="158"/>
      <c r="I8" s="158"/>
      <c r="J8" s="158"/>
      <c r="K8" s="158"/>
      <c r="L8" s="158"/>
      <c r="M8" s="158"/>
      <c r="N8" s="158"/>
    </row>
    <row r="9" spans="1:14" x14ac:dyDescent="0.25">
      <c r="A9" s="162"/>
      <c r="B9" s="256"/>
      <c r="C9" s="256"/>
      <c r="D9" s="256"/>
      <c r="E9" s="256"/>
      <c r="F9" s="166"/>
      <c r="G9" s="158"/>
      <c r="H9" s="158"/>
      <c r="I9" s="158"/>
      <c r="J9" s="158"/>
      <c r="K9" s="158"/>
      <c r="L9" s="158"/>
      <c r="M9" s="158"/>
      <c r="N9" s="158"/>
    </row>
    <row r="10" spans="1:14" x14ac:dyDescent="0.25">
      <c r="A10" s="162"/>
      <c r="B10" s="256"/>
      <c r="C10" s="256"/>
      <c r="D10" s="256"/>
      <c r="E10" s="256"/>
      <c r="F10" s="166"/>
      <c r="G10" s="158"/>
      <c r="H10" s="158"/>
      <c r="I10" s="158"/>
      <c r="J10" s="158"/>
      <c r="K10" s="158"/>
      <c r="L10" s="158"/>
      <c r="M10" s="158"/>
      <c r="N10" s="158"/>
    </row>
    <row r="11" spans="1:14" x14ac:dyDescent="0.25">
      <c r="A11" s="162"/>
      <c r="B11" s="256"/>
      <c r="C11" s="256"/>
      <c r="D11" s="256"/>
      <c r="E11" s="256"/>
      <c r="F11" s="166"/>
      <c r="G11" s="158"/>
      <c r="H11" s="158"/>
      <c r="I11" s="158"/>
      <c r="J11" s="158"/>
      <c r="K11" s="158"/>
      <c r="L11" s="158"/>
      <c r="M11" s="158"/>
      <c r="N11" s="158"/>
    </row>
    <row r="12" spans="1:14" x14ac:dyDescent="0.25">
      <c r="A12" s="162"/>
      <c r="B12" s="256"/>
      <c r="C12" s="256"/>
      <c r="D12" s="256"/>
      <c r="E12" s="256"/>
      <c r="F12" s="166"/>
      <c r="G12" s="158"/>
      <c r="H12" s="158"/>
      <c r="I12" s="158"/>
      <c r="J12" s="158"/>
      <c r="K12" s="158"/>
      <c r="L12" s="158"/>
      <c r="M12" s="158"/>
      <c r="N12" s="158"/>
    </row>
    <row r="13" spans="1:14" x14ac:dyDescent="0.25">
      <c r="A13" s="162"/>
      <c r="B13" s="256"/>
      <c r="C13" s="256"/>
      <c r="D13" s="256"/>
      <c r="E13" s="256"/>
      <c r="F13" s="166"/>
      <c r="G13" s="158"/>
      <c r="H13" s="158"/>
      <c r="I13" s="158"/>
      <c r="J13" s="158"/>
      <c r="K13" s="158"/>
      <c r="L13" s="158"/>
      <c r="M13" s="158"/>
      <c r="N13" s="158"/>
    </row>
    <row r="14" spans="1:14" x14ac:dyDescent="0.25">
      <c r="A14" s="162"/>
      <c r="B14" s="256"/>
      <c r="C14" s="256"/>
      <c r="D14" s="256"/>
      <c r="E14" s="256"/>
      <c r="F14" s="166"/>
      <c r="G14" s="158"/>
      <c r="H14" s="158"/>
      <c r="I14" s="158"/>
      <c r="J14" s="158"/>
      <c r="K14" s="158"/>
      <c r="L14" s="158"/>
      <c r="M14" s="158"/>
      <c r="N14" s="158"/>
    </row>
    <row r="15" spans="1:14" x14ac:dyDescent="0.25">
      <c r="A15" s="162"/>
      <c r="B15" s="256"/>
      <c r="C15" s="256"/>
      <c r="D15" s="256"/>
      <c r="E15" s="256"/>
      <c r="F15" s="166"/>
      <c r="G15" s="158"/>
      <c r="H15" s="158"/>
      <c r="I15" s="158"/>
      <c r="J15" s="158"/>
      <c r="K15" s="158"/>
      <c r="L15" s="158"/>
      <c r="M15" s="158"/>
      <c r="N15" s="158"/>
    </row>
    <row r="16" spans="1:14" x14ac:dyDescent="0.25">
      <c r="A16" s="162"/>
      <c r="B16" s="256"/>
      <c r="C16" s="256"/>
      <c r="D16" s="256"/>
      <c r="E16" s="256"/>
      <c r="F16" s="166"/>
      <c r="G16" s="158"/>
      <c r="H16" s="158"/>
      <c r="I16" s="158"/>
      <c r="J16" s="158"/>
      <c r="K16" s="158"/>
      <c r="L16" s="158"/>
      <c r="M16" s="158"/>
      <c r="N16" s="158"/>
    </row>
    <row r="17" spans="1:14" x14ac:dyDescent="0.25">
      <c r="A17" s="162"/>
      <c r="B17" s="256"/>
      <c r="C17" s="256"/>
      <c r="D17" s="256"/>
      <c r="E17" s="256"/>
      <c r="F17" s="166"/>
      <c r="G17" s="158"/>
      <c r="H17" s="158"/>
      <c r="I17" s="158"/>
      <c r="J17" s="158"/>
      <c r="K17" s="158"/>
      <c r="L17" s="158"/>
      <c r="M17" s="158"/>
      <c r="N17" s="158"/>
    </row>
    <row r="18" spans="1:14" x14ac:dyDescent="0.25">
      <c r="A18" s="162"/>
      <c r="B18" s="256"/>
      <c r="C18" s="256"/>
      <c r="D18" s="256"/>
      <c r="E18" s="256"/>
      <c r="F18" s="166"/>
      <c r="G18" s="158"/>
      <c r="H18" s="158"/>
      <c r="I18" s="158"/>
      <c r="J18" s="158"/>
      <c r="K18" s="158"/>
      <c r="L18" s="158"/>
      <c r="M18" s="158"/>
      <c r="N18" s="158"/>
    </row>
    <row r="19" spans="1:14" ht="9.6" customHeight="1" thickBot="1" x14ac:dyDescent="0.3">
      <c r="A19" s="163"/>
      <c r="B19" s="164"/>
      <c r="C19" s="164"/>
      <c r="D19" s="164"/>
      <c r="E19" s="164"/>
      <c r="F19" s="165"/>
      <c r="G19" s="158"/>
      <c r="H19" s="158"/>
      <c r="I19" s="158"/>
      <c r="J19" s="158"/>
      <c r="K19" s="158"/>
      <c r="L19" s="158"/>
      <c r="M19" s="158"/>
      <c r="N19" s="158"/>
    </row>
    <row r="20" spans="1:14" x14ac:dyDescent="0.25">
      <c r="A20" s="158"/>
      <c r="B20" s="158"/>
      <c r="C20" s="158"/>
      <c r="D20" s="158"/>
      <c r="E20" s="158"/>
      <c r="F20" s="158"/>
      <c r="G20" s="158"/>
      <c r="H20" s="158"/>
      <c r="I20" s="158"/>
      <c r="J20" s="158"/>
      <c r="K20" s="158"/>
      <c r="L20" s="158"/>
      <c r="M20" s="158"/>
      <c r="N20" s="158"/>
    </row>
  </sheetData>
  <mergeCells count="1">
    <mergeCell ref="B2:E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2"/>
  <sheetViews>
    <sheetView showGridLines="0" view="pageBreakPreview" zoomScale="60" zoomScaleNormal="93" workbookViewId="0">
      <selection activeCell="B11" sqref="B11"/>
    </sheetView>
  </sheetViews>
  <sheetFormatPr baseColWidth="10" defaultColWidth="11.42578125" defaultRowHeight="15" x14ac:dyDescent="0.25"/>
  <cols>
    <col min="1" max="1" width="22.5703125" customWidth="1"/>
    <col min="2" max="2" width="84.42578125" customWidth="1"/>
  </cols>
  <sheetData>
    <row r="1" spans="1:4" ht="36" customHeight="1" x14ac:dyDescent="0.25">
      <c r="A1" s="401" t="s">
        <v>393</v>
      </c>
      <c r="B1" s="401"/>
    </row>
    <row r="2" spans="1:4" ht="16.5" thickBot="1" x14ac:dyDescent="0.3">
      <c r="A2" s="105" t="s">
        <v>54</v>
      </c>
      <c r="B2" s="106" t="s">
        <v>55</v>
      </c>
    </row>
    <row r="3" spans="1:4" ht="31.5" x14ac:dyDescent="0.25">
      <c r="A3" s="3" t="s">
        <v>56</v>
      </c>
      <c r="B3" s="4" t="s">
        <v>172</v>
      </c>
    </row>
    <row r="4" spans="1:4" ht="120" x14ac:dyDescent="0.25">
      <c r="A4" s="26" t="s">
        <v>57</v>
      </c>
      <c r="B4" s="27" t="s">
        <v>112</v>
      </c>
    </row>
    <row r="5" spans="1:4" ht="45" x14ac:dyDescent="0.25">
      <c r="A5" s="5" t="s">
        <v>58</v>
      </c>
      <c r="B5" s="18" t="s">
        <v>22</v>
      </c>
    </row>
    <row r="6" spans="1:4" ht="47.25" x14ac:dyDescent="0.25">
      <c r="A6" s="5" t="s">
        <v>59</v>
      </c>
      <c r="B6" s="18" t="s">
        <v>113</v>
      </c>
    </row>
    <row r="7" spans="1:4" ht="31.5" x14ac:dyDescent="0.25">
      <c r="A7" s="5" t="s">
        <v>60</v>
      </c>
      <c r="B7" s="18" t="s">
        <v>100</v>
      </c>
    </row>
    <row r="8" spans="1:4" ht="30.75" thickBot="1" x14ac:dyDescent="0.3">
      <c r="A8" s="26" t="s">
        <v>62</v>
      </c>
      <c r="B8" s="8" t="s">
        <v>114</v>
      </c>
    </row>
    <row r="9" spans="1:4" ht="15.75" x14ac:dyDescent="0.25">
      <c r="A9" s="9" t="s">
        <v>63</v>
      </c>
      <c r="B9" s="28" t="s">
        <v>95</v>
      </c>
    </row>
    <row r="10" spans="1:4" ht="15.75" x14ac:dyDescent="0.25">
      <c r="A10" s="5" t="s">
        <v>11</v>
      </c>
      <c r="B10" s="10">
        <v>5</v>
      </c>
    </row>
    <row r="11" spans="1:4" ht="163.5" customHeight="1" x14ac:dyDescent="0.25">
      <c r="A11" s="5" t="s">
        <v>3</v>
      </c>
      <c r="B11" s="15" t="s">
        <v>173</v>
      </c>
      <c r="D11" s="29"/>
    </row>
    <row r="12" spans="1:4" ht="15.75" x14ac:dyDescent="0.25">
      <c r="A12" s="5" t="s">
        <v>64</v>
      </c>
      <c r="B12" s="8" t="s">
        <v>88</v>
      </c>
    </row>
    <row r="13" spans="1:4" ht="15.75" x14ac:dyDescent="0.25">
      <c r="A13" s="5" t="s">
        <v>66</v>
      </c>
      <c r="B13" s="22" t="s">
        <v>115</v>
      </c>
    </row>
    <row r="14" spans="1:4" x14ac:dyDescent="0.25">
      <c r="A14" s="402" t="s">
        <v>67</v>
      </c>
      <c r="B14" s="8" t="s">
        <v>68</v>
      </c>
    </row>
    <row r="15" spans="1:4" x14ac:dyDescent="0.25">
      <c r="A15" s="402"/>
      <c r="B15" s="11" t="s">
        <v>69</v>
      </c>
    </row>
    <row r="16" spans="1:4" x14ac:dyDescent="0.25">
      <c r="A16" s="402"/>
      <c r="B16" s="11" t="s">
        <v>70</v>
      </c>
    </row>
    <row r="17" spans="1:2" x14ac:dyDescent="0.25">
      <c r="A17" s="402"/>
      <c r="B17" s="12" t="s">
        <v>71</v>
      </c>
    </row>
    <row r="18" spans="1:2" ht="31.5" x14ac:dyDescent="0.25">
      <c r="A18" s="5" t="s">
        <v>72</v>
      </c>
      <c r="B18" s="18" t="s">
        <v>73</v>
      </c>
    </row>
    <row r="19" spans="1:2" ht="31.5" x14ac:dyDescent="0.25">
      <c r="A19" s="5" t="s">
        <v>74</v>
      </c>
      <c r="B19" s="10" t="s">
        <v>174</v>
      </c>
    </row>
    <row r="20" spans="1:2" ht="24.75" customHeight="1" thickBot="1" x14ac:dyDescent="0.3">
      <c r="A20" s="399" t="s">
        <v>75</v>
      </c>
      <c r="B20" s="400"/>
    </row>
    <row r="21" spans="1:2" ht="15.75" x14ac:dyDescent="0.25">
      <c r="A21" s="13"/>
      <c r="B21" s="13"/>
    </row>
    <row r="22" spans="1:2" ht="15.75" x14ac:dyDescent="0.25">
      <c r="A22" s="13"/>
      <c r="B22" s="13"/>
    </row>
  </sheetData>
  <mergeCells count="3">
    <mergeCell ref="A1:B1"/>
    <mergeCell ref="A14:A17"/>
    <mergeCell ref="A20:B20"/>
  </mergeCells>
  <pageMargins left="0.28999999999999998" right="0.17" top="0.25" bottom="0.34" header="0.3" footer="0.3"/>
  <pageSetup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1"/>
  <sheetViews>
    <sheetView showGridLines="0" zoomScale="40" zoomScaleNormal="40" workbookViewId="0">
      <selection activeCell="B2" sqref="B2"/>
    </sheetView>
  </sheetViews>
  <sheetFormatPr baseColWidth="10" defaultColWidth="11.42578125" defaultRowHeight="15" x14ac:dyDescent="0.25"/>
  <cols>
    <col min="1" max="1" width="22.5703125" customWidth="1"/>
    <col min="2" max="2" width="84.42578125" customWidth="1"/>
  </cols>
  <sheetData>
    <row r="1" spans="1:4" ht="36" customHeight="1" x14ac:dyDescent="0.25">
      <c r="A1" s="401" t="s">
        <v>394</v>
      </c>
      <c r="B1" s="401"/>
    </row>
    <row r="2" spans="1:4" ht="16.5" thickBot="1" x14ac:dyDescent="0.3">
      <c r="A2" s="105" t="s">
        <v>54</v>
      </c>
      <c r="B2" s="106" t="s">
        <v>55</v>
      </c>
    </row>
    <row r="3" spans="1:4" ht="31.5" x14ac:dyDescent="0.25">
      <c r="A3" s="133" t="s">
        <v>56</v>
      </c>
      <c r="B3" s="4" t="s">
        <v>175</v>
      </c>
    </row>
    <row r="4" spans="1:4" ht="112.5" customHeight="1" x14ac:dyDescent="0.25">
      <c r="A4" s="26" t="s">
        <v>57</v>
      </c>
      <c r="B4" s="27" t="s">
        <v>91</v>
      </c>
    </row>
    <row r="5" spans="1:4" ht="30" x14ac:dyDescent="0.25">
      <c r="A5" s="5" t="s">
        <v>58</v>
      </c>
      <c r="B5" s="18" t="s">
        <v>17</v>
      </c>
    </row>
    <row r="6" spans="1:4" ht="47.25" x14ac:dyDescent="0.25">
      <c r="A6" s="5" t="s">
        <v>59</v>
      </c>
      <c r="B6" s="18" t="s">
        <v>92</v>
      </c>
    </row>
    <row r="7" spans="1:4" ht="31.5" x14ac:dyDescent="0.25">
      <c r="A7" s="5" t="s">
        <v>60</v>
      </c>
      <c r="B7" s="18" t="s">
        <v>93</v>
      </c>
    </row>
    <row r="8" spans="1:4" ht="30.75" thickBot="1" x14ac:dyDescent="0.3">
      <c r="A8" s="26" t="s">
        <v>62</v>
      </c>
      <c r="B8" s="8" t="s">
        <v>94</v>
      </c>
    </row>
    <row r="9" spans="1:4" ht="15.75" x14ac:dyDescent="0.25">
      <c r="A9" s="9" t="s">
        <v>63</v>
      </c>
      <c r="B9" s="28" t="s">
        <v>95</v>
      </c>
    </row>
    <row r="10" spans="1:4" ht="15.75" x14ac:dyDescent="0.25">
      <c r="A10" s="5" t="s">
        <v>11</v>
      </c>
      <c r="B10" s="10">
        <v>0</v>
      </c>
    </row>
    <row r="11" spans="1:4" ht="75" x14ac:dyDescent="0.25">
      <c r="A11" s="5" t="s">
        <v>3</v>
      </c>
      <c r="B11" s="21" t="s">
        <v>216</v>
      </c>
      <c r="D11" s="29"/>
    </row>
    <row r="12" spans="1:4" ht="15.75" x14ac:dyDescent="0.25">
      <c r="A12" s="5" t="s">
        <v>64</v>
      </c>
      <c r="B12" s="8" t="s">
        <v>88</v>
      </c>
    </row>
    <row r="13" spans="1:4" ht="45" x14ac:dyDescent="0.25">
      <c r="A13" s="5" t="s">
        <v>66</v>
      </c>
      <c r="B13" s="22" t="s">
        <v>217</v>
      </c>
    </row>
    <row r="14" spans="1:4" x14ac:dyDescent="0.25">
      <c r="A14" s="402" t="s">
        <v>67</v>
      </c>
      <c r="B14" s="8" t="s">
        <v>68</v>
      </c>
    </row>
    <row r="15" spans="1:4" x14ac:dyDescent="0.25">
      <c r="A15" s="402"/>
      <c r="B15" s="11" t="s">
        <v>69</v>
      </c>
    </row>
    <row r="16" spans="1:4" x14ac:dyDescent="0.25">
      <c r="A16" s="402"/>
      <c r="B16" s="11" t="s">
        <v>70</v>
      </c>
    </row>
    <row r="17" spans="1:2" x14ac:dyDescent="0.25">
      <c r="A17" s="402"/>
      <c r="B17" s="12" t="s">
        <v>71</v>
      </c>
    </row>
    <row r="18" spans="1:2" ht="31.5" x14ac:dyDescent="0.25">
      <c r="A18" s="5" t="s">
        <v>72</v>
      </c>
      <c r="B18" s="18" t="s">
        <v>73</v>
      </c>
    </row>
    <row r="19" spans="1:2" ht="66" customHeight="1" x14ac:dyDescent="0.25">
      <c r="A19" s="5" t="s">
        <v>74</v>
      </c>
      <c r="B19" s="10"/>
    </row>
    <row r="20" spans="1:2" ht="24.75" customHeight="1" thickBot="1" x14ac:dyDescent="0.3">
      <c r="A20" s="399" t="s">
        <v>75</v>
      </c>
      <c r="B20" s="400"/>
    </row>
    <row r="21" spans="1:2" ht="15.75" x14ac:dyDescent="0.25">
      <c r="A21" s="13"/>
      <c r="B21" s="13"/>
    </row>
  </sheetData>
  <mergeCells count="3">
    <mergeCell ref="A1:B1"/>
    <mergeCell ref="A14:A17"/>
    <mergeCell ref="A20:B20"/>
  </mergeCells>
  <pageMargins left="0.17" right="0.17" top="0.25" bottom="0.34" header="0.3" footer="0.3"/>
  <pageSetup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2"/>
  <sheetViews>
    <sheetView showGridLines="0" zoomScale="96" zoomScaleNormal="96" workbookViewId="0">
      <selection activeCell="B11" sqref="B11"/>
    </sheetView>
  </sheetViews>
  <sheetFormatPr baseColWidth="10" defaultColWidth="11.42578125" defaultRowHeight="15" x14ac:dyDescent="0.25"/>
  <cols>
    <col min="1" max="1" width="22.5703125" customWidth="1"/>
    <col min="2" max="2" width="84.42578125" customWidth="1"/>
  </cols>
  <sheetData>
    <row r="1" spans="1:2" ht="33" customHeight="1" thickBot="1" x14ac:dyDescent="0.3">
      <c r="A1" s="419" t="s">
        <v>395</v>
      </c>
      <c r="B1" s="419"/>
    </row>
    <row r="2" spans="1:2" ht="16.5" thickBot="1" x14ac:dyDescent="0.3">
      <c r="A2" s="1" t="s">
        <v>54</v>
      </c>
      <c r="B2" s="2" t="s">
        <v>55</v>
      </c>
    </row>
    <row r="3" spans="1:2" ht="31.5" x14ac:dyDescent="0.25">
      <c r="A3" s="3" t="s">
        <v>56</v>
      </c>
      <c r="B3" s="52" t="s">
        <v>176</v>
      </c>
    </row>
    <row r="4" spans="1:2" ht="192" customHeight="1" x14ac:dyDescent="0.25">
      <c r="A4" s="5" t="s">
        <v>57</v>
      </c>
      <c r="B4" s="23" t="s">
        <v>116</v>
      </c>
    </row>
    <row r="5" spans="1:2" ht="195" x14ac:dyDescent="0.25">
      <c r="A5" s="5" t="s">
        <v>58</v>
      </c>
      <c r="B5" s="18" t="s">
        <v>13</v>
      </c>
    </row>
    <row r="6" spans="1:2" ht="90" x14ac:dyDescent="0.25">
      <c r="A6" s="5" t="s">
        <v>59</v>
      </c>
      <c r="B6" s="18" t="s">
        <v>76</v>
      </c>
    </row>
    <row r="7" spans="1:2" ht="31.5" x14ac:dyDescent="0.25">
      <c r="A7" s="5" t="s">
        <v>60</v>
      </c>
      <c r="B7" s="18" t="s">
        <v>77</v>
      </c>
    </row>
    <row r="8" spans="1:2" ht="30.75" thickBot="1" x14ac:dyDescent="0.3">
      <c r="A8" s="5" t="s">
        <v>62</v>
      </c>
      <c r="B8" s="23" t="s">
        <v>117</v>
      </c>
    </row>
    <row r="9" spans="1:2" ht="45" x14ac:dyDescent="0.25">
      <c r="A9" s="9" t="s">
        <v>63</v>
      </c>
      <c r="B9" s="53" t="s">
        <v>118</v>
      </c>
    </row>
    <row r="10" spans="1:2" ht="15.75" x14ac:dyDescent="0.25">
      <c r="A10" s="5" t="s">
        <v>11</v>
      </c>
      <c r="B10" s="18" t="s">
        <v>87</v>
      </c>
    </row>
    <row r="11" spans="1:2" ht="79.5" customHeight="1" x14ac:dyDescent="0.25">
      <c r="A11" s="5" t="s">
        <v>3</v>
      </c>
      <c r="B11" s="15" t="s">
        <v>507</v>
      </c>
    </row>
    <row r="12" spans="1:2" ht="15.75" x14ac:dyDescent="0.25">
      <c r="A12" s="5" t="s">
        <v>64</v>
      </c>
      <c r="B12" s="23" t="s">
        <v>88</v>
      </c>
    </row>
    <row r="13" spans="1:2" ht="15.75" x14ac:dyDescent="0.25">
      <c r="A13" s="5" t="s">
        <v>66</v>
      </c>
      <c r="B13" s="54" t="s">
        <v>119</v>
      </c>
    </row>
    <row r="14" spans="1:2" x14ac:dyDescent="0.25">
      <c r="A14" s="402" t="s">
        <v>67</v>
      </c>
      <c r="B14" s="8" t="s">
        <v>68</v>
      </c>
    </row>
    <row r="15" spans="1:2" x14ac:dyDescent="0.25">
      <c r="A15" s="402"/>
      <c r="B15" s="11" t="s">
        <v>69</v>
      </c>
    </row>
    <row r="16" spans="1:2" x14ac:dyDescent="0.25">
      <c r="A16" s="402"/>
      <c r="B16" s="11" t="s">
        <v>70</v>
      </c>
    </row>
    <row r="17" spans="1:2" x14ac:dyDescent="0.25">
      <c r="A17" s="402"/>
      <c r="B17" s="12" t="s">
        <v>71</v>
      </c>
    </row>
    <row r="18" spans="1:2" ht="31.5" x14ac:dyDescent="0.25">
      <c r="A18" s="5" t="s">
        <v>72</v>
      </c>
      <c r="B18" s="10" t="s">
        <v>80</v>
      </c>
    </row>
    <row r="19" spans="1:2" ht="45" x14ac:dyDescent="0.25">
      <c r="A19" s="5" t="s">
        <v>74</v>
      </c>
      <c r="B19" s="18" t="s">
        <v>120</v>
      </c>
    </row>
    <row r="20" spans="1:2" ht="24.75" customHeight="1" thickBot="1" x14ac:dyDescent="0.3">
      <c r="A20" s="399" t="s">
        <v>75</v>
      </c>
      <c r="B20" s="400"/>
    </row>
    <row r="21" spans="1:2" ht="15.75" x14ac:dyDescent="0.25">
      <c r="A21" s="13"/>
      <c r="B21" s="13"/>
    </row>
    <row r="22" spans="1:2" ht="15.75" x14ac:dyDescent="0.25">
      <c r="A22" s="13"/>
      <c r="B22" s="13"/>
    </row>
  </sheetData>
  <mergeCells count="3">
    <mergeCell ref="A1:B1"/>
    <mergeCell ref="A14:A17"/>
    <mergeCell ref="A20:B20"/>
  </mergeCells>
  <pageMargins left="0.45" right="0.17" top="0.25" bottom="0.26" header="0.3" footer="0.3"/>
  <pageSetup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2"/>
  <sheetViews>
    <sheetView showGridLines="0" topLeftCell="A10" zoomScale="80" zoomScaleNormal="80" workbookViewId="0">
      <selection activeCell="C11" sqref="C11:D11"/>
    </sheetView>
  </sheetViews>
  <sheetFormatPr baseColWidth="10" defaultColWidth="11.42578125" defaultRowHeight="15" x14ac:dyDescent="0.25"/>
  <cols>
    <col min="1" max="1" width="22.5703125" customWidth="1"/>
    <col min="2" max="2" width="84.42578125" customWidth="1"/>
  </cols>
  <sheetData>
    <row r="1" spans="1:4" ht="36" customHeight="1" thickBot="1" x14ac:dyDescent="0.3">
      <c r="A1" s="419" t="s">
        <v>396</v>
      </c>
      <c r="B1" s="419"/>
    </row>
    <row r="2" spans="1:4" ht="16.5" thickBot="1" x14ac:dyDescent="0.3">
      <c r="A2" s="1" t="s">
        <v>54</v>
      </c>
      <c r="B2" s="2" t="s">
        <v>55</v>
      </c>
    </row>
    <row r="3" spans="1:4" ht="31.5" x14ac:dyDescent="0.25">
      <c r="A3" s="3" t="s">
        <v>56</v>
      </c>
      <c r="B3" s="52" t="s">
        <v>177</v>
      </c>
    </row>
    <row r="4" spans="1:4" ht="135" x14ac:dyDescent="0.25">
      <c r="A4" s="5" t="s">
        <v>57</v>
      </c>
      <c r="B4" s="23" t="s">
        <v>121</v>
      </c>
    </row>
    <row r="5" spans="1:4" ht="180" x14ac:dyDescent="0.25">
      <c r="A5" s="5" t="s">
        <v>58</v>
      </c>
      <c r="B5" s="18" t="s">
        <v>23</v>
      </c>
    </row>
    <row r="6" spans="1:4" ht="90" x14ac:dyDescent="0.25">
      <c r="A6" s="5" t="s">
        <v>59</v>
      </c>
      <c r="B6" s="18" t="s">
        <v>76</v>
      </c>
    </row>
    <row r="7" spans="1:4" ht="31.5" x14ac:dyDescent="0.25">
      <c r="A7" s="5" t="s">
        <v>60</v>
      </c>
      <c r="B7" s="18" t="s">
        <v>77</v>
      </c>
    </row>
    <row r="8" spans="1:4" ht="30.75" thickBot="1" x14ac:dyDescent="0.3">
      <c r="A8" s="5" t="s">
        <v>62</v>
      </c>
      <c r="B8" s="23" t="s">
        <v>122</v>
      </c>
    </row>
    <row r="9" spans="1:4" ht="60" x14ac:dyDescent="0.25">
      <c r="A9" s="9" t="s">
        <v>63</v>
      </c>
      <c r="B9" s="53" t="s">
        <v>123</v>
      </c>
    </row>
    <row r="10" spans="1:4" ht="15.75" x14ac:dyDescent="0.25">
      <c r="A10" s="5" t="s">
        <v>11</v>
      </c>
      <c r="B10" s="18" t="s">
        <v>124</v>
      </c>
    </row>
    <row r="11" spans="1:4" ht="90" x14ac:dyDescent="0.25">
      <c r="A11" s="5" t="s">
        <v>3</v>
      </c>
      <c r="B11" s="15" t="s">
        <v>524</v>
      </c>
      <c r="C11" s="420"/>
      <c r="D11" s="421"/>
    </row>
    <row r="12" spans="1:4" ht="15.75" x14ac:dyDescent="0.25">
      <c r="A12" s="5" t="s">
        <v>64</v>
      </c>
      <c r="B12" s="23" t="s">
        <v>88</v>
      </c>
    </row>
    <row r="13" spans="1:4" ht="15.75" x14ac:dyDescent="0.25">
      <c r="A13" s="5" t="s">
        <v>66</v>
      </c>
      <c r="B13" s="54" t="s">
        <v>125</v>
      </c>
    </row>
    <row r="14" spans="1:4" x14ac:dyDescent="0.25">
      <c r="A14" s="402" t="s">
        <v>67</v>
      </c>
      <c r="B14" s="8" t="s">
        <v>68</v>
      </c>
    </row>
    <row r="15" spans="1:4" x14ac:dyDescent="0.25">
      <c r="A15" s="402"/>
      <c r="B15" s="11" t="s">
        <v>69</v>
      </c>
    </row>
    <row r="16" spans="1:4" x14ac:dyDescent="0.25">
      <c r="A16" s="402"/>
      <c r="B16" s="11" t="s">
        <v>70</v>
      </c>
    </row>
    <row r="17" spans="1:2" x14ac:dyDescent="0.25">
      <c r="A17" s="402"/>
      <c r="B17" s="12" t="s">
        <v>71</v>
      </c>
    </row>
    <row r="18" spans="1:2" ht="31.5" x14ac:dyDescent="0.25">
      <c r="A18" s="5" t="s">
        <v>72</v>
      </c>
      <c r="B18" s="10" t="s">
        <v>80</v>
      </c>
    </row>
    <row r="19" spans="1:2" ht="45" x14ac:dyDescent="0.25">
      <c r="A19" s="5" t="s">
        <v>74</v>
      </c>
      <c r="B19" s="18" t="s">
        <v>120</v>
      </c>
    </row>
    <row r="20" spans="1:2" ht="24.75" customHeight="1" thickBot="1" x14ac:dyDescent="0.3">
      <c r="A20" s="399" t="s">
        <v>75</v>
      </c>
      <c r="B20" s="400"/>
    </row>
    <row r="21" spans="1:2" ht="15.75" x14ac:dyDescent="0.25">
      <c r="A21" s="13"/>
      <c r="B21" s="13"/>
    </row>
    <row r="22" spans="1:2" ht="15.75" x14ac:dyDescent="0.25">
      <c r="A22" s="13"/>
      <c r="B22" s="13"/>
    </row>
  </sheetData>
  <mergeCells count="4">
    <mergeCell ref="A1:B1"/>
    <mergeCell ref="A14:A17"/>
    <mergeCell ref="A20:B20"/>
    <mergeCell ref="C11:D11"/>
  </mergeCells>
  <pageMargins left="0.23" right="0.17" top="0.28999999999999998" bottom="0.34" header="0.3" footer="0.3"/>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showGridLines="0" topLeftCell="A6" zoomScale="80" zoomScaleNormal="80" workbookViewId="0">
      <selection activeCell="C12" sqref="C12"/>
    </sheetView>
  </sheetViews>
  <sheetFormatPr baseColWidth="10" defaultColWidth="11.42578125" defaultRowHeight="15" x14ac:dyDescent="0.25"/>
  <cols>
    <col min="1" max="2" width="22.5703125" style="71" customWidth="1"/>
    <col min="3" max="3" width="84.42578125" style="71" customWidth="1"/>
    <col min="4" max="16384" width="11.42578125" style="71"/>
  </cols>
  <sheetData>
    <row r="1" spans="1:11" ht="36" customHeight="1" thickBot="1" x14ac:dyDescent="0.3">
      <c r="A1" s="422" t="s">
        <v>397</v>
      </c>
      <c r="B1" s="423"/>
      <c r="C1" s="423"/>
    </row>
    <row r="2" spans="1:11" ht="16.5" thickBot="1" x14ac:dyDescent="0.3">
      <c r="A2" s="72" t="s">
        <v>54</v>
      </c>
      <c r="B2" s="73"/>
      <c r="C2" s="74" t="s">
        <v>55</v>
      </c>
    </row>
    <row r="3" spans="1:11" ht="33" customHeight="1" x14ac:dyDescent="0.25">
      <c r="A3" s="424" t="s">
        <v>56</v>
      </c>
      <c r="B3" s="425"/>
      <c r="C3" s="17" t="s">
        <v>218</v>
      </c>
    </row>
    <row r="4" spans="1:11" ht="73.5" customHeight="1" x14ac:dyDescent="0.25">
      <c r="A4" s="406" t="s">
        <v>57</v>
      </c>
      <c r="B4" s="407"/>
      <c r="C4" s="27" t="s">
        <v>178</v>
      </c>
    </row>
    <row r="5" spans="1:11" x14ac:dyDescent="0.25">
      <c r="A5" s="403" t="s">
        <v>58</v>
      </c>
      <c r="B5" s="404"/>
      <c r="C5" s="56" t="s">
        <v>32</v>
      </c>
    </row>
    <row r="6" spans="1:11" ht="32.25" customHeight="1" x14ac:dyDescent="0.25">
      <c r="A6" s="403" t="s">
        <v>153</v>
      </c>
      <c r="B6" s="404"/>
      <c r="C6" s="56" t="s">
        <v>179</v>
      </c>
    </row>
    <row r="7" spans="1:11" x14ac:dyDescent="0.25">
      <c r="A7" s="403" t="s">
        <v>155</v>
      </c>
      <c r="B7" s="404"/>
      <c r="C7" s="56" t="s">
        <v>61</v>
      </c>
    </row>
    <row r="8" spans="1:11" ht="72" customHeight="1" x14ac:dyDescent="0.25">
      <c r="A8" s="403" t="s">
        <v>62</v>
      </c>
      <c r="B8" s="404"/>
      <c r="C8" s="75" t="s">
        <v>180</v>
      </c>
      <c r="D8" s="76"/>
      <c r="E8" s="426"/>
      <c r="F8" s="427"/>
      <c r="G8" s="427"/>
      <c r="H8" s="427"/>
      <c r="I8" s="427"/>
      <c r="J8" s="427"/>
      <c r="K8" s="427"/>
    </row>
    <row r="9" spans="1:11" ht="19.5" customHeight="1" x14ac:dyDescent="0.25">
      <c r="A9" s="415" t="s">
        <v>63</v>
      </c>
      <c r="B9" s="68" t="s">
        <v>156</v>
      </c>
      <c r="C9" s="77" t="s">
        <v>181</v>
      </c>
    </row>
    <row r="10" spans="1:11" ht="23.25" customHeight="1" x14ac:dyDescent="0.25">
      <c r="A10" s="416"/>
      <c r="B10" s="68" t="s">
        <v>158</v>
      </c>
      <c r="C10" s="78" t="s">
        <v>182</v>
      </c>
    </row>
    <row r="11" spans="1:11" x14ac:dyDescent="0.25">
      <c r="A11" s="403" t="s">
        <v>11</v>
      </c>
      <c r="B11" s="404"/>
      <c r="C11" s="56">
        <v>0</v>
      </c>
    </row>
    <row r="12" spans="1:11" ht="155.1" customHeight="1" x14ac:dyDescent="0.25">
      <c r="A12" s="403" t="s">
        <v>3</v>
      </c>
      <c r="B12" s="404"/>
      <c r="C12" s="62" t="s">
        <v>219</v>
      </c>
      <c r="E12" s="79"/>
    </row>
    <row r="13" spans="1:11" x14ac:dyDescent="0.25">
      <c r="A13" s="403" t="s">
        <v>64</v>
      </c>
      <c r="B13" s="404"/>
      <c r="C13" s="27" t="s">
        <v>183</v>
      </c>
    </row>
    <row r="14" spans="1:11" ht="30" x14ac:dyDescent="0.25">
      <c r="A14" s="417" t="s">
        <v>160</v>
      </c>
      <c r="B14" s="418"/>
      <c r="C14" s="80" t="s">
        <v>184</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45.75" thickBot="1" x14ac:dyDescent="0.3">
      <c r="A19" s="413" t="s">
        <v>74</v>
      </c>
      <c r="B19" s="414"/>
      <c r="C19" s="70" t="s">
        <v>185</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47244094488188981" right="0.15748031496062992" top="0.74803149606299213" bottom="0.74803149606299213" header="0.31496062992125984" footer="0.31496062992125984"/>
  <pageSetup scale="75" orientation="portrait" r:id="rId1"/>
  <colBreaks count="1" manualBreakCount="1">
    <brk id="3" max="1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1"/>
  <sheetViews>
    <sheetView showGridLines="0" topLeftCell="A4" zoomScale="70" zoomScaleNormal="70" workbookViewId="0">
      <selection activeCell="F15" sqref="F15"/>
    </sheetView>
  </sheetViews>
  <sheetFormatPr baseColWidth="10" defaultColWidth="11.42578125" defaultRowHeight="15" x14ac:dyDescent="0.25"/>
  <cols>
    <col min="1" max="2" width="22.5703125" customWidth="1"/>
    <col min="3" max="3" width="84.42578125" customWidth="1"/>
  </cols>
  <sheetData>
    <row r="1" spans="1:5" ht="36" customHeight="1" thickBot="1" x14ac:dyDescent="0.3">
      <c r="A1" s="422" t="s">
        <v>398</v>
      </c>
      <c r="B1" s="423"/>
      <c r="C1" s="423"/>
    </row>
    <row r="2" spans="1:5" ht="16.5" thickBot="1" x14ac:dyDescent="0.3">
      <c r="A2" s="65" t="s">
        <v>54</v>
      </c>
      <c r="B2" s="82"/>
      <c r="C2" s="2" t="s">
        <v>55</v>
      </c>
    </row>
    <row r="3" spans="1:5" ht="26.25" customHeight="1" x14ac:dyDescent="0.25">
      <c r="A3" s="424" t="s">
        <v>56</v>
      </c>
      <c r="B3" s="425"/>
      <c r="C3" s="52" t="s">
        <v>220</v>
      </c>
    </row>
    <row r="4" spans="1:5" ht="34.5" customHeight="1" x14ac:dyDescent="0.25">
      <c r="A4" s="406" t="s">
        <v>57</v>
      </c>
      <c r="B4" s="407"/>
      <c r="C4" s="27" t="s">
        <v>186</v>
      </c>
    </row>
    <row r="5" spans="1:5" ht="32.25" customHeight="1" x14ac:dyDescent="0.25">
      <c r="A5" s="403" t="s">
        <v>58</v>
      </c>
      <c r="B5" s="404"/>
      <c r="C5" s="83" t="s">
        <v>33</v>
      </c>
    </row>
    <row r="6" spans="1:5" ht="34.5" customHeight="1" x14ac:dyDescent="0.25">
      <c r="A6" s="403" t="s">
        <v>153</v>
      </c>
      <c r="B6" s="404"/>
      <c r="C6" s="83" t="s">
        <v>187</v>
      </c>
    </row>
    <row r="7" spans="1:5" ht="21" customHeight="1" x14ac:dyDescent="0.25">
      <c r="A7" s="403" t="s">
        <v>155</v>
      </c>
      <c r="B7" s="404"/>
      <c r="C7" s="83" t="s">
        <v>100</v>
      </c>
    </row>
    <row r="8" spans="1:5" ht="35.25" customHeight="1" x14ac:dyDescent="0.25">
      <c r="A8" s="403" t="s">
        <v>62</v>
      </c>
      <c r="B8" s="404"/>
      <c r="C8" s="56" t="s">
        <v>188</v>
      </c>
    </row>
    <row r="9" spans="1:5" ht="21.75" customHeight="1" x14ac:dyDescent="0.25">
      <c r="A9" s="415" t="s">
        <v>63</v>
      </c>
      <c r="B9" s="68" t="s">
        <v>156</v>
      </c>
      <c r="C9" s="75" t="s">
        <v>181</v>
      </c>
    </row>
    <row r="10" spans="1:5" ht="20.25" customHeight="1" x14ac:dyDescent="0.25">
      <c r="A10" s="416"/>
      <c r="B10" s="68" t="s">
        <v>158</v>
      </c>
      <c r="C10" s="84" t="s">
        <v>182</v>
      </c>
    </row>
    <row r="11" spans="1:5" x14ac:dyDescent="0.25">
      <c r="A11" s="403" t="s">
        <v>11</v>
      </c>
      <c r="B11" s="404"/>
      <c r="C11" s="85">
        <v>0</v>
      </c>
    </row>
    <row r="12" spans="1:5" ht="99.95" customHeight="1" x14ac:dyDescent="0.25">
      <c r="A12" s="403" t="s">
        <v>3</v>
      </c>
      <c r="B12" s="404"/>
      <c r="C12" s="15" t="s">
        <v>508</v>
      </c>
      <c r="E12" s="29"/>
    </row>
    <row r="13" spans="1:5" x14ac:dyDescent="0.25">
      <c r="A13" s="403" t="s">
        <v>64</v>
      </c>
      <c r="B13" s="404"/>
      <c r="C13" s="27" t="s">
        <v>88</v>
      </c>
    </row>
    <row r="14" spans="1:5" x14ac:dyDescent="0.25">
      <c r="A14" s="417" t="s">
        <v>160</v>
      </c>
      <c r="B14" s="418"/>
      <c r="C14" s="80" t="s">
        <v>189</v>
      </c>
    </row>
    <row r="15" spans="1:5" x14ac:dyDescent="0.25">
      <c r="A15" s="408" t="s">
        <v>67</v>
      </c>
      <c r="B15" s="409"/>
      <c r="C15" s="55" t="s">
        <v>69</v>
      </c>
    </row>
    <row r="16" spans="1:5" x14ac:dyDescent="0.25">
      <c r="A16" s="410"/>
      <c r="B16" s="411"/>
      <c r="C16" s="55" t="s">
        <v>70</v>
      </c>
    </row>
    <row r="17" spans="1:3" x14ac:dyDescent="0.25">
      <c r="A17" s="412"/>
      <c r="B17" s="407"/>
      <c r="C17" s="69" t="s">
        <v>71</v>
      </c>
    </row>
    <row r="18" spans="1:3" x14ac:dyDescent="0.25">
      <c r="A18" s="403" t="s">
        <v>72</v>
      </c>
      <c r="B18" s="404"/>
      <c r="C18" s="83" t="s">
        <v>73</v>
      </c>
    </row>
    <row r="19" spans="1:3" ht="30.75" thickBot="1" x14ac:dyDescent="0.3">
      <c r="A19" s="413" t="s">
        <v>74</v>
      </c>
      <c r="B19" s="414"/>
      <c r="C19" s="70" t="s">
        <v>190</v>
      </c>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5" right="0.18" top="0.75" bottom="0.75" header="0.3" footer="0.3"/>
  <pageSetup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1"/>
  <sheetViews>
    <sheetView showGridLines="0" topLeftCell="A7" zoomScale="60" zoomScaleNormal="60" workbookViewId="0">
      <selection activeCell="C22" sqref="C22"/>
    </sheetView>
  </sheetViews>
  <sheetFormatPr baseColWidth="10" defaultColWidth="11.42578125" defaultRowHeight="15" x14ac:dyDescent="0.25"/>
  <cols>
    <col min="1" max="2" width="22.5703125" customWidth="1"/>
    <col min="3" max="3" width="84.42578125" customWidth="1"/>
  </cols>
  <sheetData>
    <row r="1" spans="1:5" ht="36" customHeight="1" thickBot="1" x14ac:dyDescent="0.3">
      <c r="A1" s="422" t="s">
        <v>399</v>
      </c>
      <c r="B1" s="423"/>
      <c r="C1" s="423"/>
    </row>
    <row r="2" spans="1:5" ht="16.5" thickBot="1" x14ac:dyDescent="0.3">
      <c r="A2" s="65" t="s">
        <v>54</v>
      </c>
      <c r="B2" s="82"/>
      <c r="C2" s="2" t="s">
        <v>55</v>
      </c>
    </row>
    <row r="3" spans="1:5" ht="28.5" customHeight="1" x14ac:dyDescent="0.25">
      <c r="A3" s="424" t="s">
        <v>56</v>
      </c>
      <c r="B3" s="425"/>
      <c r="C3" s="52" t="s">
        <v>221</v>
      </c>
    </row>
    <row r="4" spans="1:5" ht="64.5" customHeight="1" x14ac:dyDescent="0.25">
      <c r="A4" s="406" t="s">
        <v>57</v>
      </c>
      <c r="B4" s="407"/>
      <c r="C4" s="27" t="s">
        <v>191</v>
      </c>
    </row>
    <row r="5" spans="1:5" ht="33.75" customHeight="1" x14ac:dyDescent="0.25">
      <c r="A5" s="403" t="s">
        <v>58</v>
      </c>
      <c r="B5" s="404"/>
      <c r="C5" s="83" t="s">
        <v>34</v>
      </c>
    </row>
    <row r="6" spans="1:5" ht="36" customHeight="1" x14ac:dyDescent="0.25">
      <c r="A6" s="403" t="s">
        <v>153</v>
      </c>
      <c r="B6" s="404"/>
      <c r="C6" s="83" t="s">
        <v>192</v>
      </c>
    </row>
    <row r="7" spans="1:5" ht="23.25" customHeight="1" x14ac:dyDescent="0.25">
      <c r="A7" s="403" t="s">
        <v>155</v>
      </c>
      <c r="B7" s="404"/>
      <c r="C7" s="83" t="s">
        <v>100</v>
      </c>
    </row>
    <row r="8" spans="1:5" ht="35.25" customHeight="1" x14ac:dyDescent="0.25">
      <c r="A8" s="403" t="s">
        <v>62</v>
      </c>
      <c r="B8" s="404"/>
      <c r="C8" s="56" t="s">
        <v>193</v>
      </c>
    </row>
    <row r="9" spans="1:5" ht="23.25" customHeight="1" x14ac:dyDescent="0.25">
      <c r="A9" s="415" t="s">
        <v>63</v>
      </c>
      <c r="B9" s="68" t="s">
        <v>156</v>
      </c>
      <c r="C9" s="75" t="s">
        <v>181</v>
      </c>
    </row>
    <row r="10" spans="1:5" ht="25.5" customHeight="1" x14ac:dyDescent="0.25">
      <c r="A10" s="416"/>
      <c r="B10" s="68" t="s">
        <v>158</v>
      </c>
      <c r="C10" s="84" t="s">
        <v>182</v>
      </c>
    </row>
    <row r="11" spans="1:5" x14ac:dyDescent="0.25">
      <c r="A11" s="403" t="s">
        <v>11</v>
      </c>
      <c r="B11" s="404"/>
      <c r="C11" s="85">
        <v>0</v>
      </c>
    </row>
    <row r="12" spans="1:5" ht="111" customHeight="1" x14ac:dyDescent="0.25">
      <c r="A12" s="403" t="s">
        <v>3</v>
      </c>
      <c r="B12" s="404"/>
      <c r="C12" s="15" t="s">
        <v>509</v>
      </c>
      <c r="E12" s="29"/>
    </row>
    <row r="13" spans="1:5" x14ac:dyDescent="0.25">
      <c r="A13" s="403" t="s">
        <v>64</v>
      </c>
      <c r="B13" s="404"/>
      <c r="C13" s="27" t="s">
        <v>88</v>
      </c>
    </row>
    <row r="14" spans="1:5" x14ac:dyDescent="0.25">
      <c r="A14" s="417" t="s">
        <v>160</v>
      </c>
      <c r="B14" s="418"/>
      <c r="C14" s="80" t="s">
        <v>189</v>
      </c>
    </row>
    <row r="15" spans="1:5" x14ac:dyDescent="0.25">
      <c r="A15" s="408" t="s">
        <v>67</v>
      </c>
      <c r="B15" s="409"/>
      <c r="C15" s="55" t="s">
        <v>69</v>
      </c>
    </row>
    <row r="16" spans="1:5" x14ac:dyDescent="0.25">
      <c r="A16" s="410"/>
      <c r="B16" s="411"/>
      <c r="C16" s="55" t="s">
        <v>70</v>
      </c>
    </row>
    <row r="17" spans="1:3" x14ac:dyDescent="0.25">
      <c r="A17" s="412"/>
      <c r="B17" s="407"/>
      <c r="C17" s="69" t="s">
        <v>71</v>
      </c>
    </row>
    <row r="18" spans="1:3" x14ac:dyDescent="0.25">
      <c r="A18" s="403" t="s">
        <v>72</v>
      </c>
      <c r="B18" s="404"/>
      <c r="C18" s="83" t="s">
        <v>73</v>
      </c>
    </row>
    <row r="19" spans="1:3" ht="30.75" thickBot="1" x14ac:dyDescent="0.3">
      <c r="A19" s="413" t="s">
        <v>74</v>
      </c>
      <c r="B19" s="414"/>
      <c r="C19" s="70" t="s">
        <v>190</v>
      </c>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7" right="0.7" top="0.75" bottom="0.75" header="0.3" footer="0.3"/>
  <pageSetup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topLeftCell="A4" zoomScale="60" zoomScaleNormal="60" workbookViewId="0">
      <selection activeCell="D14" sqref="D14"/>
    </sheetView>
  </sheetViews>
  <sheetFormatPr baseColWidth="10" defaultColWidth="11.42578125" defaultRowHeight="15" x14ac:dyDescent="0.25"/>
  <cols>
    <col min="1" max="2" width="22.5703125" customWidth="1"/>
    <col min="3" max="3" width="84.42578125" customWidth="1"/>
  </cols>
  <sheetData>
    <row r="1" spans="1:5" ht="36" customHeight="1" thickBot="1" x14ac:dyDescent="0.3">
      <c r="A1" s="422" t="s">
        <v>400</v>
      </c>
      <c r="B1" s="423"/>
      <c r="C1" s="423"/>
    </row>
    <row r="2" spans="1:5" ht="16.5" thickBot="1" x14ac:dyDescent="0.3">
      <c r="A2" s="65" t="s">
        <v>54</v>
      </c>
      <c r="B2" s="82"/>
      <c r="C2" s="2" t="s">
        <v>55</v>
      </c>
    </row>
    <row r="3" spans="1:5" x14ac:dyDescent="0.25">
      <c r="A3" s="424" t="s">
        <v>56</v>
      </c>
      <c r="B3" s="425"/>
      <c r="C3" s="17" t="s">
        <v>222</v>
      </c>
    </row>
    <row r="4" spans="1:5" ht="65.25" customHeight="1" x14ac:dyDescent="0.25">
      <c r="A4" s="428" t="s">
        <v>57</v>
      </c>
      <c r="B4" s="409"/>
      <c r="C4" s="27" t="s">
        <v>194</v>
      </c>
    </row>
    <row r="5" spans="1:5" ht="43.5" customHeight="1" x14ac:dyDescent="0.25">
      <c r="A5" s="410"/>
      <c r="B5" s="411"/>
      <c r="C5" s="55" t="s">
        <v>195</v>
      </c>
    </row>
    <row r="6" spans="1:5" ht="33.75" customHeight="1" x14ac:dyDescent="0.25">
      <c r="A6" s="412"/>
      <c r="B6" s="407"/>
      <c r="C6" s="69" t="s">
        <v>196</v>
      </c>
    </row>
    <row r="7" spans="1:5" ht="32.25" customHeight="1" x14ac:dyDescent="0.25">
      <c r="A7" s="403" t="s">
        <v>58</v>
      </c>
      <c r="B7" s="404"/>
      <c r="C7" s="56" t="s">
        <v>35</v>
      </c>
    </row>
    <row r="8" spans="1:5" ht="30" x14ac:dyDescent="0.25">
      <c r="A8" s="429" t="s">
        <v>153</v>
      </c>
      <c r="B8" s="430"/>
      <c r="C8" s="56" t="s">
        <v>197</v>
      </c>
    </row>
    <row r="9" spans="1:5" x14ac:dyDescent="0.25">
      <c r="A9" s="403" t="s">
        <v>155</v>
      </c>
      <c r="B9" s="404"/>
      <c r="C9" s="56" t="s">
        <v>100</v>
      </c>
    </row>
    <row r="10" spans="1:5" ht="35.25" customHeight="1" x14ac:dyDescent="0.25">
      <c r="A10" s="403" t="s">
        <v>62</v>
      </c>
      <c r="B10" s="404"/>
      <c r="C10" s="56" t="s">
        <v>198</v>
      </c>
    </row>
    <row r="11" spans="1:5" ht="30" customHeight="1" x14ac:dyDescent="0.25">
      <c r="A11" s="415" t="s">
        <v>63</v>
      </c>
      <c r="B11" s="68" t="s">
        <v>156</v>
      </c>
      <c r="C11" s="75" t="s">
        <v>182</v>
      </c>
    </row>
    <row r="12" spans="1:5" ht="24.75" customHeight="1" x14ac:dyDescent="0.25">
      <c r="A12" s="416"/>
      <c r="B12" s="68" t="s">
        <v>158</v>
      </c>
      <c r="C12" s="84" t="s">
        <v>182</v>
      </c>
    </row>
    <row r="13" spans="1:5" x14ac:dyDescent="0.25">
      <c r="A13" s="403" t="s">
        <v>11</v>
      </c>
      <c r="B13" s="404"/>
      <c r="C13" s="85">
        <v>0</v>
      </c>
    </row>
    <row r="14" spans="1:5" ht="96.6" customHeight="1" x14ac:dyDescent="0.25">
      <c r="A14" s="403" t="s">
        <v>3</v>
      </c>
      <c r="B14" s="404"/>
      <c r="C14" s="15" t="s">
        <v>510</v>
      </c>
      <c r="E14" s="29"/>
    </row>
    <row r="15" spans="1:5" x14ac:dyDescent="0.25">
      <c r="A15" s="403" t="s">
        <v>64</v>
      </c>
      <c r="B15" s="404"/>
      <c r="C15" s="27" t="s">
        <v>88</v>
      </c>
    </row>
    <row r="16" spans="1:5" ht="18" customHeight="1" x14ac:dyDescent="0.25">
      <c r="A16" s="417" t="s">
        <v>160</v>
      </c>
      <c r="B16" s="418"/>
      <c r="C16" s="80" t="s">
        <v>189</v>
      </c>
    </row>
    <row r="17" spans="1:3" x14ac:dyDescent="0.25">
      <c r="A17" s="408" t="s">
        <v>67</v>
      </c>
      <c r="B17" s="409"/>
      <c r="C17" s="55" t="s">
        <v>69</v>
      </c>
    </row>
    <row r="18" spans="1:3" x14ac:dyDescent="0.25">
      <c r="A18" s="410"/>
      <c r="B18" s="411"/>
      <c r="C18" s="55" t="s">
        <v>70</v>
      </c>
    </row>
    <row r="19" spans="1:3" x14ac:dyDescent="0.25">
      <c r="A19" s="412"/>
      <c r="B19" s="407"/>
      <c r="C19" s="69" t="s">
        <v>71</v>
      </c>
    </row>
    <row r="20" spans="1:3" x14ac:dyDescent="0.25">
      <c r="A20" s="403" t="s">
        <v>72</v>
      </c>
      <c r="B20" s="404"/>
      <c r="C20" s="83" t="s">
        <v>73</v>
      </c>
    </row>
    <row r="21" spans="1:3" ht="30.75" customHeight="1" thickBot="1" x14ac:dyDescent="0.3">
      <c r="A21" s="413" t="s">
        <v>74</v>
      </c>
      <c r="B21" s="414"/>
      <c r="C21" s="86"/>
    </row>
    <row r="22" spans="1:3" ht="15.75" x14ac:dyDescent="0.25">
      <c r="A22" s="13"/>
      <c r="B22" s="13"/>
      <c r="C22" s="13"/>
    </row>
    <row r="23" spans="1:3" ht="15.75" x14ac:dyDescent="0.25">
      <c r="A23" s="13"/>
      <c r="B23" s="13"/>
      <c r="C23" s="13"/>
    </row>
  </sheetData>
  <mergeCells count="15">
    <mergeCell ref="A17:B19"/>
    <mergeCell ref="A20:B20"/>
    <mergeCell ref="A21:B21"/>
    <mergeCell ref="A10:B10"/>
    <mergeCell ref="A11:A12"/>
    <mergeCell ref="A13:B13"/>
    <mergeCell ref="A14:B14"/>
    <mergeCell ref="A15:B15"/>
    <mergeCell ref="A16:B16"/>
    <mergeCell ref="A9:B9"/>
    <mergeCell ref="A1:C1"/>
    <mergeCell ref="A3:B3"/>
    <mergeCell ref="A4:B6"/>
    <mergeCell ref="A7:B7"/>
    <mergeCell ref="A8:B8"/>
  </mergeCells>
  <pageMargins left="0.35" right="0.17" top="0.75" bottom="0.75" header="0.3" footer="0.3"/>
  <pageSetup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1"/>
  <sheetViews>
    <sheetView showGridLines="0" topLeftCell="A5" zoomScale="60" zoomScaleNormal="60" workbookViewId="0">
      <selection activeCell="C12" sqref="C12"/>
    </sheetView>
  </sheetViews>
  <sheetFormatPr baseColWidth="10" defaultColWidth="11.42578125" defaultRowHeight="15" x14ac:dyDescent="0.25"/>
  <cols>
    <col min="1" max="2" width="22.5703125" customWidth="1"/>
    <col min="3" max="3" width="84.42578125" customWidth="1"/>
  </cols>
  <sheetData>
    <row r="1" spans="1:3" ht="33" customHeight="1" thickBot="1" x14ac:dyDescent="0.3">
      <c r="A1" s="431" t="s">
        <v>401</v>
      </c>
      <c r="B1" s="431"/>
      <c r="C1" s="431"/>
    </row>
    <row r="2" spans="1:3" ht="16.5" thickBot="1" x14ac:dyDescent="0.3">
      <c r="A2" s="65" t="s">
        <v>54</v>
      </c>
      <c r="B2" s="82"/>
      <c r="C2" s="91" t="s">
        <v>55</v>
      </c>
    </row>
    <row r="3" spans="1:3" ht="30" x14ac:dyDescent="0.25">
      <c r="A3" s="424" t="s">
        <v>56</v>
      </c>
      <c r="B3" s="425"/>
      <c r="C3" s="59" t="s">
        <v>223</v>
      </c>
    </row>
    <row r="4" spans="1:3" ht="108" customHeight="1" thickBot="1" x14ac:dyDescent="0.3">
      <c r="A4" s="406" t="s">
        <v>57</v>
      </c>
      <c r="B4" s="407"/>
      <c r="C4" s="61" t="s">
        <v>140</v>
      </c>
    </row>
    <row r="5" spans="1:3" ht="30.75" thickBot="1" x14ac:dyDescent="0.3">
      <c r="A5" s="403" t="s">
        <v>58</v>
      </c>
      <c r="B5" s="404"/>
      <c r="C5" s="17" t="s">
        <v>30</v>
      </c>
    </row>
    <row r="6" spans="1:3" ht="30" customHeight="1" x14ac:dyDescent="0.25">
      <c r="A6" s="429" t="s">
        <v>153</v>
      </c>
      <c r="B6" s="430"/>
      <c r="C6" s="17" t="s">
        <v>141</v>
      </c>
    </row>
    <row r="7" spans="1:3" x14ac:dyDescent="0.25">
      <c r="A7" s="403" t="s">
        <v>155</v>
      </c>
      <c r="B7" s="404"/>
      <c r="C7" s="56" t="s">
        <v>100</v>
      </c>
    </row>
    <row r="8" spans="1:3" ht="45" x14ac:dyDescent="0.25">
      <c r="A8" s="403" t="s">
        <v>62</v>
      </c>
      <c r="B8" s="404"/>
      <c r="C8" s="56" t="s">
        <v>225</v>
      </c>
    </row>
    <row r="9" spans="1:3" ht="15.75" x14ac:dyDescent="0.25">
      <c r="A9" s="415" t="s">
        <v>63</v>
      </c>
      <c r="B9" s="68" t="s">
        <v>156</v>
      </c>
      <c r="C9" s="56"/>
    </row>
    <row r="10" spans="1:3" ht="15.75" x14ac:dyDescent="0.25">
      <c r="A10" s="416"/>
      <c r="B10" s="68" t="s">
        <v>158</v>
      </c>
      <c r="C10" s="56" t="s">
        <v>142</v>
      </c>
    </row>
    <row r="11" spans="1:3" x14ac:dyDescent="0.25">
      <c r="A11" s="403" t="s">
        <v>11</v>
      </c>
      <c r="B11" s="404"/>
      <c r="C11" s="85">
        <v>0.3</v>
      </c>
    </row>
    <row r="12" spans="1:3" ht="75" x14ac:dyDescent="0.25">
      <c r="A12" s="403" t="s">
        <v>3</v>
      </c>
      <c r="B12" s="404"/>
      <c r="C12" s="62" t="s">
        <v>511</v>
      </c>
    </row>
    <row r="13" spans="1:3" x14ac:dyDescent="0.25">
      <c r="A13" s="403" t="s">
        <v>64</v>
      </c>
      <c r="B13" s="404"/>
      <c r="C13" s="27" t="s">
        <v>143</v>
      </c>
    </row>
    <row r="14" spans="1:3" ht="30" x14ac:dyDescent="0.25">
      <c r="A14" s="417" t="s">
        <v>160</v>
      </c>
      <c r="B14" s="418"/>
      <c r="C14" s="56" t="s">
        <v>203</v>
      </c>
    </row>
    <row r="15" spans="1:3" x14ac:dyDescent="0.25">
      <c r="A15" s="408" t="s">
        <v>67</v>
      </c>
      <c r="B15" s="409"/>
      <c r="C15" s="55" t="s">
        <v>69</v>
      </c>
    </row>
    <row r="16" spans="1:3" x14ac:dyDescent="0.25">
      <c r="A16" s="410"/>
      <c r="B16" s="411"/>
      <c r="C16" s="55" t="s">
        <v>70</v>
      </c>
    </row>
    <row r="17" spans="1:3" x14ac:dyDescent="0.25">
      <c r="A17" s="412"/>
      <c r="B17" s="407"/>
      <c r="C17" s="69" t="s">
        <v>71</v>
      </c>
    </row>
    <row r="18" spans="1:3" x14ac:dyDescent="0.25">
      <c r="A18" s="403" t="s">
        <v>72</v>
      </c>
      <c r="B18" s="404"/>
      <c r="C18" s="56" t="s">
        <v>73</v>
      </c>
    </row>
    <row r="19" spans="1:3" ht="63.75" customHeight="1" thickBot="1" x14ac:dyDescent="0.3">
      <c r="A19" s="413" t="s">
        <v>74</v>
      </c>
      <c r="B19" s="414"/>
      <c r="C19" s="56"/>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28999999999999998" right="0.17" top="0.75" bottom="0.75" header="0.3" footer="0.3"/>
  <pageSetup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1"/>
  <sheetViews>
    <sheetView showGridLines="0" topLeftCell="A5" zoomScale="70" zoomScaleNormal="70" workbookViewId="0">
      <selection activeCell="C12" sqref="C12"/>
    </sheetView>
  </sheetViews>
  <sheetFormatPr baseColWidth="10" defaultColWidth="11.42578125" defaultRowHeight="15" x14ac:dyDescent="0.25"/>
  <cols>
    <col min="1" max="2" width="22.5703125" customWidth="1"/>
    <col min="3" max="3" width="84.42578125" customWidth="1"/>
  </cols>
  <sheetData>
    <row r="1" spans="1:3" ht="36" customHeight="1" thickBot="1" x14ac:dyDescent="0.3">
      <c r="A1" s="432" t="s">
        <v>402</v>
      </c>
      <c r="B1" s="432"/>
      <c r="C1" s="432"/>
    </row>
    <row r="2" spans="1:3" ht="16.5" thickBot="1" x14ac:dyDescent="0.3">
      <c r="A2" s="65" t="s">
        <v>54</v>
      </c>
      <c r="B2" s="82"/>
      <c r="C2" s="2" t="s">
        <v>55</v>
      </c>
    </row>
    <row r="3" spans="1:3" ht="30" x14ac:dyDescent="0.25">
      <c r="A3" s="424" t="s">
        <v>56</v>
      </c>
      <c r="B3" s="425"/>
      <c r="C3" s="52" t="s">
        <v>224</v>
      </c>
    </row>
    <row r="4" spans="1:3" ht="174" customHeight="1" x14ac:dyDescent="0.25">
      <c r="A4" s="406" t="s">
        <v>57</v>
      </c>
      <c r="B4" s="407"/>
      <c r="C4" s="27" t="s">
        <v>204</v>
      </c>
    </row>
    <row r="5" spans="1:3" ht="30" x14ac:dyDescent="0.25">
      <c r="A5" s="403" t="s">
        <v>58</v>
      </c>
      <c r="B5" s="404"/>
      <c r="C5" s="10" t="s">
        <v>29</v>
      </c>
    </row>
    <row r="6" spans="1:3" ht="30" x14ac:dyDescent="0.25">
      <c r="A6" s="429" t="s">
        <v>153</v>
      </c>
      <c r="B6" s="430"/>
      <c r="C6" s="10" t="s">
        <v>205</v>
      </c>
    </row>
    <row r="7" spans="1:3" x14ac:dyDescent="0.25">
      <c r="A7" s="403" t="s">
        <v>155</v>
      </c>
      <c r="B7" s="404"/>
      <c r="C7" s="10" t="s">
        <v>100</v>
      </c>
    </row>
    <row r="8" spans="1:3" ht="51" customHeight="1" x14ac:dyDescent="0.25">
      <c r="A8" s="403" t="s">
        <v>62</v>
      </c>
      <c r="B8" s="404"/>
      <c r="C8" s="56" t="s">
        <v>226</v>
      </c>
    </row>
    <row r="9" spans="1:3" ht="15.75" x14ac:dyDescent="0.25">
      <c r="A9" s="415" t="s">
        <v>63</v>
      </c>
      <c r="B9" s="68" t="s">
        <v>156</v>
      </c>
      <c r="C9" s="10"/>
    </row>
    <row r="10" spans="1:3" ht="15.75" x14ac:dyDescent="0.25">
      <c r="A10" s="416"/>
      <c r="B10" s="68" t="s">
        <v>158</v>
      </c>
      <c r="C10" s="11" t="s">
        <v>142</v>
      </c>
    </row>
    <row r="11" spans="1:3" x14ac:dyDescent="0.25">
      <c r="A11" s="403" t="s">
        <v>11</v>
      </c>
      <c r="B11" s="404"/>
      <c r="C11" s="92">
        <v>0.04</v>
      </c>
    </row>
    <row r="12" spans="1:3" ht="90" customHeight="1" x14ac:dyDescent="0.25">
      <c r="A12" s="403" t="s">
        <v>3</v>
      </c>
      <c r="B12" s="404"/>
      <c r="C12" s="62" t="s">
        <v>512</v>
      </c>
    </row>
    <row r="13" spans="1:3" x14ac:dyDescent="0.25">
      <c r="A13" s="403" t="s">
        <v>64</v>
      </c>
      <c r="B13" s="404"/>
      <c r="C13" s="8" t="s">
        <v>143</v>
      </c>
    </row>
    <row r="14" spans="1:3" ht="30" x14ac:dyDescent="0.25">
      <c r="A14" s="417" t="s">
        <v>160</v>
      </c>
      <c r="B14" s="418"/>
      <c r="C14" s="56" t="s">
        <v>203</v>
      </c>
    </row>
    <row r="15" spans="1:3" x14ac:dyDescent="0.25">
      <c r="A15" s="408" t="s">
        <v>67</v>
      </c>
      <c r="B15" s="409"/>
      <c r="C15" s="11" t="s">
        <v>69</v>
      </c>
    </row>
    <row r="16" spans="1:3" x14ac:dyDescent="0.25">
      <c r="A16" s="410"/>
      <c r="B16" s="411"/>
      <c r="C16" s="11" t="s">
        <v>70</v>
      </c>
    </row>
    <row r="17" spans="1:3" x14ac:dyDescent="0.25">
      <c r="A17" s="412"/>
      <c r="B17" s="407"/>
      <c r="C17" s="12" t="s">
        <v>71</v>
      </c>
    </row>
    <row r="18" spans="1:3" x14ac:dyDescent="0.25">
      <c r="A18" s="403" t="s">
        <v>72</v>
      </c>
      <c r="B18" s="404"/>
      <c r="C18" s="10" t="s">
        <v>73</v>
      </c>
    </row>
    <row r="19" spans="1:3" ht="60.75" thickBot="1" x14ac:dyDescent="0.3">
      <c r="A19" s="413" t="s">
        <v>74</v>
      </c>
      <c r="B19" s="414"/>
      <c r="C19" s="90" t="s">
        <v>206</v>
      </c>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1"/>
  <sheetViews>
    <sheetView zoomScale="60" zoomScaleNormal="60" zoomScaleSheetLayoutView="53" zoomScalePageLayoutView="110" workbookViewId="0">
      <pane xSplit="2" ySplit="5" topLeftCell="G33" activePane="bottomRight" state="frozen"/>
      <selection pane="topRight" activeCell="C1" sqref="C1"/>
      <selection pane="bottomLeft" activeCell="A6" sqref="A6"/>
      <selection pane="bottomRight" activeCell="I6" sqref="I6"/>
    </sheetView>
  </sheetViews>
  <sheetFormatPr baseColWidth="10" defaultColWidth="10.85546875" defaultRowHeight="14.25" x14ac:dyDescent="0.2"/>
  <cols>
    <col min="1" max="1" width="18.42578125" style="30" customWidth="1"/>
    <col min="2" max="3" width="10.85546875" style="143"/>
    <col min="4" max="4" width="13.85546875" style="143" customWidth="1"/>
    <col min="5" max="5" width="20.85546875" style="143" customWidth="1"/>
    <col min="6" max="6" width="11.7109375" style="143" customWidth="1"/>
    <col min="7" max="13" width="10.85546875" style="143"/>
    <col min="14" max="14" width="27.140625" style="143" customWidth="1"/>
    <col min="15" max="16384" width="10.85546875" style="30"/>
  </cols>
  <sheetData>
    <row r="1" spans="1:14" x14ac:dyDescent="0.2">
      <c r="A1" s="266" t="s">
        <v>446</v>
      </c>
      <c r="B1" s="267"/>
      <c r="C1" s="267"/>
      <c r="D1" s="267"/>
      <c r="E1" s="267"/>
      <c r="F1" s="267"/>
      <c r="G1" s="267"/>
      <c r="H1" s="267"/>
      <c r="I1" s="267"/>
      <c r="J1" s="267"/>
      <c r="K1" s="267"/>
      <c r="L1" s="267"/>
      <c r="M1" s="267"/>
      <c r="N1" s="267"/>
    </row>
    <row r="2" spans="1:14" x14ac:dyDescent="0.2">
      <c r="A2" s="268"/>
      <c r="B2" s="268"/>
      <c r="C2" s="268"/>
      <c r="D2" s="268"/>
      <c r="E2" s="268"/>
      <c r="F2" s="268"/>
      <c r="G2" s="268"/>
      <c r="H2" s="268"/>
      <c r="I2" s="268"/>
      <c r="J2" s="268"/>
      <c r="K2" s="268"/>
      <c r="L2" s="268"/>
      <c r="M2" s="268"/>
      <c r="N2" s="268"/>
    </row>
    <row r="3" spans="1:14" ht="32.450000000000003" customHeight="1" x14ac:dyDescent="0.25">
      <c r="A3" s="269" t="s">
        <v>285</v>
      </c>
      <c r="B3" s="270"/>
      <c r="C3" s="270"/>
      <c r="D3" s="270"/>
      <c r="E3" s="270"/>
      <c r="F3" s="270"/>
      <c r="G3" s="270"/>
      <c r="H3" s="270"/>
      <c r="I3" s="270"/>
      <c r="J3" s="270"/>
      <c r="K3" s="270"/>
      <c r="L3" s="270"/>
      <c r="M3" s="270"/>
      <c r="N3" s="271"/>
    </row>
    <row r="4" spans="1:14" x14ac:dyDescent="0.2">
      <c r="A4" s="272" t="s">
        <v>1</v>
      </c>
      <c r="B4" s="265" t="s">
        <v>2</v>
      </c>
      <c r="C4" s="265" t="s">
        <v>3</v>
      </c>
      <c r="D4" s="265" t="s">
        <v>4</v>
      </c>
      <c r="E4" s="265"/>
      <c r="F4" s="265" t="s">
        <v>5</v>
      </c>
      <c r="G4" s="265"/>
      <c r="H4" s="265"/>
      <c r="I4" s="265"/>
      <c r="J4" s="265"/>
      <c r="K4" s="265"/>
      <c r="L4" s="273" t="s">
        <v>12</v>
      </c>
      <c r="M4" s="277" t="s">
        <v>7</v>
      </c>
      <c r="N4" s="265" t="s">
        <v>8</v>
      </c>
    </row>
    <row r="5" spans="1:14" ht="92.1" customHeight="1" x14ac:dyDescent="0.2">
      <c r="A5" s="272"/>
      <c r="B5" s="265"/>
      <c r="C5" s="265"/>
      <c r="D5" s="150" t="s">
        <v>9</v>
      </c>
      <c r="E5" s="150" t="s">
        <v>10</v>
      </c>
      <c r="F5" s="150" t="s">
        <v>11</v>
      </c>
      <c r="G5" s="150">
        <v>2019</v>
      </c>
      <c r="H5" s="150">
        <v>20</v>
      </c>
      <c r="I5" s="150">
        <v>21</v>
      </c>
      <c r="J5" s="150">
        <v>22</v>
      </c>
      <c r="K5" s="150">
        <v>23</v>
      </c>
      <c r="L5" s="273"/>
      <c r="M5" s="277"/>
      <c r="N5" s="265"/>
    </row>
    <row r="6" spans="1:14" ht="409.6" customHeight="1" x14ac:dyDescent="0.2">
      <c r="A6" s="274" t="s">
        <v>287</v>
      </c>
      <c r="B6" s="291" t="s">
        <v>542</v>
      </c>
      <c r="C6" s="178" t="s">
        <v>496</v>
      </c>
      <c r="D6" s="179" t="s">
        <v>543</v>
      </c>
      <c r="E6" s="180" t="s">
        <v>53</v>
      </c>
      <c r="F6" s="181"/>
      <c r="G6" s="182">
        <v>2</v>
      </c>
      <c r="H6" s="183">
        <v>1</v>
      </c>
      <c r="I6" s="183">
        <v>1</v>
      </c>
      <c r="J6" s="183">
        <v>1</v>
      </c>
      <c r="K6" s="183">
        <v>1</v>
      </c>
      <c r="L6" s="284">
        <f>25+45+25</f>
        <v>95</v>
      </c>
      <c r="M6" s="175" t="s">
        <v>448</v>
      </c>
      <c r="N6" s="178" t="s">
        <v>489</v>
      </c>
    </row>
    <row r="7" spans="1:14" ht="257.10000000000002" customHeight="1" x14ac:dyDescent="0.2">
      <c r="A7" s="274"/>
      <c r="B7" s="291"/>
      <c r="C7" s="178" t="s">
        <v>495</v>
      </c>
      <c r="D7" s="179" t="s">
        <v>544</v>
      </c>
      <c r="E7" s="180" t="s">
        <v>13</v>
      </c>
      <c r="F7" s="182">
        <v>96</v>
      </c>
      <c r="G7" s="182">
        <v>90</v>
      </c>
      <c r="H7" s="182">
        <v>0</v>
      </c>
      <c r="I7" s="183">
        <v>90</v>
      </c>
      <c r="J7" s="183">
        <v>90</v>
      </c>
      <c r="K7" s="183">
        <v>90</v>
      </c>
      <c r="L7" s="284"/>
      <c r="M7" s="175" t="s">
        <v>448</v>
      </c>
      <c r="N7" s="178" t="s">
        <v>490</v>
      </c>
    </row>
    <row r="8" spans="1:14" ht="96.75" customHeight="1" x14ac:dyDescent="0.2">
      <c r="A8" s="274"/>
      <c r="B8" s="291"/>
      <c r="C8" s="184"/>
      <c r="D8" s="179" t="s">
        <v>545</v>
      </c>
      <c r="E8" s="180" t="s">
        <v>40</v>
      </c>
      <c r="F8" s="185">
        <v>0</v>
      </c>
      <c r="G8" s="185">
        <v>18863</v>
      </c>
      <c r="H8" s="185">
        <v>0</v>
      </c>
      <c r="I8" s="185">
        <v>15000</v>
      </c>
      <c r="J8" s="185">
        <v>15000</v>
      </c>
      <c r="K8" s="185">
        <v>15000</v>
      </c>
      <c r="L8" s="284">
        <v>20</v>
      </c>
      <c r="M8" s="175" t="s">
        <v>449</v>
      </c>
      <c r="N8" s="178"/>
    </row>
    <row r="9" spans="1:14" ht="77.25" customHeight="1" x14ac:dyDescent="0.2">
      <c r="A9" s="274"/>
      <c r="B9" s="291"/>
      <c r="C9" s="184"/>
      <c r="D9" s="179" t="s">
        <v>546</v>
      </c>
      <c r="E9" s="180" t="s">
        <v>39</v>
      </c>
      <c r="F9" s="186">
        <v>0</v>
      </c>
      <c r="G9" s="187">
        <v>0</v>
      </c>
      <c r="H9" s="186">
        <v>0</v>
      </c>
      <c r="I9" s="186">
        <v>90</v>
      </c>
      <c r="J9" s="186">
        <v>90</v>
      </c>
      <c r="K9" s="186">
        <v>90</v>
      </c>
      <c r="L9" s="284"/>
      <c r="M9" s="175" t="s">
        <v>450</v>
      </c>
      <c r="N9" s="178"/>
    </row>
    <row r="10" spans="1:14" ht="276" customHeight="1" x14ac:dyDescent="0.2">
      <c r="A10" s="275" t="s">
        <v>289</v>
      </c>
      <c r="B10" s="259" t="s">
        <v>547</v>
      </c>
      <c r="C10" s="289" t="s">
        <v>494</v>
      </c>
      <c r="D10" s="188" t="s">
        <v>548</v>
      </c>
      <c r="E10" s="189" t="s">
        <v>22</v>
      </c>
      <c r="F10" s="190">
        <v>5</v>
      </c>
      <c r="G10" s="191">
        <f>5%/20%/100%</f>
        <v>0.25</v>
      </c>
      <c r="H10" s="191">
        <f>4%/20%*100%</f>
        <v>0.19999999999999998</v>
      </c>
      <c r="I10" s="191">
        <f>4%/16%*100%</f>
        <v>0.25</v>
      </c>
      <c r="J10" s="191">
        <f>4%/16%*100%</f>
        <v>0.25</v>
      </c>
      <c r="K10" s="191">
        <f>4%/16%*100%</f>
        <v>0.25</v>
      </c>
      <c r="L10" s="192">
        <v>48</v>
      </c>
      <c r="M10" s="193" t="s">
        <v>451</v>
      </c>
      <c r="N10" s="157" t="s">
        <v>37</v>
      </c>
    </row>
    <row r="11" spans="1:14" ht="137.44999999999999" customHeight="1" x14ac:dyDescent="0.2">
      <c r="A11" s="276"/>
      <c r="B11" s="287"/>
      <c r="C11" s="290"/>
      <c r="D11" s="188" t="s">
        <v>549</v>
      </c>
      <c r="E11" s="180" t="s">
        <v>17</v>
      </c>
      <c r="F11" s="183">
        <v>0</v>
      </c>
      <c r="G11" s="183">
        <v>0</v>
      </c>
      <c r="H11" s="183">
        <v>7</v>
      </c>
      <c r="I11" s="183">
        <v>0</v>
      </c>
      <c r="J11" s="183">
        <v>0</v>
      </c>
      <c r="K11" s="183">
        <v>0</v>
      </c>
      <c r="L11" s="194">
        <f>31</f>
        <v>31</v>
      </c>
      <c r="M11" s="195" t="s">
        <v>452</v>
      </c>
      <c r="N11" s="155" t="s">
        <v>215</v>
      </c>
    </row>
    <row r="12" spans="1:14" ht="134.1" customHeight="1" x14ac:dyDescent="0.2">
      <c r="A12" s="281" t="s">
        <v>290</v>
      </c>
      <c r="B12" s="258" t="s">
        <v>550</v>
      </c>
      <c r="C12" s="178" t="s">
        <v>44</v>
      </c>
      <c r="D12" s="188" t="s">
        <v>551</v>
      </c>
      <c r="E12" s="196" t="s">
        <v>13</v>
      </c>
      <c r="F12" s="197" t="s">
        <v>447</v>
      </c>
      <c r="G12" s="182">
        <v>80</v>
      </c>
      <c r="H12" s="182">
        <v>95</v>
      </c>
      <c r="I12" s="182">
        <v>85</v>
      </c>
      <c r="J12" s="182">
        <v>85</v>
      </c>
      <c r="K12" s="182">
        <v>85</v>
      </c>
      <c r="L12" s="198">
        <v>5</v>
      </c>
      <c r="M12" s="175" t="s">
        <v>451</v>
      </c>
      <c r="N12" s="178" t="s">
        <v>569</v>
      </c>
    </row>
    <row r="13" spans="1:14" ht="362.45" customHeight="1" x14ac:dyDescent="0.2">
      <c r="A13" s="276"/>
      <c r="B13" s="287"/>
      <c r="C13" s="155" t="s">
        <v>45</v>
      </c>
      <c r="D13" s="188" t="s">
        <v>552</v>
      </c>
      <c r="E13" s="196" t="s">
        <v>23</v>
      </c>
      <c r="F13" s="197" t="s">
        <v>447</v>
      </c>
      <c r="G13" s="182">
        <v>80</v>
      </c>
      <c r="H13" s="182">
        <v>90</v>
      </c>
      <c r="I13" s="182">
        <v>80</v>
      </c>
      <c r="J13" s="182">
        <v>80</v>
      </c>
      <c r="K13" s="182">
        <v>80</v>
      </c>
      <c r="L13" s="198">
        <v>5</v>
      </c>
      <c r="M13" s="175" t="s">
        <v>451</v>
      </c>
      <c r="N13" s="178" t="s">
        <v>31</v>
      </c>
    </row>
    <row r="14" spans="1:14" ht="84.75" customHeight="1" x14ac:dyDescent="0.2">
      <c r="A14" s="281" t="s">
        <v>288</v>
      </c>
      <c r="B14" s="278" t="s">
        <v>553</v>
      </c>
      <c r="C14" s="278" t="s">
        <v>517</v>
      </c>
      <c r="D14" s="188" t="s">
        <v>554</v>
      </c>
      <c r="E14" s="196" t="s">
        <v>32</v>
      </c>
      <c r="F14" s="197">
        <v>0</v>
      </c>
      <c r="G14" s="197">
        <v>140</v>
      </c>
      <c r="H14" s="197">
        <v>70</v>
      </c>
      <c r="I14" s="183">
        <v>140</v>
      </c>
      <c r="J14" s="183">
        <v>140</v>
      </c>
      <c r="K14" s="183">
        <v>0</v>
      </c>
      <c r="L14" s="199">
        <f>13+14+14+14</f>
        <v>55</v>
      </c>
      <c r="M14" s="175" t="s">
        <v>485</v>
      </c>
      <c r="N14" s="175"/>
    </row>
    <row r="15" spans="1:14" ht="78" customHeight="1" x14ac:dyDescent="0.2">
      <c r="A15" s="275"/>
      <c r="B15" s="279"/>
      <c r="C15" s="279"/>
      <c r="D15" s="188" t="s">
        <v>555</v>
      </c>
      <c r="E15" s="196" t="s">
        <v>33</v>
      </c>
      <c r="F15" s="183">
        <v>0</v>
      </c>
      <c r="G15" s="197">
        <v>0</v>
      </c>
      <c r="H15" s="200">
        <f>5%/44%/100%</f>
        <v>0.11363636363636365</v>
      </c>
      <c r="I15" s="200">
        <f t="shared" ref="I15:K15" si="0">5%/44%/100%</f>
        <v>0.11363636363636365</v>
      </c>
      <c r="J15" s="200">
        <f t="shared" si="0"/>
        <v>0.11363636363636365</v>
      </c>
      <c r="K15" s="200">
        <f t="shared" si="0"/>
        <v>0.11363636363636365</v>
      </c>
      <c r="L15" s="198">
        <v>9.1999999999999993</v>
      </c>
      <c r="M15" s="175" t="s">
        <v>453</v>
      </c>
      <c r="N15" s="175"/>
    </row>
    <row r="16" spans="1:14" ht="85.5" customHeight="1" x14ac:dyDescent="0.2">
      <c r="A16" s="275"/>
      <c r="B16" s="279"/>
      <c r="C16" s="279"/>
      <c r="D16" s="188" t="s">
        <v>556</v>
      </c>
      <c r="E16" s="196" t="s">
        <v>34</v>
      </c>
      <c r="F16" s="183">
        <v>0</v>
      </c>
      <c r="G16" s="197">
        <v>0</v>
      </c>
      <c r="H16" s="200">
        <f>8%/44%/100%</f>
        <v>0.18181818181818182</v>
      </c>
      <c r="I16" s="200">
        <f>8%/50%/100%</f>
        <v>0.16</v>
      </c>
      <c r="J16" s="200">
        <f>8%/50%/100%</f>
        <v>0.16</v>
      </c>
      <c r="K16" s="200">
        <f>8%/50%/100%</f>
        <v>0.16</v>
      </c>
      <c r="L16" s="198">
        <v>9.1999999999999993</v>
      </c>
      <c r="M16" s="175" t="s">
        <v>454</v>
      </c>
      <c r="N16" s="175"/>
    </row>
    <row r="17" spans="1:15" ht="85.5" customHeight="1" x14ac:dyDescent="0.2">
      <c r="A17" s="275"/>
      <c r="B17" s="280"/>
      <c r="C17" s="280"/>
      <c r="D17" s="188" t="s">
        <v>557</v>
      </c>
      <c r="E17" s="196" t="s">
        <v>35</v>
      </c>
      <c r="F17" s="183">
        <v>0</v>
      </c>
      <c r="G17" s="197">
        <v>0</v>
      </c>
      <c r="H17" s="200">
        <f>12%/44%/100%</f>
        <v>0.27272727272727271</v>
      </c>
      <c r="I17" s="200">
        <f>10%/28%/100%</f>
        <v>0.35714285714285715</v>
      </c>
      <c r="J17" s="200">
        <f t="shared" ref="J17:K17" si="1">10%/28%/100%</f>
        <v>0.35714285714285715</v>
      </c>
      <c r="K17" s="200">
        <f t="shared" si="1"/>
        <v>0.35714285714285715</v>
      </c>
      <c r="L17" s="198">
        <v>52</v>
      </c>
      <c r="M17" s="175" t="s">
        <v>455</v>
      </c>
      <c r="N17" s="175"/>
    </row>
    <row r="18" spans="1:15" ht="269.10000000000002" customHeight="1" x14ac:dyDescent="0.2">
      <c r="A18" s="275"/>
      <c r="B18" s="258" t="s">
        <v>558</v>
      </c>
      <c r="C18" s="282" t="s">
        <v>491</v>
      </c>
      <c r="D18" s="188" t="s">
        <v>559</v>
      </c>
      <c r="E18" s="178" t="s">
        <v>30</v>
      </c>
      <c r="F18" s="200">
        <f>317/700</f>
        <v>0.45285714285714285</v>
      </c>
      <c r="G18" s="200">
        <f>220/700</f>
        <v>0.31428571428571428</v>
      </c>
      <c r="H18" s="200">
        <f>120/700</f>
        <v>0.17142857142857143</v>
      </c>
      <c r="I18" s="200">
        <v>0.43</v>
      </c>
      <c r="J18" s="200">
        <v>0.43</v>
      </c>
      <c r="K18" s="200">
        <v>0.43</v>
      </c>
      <c r="L18" s="201">
        <f>0.9+0.45+0.45</f>
        <v>1.8</v>
      </c>
      <c r="M18" s="175" t="s">
        <v>486</v>
      </c>
      <c r="N18" s="178" t="s">
        <v>38</v>
      </c>
    </row>
    <row r="19" spans="1:15" ht="156" x14ac:dyDescent="0.2">
      <c r="A19" s="275"/>
      <c r="B19" s="259"/>
      <c r="C19" s="283"/>
      <c r="D19" s="188" t="s">
        <v>560</v>
      </c>
      <c r="E19" s="155" t="s">
        <v>29</v>
      </c>
      <c r="F19" s="202">
        <f>8/210</f>
        <v>3.8095238095238099E-2</v>
      </c>
      <c r="G19" s="202">
        <f t="shared" ref="G19:K19" si="2">7%/220%</f>
        <v>3.1818181818181822E-2</v>
      </c>
      <c r="H19" s="202">
        <f>7%/120%</f>
        <v>5.8333333333333341E-2</v>
      </c>
      <c r="I19" s="202">
        <f t="shared" si="2"/>
        <v>3.1818181818181822E-2</v>
      </c>
      <c r="J19" s="202">
        <f t="shared" si="2"/>
        <v>3.1818181818181822E-2</v>
      </c>
      <c r="K19" s="202">
        <f t="shared" si="2"/>
        <v>3.1818181818181822E-2</v>
      </c>
      <c r="L19" s="201">
        <f>0.3+0.3+0.3</f>
        <v>0.89999999999999991</v>
      </c>
      <c r="M19" s="195" t="s">
        <v>456</v>
      </c>
      <c r="N19" s="155" t="s">
        <v>28</v>
      </c>
    </row>
    <row r="20" spans="1:15" ht="161.1" customHeight="1" x14ac:dyDescent="0.2">
      <c r="A20" s="275"/>
      <c r="B20" s="287"/>
      <c r="C20" s="288"/>
      <c r="D20" s="188" t="s">
        <v>561</v>
      </c>
      <c r="E20" s="178" t="s">
        <v>32</v>
      </c>
      <c r="F20" s="183">
        <v>0</v>
      </c>
      <c r="G20" s="183">
        <v>2795</v>
      </c>
      <c r="H20" s="183">
        <v>0</v>
      </c>
      <c r="I20" s="183">
        <v>5490</v>
      </c>
      <c r="J20" s="183">
        <v>5490</v>
      </c>
      <c r="K20" s="183">
        <v>0</v>
      </c>
      <c r="L20" s="201">
        <f>8.91+0+19.52+20.82</f>
        <v>49.25</v>
      </c>
      <c r="M20" s="175" t="s">
        <v>456</v>
      </c>
      <c r="N20" s="178" t="s">
        <v>227</v>
      </c>
    </row>
    <row r="21" spans="1:15" ht="172.5" customHeight="1" x14ac:dyDescent="0.2">
      <c r="A21" s="275"/>
      <c r="B21" s="258" t="s">
        <v>562</v>
      </c>
      <c r="C21" s="155" t="s">
        <v>492</v>
      </c>
      <c r="D21" s="179" t="s">
        <v>563</v>
      </c>
      <c r="E21" s="196" t="s">
        <v>26</v>
      </c>
      <c r="F21" s="200">
        <v>0.9</v>
      </c>
      <c r="G21" s="200">
        <v>0.9</v>
      </c>
      <c r="H21" s="200">
        <v>0</v>
      </c>
      <c r="I21" s="200">
        <v>0.9</v>
      </c>
      <c r="J21" s="200">
        <v>0.9</v>
      </c>
      <c r="K21" s="200">
        <v>0.9</v>
      </c>
      <c r="L21" s="198">
        <f>9+9+9</f>
        <v>27</v>
      </c>
      <c r="M21" s="203" t="s">
        <v>457</v>
      </c>
      <c r="N21" s="178" t="s">
        <v>24</v>
      </c>
    </row>
    <row r="22" spans="1:15" ht="212.45" customHeight="1" x14ac:dyDescent="0.2">
      <c r="A22" s="275"/>
      <c r="B22" s="259"/>
      <c r="C22" s="216" t="s">
        <v>493</v>
      </c>
      <c r="D22" s="188" t="s">
        <v>564</v>
      </c>
      <c r="E22" s="204" t="s">
        <v>32</v>
      </c>
      <c r="F22" s="205">
        <v>0</v>
      </c>
      <c r="G22" s="206">
        <v>4650</v>
      </c>
      <c r="H22" s="206">
        <v>11130</v>
      </c>
      <c r="I22" s="206">
        <v>34850</v>
      </c>
      <c r="J22" s="206">
        <v>34850</v>
      </c>
      <c r="K22" s="207">
        <v>0</v>
      </c>
      <c r="L22" s="208">
        <f>4.15+12.42+36.53+36.53</f>
        <v>89.63</v>
      </c>
      <c r="M22" s="209" t="s">
        <v>457</v>
      </c>
      <c r="N22" s="155" t="s">
        <v>565</v>
      </c>
    </row>
    <row r="23" spans="1:15" ht="62.25" customHeight="1" x14ac:dyDescent="0.2">
      <c r="A23" s="275"/>
      <c r="B23" s="259"/>
      <c r="C23" s="216"/>
      <c r="D23" s="215"/>
      <c r="E23" s="218"/>
      <c r="F23" s="210"/>
      <c r="G23" s="211"/>
      <c r="H23" s="211"/>
      <c r="I23" s="211"/>
      <c r="J23" s="211"/>
      <c r="K23" s="212"/>
      <c r="L23" s="213"/>
      <c r="M23" s="214"/>
      <c r="N23" s="157" t="s">
        <v>566</v>
      </c>
    </row>
    <row r="24" spans="1:15" ht="264" customHeight="1" x14ac:dyDescent="0.2">
      <c r="A24" s="275"/>
      <c r="B24" s="259"/>
      <c r="C24" s="217"/>
      <c r="D24" s="264" t="s">
        <v>532</v>
      </c>
      <c r="E24" s="282" t="s">
        <v>286</v>
      </c>
      <c r="F24" s="260">
        <v>0.74</v>
      </c>
      <c r="G24" s="260">
        <v>0.75</v>
      </c>
      <c r="H24" s="260">
        <v>0</v>
      </c>
      <c r="I24" s="260">
        <v>0.8</v>
      </c>
      <c r="J24" s="260">
        <v>0.8</v>
      </c>
      <c r="K24" s="260">
        <v>0.8</v>
      </c>
      <c r="L24" s="262">
        <f>9+9+9</f>
        <v>27</v>
      </c>
      <c r="M24" s="285" t="s">
        <v>457</v>
      </c>
      <c r="N24" s="258" t="s">
        <v>25</v>
      </c>
    </row>
    <row r="25" spans="1:15" ht="18" customHeight="1" x14ac:dyDescent="0.2">
      <c r="A25" s="275"/>
      <c r="B25" s="259"/>
      <c r="C25" s="216"/>
      <c r="D25" s="264"/>
      <c r="E25" s="283"/>
      <c r="F25" s="261"/>
      <c r="G25" s="261"/>
      <c r="H25" s="261"/>
      <c r="I25" s="261"/>
      <c r="J25" s="261"/>
      <c r="K25" s="261"/>
      <c r="L25" s="263"/>
      <c r="M25" s="286"/>
      <c r="N25" s="259"/>
    </row>
    <row r="26" spans="1:15" ht="132" x14ac:dyDescent="0.2">
      <c r="A26" s="257" t="s">
        <v>52</v>
      </c>
      <c r="B26" s="170" t="s">
        <v>536</v>
      </c>
      <c r="C26" s="171" t="s">
        <v>537</v>
      </c>
      <c r="D26" s="170" t="s">
        <v>533</v>
      </c>
      <c r="E26" s="170" t="s">
        <v>265</v>
      </c>
      <c r="F26" s="172">
        <v>3</v>
      </c>
      <c r="G26" s="172">
        <v>3</v>
      </c>
      <c r="H26" s="172">
        <v>3</v>
      </c>
      <c r="I26" s="172">
        <v>3</v>
      </c>
      <c r="J26" s="172">
        <v>3</v>
      </c>
      <c r="K26" s="172">
        <v>0</v>
      </c>
      <c r="L26" s="172">
        <v>42.2</v>
      </c>
      <c r="M26" s="173" t="s">
        <v>457</v>
      </c>
      <c r="N26" s="177" t="s">
        <v>269</v>
      </c>
      <c r="O26" s="174"/>
    </row>
    <row r="27" spans="1:15" ht="142.5" customHeight="1" x14ac:dyDescent="0.2">
      <c r="A27" s="257"/>
      <c r="B27" s="170" t="s">
        <v>538</v>
      </c>
      <c r="C27" s="175" t="s">
        <v>539</v>
      </c>
      <c r="D27" s="170" t="s">
        <v>534</v>
      </c>
      <c r="E27" s="170" t="s">
        <v>271</v>
      </c>
      <c r="F27" s="172">
        <v>0</v>
      </c>
      <c r="G27" s="172">
        <v>0</v>
      </c>
      <c r="H27" s="172">
        <v>7</v>
      </c>
      <c r="I27" s="172">
        <v>11</v>
      </c>
      <c r="J27" s="172">
        <v>11</v>
      </c>
      <c r="K27" s="141">
        <v>0</v>
      </c>
      <c r="L27" s="141">
        <v>9.42</v>
      </c>
      <c r="M27" s="173" t="s">
        <v>487</v>
      </c>
      <c r="N27" s="177" t="s">
        <v>567</v>
      </c>
      <c r="O27" s="174"/>
    </row>
    <row r="28" spans="1:15" ht="166.5" customHeight="1" x14ac:dyDescent="0.2">
      <c r="A28" s="257"/>
      <c r="B28" s="170" t="s">
        <v>540</v>
      </c>
      <c r="C28" s="175" t="s">
        <v>541</v>
      </c>
      <c r="D28" s="170" t="s">
        <v>535</v>
      </c>
      <c r="E28" s="170" t="s">
        <v>51</v>
      </c>
      <c r="F28" s="172">
        <v>0</v>
      </c>
      <c r="G28" s="172">
        <v>0</v>
      </c>
      <c r="H28" s="172">
        <v>4</v>
      </c>
      <c r="I28" s="172">
        <v>13</v>
      </c>
      <c r="J28" s="172">
        <v>13</v>
      </c>
      <c r="K28" s="141">
        <v>0</v>
      </c>
      <c r="L28" s="141">
        <f>2.98+14.92+21.92</f>
        <v>39.82</v>
      </c>
      <c r="M28" s="173" t="s">
        <v>458</v>
      </c>
      <c r="N28" s="177" t="s">
        <v>568</v>
      </c>
      <c r="O28" s="174"/>
    </row>
    <row r="29" spans="1:15" x14ac:dyDescent="0.2">
      <c r="A29" s="176"/>
      <c r="B29" s="176"/>
      <c r="C29" s="176"/>
      <c r="D29" s="176"/>
      <c r="E29" s="176"/>
      <c r="F29" s="176"/>
      <c r="G29" s="176"/>
      <c r="H29" s="176"/>
      <c r="I29" s="176"/>
      <c r="J29" s="176"/>
      <c r="K29" s="176"/>
      <c r="L29" s="176"/>
      <c r="M29" s="176"/>
      <c r="N29" s="176"/>
      <c r="O29" s="174"/>
    </row>
    <row r="30" spans="1:15" x14ac:dyDescent="0.2">
      <c r="A30" s="176"/>
      <c r="B30" s="176"/>
      <c r="C30" s="176"/>
      <c r="D30" s="176"/>
      <c r="E30" s="176"/>
      <c r="F30" s="176"/>
      <c r="G30" s="176"/>
      <c r="H30" s="176"/>
      <c r="I30" s="176"/>
      <c r="J30" s="176"/>
      <c r="K30" s="176"/>
      <c r="L30" s="176"/>
      <c r="M30" s="176"/>
      <c r="N30" s="176"/>
      <c r="O30" s="174"/>
    </row>
    <row r="31" spans="1:15" x14ac:dyDescent="0.2">
      <c r="A31" s="142"/>
      <c r="B31" s="142"/>
      <c r="C31" s="142"/>
      <c r="D31" s="142"/>
      <c r="E31" s="142"/>
      <c r="F31" s="142"/>
      <c r="G31" s="142"/>
      <c r="H31" s="142"/>
      <c r="I31" s="142"/>
      <c r="J31" s="142"/>
      <c r="K31" s="142"/>
      <c r="L31" s="142"/>
      <c r="M31" s="142"/>
      <c r="N31" s="142"/>
    </row>
    <row r="32" spans="1:15" x14ac:dyDescent="0.2">
      <c r="A32" s="142"/>
      <c r="B32" s="142"/>
      <c r="C32" s="142"/>
      <c r="D32" s="142"/>
      <c r="E32" s="142"/>
      <c r="F32" s="142"/>
      <c r="G32" s="142"/>
      <c r="H32" s="142"/>
      <c r="I32" s="142"/>
      <c r="J32" s="142"/>
      <c r="K32" s="142"/>
      <c r="L32" s="142"/>
      <c r="M32" s="142"/>
      <c r="N32" s="142"/>
    </row>
    <row r="33" spans="1:14" x14ac:dyDescent="0.2">
      <c r="A33" s="142"/>
      <c r="B33" s="142"/>
      <c r="C33" s="142"/>
      <c r="D33" s="142"/>
      <c r="E33" s="142"/>
      <c r="F33" s="142"/>
      <c r="G33" s="142"/>
      <c r="H33" s="142"/>
      <c r="I33" s="142"/>
      <c r="J33" s="142"/>
      <c r="K33" s="142"/>
      <c r="L33" s="142"/>
      <c r="M33" s="142"/>
      <c r="N33" s="142"/>
    </row>
    <row r="34" spans="1:14" x14ac:dyDescent="0.2">
      <c r="A34" s="142"/>
      <c r="B34" s="142"/>
      <c r="C34" s="142"/>
      <c r="D34" s="142"/>
      <c r="E34" s="142"/>
      <c r="F34" s="142"/>
      <c r="G34" s="142"/>
      <c r="H34" s="142"/>
      <c r="I34" s="142"/>
      <c r="J34" s="142"/>
      <c r="K34" s="142"/>
      <c r="L34" s="142"/>
      <c r="M34" s="142"/>
      <c r="N34" s="142"/>
    </row>
    <row r="35" spans="1:14" x14ac:dyDescent="0.2">
      <c r="A35" s="142"/>
      <c r="B35" s="142"/>
      <c r="C35" s="142"/>
      <c r="D35" s="142"/>
      <c r="E35" s="142"/>
      <c r="F35" s="142"/>
      <c r="G35" s="142"/>
      <c r="H35" s="142"/>
      <c r="I35" s="142"/>
      <c r="J35" s="142"/>
      <c r="K35" s="142"/>
      <c r="L35" s="142"/>
      <c r="M35" s="142"/>
      <c r="N35" s="142"/>
    </row>
    <row r="36" spans="1:14" ht="75.599999999999994" customHeight="1" x14ac:dyDescent="0.2">
      <c r="A36" s="142"/>
      <c r="B36" s="142"/>
      <c r="C36" s="142"/>
      <c r="D36" s="142"/>
      <c r="E36" s="142"/>
      <c r="F36" s="142"/>
      <c r="G36" s="142"/>
      <c r="H36" s="142"/>
      <c r="I36" s="142"/>
      <c r="J36" s="142"/>
      <c r="K36" s="142"/>
      <c r="L36" s="142"/>
      <c r="M36" s="142"/>
      <c r="N36" s="142"/>
    </row>
    <row r="37" spans="1:14" x14ac:dyDescent="0.2">
      <c r="A37" s="142"/>
      <c r="B37" s="142"/>
      <c r="C37" s="142"/>
      <c r="D37" s="142"/>
      <c r="E37" s="142"/>
      <c r="F37" s="142"/>
      <c r="G37" s="142"/>
      <c r="H37" s="142"/>
      <c r="I37" s="142"/>
      <c r="J37" s="142"/>
      <c r="K37" s="142"/>
      <c r="L37" s="142"/>
      <c r="M37" s="142"/>
      <c r="N37" s="142"/>
    </row>
    <row r="38" spans="1:14" x14ac:dyDescent="0.2">
      <c r="A38" s="142"/>
      <c r="B38" s="142"/>
      <c r="C38" s="142"/>
      <c r="D38" s="142"/>
      <c r="E38" s="142"/>
      <c r="F38" s="142"/>
      <c r="G38" s="142"/>
      <c r="H38" s="142"/>
      <c r="I38" s="142"/>
      <c r="J38" s="142"/>
      <c r="K38" s="142"/>
      <c r="L38" s="142"/>
      <c r="M38" s="142"/>
      <c r="N38" s="142"/>
    </row>
    <row r="39" spans="1:14" x14ac:dyDescent="0.2">
      <c r="A39" s="142"/>
      <c r="B39" s="142"/>
      <c r="C39" s="142"/>
      <c r="D39" s="142"/>
      <c r="E39" s="142"/>
      <c r="F39" s="142"/>
      <c r="G39" s="142"/>
      <c r="H39" s="142"/>
      <c r="I39" s="142"/>
      <c r="J39" s="142"/>
      <c r="K39" s="142"/>
      <c r="L39" s="142"/>
      <c r="M39" s="142"/>
      <c r="N39" s="142"/>
    </row>
    <row r="40" spans="1:14" x14ac:dyDescent="0.2">
      <c r="A40" s="142"/>
      <c r="B40" s="142"/>
      <c r="C40" s="142"/>
      <c r="D40" s="142"/>
      <c r="E40" s="142"/>
      <c r="F40" s="142"/>
      <c r="G40" s="142"/>
      <c r="H40" s="142"/>
      <c r="I40" s="142"/>
      <c r="J40" s="142"/>
      <c r="K40" s="142"/>
      <c r="L40" s="142"/>
      <c r="M40" s="142"/>
      <c r="N40" s="142"/>
    </row>
    <row r="41" spans="1:14" x14ac:dyDescent="0.2">
      <c r="A41" s="142"/>
      <c r="B41" s="142"/>
      <c r="C41" s="142"/>
      <c r="D41" s="142"/>
      <c r="E41" s="142"/>
      <c r="F41" s="142"/>
      <c r="G41" s="142"/>
      <c r="H41" s="142"/>
      <c r="I41" s="142"/>
      <c r="J41" s="142"/>
      <c r="K41" s="142"/>
      <c r="L41" s="142"/>
      <c r="M41" s="142"/>
      <c r="N41" s="142"/>
    </row>
  </sheetData>
  <mergeCells count="37">
    <mergeCell ref="B12:B13"/>
    <mergeCell ref="B14:B17"/>
    <mergeCell ref="B6:B9"/>
    <mergeCell ref="A6:A9"/>
    <mergeCell ref="A10:A11"/>
    <mergeCell ref="M4:M5"/>
    <mergeCell ref="C14:C17"/>
    <mergeCell ref="A12:A13"/>
    <mergeCell ref="A14:A25"/>
    <mergeCell ref="E24:E25"/>
    <mergeCell ref="F24:F25"/>
    <mergeCell ref="G24:G25"/>
    <mergeCell ref="L6:L7"/>
    <mergeCell ref="L8:L9"/>
    <mergeCell ref="M24:M25"/>
    <mergeCell ref="B18:B20"/>
    <mergeCell ref="C18:C20"/>
    <mergeCell ref="B10:B11"/>
    <mergeCell ref="C10:C11"/>
    <mergeCell ref="N4:N5"/>
    <mergeCell ref="A1:N2"/>
    <mergeCell ref="A3:N3"/>
    <mergeCell ref="A4:A5"/>
    <mergeCell ref="B4:B5"/>
    <mergeCell ref="C4:C5"/>
    <mergeCell ref="D4:E4"/>
    <mergeCell ref="F4:K4"/>
    <mergeCell ref="L4:L5"/>
    <mergeCell ref="A26:A28"/>
    <mergeCell ref="N24:N25"/>
    <mergeCell ref="H24:H25"/>
    <mergeCell ref="I24:I25"/>
    <mergeCell ref="J24:J25"/>
    <mergeCell ref="K24:K25"/>
    <mergeCell ref="L24:L25"/>
    <mergeCell ref="D24:D25"/>
    <mergeCell ref="B21:B25"/>
  </mergeCells>
  <pageMargins left="0.7" right="0.7" top="0.75" bottom="0.75" header="0.3" footer="0.3"/>
  <pageSetup scale="1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showGridLines="0" topLeftCell="A5" zoomScale="70" zoomScaleNormal="70" workbookViewId="0">
      <selection activeCell="C12" sqref="C12"/>
    </sheetView>
  </sheetViews>
  <sheetFormatPr baseColWidth="10" defaultColWidth="11.42578125" defaultRowHeight="15" x14ac:dyDescent="0.25"/>
  <cols>
    <col min="1" max="2" width="22.5703125" style="71" customWidth="1"/>
    <col min="3" max="3" width="84.42578125" style="71" customWidth="1"/>
    <col min="4" max="16384" width="11.42578125" style="71"/>
  </cols>
  <sheetData>
    <row r="1" spans="1:10" ht="36" customHeight="1" thickBot="1" x14ac:dyDescent="0.3">
      <c r="A1" s="431" t="s">
        <v>403</v>
      </c>
      <c r="B1" s="431"/>
      <c r="C1" s="431"/>
    </row>
    <row r="2" spans="1:10" ht="16.5" thickBot="1" x14ac:dyDescent="0.3">
      <c r="A2" s="72" t="s">
        <v>54</v>
      </c>
      <c r="B2" s="73"/>
      <c r="C2" s="74" t="s">
        <v>55</v>
      </c>
    </row>
    <row r="3" spans="1:10" ht="33" customHeight="1" x14ac:dyDescent="0.25">
      <c r="A3" s="424" t="s">
        <v>56</v>
      </c>
      <c r="B3" s="425"/>
      <c r="C3" s="17" t="s">
        <v>218</v>
      </c>
    </row>
    <row r="4" spans="1:10" ht="73.5" customHeight="1" x14ac:dyDescent="0.25">
      <c r="A4" s="406" t="s">
        <v>57</v>
      </c>
      <c r="B4" s="407"/>
      <c r="C4" s="27" t="s">
        <v>199</v>
      </c>
    </row>
    <row r="5" spans="1:10" x14ac:dyDescent="0.25">
      <c r="A5" s="403" t="s">
        <v>58</v>
      </c>
      <c r="B5" s="404"/>
      <c r="C5" s="10" t="s">
        <v>32</v>
      </c>
    </row>
    <row r="6" spans="1:10" ht="33" customHeight="1" x14ac:dyDescent="0.25">
      <c r="A6" s="429" t="s">
        <v>153</v>
      </c>
      <c r="B6" s="430"/>
      <c r="C6" s="10" t="s">
        <v>179</v>
      </c>
    </row>
    <row r="7" spans="1:10" x14ac:dyDescent="0.25">
      <c r="A7" s="403" t="s">
        <v>155</v>
      </c>
      <c r="B7" s="404"/>
      <c r="C7" s="10" t="s">
        <v>61</v>
      </c>
    </row>
    <row r="8" spans="1:10" ht="72" customHeight="1" x14ac:dyDescent="0.25">
      <c r="A8" s="403" t="s">
        <v>62</v>
      </c>
      <c r="B8" s="404"/>
      <c r="C8" s="87" t="s">
        <v>180</v>
      </c>
      <c r="D8" s="76"/>
      <c r="E8" s="427"/>
      <c r="F8" s="427"/>
      <c r="G8" s="427"/>
      <c r="H8" s="427"/>
      <c r="I8" s="427"/>
      <c r="J8" s="427"/>
    </row>
    <row r="9" spans="1:10" ht="30" x14ac:dyDescent="0.25">
      <c r="A9" s="415" t="s">
        <v>63</v>
      </c>
      <c r="B9" s="68" t="s">
        <v>156</v>
      </c>
      <c r="C9" s="88" t="s">
        <v>200</v>
      </c>
    </row>
    <row r="10" spans="1:10" ht="15.75" x14ac:dyDescent="0.25">
      <c r="A10" s="416"/>
      <c r="B10" s="68" t="s">
        <v>158</v>
      </c>
      <c r="C10" s="89"/>
    </row>
    <row r="11" spans="1:10" x14ac:dyDescent="0.25">
      <c r="A11" s="403" t="s">
        <v>11</v>
      </c>
      <c r="B11" s="404"/>
      <c r="C11" s="10">
        <v>0</v>
      </c>
    </row>
    <row r="12" spans="1:10" ht="147.94999999999999" customHeight="1" x14ac:dyDescent="0.25">
      <c r="A12" s="403" t="s">
        <v>3</v>
      </c>
      <c r="B12" s="404"/>
      <c r="C12" s="62" t="s">
        <v>513</v>
      </c>
    </row>
    <row r="13" spans="1:10" x14ac:dyDescent="0.25">
      <c r="A13" s="403" t="s">
        <v>64</v>
      </c>
      <c r="B13" s="404"/>
      <c r="C13" s="8" t="s">
        <v>183</v>
      </c>
    </row>
    <row r="14" spans="1:10" ht="30" x14ac:dyDescent="0.25">
      <c r="A14" s="417" t="s">
        <v>160</v>
      </c>
      <c r="B14" s="418"/>
      <c r="C14" s="56" t="s">
        <v>201</v>
      </c>
    </row>
    <row r="15" spans="1:10" x14ac:dyDescent="0.25">
      <c r="A15" s="408" t="s">
        <v>67</v>
      </c>
      <c r="B15" s="409"/>
      <c r="C15" s="11" t="s">
        <v>69</v>
      </c>
    </row>
    <row r="16" spans="1:10" x14ac:dyDescent="0.25">
      <c r="A16" s="410"/>
      <c r="B16" s="411"/>
      <c r="C16" s="11" t="s">
        <v>70</v>
      </c>
    </row>
    <row r="17" spans="1:3" x14ac:dyDescent="0.25">
      <c r="A17" s="412"/>
      <c r="B17" s="407"/>
      <c r="C17" s="12" t="s">
        <v>71</v>
      </c>
    </row>
    <row r="18" spans="1:3" x14ac:dyDescent="0.25">
      <c r="A18" s="403" t="s">
        <v>72</v>
      </c>
      <c r="B18" s="404"/>
      <c r="C18" s="10" t="s">
        <v>90</v>
      </c>
    </row>
    <row r="19" spans="1:3" ht="75.75" thickBot="1" x14ac:dyDescent="0.3">
      <c r="A19" s="413" t="s">
        <v>74</v>
      </c>
      <c r="B19" s="414"/>
      <c r="C19" s="90" t="s">
        <v>202</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J8"/>
    <mergeCell ref="A9:A10"/>
    <mergeCell ref="A11:B11"/>
    <mergeCell ref="A12:B12"/>
    <mergeCell ref="A13:B13"/>
    <mergeCell ref="A7:B7"/>
    <mergeCell ref="A1:C1"/>
    <mergeCell ref="A3:B3"/>
    <mergeCell ref="A4:B4"/>
    <mergeCell ref="A5:B5"/>
    <mergeCell ref="A6:B6"/>
  </mergeCells>
  <pageMargins left="0.43307086614173229" right="0.19685039370078741" top="0.74803149606299213" bottom="0.74803149606299213" header="0.31496062992125984" footer="0.31496062992125984"/>
  <pageSetup scale="75" orientation="portrait" r:id="rId1"/>
  <colBreaks count="1" manualBreakCount="1">
    <brk id="3" max="1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26"/>
  <sheetViews>
    <sheetView showGridLines="0" topLeftCell="A12" zoomScale="60" zoomScaleNormal="60" workbookViewId="0">
      <selection activeCell="B15" sqref="B15"/>
    </sheetView>
  </sheetViews>
  <sheetFormatPr baseColWidth="10" defaultColWidth="11.42578125" defaultRowHeight="15" x14ac:dyDescent="0.25"/>
  <cols>
    <col min="1" max="1" width="22.5703125" customWidth="1"/>
    <col min="2" max="2" width="84.42578125" customWidth="1"/>
  </cols>
  <sheetData>
    <row r="2" spans="1:2" ht="36" customHeight="1" x14ac:dyDescent="0.25">
      <c r="A2" s="419" t="s">
        <v>404</v>
      </c>
      <c r="B2" s="419"/>
    </row>
    <row r="3" spans="1:2" ht="6.75" customHeight="1" thickBot="1" x14ac:dyDescent="0.3">
      <c r="A3" s="433"/>
      <c r="B3" s="433"/>
    </row>
    <row r="4" spans="1:2" ht="16.5" thickBot="1" x14ac:dyDescent="0.3">
      <c r="A4" s="1" t="s">
        <v>54</v>
      </c>
      <c r="B4" s="2" t="s">
        <v>55</v>
      </c>
    </row>
    <row r="5" spans="1:2" ht="31.5" x14ac:dyDescent="0.25">
      <c r="A5" s="3" t="s">
        <v>56</v>
      </c>
      <c r="B5" s="52" t="s">
        <v>228</v>
      </c>
    </row>
    <row r="6" spans="1:2" ht="66.75" customHeight="1" x14ac:dyDescent="0.25">
      <c r="A6" s="396" t="s">
        <v>57</v>
      </c>
      <c r="B6" s="27" t="s">
        <v>126</v>
      </c>
    </row>
    <row r="7" spans="1:2" ht="129" customHeight="1" x14ac:dyDescent="0.25">
      <c r="A7" s="434"/>
      <c r="B7" s="55" t="s">
        <v>127</v>
      </c>
    </row>
    <row r="8" spans="1:2" ht="68.25" customHeight="1" x14ac:dyDescent="0.25">
      <c r="A8" s="435"/>
      <c r="B8" s="55" t="s">
        <v>128</v>
      </c>
    </row>
    <row r="9" spans="1:2" ht="30" x14ac:dyDescent="0.25">
      <c r="A9" s="5" t="s">
        <v>58</v>
      </c>
      <c r="B9" s="10" t="s">
        <v>26</v>
      </c>
    </row>
    <row r="10" spans="1:2" ht="47.25" x14ac:dyDescent="0.25">
      <c r="A10" s="5" t="s">
        <v>59</v>
      </c>
      <c r="B10" s="18" t="s">
        <v>129</v>
      </c>
    </row>
    <row r="11" spans="1:2" ht="31.5" x14ac:dyDescent="0.25">
      <c r="A11" s="5" t="s">
        <v>60</v>
      </c>
      <c r="B11" s="18" t="s">
        <v>100</v>
      </c>
    </row>
    <row r="12" spans="1:2" ht="36.75" customHeight="1" x14ac:dyDescent="0.25">
      <c r="A12" s="5" t="s">
        <v>62</v>
      </c>
      <c r="B12" s="56" t="s">
        <v>229</v>
      </c>
    </row>
    <row r="13" spans="1:2" ht="15.75" x14ac:dyDescent="0.25">
      <c r="A13" s="9" t="s">
        <v>63</v>
      </c>
      <c r="B13" s="11" t="s">
        <v>130</v>
      </c>
    </row>
    <row r="14" spans="1:2" ht="16.5" thickBot="1" x14ac:dyDescent="0.3">
      <c r="A14" s="5" t="s">
        <v>11</v>
      </c>
      <c r="B14" s="92">
        <v>0.9</v>
      </c>
    </row>
    <row r="15" spans="1:2" ht="135" x14ac:dyDescent="0.25">
      <c r="A15" s="5" t="s">
        <v>3</v>
      </c>
      <c r="B15" s="57" t="s">
        <v>514</v>
      </c>
    </row>
    <row r="16" spans="1:2" ht="15.75" x14ac:dyDescent="0.25">
      <c r="A16" s="5" t="s">
        <v>64</v>
      </c>
      <c r="B16" s="8" t="s">
        <v>88</v>
      </c>
    </row>
    <row r="17" spans="1:2" ht="30" x14ac:dyDescent="0.25">
      <c r="A17" s="5" t="s">
        <v>66</v>
      </c>
      <c r="B17" s="22" t="s">
        <v>131</v>
      </c>
    </row>
    <row r="18" spans="1:2" x14ac:dyDescent="0.25">
      <c r="A18" s="402" t="s">
        <v>67</v>
      </c>
      <c r="B18" s="23" t="s">
        <v>68</v>
      </c>
    </row>
    <row r="19" spans="1:2" x14ac:dyDescent="0.25">
      <c r="A19" s="402"/>
      <c r="B19" s="24" t="s">
        <v>69</v>
      </c>
    </row>
    <row r="20" spans="1:2" x14ac:dyDescent="0.25">
      <c r="A20" s="402"/>
      <c r="B20" s="24" t="s">
        <v>70</v>
      </c>
    </row>
    <row r="21" spans="1:2" x14ac:dyDescent="0.25">
      <c r="A21" s="402"/>
      <c r="B21" s="25" t="s">
        <v>71</v>
      </c>
    </row>
    <row r="22" spans="1:2" ht="31.5" x14ac:dyDescent="0.25">
      <c r="A22" s="5" t="s">
        <v>72</v>
      </c>
      <c r="B22" s="10" t="s">
        <v>132</v>
      </c>
    </row>
    <row r="23" spans="1:2" ht="90" x14ac:dyDescent="0.25">
      <c r="A23" s="5" t="s">
        <v>74</v>
      </c>
      <c r="B23" s="58" t="s">
        <v>133</v>
      </c>
    </row>
    <row r="24" spans="1:2" ht="24.75" customHeight="1" thickBot="1" x14ac:dyDescent="0.3">
      <c r="A24" s="399" t="s">
        <v>75</v>
      </c>
      <c r="B24" s="400"/>
    </row>
    <row r="25" spans="1:2" ht="15.75" x14ac:dyDescent="0.25">
      <c r="A25" s="13"/>
      <c r="B25" s="13"/>
    </row>
    <row r="26" spans="1:2" ht="15.75" x14ac:dyDescent="0.25">
      <c r="A26" s="13"/>
      <c r="B26" s="13"/>
    </row>
  </sheetData>
  <mergeCells count="5">
    <mergeCell ref="A2:B2"/>
    <mergeCell ref="A3:B3"/>
    <mergeCell ref="A6:A8"/>
    <mergeCell ref="A18:A21"/>
    <mergeCell ref="A24:B24"/>
  </mergeCells>
  <pageMargins left="0.17" right="0.17" top="0.34" bottom="0.31" header="0.3" footer="0.3"/>
  <pageSetup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1"/>
  <sheetViews>
    <sheetView showGridLines="0" topLeftCell="A4" zoomScale="60" zoomScaleNormal="60" workbookViewId="0">
      <selection activeCell="C12" sqref="C12"/>
    </sheetView>
  </sheetViews>
  <sheetFormatPr baseColWidth="10" defaultColWidth="11.42578125" defaultRowHeight="15" x14ac:dyDescent="0.25"/>
  <cols>
    <col min="1" max="2" width="22.5703125" style="71" customWidth="1"/>
    <col min="3" max="3" width="84.42578125" style="71" customWidth="1"/>
    <col min="4" max="16384" width="11.42578125" style="71"/>
  </cols>
  <sheetData>
    <row r="1" spans="1:7" ht="36" customHeight="1" thickBot="1" x14ac:dyDescent="0.3">
      <c r="A1" s="422" t="s">
        <v>405</v>
      </c>
      <c r="B1" s="423"/>
      <c r="C1" s="423"/>
    </row>
    <row r="2" spans="1:7" ht="16.5" thickBot="1" x14ac:dyDescent="0.3">
      <c r="A2" s="72" t="s">
        <v>54</v>
      </c>
      <c r="B2" s="73"/>
      <c r="C2" s="74" t="s">
        <v>55</v>
      </c>
    </row>
    <row r="3" spans="1:7" ht="33" customHeight="1" x14ac:dyDescent="0.25">
      <c r="A3" s="424" t="s">
        <v>56</v>
      </c>
      <c r="B3" s="425"/>
      <c r="C3" s="17" t="s">
        <v>231</v>
      </c>
    </row>
    <row r="4" spans="1:7" ht="73.5" customHeight="1" x14ac:dyDescent="0.25">
      <c r="A4" s="406" t="s">
        <v>57</v>
      </c>
      <c r="B4" s="407"/>
      <c r="C4" s="27" t="s">
        <v>207</v>
      </c>
    </row>
    <row r="5" spans="1:7" x14ac:dyDescent="0.25">
      <c r="A5" s="403" t="s">
        <v>58</v>
      </c>
      <c r="B5" s="404"/>
      <c r="C5" s="56" t="s">
        <v>208</v>
      </c>
    </row>
    <row r="6" spans="1:7" ht="33" customHeight="1" x14ac:dyDescent="0.25">
      <c r="A6" s="429" t="s">
        <v>153</v>
      </c>
      <c r="B6" s="430"/>
      <c r="C6" s="56" t="s">
        <v>179</v>
      </c>
    </row>
    <row r="7" spans="1:7" x14ac:dyDescent="0.25">
      <c r="A7" s="403" t="s">
        <v>155</v>
      </c>
      <c r="B7" s="404"/>
      <c r="C7" s="56" t="s">
        <v>61</v>
      </c>
    </row>
    <row r="8" spans="1:7" ht="72" customHeight="1" x14ac:dyDescent="0.25">
      <c r="A8" s="403" t="s">
        <v>62</v>
      </c>
      <c r="B8" s="404"/>
      <c r="C8" s="75" t="s">
        <v>209</v>
      </c>
      <c r="D8" s="427"/>
      <c r="E8" s="427"/>
      <c r="F8" s="427"/>
      <c r="G8" s="427"/>
    </row>
    <row r="9" spans="1:7" ht="20.25" customHeight="1" x14ac:dyDescent="0.25">
      <c r="A9" s="415" t="s">
        <v>63</v>
      </c>
      <c r="B9" s="68" t="s">
        <v>156</v>
      </c>
      <c r="C9" s="75" t="s">
        <v>181</v>
      </c>
    </row>
    <row r="10" spans="1:7" ht="15.75" x14ac:dyDescent="0.25">
      <c r="A10" s="416"/>
      <c r="B10" s="68" t="s">
        <v>158</v>
      </c>
      <c r="C10" s="84" t="s">
        <v>210</v>
      </c>
    </row>
    <row r="11" spans="1:7" x14ac:dyDescent="0.25">
      <c r="A11" s="403" t="s">
        <v>11</v>
      </c>
      <c r="B11" s="404"/>
      <c r="C11" s="56">
        <v>0</v>
      </c>
    </row>
    <row r="12" spans="1:7" ht="152.1" customHeight="1" x14ac:dyDescent="0.25">
      <c r="A12" s="403" t="s">
        <v>3</v>
      </c>
      <c r="B12" s="404"/>
      <c r="C12" s="62" t="s">
        <v>232</v>
      </c>
    </row>
    <row r="13" spans="1:7" x14ac:dyDescent="0.25">
      <c r="A13" s="403" t="s">
        <v>64</v>
      </c>
      <c r="B13" s="404"/>
      <c r="C13" s="27" t="s">
        <v>183</v>
      </c>
    </row>
    <row r="14" spans="1:7" ht="45" x14ac:dyDescent="0.25">
      <c r="A14" s="417" t="s">
        <v>160</v>
      </c>
      <c r="B14" s="418"/>
      <c r="C14" s="56" t="s">
        <v>211</v>
      </c>
    </row>
    <row r="15" spans="1:7" x14ac:dyDescent="0.25">
      <c r="A15" s="408" t="s">
        <v>67</v>
      </c>
      <c r="B15" s="409"/>
      <c r="C15" s="55" t="s">
        <v>69</v>
      </c>
    </row>
    <row r="16" spans="1:7" x14ac:dyDescent="0.25">
      <c r="A16" s="410"/>
      <c r="B16" s="411"/>
      <c r="C16" s="55" t="s">
        <v>70</v>
      </c>
    </row>
    <row r="17" spans="1:3" x14ac:dyDescent="0.25">
      <c r="A17" s="412"/>
      <c r="B17" s="407"/>
      <c r="C17" s="69" t="s">
        <v>71</v>
      </c>
    </row>
    <row r="18" spans="1:3" x14ac:dyDescent="0.25">
      <c r="A18" s="403" t="s">
        <v>72</v>
      </c>
      <c r="B18" s="404"/>
      <c r="C18" s="56" t="s">
        <v>90</v>
      </c>
    </row>
    <row r="19" spans="1:3" ht="180.75" thickBot="1" x14ac:dyDescent="0.3">
      <c r="A19" s="413" t="s">
        <v>74</v>
      </c>
      <c r="B19" s="414"/>
      <c r="C19" s="70" t="s">
        <v>212</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D8:G8"/>
    <mergeCell ref="A9:A10"/>
    <mergeCell ref="A11:B11"/>
    <mergeCell ref="A12:B12"/>
    <mergeCell ref="A13:B13"/>
    <mergeCell ref="A7:B7"/>
    <mergeCell ref="A1:C1"/>
    <mergeCell ref="A3:B3"/>
    <mergeCell ref="A4:B4"/>
    <mergeCell ref="A5:B5"/>
    <mergeCell ref="A6:B6"/>
  </mergeCells>
  <pageMargins left="0.15748031496062992" right="0.15748031496062992" top="0.74803149606299213" bottom="0.74803149606299213" header="0.31496062992125984" footer="0.31496062992125984"/>
  <pageSetup scale="7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26"/>
  <sheetViews>
    <sheetView showGridLines="0" topLeftCell="A13" zoomScale="93" zoomScaleNormal="93" workbookViewId="0">
      <selection activeCell="E19" sqref="E19"/>
    </sheetView>
  </sheetViews>
  <sheetFormatPr baseColWidth="10" defaultColWidth="11.42578125" defaultRowHeight="15" x14ac:dyDescent="0.25"/>
  <cols>
    <col min="1" max="1" width="22.5703125" customWidth="1"/>
    <col min="2" max="2" width="84.42578125" customWidth="1"/>
  </cols>
  <sheetData>
    <row r="2" spans="1:4" ht="36" customHeight="1" x14ac:dyDescent="0.25">
      <c r="A2" s="419" t="s">
        <v>406</v>
      </c>
      <c r="B2" s="419"/>
    </row>
    <row r="3" spans="1:4" ht="6.75" customHeight="1" thickBot="1" x14ac:dyDescent="0.3">
      <c r="A3" s="433"/>
      <c r="B3" s="433"/>
    </row>
    <row r="4" spans="1:4" ht="16.5" thickBot="1" x14ac:dyDescent="0.3">
      <c r="A4" s="1" t="s">
        <v>54</v>
      </c>
      <c r="B4" s="2" t="s">
        <v>55</v>
      </c>
    </row>
    <row r="5" spans="1:4" ht="39" customHeight="1" x14ac:dyDescent="0.25">
      <c r="A5" s="3" t="s">
        <v>56</v>
      </c>
      <c r="B5" s="52" t="s">
        <v>230</v>
      </c>
    </row>
    <row r="6" spans="1:4" ht="68.25" customHeight="1" x14ac:dyDescent="0.25">
      <c r="A6" s="396" t="s">
        <v>57</v>
      </c>
      <c r="B6" s="59" t="s">
        <v>134</v>
      </c>
      <c r="C6" s="436"/>
      <c r="D6" s="436"/>
    </row>
    <row r="7" spans="1:4" ht="98.25" customHeight="1" x14ac:dyDescent="0.25">
      <c r="A7" s="434"/>
      <c r="B7" s="59" t="s">
        <v>135</v>
      </c>
      <c r="C7" s="60"/>
      <c r="D7" s="60"/>
    </row>
    <row r="8" spans="1:4" ht="51" customHeight="1" x14ac:dyDescent="0.25">
      <c r="A8" s="435"/>
      <c r="B8" s="59" t="s">
        <v>136</v>
      </c>
      <c r="C8" s="60"/>
      <c r="D8" s="60"/>
    </row>
    <row r="9" spans="1:4" ht="30" x14ac:dyDescent="0.25">
      <c r="A9" s="5" t="s">
        <v>58</v>
      </c>
      <c r="B9" s="18" t="s">
        <v>27</v>
      </c>
    </row>
    <row r="10" spans="1:4" ht="47.25" x14ac:dyDescent="0.25">
      <c r="A10" s="5" t="s">
        <v>59</v>
      </c>
      <c r="B10" s="18" t="s">
        <v>137</v>
      </c>
    </row>
    <row r="11" spans="1:4" ht="31.5" x14ac:dyDescent="0.25">
      <c r="A11" s="5" t="s">
        <v>60</v>
      </c>
      <c r="B11" s="18" t="s">
        <v>100</v>
      </c>
    </row>
    <row r="12" spans="1:4" ht="33.75" customHeight="1" x14ac:dyDescent="0.25">
      <c r="A12" s="5" t="s">
        <v>62</v>
      </c>
      <c r="B12" s="56" t="s">
        <v>233</v>
      </c>
    </row>
    <row r="13" spans="1:4" ht="15.75" x14ac:dyDescent="0.25">
      <c r="A13" s="9" t="s">
        <v>63</v>
      </c>
      <c r="B13" s="11" t="s">
        <v>130</v>
      </c>
    </row>
    <row r="14" spans="1:4" ht="16.5" thickBot="1" x14ac:dyDescent="0.3">
      <c r="A14" s="5" t="s">
        <v>11</v>
      </c>
      <c r="B14" s="93">
        <v>0.74</v>
      </c>
    </row>
    <row r="15" spans="1:4" ht="78" customHeight="1" x14ac:dyDescent="0.25">
      <c r="A15" s="5" t="s">
        <v>3</v>
      </c>
      <c r="B15" s="57" t="s">
        <v>515</v>
      </c>
    </row>
    <row r="16" spans="1:4" ht="15.75" x14ac:dyDescent="0.25">
      <c r="A16" s="5" t="s">
        <v>64</v>
      </c>
      <c r="B16" s="8" t="s">
        <v>88</v>
      </c>
    </row>
    <row r="17" spans="1:2" ht="30" x14ac:dyDescent="0.25">
      <c r="A17" s="5" t="s">
        <v>66</v>
      </c>
      <c r="B17" s="22" t="s">
        <v>138</v>
      </c>
    </row>
    <row r="18" spans="1:2" x14ac:dyDescent="0.25">
      <c r="A18" s="402" t="s">
        <v>67</v>
      </c>
      <c r="B18" s="23" t="s">
        <v>68</v>
      </c>
    </row>
    <row r="19" spans="1:2" x14ac:dyDescent="0.25">
      <c r="A19" s="402"/>
      <c r="B19" s="24" t="s">
        <v>69</v>
      </c>
    </row>
    <row r="20" spans="1:2" x14ac:dyDescent="0.25">
      <c r="A20" s="402"/>
      <c r="B20" s="24" t="s">
        <v>70</v>
      </c>
    </row>
    <row r="21" spans="1:2" x14ac:dyDescent="0.25">
      <c r="A21" s="402"/>
      <c r="B21" s="25" t="s">
        <v>71</v>
      </c>
    </row>
    <row r="22" spans="1:2" ht="31.5" x14ac:dyDescent="0.25">
      <c r="A22" s="5" t="s">
        <v>72</v>
      </c>
      <c r="B22" s="10" t="s">
        <v>132</v>
      </c>
    </row>
    <row r="23" spans="1:2" ht="75" x14ac:dyDescent="0.25">
      <c r="A23" s="5" t="s">
        <v>74</v>
      </c>
      <c r="B23" s="10" t="s">
        <v>139</v>
      </c>
    </row>
    <row r="24" spans="1:2" ht="20.25" customHeight="1" thickBot="1" x14ac:dyDescent="0.3">
      <c r="A24" s="399" t="s">
        <v>75</v>
      </c>
      <c r="B24" s="400"/>
    </row>
    <row r="25" spans="1:2" ht="15.75" x14ac:dyDescent="0.25">
      <c r="A25" s="13"/>
      <c r="B25" s="13"/>
    </row>
    <row r="26" spans="1:2" ht="15.75" x14ac:dyDescent="0.25">
      <c r="A26" s="13"/>
      <c r="B26" s="13"/>
    </row>
  </sheetData>
  <mergeCells count="6">
    <mergeCell ref="A24:B24"/>
    <mergeCell ref="A2:B2"/>
    <mergeCell ref="A3:B3"/>
    <mergeCell ref="A6:A8"/>
    <mergeCell ref="C6:D6"/>
    <mergeCell ref="A18:A21"/>
  </mergeCells>
  <pageMargins left="0.15748031496062992" right="0.15748031496062992" top="0.27559055118110237" bottom="0.19685039370078741" header="0.19" footer="0.17"/>
  <pageSetup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showGridLines="0" zoomScale="40" zoomScaleNormal="40" workbookViewId="0">
      <selection sqref="A1:C1"/>
    </sheetView>
  </sheetViews>
  <sheetFormatPr baseColWidth="10" defaultColWidth="11.42578125" defaultRowHeight="15" x14ac:dyDescent="0.25"/>
  <cols>
    <col min="1" max="2" width="22.5703125" style="71" customWidth="1"/>
    <col min="3" max="3" width="84.42578125" style="71" customWidth="1"/>
    <col min="4" max="4" width="35.140625" style="71" customWidth="1"/>
    <col min="5" max="16384" width="11.42578125" style="71"/>
  </cols>
  <sheetData>
    <row r="1" spans="1:11" ht="36" customHeight="1" thickBot="1" x14ac:dyDescent="0.3">
      <c r="A1" s="431" t="s">
        <v>407</v>
      </c>
      <c r="B1" s="431"/>
      <c r="C1" s="431"/>
    </row>
    <row r="2" spans="1:11" ht="16.5" thickBot="1" x14ac:dyDescent="0.3">
      <c r="A2" s="72" t="s">
        <v>54</v>
      </c>
      <c r="B2" s="73"/>
      <c r="C2" s="74" t="s">
        <v>55</v>
      </c>
    </row>
    <row r="3" spans="1:11" ht="33" customHeight="1" x14ac:dyDescent="0.25">
      <c r="A3" s="424" t="s">
        <v>56</v>
      </c>
      <c r="B3" s="425"/>
      <c r="C3" s="27" t="s">
        <v>49</v>
      </c>
      <c r="D3"/>
    </row>
    <row r="4" spans="1:11" ht="44.1" customHeight="1" x14ac:dyDescent="0.25">
      <c r="A4" s="406" t="s">
        <v>57</v>
      </c>
      <c r="B4" s="407"/>
      <c r="C4" s="27" t="s">
        <v>270</v>
      </c>
    </row>
    <row r="5" spans="1:11" ht="30" x14ac:dyDescent="0.25">
      <c r="A5" s="403" t="s">
        <v>58</v>
      </c>
      <c r="B5" s="404"/>
      <c r="C5" s="56" t="s">
        <v>265</v>
      </c>
    </row>
    <row r="6" spans="1:11" x14ac:dyDescent="0.25">
      <c r="A6" s="429" t="s">
        <v>153</v>
      </c>
      <c r="B6" s="430"/>
      <c r="C6" s="56" t="s">
        <v>266</v>
      </c>
    </row>
    <row r="7" spans="1:11" x14ac:dyDescent="0.25">
      <c r="A7" s="403" t="s">
        <v>155</v>
      </c>
      <c r="B7" s="404"/>
      <c r="C7" s="56" t="s">
        <v>61</v>
      </c>
    </row>
    <row r="8" spans="1:11" ht="57" customHeight="1" x14ac:dyDescent="0.25">
      <c r="A8" s="403" t="s">
        <v>62</v>
      </c>
      <c r="B8" s="404"/>
      <c r="C8" s="56" t="s">
        <v>267</v>
      </c>
      <c r="D8" s="76"/>
      <c r="E8" s="426"/>
      <c r="F8" s="427"/>
      <c r="G8" s="427"/>
      <c r="H8" s="427"/>
      <c r="I8" s="427"/>
      <c r="J8" s="427"/>
      <c r="K8" s="427"/>
    </row>
    <row r="9" spans="1:11" ht="19.5" customHeight="1" x14ac:dyDescent="0.25">
      <c r="A9" s="415" t="s">
        <v>63</v>
      </c>
      <c r="B9" s="68" t="s">
        <v>156</v>
      </c>
      <c r="C9" s="75" t="s">
        <v>181</v>
      </c>
    </row>
    <row r="10" spans="1:11" ht="30" x14ac:dyDescent="0.25">
      <c r="A10" s="416"/>
      <c r="B10" s="68" t="s">
        <v>158</v>
      </c>
      <c r="C10" s="75" t="s">
        <v>213</v>
      </c>
    </row>
    <row r="11" spans="1:11" x14ac:dyDescent="0.25">
      <c r="A11" s="403" t="s">
        <v>11</v>
      </c>
      <c r="B11" s="404"/>
      <c r="C11" s="56">
        <v>3</v>
      </c>
    </row>
    <row r="12" spans="1:11" ht="87" customHeight="1" x14ac:dyDescent="0.25">
      <c r="A12" s="403" t="s">
        <v>3</v>
      </c>
      <c r="B12" s="404"/>
      <c r="C12" s="62" t="s">
        <v>268</v>
      </c>
      <c r="E12" s="79"/>
    </row>
    <row r="13" spans="1:11" x14ac:dyDescent="0.25">
      <c r="A13" s="403" t="s">
        <v>64</v>
      </c>
      <c r="B13" s="404"/>
      <c r="C13" s="27" t="s">
        <v>88</v>
      </c>
    </row>
    <row r="14" spans="1:11" ht="30" x14ac:dyDescent="0.25">
      <c r="A14" s="417" t="s">
        <v>160</v>
      </c>
      <c r="B14" s="418"/>
      <c r="C14" s="56" t="s">
        <v>214</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45.75" thickBot="1" x14ac:dyDescent="0.3">
      <c r="A19" s="413" t="s">
        <v>74</v>
      </c>
      <c r="B19" s="414"/>
      <c r="C19" s="70" t="s">
        <v>269</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39370078740157483" right="0.31496062992125984" top="0.74803149606299213" bottom="0.74803149606299213" header="0.31496062992125984" footer="0.31496062992125984"/>
  <pageSetup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showGridLines="0" zoomScale="30" zoomScaleNormal="30" workbookViewId="0">
      <selection activeCell="C9" sqref="C9"/>
    </sheetView>
  </sheetViews>
  <sheetFormatPr baseColWidth="10" defaultColWidth="11.42578125" defaultRowHeight="15" x14ac:dyDescent="0.25"/>
  <cols>
    <col min="1" max="2" width="22.5703125" style="71" customWidth="1"/>
    <col min="3" max="3" width="84.42578125" style="71" customWidth="1"/>
    <col min="4" max="4" width="35.140625" style="71" customWidth="1"/>
    <col min="5" max="16384" width="11.42578125" style="71"/>
  </cols>
  <sheetData>
    <row r="1" spans="1:11" ht="36" customHeight="1" thickBot="1" x14ac:dyDescent="0.3">
      <c r="A1" s="431" t="s">
        <v>408</v>
      </c>
      <c r="B1" s="431"/>
      <c r="C1" s="431"/>
    </row>
    <row r="2" spans="1:11" ht="16.5" thickBot="1" x14ac:dyDescent="0.3">
      <c r="A2" s="72" t="s">
        <v>54</v>
      </c>
      <c r="B2" s="73"/>
      <c r="C2" s="74" t="s">
        <v>55</v>
      </c>
    </row>
    <row r="3" spans="1:11" ht="33" customHeight="1" x14ac:dyDescent="0.25">
      <c r="A3" s="424" t="s">
        <v>56</v>
      </c>
      <c r="B3" s="425"/>
      <c r="C3" s="27" t="s">
        <v>50</v>
      </c>
      <c r="D3"/>
    </row>
    <row r="4" spans="1:11" ht="68.25" customHeight="1" x14ac:dyDescent="0.25">
      <c r="A4" s="406" t="s">
        <v>57</v>
      </c>
      <c r="B4" s="407"/>
      <c r="C4" s="27" t="s">
        <v>283</v>
      </c>
    </row>
    <row r="5" spans="1:11" x14ac:dyDescent="0.25">
      <c r="A5" s="403" t="s">
        <v>58</v>
      </c>
      <c r="B5" s="404"/>
      <c r="C5" s="56" t="s">
        <v>271</v>
      </c>
    </row>
    <row r="6" spans="1:11" x14ac:dyDescent="0.25">
      <c r="A6" s="429" t="s">
        <v>153</v>
      </c>
      <c r="B6" s="430"/>
      <c r="C6" s="56" t="s">
        <v>272</v>
      </c>
    </row>
    <row r="7" spans="1:11" x14ac:dyDescent="0.25">
      <c r="A7" s="403" t="s">
        <v>155</v>
      </c>
      <c r="B7" s="404"/>
      <c r="C7" s="56" t="s">
        <v>61</v>
      </c>
    </row>
    <row r="8" spans="1:11" ht="32.1" customHeight="1" x14ac:dyDescent="0.25">
      <c r="A8" s="403" t="s">
        <v>62</v>
      </c>
      <c r="B8" s="404"/>
      <c r="C8" s="56" t="s">
        <v>273</v>
      </c>
      <c r="D8" s="76"/>
      <c r="E8" s="426"/>
      <c r="F8" s="427"/>
      <c r="G8" s="427"/>
      <c r="H8" s="427"/>
      <c r="I8" s="427"/>
      <c r="J8" s="427"/>
      <c r="K8" s="427"/>
    </row>
    <row r="9" spans="1:11" ht="19.5" customHeight="1" x14ac:dyDescent="0.25">
      <c r="A9" s="415" t="s">
        <v>63</v>
      </c>
      <c r="B9" s="68" t="s">
        <v>156</v>
      </c>
      <c r="C9" s="75"/>
    </row>
    <row r="10" spans="1:11" ht="15.75" x14ac:dyDescent="0.25">
      <c r="A10" s="416"/>
      <c r="B10" s="68" t="s">
        <v>158</v>
      </c>
      <c r="C10" s="75"/>
    </row>
    <row r="11" spans="1:11" x14ac:dyDescent="0.25">
      <c r="A11" s="403" t="s">
        <v>11</v>
      </c>
      <c r="B11" s="404"/>
      <c r="C11" s="56">
        <v>0</v>
      </c>
    </row>
    <row r="12" spans="1:11" ht="87" customHeight="1" x14ac:dyDescent="0.25">
      <c r="A12" s="403" t="s">
        <v>3</v>
      </c>
      <c r="B12" s="404"/>
      <c r="C12" s="62" t="s">
        <v>274</v>
      </c>
      <c r="E12" s="79"/>
    </row>
    <row r="13" spans="1:11" x14ac:dyDescent="0.25">
      <c r="A13" s="403" t="s">
        <v>64</v>
      </c>
      <c r="B13" s="404"/>
      <c r="C13" s="27" t="s">
        <v>88</v>
      </c>
    </row>
    <row r="14" spans="1:11" x14ac:dyDescent="0.25">
      <c r="A14" s="417" t="s">
        <v>160</v>
      </c>
      <c r="B14" s="418"/>
      <c r="C14" s="56" t="s">
        <v>280</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t="s">
        <v>281</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39370078740157483" right="0.31496062992125984" top="0.74803149606299213" bottom="0.74803149606299213" header="0.31496062992125984" footer="0.31496062992125984"/>
  <pageSetup scale="7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showGridLines="0" zoomScale="40" zoomScaleNormal="40" workbookViewId="0">
      <selection sqref="A1:C1"/>
    </sheetView>
  </sheetViews>
  <sheetFormatPr baseColWidth="10" defaultColWidth="11.42578125" defaultRowHeight="15" x14ac:dyDescent="0.25"/>
  <cols>
    <col min="1" max="2" width="22.5703125" style="71" customWidth="1"/>
    <col min="3" max="3" width="84.42578125" style="71" customWidth="1"/>
    <col min="4" max="4" width="35.140625" style="71" customWidth="1"/>
    <col min="5" max="16384" width="11.42578125" style="71"/>
  </cols>
  <sheetData>
    <row r="1" spans="1:11" ht="36" customHeight="1" thickBot="1" x14ac:dyDescent="0.3">
      <c r="A1" s="431" t="s">
        <v>378</v>
      </c>
      <c r="B1" s="431"/>
      <c r="C1" s="431"/>
    </row>
    <row r="2" spans="1:11" ht="16.5" thickBot="1" x14ac:dyDescent="0.3">
      <c r="A2" s="72" t="s">
        <v>54</v>
      </c>
      <c r="B2" s="73"/>
      <c r="C2" s="74" t="s">
        <v>55</v>
      </c>
    </row>
    <row r="3" spans="1:11" ht="33" customHeight="1" x14ac:dyDescent="0.25">
      <c r="A3" s="424" t="s">
        <v>56</v>
      </c>
      <c r="B3" s="425"/>
      <c r="C3" s="27" t="s">
        <v>51</v>
      </c>
      <c r="D3"/>
    </row>
    <row r="4" spans="1:11" ht="68.25" customHeight="1" x14ac:dyDescent="0.25">
      <c r="A4" s="406" t="s">
        <v>57</v>
      </c>
      <c r="B4" s="407"/>
      <c r="C4" s="27" t="s">
        <v>284</v>
      </c>
    </row>
    <row r="5" spans="1:11" x14ac:dyDescent="0.25">
      <c r="A5" s="403" t="s">
        <v>58</v>
      </c>
      <c r="B5" s="404"/>
      <c r="C5" s="56" t="s">
        <v>275</v>
      </c>
    </row>
    <row r="6" spans="1:11" x14ac:dyDescent="0.25">
      <c r="A6" s="429" t="s">
        <v>153</v>
      </c>
      <c r="B6" s="430"/>
      <c r="C6" s="56" t="s">
        <v>276</v>
      </c>
    </row>
    <row r="7" spans="1:11" x14ac:dyDescent="0.25">
      <c r="A7" s="403" t="s">
        <v>155</v>
      </c>
      <c r="B7" s="404"/>
      <c r="C7" s="56" t="s">
        <v>61</v>
      </c>
    </row>
    <row r="8" spans="1:11" ht="57" customHeight="1" x14ac:dyDescent="0.25">
      <c r="A8" s="403" t="s">
        <v>62</v>
      </c>
      <c r="B8" s="404"/>
      <c r="C8" s="56" t="s">
        <v>277</v>
      </c>
      <c r="D8" s="76"/>
      <c r="E8" s="426"/>
      <c r="F8" s="427"/>
      <c r="G8" s="427"/>
      <c r="H8" s="427"/>
      <c r="I8" s="427"/>
      <c r="J8" s="427"/>
      <c r="K8" s="427"/>
    </row>
    <row r="9" spans="1:11" ht="19.5" customHeight="1" x14ac:dyDescent="0.25">
      <c r="A9" s="415" t="s">
        <v>63</v>
      </c>
      <c r="B9" s="68" t="s">
        <v>156</v>
      </c>
      <c r="C9" s="75"/>
    </row>
    <row r="10" spans="1:11" ht="15.75" x14ac:dyDescent="0.25">
      <c r="A10" s="416"/>
      <c r="B10" s="68" t="s">
        <v>158</v>
      </c>
      <c r="C10" s="75"/>
    </row>
    <row r="11" spans="1:11" x14ac:dyDescent="0.25">
      <c r="A11" s="403" t="s">
        <v>11</v>
      </c>
      <c r="B11" s="404"/>
      <c r="C11" s="56">
        <v>0</v>
      </c>
    </row>
    <row r="12" spans="1:11" ht="87" customHeight="1" x14ac:dyDescent="0.25">
      <c r="A12" s="403" t="s">
        <v>3</v>
      </c>
      <c r="B12" s="404"/>
      <c r="C12" s="62" t="s">
        <v>278</v>
      </c>
      <c r="E12" s="79"/>
    </row>
    <row r="13" spans="1:11" x14ac:dyDescent="0.25">
      <c r="A13" s="403" t="s">
        <v>64</v>
      </c>
      <c r="B13" s="404"/>
      <c r="C13" s="27" t="s">
        <v>88</v>
      </c>
    </row>
    <row r="14" spans="1:11" x14ac:dyDescent="0.25">
      <c r="A14" s="417" t="s">
        <v>160</v>
      </c>
      <c r="B14" s="418"/>
      <c r="C14" s="56" t="s">
        <v>279</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30.75" thickBot="1" x14ac:dyDescent="0.3">
      <c r="A19" s="413" t="s">
        <v>74</v>
      </c>
      <c r="B19" s="414"/>
      <c r="C19" s="70" t="s">
        <v>282</v>
      </c>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39370078740157483" right="0.31496062992125984" top="0.74803149606299213" bottom="0.74803149606299213" header="0.31496062992125984" footer="0.31496062992125984"/>
  <pageSetup scale="7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K21"/>
  <sheetViews>
    <sheetView showGridLines="0" zoomScaleNormal="100" workbookViewId="0">
      <selection sqref="A1:C1"/>
    </sheetView>
  </sheetViews>
  <sheetFormatPr baseColWidth="10" defaultColWidth="11.42578125" defaultRowHeight="15" x14ac:dyDescent="0.25"/>
  <cols>
    <col min="1" max="2" width="22.7109375" style="71" customWidth="1"/>
    <col min="3" max="3" width="84.42578125" style="71" customWidth="1"/>
    <col min="4" max="16384" width="11.42578125" style="71"/>
  </cols>
  <sheetData>
    <row r="1" spans="1:11" ht="36" customHeight="1" thickBot="1" x14ac:dyDescent="0.3">
      <c r="A1" s="437" t="s">
        <v>409</v>
      </c>
      <c r="B1" s="438"/>
      <c r="C1" s="438"/>
    </row>
    <row r="2" spans="1:11" ht="16.5" thickBot="1" x14ac:dyDescent="0.3">
      <c r="A2" s="72" t="s">
        <v>54</v>
      </c>
      <c r="B2" s="73"/>
      <c r="C2" s="74" t="s">
        <v>55</v>
      </c>
    </row>
    <row r="3" spans="1:11" ht="35.25" customHeight="1" thickBot="1" x14ac:dyDescent="0.3">
      <c r="A3" s="424" t="s">
        <v>56</v>
      </c>
      <c r="B3" s="425"/>
      <c r="C3" s="17" t="s">
        <v>385</v>
      </c>
    </row>
    <row r="4" spans="1:11" ht="57" customHeight="1" x14ac:dyDescent="0.25">
      <c r="A4" s="406" t="s">
        <v>57</v>
      </c>
      <c r="B4" s="407"/>
      <c r="C4" s="17" t="s">
        <v>384</v>
      </c>
    </row>
    <row r="5" spans="1:11" ht="62.25" customHeight="1" x14ac:dyDescent="0.25">
      <c r="A5" s="403" t="s">
        <v>58</v>
      </c>
      <c r="B5" s="404"/>
      <c r="C5" s="27" t="s">
        <v>383</v>
      </c>
    </row>
    <row r="6" spans="1:11" ht="77.25" customHeight="1" x14ac:dyDescent="0.25">
      <c r="A6" s="403" t="s">
        <v>153</v>
      </c>
      <c r="B6" s="404"/>
      <c r="C6" s="27" t="s">
        <v>382</v>
      </c>
    </row>
    <row r="7" spans="1:11" x14ac:dyDescent="0.25">
      <c r="A7" s="403" t="s">
        <v>155</v>
      </c>
      <c r="B7" s="404"/>
      <c r="C7" s="56" t="s">
        <v>100</v>
      </c>
    </row>
    <row r="8" spans="1:11" ht="36" customHeight="1" x14ac:dyDescent="0.25">
      <c r="A8" s="403" t="s">
        <v>62</v>
      </c>
      <c r="B8" s="404"/>
      <c r="C8" s="75" t="s">
        <v>381</v>
      </c>
      <c r="D8" s="76"/>
      <c r="E8" s="426"/>
      <c r="F8" s="427"/>
      <c r="G8" s="427"/>
      <c r="H8" s="427"/>
      <c r="I8" s="427"/>
      <c r="J8" s="427"/>
      <c r="K8" s="427"/>
    </row>
    <row r="9" spans="1:11" ht="19.5" customHeight="1" x14ac:dyDescent="0.25">
      <c r="A9" s="415" t="s">
        <v>63</v>
      </c>
      <c r="B9" s="68" t="s">
        <v>156</v>
      </c>
      <c r="C9" s="77" t="s">
        <v>311</v>
      </c>
    </row>
    <row r="10" spans="1:11" ht="23.25" customHeight="1" x14ac:dyDescent="0.25">
      <c r="A10" s="416"/>
      <c r="B10" s="68" t="s">
        <v>158</v>
      </c>
      <c r="C10" s="78" t="s">
        <v>311</v>
      </c>
    </row>
    <row r="11" spans="1:11" x14ac:dyDescent="0.25">
      <c r="A11" s="403" t="s">
        <v>11</v>
      </c>
      <c r="B11" s="404"/>
      <c r="C11" s="56">
        <v>0</v>
      </c>
    </row>
    <row r="12" spans="1:11" ht="36.75" customHeight="1" x14ac:dyDescent="0.25">
      <c r="A12" s="403" t="s">
        <v>3</v>
      </c>
      <c r="B12" s="404"/>
      <c r="C12" s="62" t="s">
        <v>380</v>
      </c>
      <c r="E12" s="79"/>
    </row>
    <row r="13" spans="1:11" ht="27" customHeight="1" x14ac:dyDescent="0.25">
      <c r="A13" s="403" t="s">
        <v>379</v>
      </c>
      <c r="B13" s="404"/>
      <c r="C13" s="27" t="s">
        <v>88</v>
      </c>
    </row>
    <row r="14" spans="1:11" x14ac:dyDescent="0.25">
      <c r="A14" s="417" t="s">
        <v>160</v>
      </c>
      <c r="B14" s="418"/>
      <c r="C14" s="80" t="s">
        <v>313</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row>
    <row r="20" spans="1:3" ht="15.75" x14ac:dyDescent="0.25">
      <c r="A20" s="81"/>
      <c r="B20" s="81"/>
      <c r="C20" s="81"/>
    </row>
    <row r="21" spans="1:3" ht="15.75" x14ac:dyDescent="0.25">
      <c r="A21" s="81"/>
      <c r="B21" s="81"/>
      <c r="C21" s="81"/>
    </row>
  </sheetData>
  <mergeCells count="16">
    <mergeCell ref="A7:B7"/>
    <mergeCell ref="A1:C1"/>
    <mergeCell ref="A3:B3"/>
    <mergeCell ref="A4:B4"/>
    <mergeCell ref="A5:B5"/>
    <mergeCell ref="A6:B6"/>
    <mergeCell ref="A15:B17"/>
    <mergeCell ref="A18:B18"/>
    <mergeCell ref="A19:B19"/>
    <mergeCell ref="A8:B8"/>
    <mergeCell ref="E8:K8"/>
    <mergeCell ref="A9:A10"/>
    <mergeCell ref="A11:B11"/>
    <mergeCell ref="A12:B12"/>
    <mergeCell ref="A13:B13"/>
    <mergeCell ref="A14:B14"/>
  </mergeCells>
  <pageMargins left="0.48" right="0.17" top="0.75" bottom="0.75" header="0.3" footer="0.3"/>
  <pageSetup scale="75" orientation="portrait" r:id="rId1"/>
  <colBreaks count="1" manualBreakCount="1">
    <brk id="3"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K21"/>
  <sheetViews>
    <sheetView showGridLines="0" zoomScaleNormal="100" workbookViewId="0">
      <selection sqref="A1:C1"/>
    </sheetView>
  </sheetViews>
  <sheetFormatPr baseColWidth="10" defaultColWidth="11.42578125" defaultRowHeight="15" x14ac:dyDescent="0.25"/>
  <cols>
    <col min="1" max="2" width="22.7109375" style="71" customWidth="1"/>
    <col min="3" max="3" width="84.42578125" style="71" customWidth="1"/>
    <col min="4" max="16384" width="11.42578125" style="71"/>
  </cols>
  <sheetData>
    <row r="1" spans="1:11" ht="36" customHeight="1" thickBot="1" x14ac:dyDescent="0.3">
      <c r="A1" s="437" t="s">
        <v>386</v>
      </c>
      <c r="B1" s="438"/>
      <c r="C1" s="438"/>
    </row>
    <row r="2" spans="1:11" ht="16.5" thickBot="1" x14ac:dyDescent="0.3">
      <c r="A2" s="72" t="s">
        <v>54</v>
      </c>
      <c r="B2" s="73"/>
      <c r="C2" s="74" t="s">
        <v>55</v>
      </c>
    </row>
    <row r="3" spans="1:11" ht="52.5" customHeight="1" x14ac:dyDescent="0.25">
      <c r="A3" s="424" t="s">
        <v>56</v>
      </c>
      <c r="B3" s="425"/>
      <c r="C3" s="17" t="s">
        <v>294</v>
      </c>
    </row>
    <row r="4" spans="1:11" ht="127.5" customHeight="1" x14ac:dyDescent="0.25">
      <c r="A4" s="406" t="s">
        <v>57</v>
      </c>
      <c r="B4" s="407"/>
      <c r="C4" s="56" t="s">
        <v>308</v>
      </c>
    </row>
    <row r="5" spans="1:11" ht="35.25" customHeight="1" x14ac:dyDescent="0.25">
      <c r="A5" s="403" t="s">
        <v>58</v>
      </c>
      <c r="B5" s="404"/>
      <c r="C5" s="56" t="s">
        <v>297</v>
      </c>
    </row>
    <row r="6" spans="1:11" ht="32.25" customHeight="1" x14ac:dyDescent="0.25">
      <c r="A6" s="403" t="s">
        <v>153</v>
      </c>
      <c r="B6" s="404"/>
      <c r="C6" s="56" t="s">
        <v>309</v>
      </c>
    </row>
    <row r="7" spans="1:11" x14ac:dyDescent="0.25">
      <c r="A7" s="403" t="s">
        <v>155</v>
      </c>
      <c r="B7" s="404"/>
      <c r="C7" s="56" t="s">
        <v>61</v>
      </c>
    </row>
    <row r="8" spans="1:11" ht="41.25" customHeight="1" x14ac:dyDescent="0.25">
      <c r="A8" s="403" t="s">
        <v>62</v>
      </c>
      <c r="B8" s="404"/>
      <c r="C8" s="75" t="s">
        <v>310</v>
      </c>
      <c r="D8" s="76"/>
      <c r="E8" s="426"/>
      <c r="F8" s="427"/>
      <c r="G8" s="427"/>
      <c r="H8" s="427"/>
      <c r="I8" s="427"/>
      <c r="J8" s="427"/>
      <c r="K8" s="427"/>
    </row>
    <row r="9" spans="1:11" ht="19.5" customHeight="1" x14ac:dyDescent="0.25">
      <c r="A9" s="415" t="s">
        <v>63</v>
      </c>
      <c r="B9" s="68" t="s">
        <v>156</v>
      </c>
      <c r="C9" s="75" t="s">
        <v>311</v>
      </c>
    </row>
    <row r="10" spans="1:11" ht="23.25" customHeight="1" x14ac:dyDescent="0.25">
      <c r="A10" s="416"/>
      <c r="B10" s="68" t="s">
        <v>158</v>
      </c>
      <c r="C10" s="84" t="s">
        <v>311</v>
      </c>
    </row>
    <row r="11" spans="1:11" x14ac:dyDescent="0.25">
      <c r="A11" s="403" t="s">
        <v>11</v>
      </c>
      <c r="B11" s="404"/>
      <c r="C11" s="56">
        <v>0</v>
      </c>
    </row>
    <row r="12" spans="1:11" ht="36.75" customHeight="1" x14ac:dyDescent="0.25">
      <c r="A12" s="403" t="s">
        <v>3</v>
      </c>
      <c r="B12" s="404"/>
      <c r="C12" s="75" t="s">
        <v>312</v>
      </c>
      <c r="E12" s="79"/>
    </row>
    <row r="13" spans="1:11" x14ac:dyDescent="0.25">
      <c r="A13" s="403" t="s">
        <v>64</v>
      </c>
      <c r="B13" s="404"/>
      <c r="C13" s="27" t="s">
        <v>88</v>
      </c>
    </row>
    <row r="14" spans="1:11" x14ac:dyDescent="0.25">
      <c r="A14" s="417" t="s">
        <v>160</v>
      </c>
      <c r="B14" s="418"/>
      <c r="C14" s="80" t="s">
        <v>313</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48" right="0.17" top="0.75" bottom="0.75" header="0.3" footer="0.3"/>
  <pageSetup scale="75" orientation="portrait" r:id="rId1"/>
  <colBreaks count="1" manualBreakCount="1">
    <brk id="3" max="18"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K21"/>
  <sheetViews>
    <sheetView showGridLines="0" zoomScaleNormal="100" workbookViewId="0">
      <selection sqref="A1:C1"/>
    </sheetView>
  </sheetViews>
  <sheetFormatPr baseColWidth="10" defaultColWidth="11.42578125" defaultRowHeight="15" x14ac:dyDescent="0.25"/>
  <cols>
    <col min="1" max="2" width="22.7109375" style="71" customWidth="1"/>
    <col min="3" max="3" width="84.42578125" style="71" customWidth="1"/>
    <col min="4" max="16384" width="11.42578125" style="71"/>
  </cols>
  <sheetData>
    <row r="1" spans="1:11" ht="36" customHeight="1" thickBot="1" x14ac:dyDescent="0.3">
      <c r="A1" s="437" t="s">
        <v>410</v>
      </c>
      <c r="B1" s="438"/>
      <c r="C1" s="438"/>
    </row>
    <row r="2" spans="1:11" ht="16.5" thickBot="1" x14ac:dyDescent="0.3">
      <c r="A2" s="72" t="s">
        <v>54</v>
      </c>
      <c r="B2" s="73"/>
      <c r="C2" s="74" t="s">
        <v>55</v>
      </c>
    </row>
    <row r="3" spans="1:11" ht="42" customHeight="1" thickBot="1" x14ac:dyDescent="0.3">
      <c r="A3" s="424" t="s">
        <v>56</v>
      </c>
      <c r="B3" s="425"/>
      <c r="C3" s="17" t="s">
        <v>314</v>
      </c>
    </row>
    <row r="4" spans="1:11" ht="54" customHeight="1" x14ac:dyDescent="0.25">
      <c r="A4" s="406" t="s">
        <v>57</v>
      </c>
      <c r="B4" s="407"/>
      <c r="C4" s="17" t="s">
        <v>315</v>
      </c>
    </row>
    <row r="5" spans="1:11" ht="35.25" customHeight="1" x14ac:dyDescent="0.25">
      <c r="A5" s="403" t="s">
        <v>58</v>
      </c>
      <c r="B5" s="404"/>
      <c r="C5" s="56" t="s">
        <v>298</v>
      </c>
      <c r="E5" s="71" t="s">
        <v>377</v>
      </c>
    </row>
    <row r="6" spans="1:11" ht="32.25" customHeight="1" x14ac:dyDescent="0.25">
      <c r="A6" s="403" t="s">
        <v>153</v>
      </c>
      <c r="B6" s="404"/>
      <c r="C6" s="56" t="s">
        <v>316</v>
      </c>
    </row>
    <row r="7" spans="1:11" x14ac:dyDescent="0.25">
      <c r="A7" s="403" t="s">
        <v>155</v>
      </c>
      <c r="B7" s="404"/>
      <c r="C7" s="56" t="s">
        <v>61</v>
      </c>
    </row>
    <row r="8" spans="1:11" ht="41.25" customHeight="1" x14ac:dyDescent="0.25">
      <c r="A8" s="403" t="s">
        <v>62</v>
      </c>
      <c r="B8" s="404"/>
      <c r="C8" s="75" t="s">
        <v>317</v>
      </c>
      <c r="D8" s="76"/>
      <c r="E8" s="426"/>
      <c r="F8" s="427"/>
      <c r="G8" s="427"/>
      <c r="H8" s="427"/>
      <c r="I8" s="427"/>
      <c r="J8" s="427"/>
      <c r="K8" s="427"/>
    </row>
    <row r="9" spans="1:11" ht="19.5" customHeight="1" x14ac:dyDescent="0.25">
      <c r="A9" s="415" t="s">
        <v>63</v>
      </c>
      <c r="B9" s="68" t="s">
        <v>156</v>
      </c>
      <c r="C9" s="75" t="s">
        <v>318</v>
      </c>
    </row>
    <row r="10" spans="1:11" ht="23.25" customHeight="1" x14ac:dyDescent="0.25">
      <c r="A10" s="416"/>
      <c r="B10" s="68" t="s">
        <v>158</v>
      </c>
      <c r="C10" s="84" t="s">
        <v>318</v>
      </c>
    </row>
    <row r="11" spans="1:11" x14ac:dyDescent="0.25">
      <c r="A11" s="403" t="s">
        <v>11</v>
      </c>
      <c r="B11" s="404"/>
      <c r="C11" s="56">
        <v>0</v>
      </c>
    </row>
    <row r="12" spans="1:11" ht="36.75" customHeight="1" x14ac:dyDescent="0.25">
      <c r="A12" s="403" t="s">
        <v>3</v>
      </c>
      <c r="B12" s="404"/>
      <c r="C12" s="75" t="s">
        <v>319</v>
      </c>
      <c r="E12" s="79"/>
    </row>
    <row r="13" spans="1:11" x14ac:dyDescent="0.25">
      <c r="A13" s="403" t="s">
        <v>64</v>
      </c>
      <c r="B13" s="404"/>
      <c r="C13" s="27" t="s">
        <v>88</v>
      </c>
    </row>
    <row r="14" spans="1:11" x14ac:dyDescent="0.25">
      <c r="A14" s="417" t="s">
        <v>160</v>
      </c>
      <c r="B14" s="418"/>
      <c r="C14" s="80" t="s">
        <v>313</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48" right="0.17" top="0.75" bottom="0.75" header="0.3" footer="0.3"/>
  <pageSetup scale="75" orientation="portrait" r:id="rId1"/>
  <colBreaks count="1" manualBreakCount="1">
    <brk id="3"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1:N16"/>
  <sheetViews>
    <sheetView view="pageBreakPreview" zoomScaleNormal="80" zoomScaleSheetLayoutView="100" workbookViewId="0">
      <selection activeCell="E14" sqref="E14:E16"/>
    </sheetView>
  </sheetViews>
  <sheetFormatPr baseColWidth="10" defaultColWidth="10.85546875" defaultRowHeight="14.25" x14ac:dyDescent="0.2"/>
  <cols>
    <col min="1" max="1" width="17.5703125" style="30" customWidth="1"/>
    <col min="2" max="2" width="11.5703125" style="30" customWidth="1"/>
    <col min="3" max="3" width="9.140625" style="30" customWidth="1"/>
    <col min="4" max="4" width="13.28515625" style="30" customWidth="1"/>
    <col min="5" max="5" width="18" style="30" customWidth="1"/>
    <col min="6" max="6" width="10.42578125" style="30" customWidth="1"/>
    <col min="7" max="7" width="9.5703125" style="30" customWidth="1"/>
    <col min="8" max="8" width="10.140625" style="30" customWidth="1"/>
    <col min="9" max="9" width="9.5703125" style="30" customWidth="1"/>
    <col min="10" max="10" width="10.85546875" style="30"/>
    <col min="11" max="11" width="8.5703125" style="30" customWidth="1"/>
    <col min="12" max="12" width="10.85546875" style="30"/>
    <col min="13" max="13" width="10" style="30" customWidth="1"/>
    <col min="14" max="14" width="25.42578125" style="30" customWidth="1"/>
    <col min="15" max="16384" width="10.85546875" style="30"/>
  </cols>
  <sheetData>
    <row r="1" spans="1:14" x14ac:dyDescent="0.2">
      <c r="A1" s="295" t="s">
        <v>463</v>
      </c>
      <c r="B1" s="295"/>
      <c r="C1" s="295"/>
      <c r="D1" s="295"/>
      <c r="E1" s="295"/>
      <c r="F1" s="295"/>
      <c r="G1" s="295"/>
      <c r="H1" s="295"/>
      <c r="I1" s="295"/>
      <c r="J1" s="295"/>
      <c r="K1" s="295"/>
      <c r="L1" s="295"/>
      <c r="M1" s="295"/>
      <c r="N1" s="295"/>
    </row>
    <row r="2" spans="1:14" x14ac:dyDescent="0.2">
      <c r="A2" s="296"/>
      <c r="B2" s="296"/>
      <c r="C2" s="296"/>
      <c r="D2" s="296"/>
      <c r="E2" s="296"/>
      <c r="F2" s="296"/>
      <c r="G2" s="296"/>
      <c r="H2" s="296"/>
      <c r="I2" s="296"/>
      <c r="J2" s="296"/>
      <c r="K2" s="296"/>
      <c r="L2" s="296"/>
      <c r="M2" s="296"/>
      <c r="N2" s="296"/>
    </row>
    <row r="3" spans="1:14" ht="50.1" customHeight="1" x14ac:dyDescent="0.2">
      <c r="A3" s="297" t="s">
        <v>464</v>
      </c>
      <c r="B3" s="298"/>
      <c r="C3" s="298"/>
      <c r="D3" s="298"/>
      <c r="E3" s="298"/>
      <c r="F3" s="298"/>
      <c r="G3" s="298"/>
      <c r="H3" s="298"/>
      <c r="I3" s="298"/>
      <c r="J3" s="298"/>
      <c r="K3" s="298"/>
      <c r="L3" s="298"/>
      <c r="M3" s="298"/>
      <c r="N3" s="299"/>
    </row>
    <row r="4" spans="1:14" ht="15" x14ac:dyDescent="0.2">
      <c r="A4" s="300" t="s">
        <v>1</v>
      </c>
      <c r="B4" s="300" t="s">
        <v>2</v>
      </c>
      <c r="C4" s="300" t="s">
        <v>3</v>
      </c>
      <c r="D4" s="300" t="s">
        <v>293</v>
      </c>
      <c r="E4" s="300"/>
      <c r="F4" s="300" t="s">
        <v>5</v>
      </c>
      <c r="G4" s="300"/>
      <c r="H4" s="300"/>
      <c r="I4" s="300"/>
      <c r="J4" s="300"/>
      <c r="K4" s="300"/>
      <c r="L4" s="301" t="s">
        <v>6</v>
      </c>
      <c r="M4" s="300" t="s">
        <v>7</v>
      </c>
      <c r="N4" s="300" t="s">
        <v>8</v>
      </c>
    </row>
    <row r="5" spans="1:14" ht="15" x14ac:dyDescent="0.2">
      <c r="A5" s="300"/>
      <c r="B5" s="300"/>
      <c r="C5" s="300"/>
      <c r="D5" s="144" t="s">
        <v>9</v>
      </c>
      <c r="E5" s="144" t="s">
        <v>10</v>
      </c>
      <c r="F5" s="144" t="s">
        <v>11</v>
      </c>
      <c r="G5" s="144">
        <v>2019</v>
      </c>
      <c r="H5" s="144">
        <v>20</v>
      </c>
      <c r="I5" s="144">
        <v>21</v>
      </c>
      <c r="J5" s="144">
        <v>22</v>
      </c>
      <c r="K5" s="144">
        <v>23</v>
      </c>
      <c r="L5" s="300"/>
      <c r="M5" s="300"/>
      <c r="N5" s="300"/>
    </row>
    <row r="6" spans="1:14" ht="182.25" customHeight="1" x14ac:dyDescent="0.2">
      <c r="A6" s="258" t="s">
        <v>291</v>
      </c>
      <c r="B6" s="305" t="s">
        <v>570</v>
      </c>
      <c r="C6" s="309" t="s">
        <v>292</v>
      </c>
      <c r="D6" s="155" t="s">
        <v>571</v>
      </c>
      <c r="E6" s="155" t="s">
        <v>307</v>
      </c>
      <c r="F6" s="197" t="s">
        <v>301</v>
      </c>
      <c r="G6" s="200">
        <f>2%/3%</f>
        <v>0.66666666666666674</v>
      </c>
      <c r="H6" s="200">
        <f>3%/3%</f>
        <v>1</v>
      </c>
      <c r="I6" s="178"/>
      <c r="J6" s="197"/>
      <c r="K6" s="197"/>
      <c r="L6" s="219">
        <v>1.5</v>
      </c>
      <c r="M6" s="178" t="s">
        <v>459</v>
      </c>
      <c r="N6" s="178" t="s">
        <v>304</v>
      </c>
    </row>
    <row r="7" spans="1:14" ht="208.5" customHeight="1" x14ac:dyDescent="0.2">
      <c r="A7" s="302"/>
      <c r="B7" s="306"/>
      <c r="C7" s="310"/>
      <c r="D7" s="155" t="s">
        <v>572</v>
      </c>
      <c r="E7" s="155" t="s">
        <v>297</v>
      </c>
      <c r="F7" s="220" t="s">
        <v>301</v>
      </c>
      <c r="G7" s="221"/>
      <c r="H7" s="221">
        <v>1</v>
      </c>
      <c r="I7" s="156"/>
      <c r="J7" s="220"/>
      <c r="K7" s="220"/>
      <c r="L7" s="222">
        <v>4.7</v>
      </c>
      <c r="M7" s="178" t="s">
        <v>460</v>
      </c>
      <c r="N7" s="156" t="s">
        <v>305</v>
      </c>
    </row>
    <row r="8" spans="1:14" x14ac:dyDescent="0.2">
      <c r="A8" s="302"/>
      <c r="B8" s="306"/>
      <c r="C8" s="310"/>
      <c r="D8" s="258" t="s">
        <v>573</v>
      </c>
      <c r="E8" s="258" t="s">
        <v>298</v>
      </c>
      <c r="F8" s="292" t="s">
        <v>301</v>
      </c>
      <c r="G8" s="292"/>
      <c r="H8" s="260">
        <f>2%/3%</f>
        <v>0.66666666666666674</v>
      </c>
      <c r="I8" s="260">
        <f>3%/3%</f>
        <v>1</v>
      </c>
      <c r="J8" s="292"/>
      <c r="K8" s="292"/>
      <c r="L8" s="313">
        <v>7.5</v>
      </c>
      <c r="M8" s="258" t="s">
        <v>461</v>
      </c>
      <c r="N8" s="258" t="s">
        <v>302</v>
      </c>
    </row>
    <row r="9" spans="1:14" x14ac:dyDescent="0.2">
      <c r="A9" s="302"/>
      <c r="B9" s="306"/>
      <c r="C9" s="310"/>
      <c r="D9" s="259"/>
      <c r="E9" s="259"/>
      <c r="F9" s="293"/>
      <c r="G9" s="293"/>
      <c r="H9" s="293">
        <f t="shared" ref="H9:I10" si="0">3%/3%</f>
        <v>1</v>
      </c>
      <c r="I9" s="293">
        <f t="shared" si="0"/>
        <v>1</v>
      </c>
      <c r="J9" s="293"/>
      <c r="K9" s="293"/>
      <c r="L9" s="314"/>
      <c r="M9" s="259"/>
      <c r="N9" s="259"/>
    </row>
    <row r="10" spans="1:14" ht="171.6" customHeight="1" x14ac:dyDescent="0.2">
      <c r="A10" s="302"/>
      <c r="B10" s="306"/>
      <c r="C10" s="310"/>
      <c r="D10" s="287"/>
      <c r="E10" s="287"/>
      <c r="F10" s="294"/>
      <c r="G10" s="294"/>
      <c r="H10" s="294">
        <f t="shared" si="0"/>
        <v>1</v>
      </c>
      <c r="I10" s="294">
        <f t="shared" si="0"/>
        <v>1</v>
      </c>
      <c r="J10" s="294"/>
      <c r="K10" s="294"/>
      <c r="L10" s="315"/>
      <c r="M10" s="287"/>
      <c r="N10" s="287"/>
    </row>
    <row r="11" spans="1:14" x14ac:dyDescent="0.2">
      <c r="A11" s="303"/>
      <c r="B11" s="307"/>
      <c r="C11" s="311"/>
      <c r="D11" s="258" t="s">
        <v>574</v>
      </c>
      <c r="E11" s="258" t="s">
        <v>299</v>
      </c>
      <c r="F11" s="292">
        <v>2</v>
      </c>
      <c r="G11" s="292">
        <v>2</v>
      </c>
      <c r="H11" s="292">
        <v>5</v>
      </c>
      <c r="I11" s="292">
        <v>8</v>
      </c>
      <c r="J11" s="292">
        <v>3</v>
      </c>
      <c r="K11" s="292">
        <v>3</v>
      </c>
      <c r="L11" s="313">
        <v>60</v>
      </c>
      <c r="M11" s="292" t="s">
        <v>462</v>
      </c>
      <c r="N11" s="258" t="s">
        <v>306</v>
      </c>
    </row>
    <row r="12" spans="1:14" x14ac:dyDescent="0.2">
      <c r="A12" s="303"/>
      <c r="B12" s="307"/>
      <c r="C12" s="311"/>
      <c r="D12" s="259"/>
      <c r="E12" s="259"/>
      <c r="F12" s="293"/>
      <c r="G12" s="293"/>
      <c r="H12" s="293"/>
      <c r="I12" s="293"/>
      <c r="J12" s="293"/>
      <c r="K12" s="293"/>
      <c r="L12" s="314"/>
      <c r="M12" s="293"/>
      <c r="N12" s="259"/>
    </row>
    <row r="13" spans="1:14" ht="205.5" customHeight="1" x14ac:dyDescent="0.2">
      <c r="A13" s="303"/>
      <c r="B13" s="307"/>
      <c r="C13" s="311"/>
      <c r="D13" s="287"/>
      <c r="E13" s="287"/>
      <c r="F13" s="294"/>
      <c r="G13" s="294"/>
      <c r="H13" s="294"/>
      <c r="I13" s="294"/>
      <c r="J13" s="294"/>
      <c r="K13" s="294"/>
      <c r="L13" s="315"/>
      <c r="M13" s="294"/>
      <c r="N13" s="287"/>
    </row>
    <row r="14" spans="1:14" x14ac:dyDescent="0.2">
      <c r="A14" s="303"/>
      <c r="B14" s="307"/>
      <c r="C14" s="311"/>
      <c r="D14" s="258" t="s">
        <v>575</v>
      </c>
      <c r="E14" s="258" t="s">
        <v>300</v>
      </c>
      <c r="F14" s="292">
        <v>300</v>
      </c>
      <c r="G14" s="292">
        <v>300</v>
      </c>
      <c r="H14" s="292">
        <v>150</v>
      </c>
      <c r="I14" s="223">
        <v>160</v>
      </c>
      <c r="J14" s="223">
        <v>170</v>
      </c>
      <c r="K14" s="223">
        <v>180</v>
      </c>
      <c r="L14" s="313">
        <v>50</v>
      </c>
      <c r="M14" s="292" t="s">
        <v>462</v>
      </c>
      <c r="N14" s="258" t="s">
        <v>303</v>
      </c>
    </row>
    <row r="15" spans="1:14" x14ac:dyDescent="0.2">
      <c r="A15" s="303"/>
      <c r="B15" s="307"/>
      <c r="C15" s="311"/>
      <c r="D15" s="259"/>
      <c r="E15" s="259"/>
      <c r="F15" s="293"/>
      <c r="G15" s="293"/>
      <c r="H15" s="293"/>
      <c r="I15" s="220"/>
      <c r="J15" s="220"/>
      <c r="K15" s="224"/>
      <c r="L15" s="314"/>
      <c r="M15" s="293"/>
      <c r="N15" s="259"/>
    </row>
    <row r="16" spans="1:14" ht="255.6" customHeight="1" x14ac:dyDescent="0.2">
      <c r="A16" s="304"/>
      <c r="B16" s="308"/>
      <c r="C16" s="312"/>
      <c r="D16" s="287"/>
      <c r="E16" s="287"/>
      <c r="F16" s="294"/>
      <c r="G16" s="294"/>
      <c r="H16" s="294"/>
      <c r="I16" s="190"/>
      <c r="J16" s="190"/>
      <c r="K16" s="225"/>
      <c r="L16" s="315"/>
      <c r="M16" s="294"/>
      <c r="N16" s="287"/>
    </row>
  </sheetData>
  <mergeCells count="43">
    <mergeCell ref="N14:N16"/>
    <mergeCell ref="L11:L13"/>
    <mergeCell ref="M11:M13"/>
    <mergeCell ref="N11:N13"/>
    <mergeCell ref="D14:D16"/>
    <mergeCell ref="E14:E16"/>
    <mergeCell ref="F14:F16"/>
    <mergeCell ref="G14:G16"/>
    <mergeCell ref="H14:H16"/>
    <mergeCell ref="L14:L16"/>
    <mergeCell ref="M14:M16"/>
    <mergeCell ref="M8:M10"/>
    <mergeCell ref="N8:N10"/>
    <mergeCell ref="D11:D13"/>
    <mergeCell ref="E11:E13"/>
    <mergeCell ref="F11:F13"/>
    <mergeCell ref="G11:G13"/>
    <mergeCell ref="H11:H13"/>
    <mergeCell ref="I11:I13"/>
    <mergeCell ref="J11:J13"/>
    <mergeCell ref="K11:K13"/>
    <mergeCell ref="G8:G10"/>
    <mergeCell ref="H8:H10"/>
    <mergeCell ref="I8:I10"/>
    <mergeCell ref="J8:J10"/>
    <mergeCell ref="K8:K10"/>
    <mergeCell ref="L8:L10"/>
    <mergeCell ref="F8:F10"/>
    <mergeCell ref="A1:N2"/>
    <mergeCell ref="A3:N3"/>
    <mergeCell ref="A4:A5"/>
    <mergeCell ref="B4:B5"/>
    <mergeCell ref="C4:C5"/>
    <mergeCell ref="D4:E4"/>
    <mergeCell ref="F4:K4"/>
    <mergeCell ref="L4:L5"/>
    <mergeCell ref="M4:M5"/>
    <mergeCell ref="N4:N5"/>
    <mergeCell ref="A6:A16"/>
    <mergeCell ref="B6:B16"/>
    <mergeCell ref="C6:C16"/>
    <mergeCell ref="D8:D10"/>
    <mergeCell ref="E8:E10"/>
  </mergeCells>
  <pageMargins left="0.7" right="0.7" top="0.75" bottom="0.75" header="0.3" footer="0.3"/>
  <pageSetup paperSize="9" scale="5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K21"/>
  <sheetViews>
    <sheetView showGridLines="0" zoomScaleNormal="100" workbookViewId="0">
      <selection sqref="A1:C1"/>
    </sheetView>
  </sheetViews>
  <sheetFormatPr baseColWidth="10" defaultColWidth="11.42578125" defaultRowHeight="15" x14ac:dyDescent="0.25"/>
  <cols>
    <col min="1" max="2" width="22.7109375" style="71" customWidth="1"/>
    <col min="3" max="3" width="84.42578125" style="71" customWidth="1"/>
    <col min="4" max="16384" width="11.42578125" style="71"/>
  </cols>
  <sheetData>
    <row r="1" spans="1:11" ht="36" customHeight="1" thickBot="1" x14ac:dyDescent="0.3">
      <c r="A1" s="437" t="s">
        <v>411</v>
      </c>
      <c r="B1" s="438"/>
      <c r="C1" s="438"/>
    </row>
    <row r="2" spans="1:11" ht="16.5" thickBot="1" x14ac:dyDescent="0.3">
      <c r="A2" s="72" t="s">
        <v>54</v>
      </c>
      <c r="B2" s="73"/>
      <c r="C2" s="74" t="s">
        <v>55</v>
      </c>
    </row>
    <row r="3" spans="1:11" ht="42" customHeight="1" x14ac:dyDescent="0.25">
      <c r="A3" s="424" t="s">
        <v>56</v>
      </c>
      <c r="B3" s="425"/>
      <c r="C3" s="17" t="s">
        <v>295</v>
      </c>
    </row>
    <row r="4" spans="1:11" ht="109.5" customHeight="1" x14ac:dyDescent="0.25">
      <c r="A4" s="406" t="s">
        <v>57</v>
      </c>
      <c r="B4" s="407"/>
      <c r="C4" s="27" t="s">
        <v>320</v>
      </c>
    </row>
    <row r="5" spans="1:11" ht="35.25" customHeight="1" x14ac:dyDescent="0.25">
      <c r="A5" s="403" t="s">
        <v>58</v>
      </c>
      <c r="B5" s="404"/>
      <c r="C5" s="56" t="s">
        <v>299</v>
      </c>
    </row>
    <row r="6" spans="1:11" ht="32.25" customHeight="1" x14ac:dyDescent="0.25">
      <c r="A6" s="403" t="s">
        <v>153</v>
      </c>
      <c r="B6" s="404"/>
      <c r="C6" s="56" t="s">
        <v>321</v>
      </c>
    </row>
    <row r="7" spans="1:11" x14ac:dyDescent="0.25">
      <c r="A7" s="403" t="s">
        <v>155</v>
      </c>
      <c r="B7" s="404"/>
      <c r="C7" s="56" t="s">
        <v>61</v>
      </c>
    </row>
    <row r="8" spans="1:11" ht="41.25" customHeight="1" x14ac:dyDescent="0.25">
      <c r="A8" s="403" t="s">
        <v>62</v>
      </c>
      <c r="B8" s="404"/>
      <c r="C8" s="75" t="s">
        <v>322</v>
      </c>
      <c r="D8" s="76"/>
      <c r="E8" s="426"/>
      <c r="F8" s="427"/>
      <c r="G8" s="427"/>
      <c r="H8" s="427"/>
      <c r="I8" s="427"/>
      <c r="J8" s="427"/>
      <c r="K8" s="427"/>
    </row>
    <row r="9" spans="1:11" ht="19.5" customHeight="1" x14ac:dyDescent="0.25">
      <c r="A9" s="415" t="s">
        <v>63</v>
      </c>
      <c r="B9" s="68" t="s">
        <v>156</v>
      </c>
      <c r="C9" s="75" t="s">
        <v>311</v>
      </c>
    </row>
    <row r="10" spans="1:11" ht="23.25" customHeight="1" x14ac:dyDescent="0.25">
      <c r="A10" s="416"/>
      <c r="B10" s="68" t="s">
        <v>158</v>
      </c>
      <c r="C10" s="84" t="s">
        <v>323</v>
      </c>
    </row>
    <row r="11" spans="1:11" x14ac:dyDescent="0.25">
      <c r="A11" s="403" t="s">
        <v>11</v>
      </c>
      <c r="B11" s="404"/>
      <c r="C11" s="56">
        <v>0</v>
      </c>
    </row>
    <row r="12" spans="1:11" ht="23.25" customHeight="1" x14ac:dyDescent="0.25">
      <c r="A12" s="403" t="s">
        <v>3</v>
      </c>
      <c r="B12" s="404"/>
      <c r="C12" s="75" t="s">
        <v>324</v>
      </c>
      <c r="E12" s="79"/>
    </row>
    <row r="13" spans="1:11" x14ac:dyDescent="0.25">
      <c r="A13" s="403" t="s">
        <v>64</v>
      </c>
      <c r="B13" s="404"/>
      <c r="C13" s="27" t="s">
        <v>88</v>
      </c>
    </row>
    <row r="14" spans="1:11" x14ac:dyDescent="0.25">
      <c r="A14" s="417" t="s">
        <v>160</v>
      </c>
      <c r="B14" s="418"/>
      <c r="C14" s="80" t="s">
        <v>325</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48" right="0.17" top="0.75" bottom="0.75" header="0.3" footer="0.3"/>
  <pageSetup scale="75" orientation="portrait" r:id="rId1"/>
  <colBreaks count="1" manualBreakCount="1">
    <brk id="3" max="18"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K21"/>
  <sheetViews>
    <sheetView showGridLines="0" zoomScaleNormal="100" workbookViewId="0">
      <selection sqref="A1:C1"/>
    </sheetView>
  </sheetViews>
  <sheetFormatPr baseColWidth="10" defaultColWidth="11.42578125" defaultRowHeight="15" x14ac:dyDescent="0.25"/>
  <cols>
    <col min="1" max="2" width="22.7109375" style="71" customWidth="1"/>
    <col min="3" max="3" width="84.42578125" style="71" customWidth="1"/>
    <col min="4" max="16384" width="11.42578125" style="71"/>
  </cols>
  <sheetData>
    <row r="1" spans="1:11" ht="36" customHeight="1" thickBot="1" x14ac:dyDescent="0.3">
      <c r="A1" s="437" t="s">
        <v>412</v>
      </c>
      <c r="B1" s="438"/>
      <c r="C1" s="438"/>
    </row>
    <row r="2" spans="1:11" ht="16.5" thickBot="1" x14ac:dyDescent="0.3">
      <c r="A2" s="72" t="s">
        <v>54</v>
      </c>
      <c r="B2" s="73"/>
      <c r="C2" s="74" t="s">
        <v>55</v>
      </c>
    </row>
    <row r="3" spans="1:11" ht="42" customHeight="1" thickBot="1" x14ac:dyDescent="0.3">
      <c r="A3" s="424" t="s">
        <v>56</v>
      </c>
      <c r="B3" s="425"/>
      <c r="C3" s="17" t="s">
        <v>296</v>
      </c>
    </row>
    <row r="4" spans="1:11" ht="132.75" customHeight="1" x14ac:dyDescent="0.25">
      <c r="A4" s="406" t="s">
        <v>57</v>
      </c>
      <c r="B4" s="407"/>
      <c r="C4" s="107" t="s">
        <v>326</v>
      </c>
    </row>
    <row r="5" spans="1:11" ht="27.75" customHeight="1" x14ac:dyDescent="0.25">
      <c r="A5" s="403" t="s">
        <v>58</v>
      </c>
      <c r="B5" s="404"/>
      <c r="C5" s="56" t="s">
        <v>300</v>
      </c>
    </row>
    <row r="6" spans="1:11" ht="32.25" customHeight="1" x14ac:dyDescent="0.25">
      <c r="A6" s="403" t="s">
        <v>153</v>
      </c>
      <c r="B6" s="404"/>
      <c r="C6" s="56" t="s">
        <v>327</v>
      </c>
    </row>
    <row r="7" spans="1:11" x14ac:dyDescent="0.25">
      <c r="A7" s="403" t="s">
        <v>155</v>
      </c>
      <c r="B7" s="404"/>
      <c r="C7" s="56" t="s">
        <v>61</v>
      </c>
    </row>
    <row r="8" spans="1:11" ht="41.25" customHeight="1" x14ac:dyDescent="0.25">
      <c r="A8" s="403" t="s">
        <v>62</v>
      </c>
      <c r="B8" s="404"/>
      <c r="C8" s="75" t="s">
        <v>328</v>
      </c>
      <c r="D8" s="76"/>
      <c r="E8" s="426"/>
      <c r="F8" s="427"/>
      <c r="G8" s="427"/>
      <c r="H8" s="427"/>
      <c r="I8" s="427"/>
      <c r="J8" s="427"/>
      <c r="K8" s="427"/>
    </row>
    <row r="9" spans="1:11" ht="19.5" customHeight="1" x14ac:dyDescent="0.25">
      <c r="A9" s="415" t="s">
        <v>63</v>
      </c>
      <c r="B9" s="68" t="s">
        <v>156</v>
      </c>
      <c r="C9" s="77" t="s">
        <v>181</v>
      </c>
    </row>
    <row r="10" spans="1:11" ht="23.25" customHeight="1" x14ac:dyDescent="0.25">
      <c r="A10" s="416"/>
      <c r="B10" s="68" t="s">
        <v>158</v>
      </c>
      <c r="C10" s="84" t="s">
        <v>329</v>
      </c>
    </row>
    <row r="11" spans="1:11" x14ac:dyDescent="0.25">
      <c r="A11" s="403" t="s">
        <v>11</v>
      </c>
      <c r="B11" s="404"/>
      <c r="C11" s="56">
        <v>300</v>
      </c>
    </row>
    <row r="12" spans="1:11" ht="31.5" customHeight="1" x14ac:dyDescent="0.25">
      <c r="A12" s="403" t="s">
        <v>3</v>
      </c>
      <c r="B12" s="404"/>
      <c r="C12" s="75" t="s">
        <v>330</v>
      </c>
      <c r="E12" s="79"/>
    </row>
    <row r="13" spans="1:11" x14ac:dyDescent="0.25">
      <c r="A13" s="403" t="s">
        <v>64</v>
      </c>
      <c r="B13" s="404"/>
      <c r="C13" s="27" t="s">
        <v>88</v>
      </c>
    </row>
    <row r="14" spans="1:11" x14ac:dyDescent="0.25">
      <c r="A14" s="417" t="s">
        <v>160</v>
      </c>
      <c r="B14" s="418"/>
      <c r="C14" s="80" t="s">
        <v>325</v>
      </c>
    </row>
    <row r="15" spans="1:11" x14ac:dyDescent="0.25">
      <c r="A15" s="408" t="s">
        <v>67</v>
      </c>
      <c r="B15" s="409"/>
      <c r="C15" s="55" t="s">
        <v>69</v>
      </c>
    </row>
    <row r="16" spans="1:11" x14ac:dyDescent="0.25">
      <c r="A16" s="410"/>
      <c r="B16" s="411"/>
      <c r="C16" s="55" t="s">
        <v>70</v>
      </c>
    </row>
    <row r="17" spans="1:3" x14ac:dyDescent="0.25">
      <c r="A17" s="412"/>
      <c r="B17" s="407"/>
      <c r="C17" s="69" t="s">
        <v>71</v>
      </c>
    </row>
    <row r="18" spans="1:3" x14ac:dyDescent="0.25">
      <c r="A18" s="403" t="s">
        <v>72</v>
      </c>
      <c r="B18" s="404"/>
      <c r="C18" s="56" t="s">
        <v>90</v>
      </c>
    </row>
    <row r="19" spans="1:3" ht="15.75" thickBot="1" x14ac:dyDescent="0.3">
      <c r="A19" s="413" t="s">
        <v>74</v>
      </c>
      <c r="B19" s="414"/>
      <c r="C19" s="70"/>
    </row>
    <row r="20" spans="1:3" ht="15.75" x14ac:dyDescent="0.25">
      <c r="A20" s="81"/>
      <c r="B20" s="81"/>
      <c r="C20" s="81"/>
    </row>
    <row r="21" spans="1:3" ht="15.75" x14ac:dyDescent="0.25">
      <c r="A21" s="81"/>
      <c r="B21" s="81"/>
      <c r="C21" s="81"/>
    </row>
  </sheetData>
  <mergeCells count="16">
    <mergeCell ref="A14:B14"/>
    <mergeCell ref="A15:B17"/>
    <mergeCell ref="A18:B18"/>
    <mergeCell ref="A19:B19"/>
    <mergeCell ref="A8:B8"/>
    <mergeCell ref="E8:K8"/>
    <mergeCell ref="A9:A10"/>
    <mergeCell ref="A11:B11"/>
    <mergeCell ref="A12:B12"/>
    <mergeCell ref="A13:B13"/>
    <mergeCell ref="A7:B7"/>
    <mergeCell ref="A1:C1"/>
    <mergeCell ref="A3:B3"/>
    <mergeCell ref="A4:B4"/>
    <mergeCell ref="A5:B5"/>
    <mergeCell ref="A6:B6"/>
  </mergeCells>
  <pageMargins left="0.48" right="0.17" top="0.75" bottom="0.75" header="0.3" footer="0.3"/>
  <pageSetup scale="75" orientation="portrait" r:id="rId1"/>
  <colBreaks count="1" manualBreakCount="1">
    <brk id="3"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B22"/>
  <sheetViews>
    <sheetView showGridLines="0" topLeftCell="A7" workbookViewId="0">
      <selection activeCell="D10" sqref="D10"/>
    </sheetView>
  </sheetViews>
  <sheetFormatPr baseColWidth="10" defaultColWidth="11.42578125" defaultRowHeight="15" x14ac:dyDescent="0.25"/>
  <cols>
    <col min="1" max="1" width="22.5703125" customWidth="1"/>
    <col min="2" max="2" width="84.42578125" customWidth="1"/>
  </cols>
  <sheetData>
    <row r="1" spans="1:2" ht="33" customHeight="1" thickBot="1" x14ac:dyDescent="0.3">
      <c r="A1" s="439" t="s">
        <v>413</v>
      </c>
      <c r="B1" s="439"/>
    </row>
    <row r="2" spans="1:2" ht="16.5" thickBot="1" x14ac:dyDescent="0.3">
      <c r="A2" s="1" t="s">
        <v>54</v>
      </c>
      <c r="B2" s="2" t="s">
        <v>55</v>
      </c>
    </row>
    <row r="3" spans="1:2" ht="31.5" x14ac:dyDescent="0.25">
      <c r="A3" s="3" t="s">
        <v>56</v>
      </c>
      <c r="B3" s="17" t="s">
        <v>250</v>
      </c>
    </row>
    <row r="4" spans="1:2" ht="216" customHeight="1" x14ac:dyDescent="0.25">
      <c r="A4" s="5" t="s">
        <v>57</v>
      </c>
      <c r="B4" s="8" t="s">
        <v>84</v>
      </c>
    </row>
    <row r="5" spans="1:2" ht="15.75" x14ac:dyDescent="0.25">
      <c r="A5" s="5" t="s">
        <v>58</v>
      </c>
      <c r="B5" s="10" t="s">
        <v>16</v>
      </c>
    </row>
    <row r="6" spans="1:2" ht="47.25" x14ac:dyDescent="0.25">
      <c r="A6" s="5" t="s">
        <v>59</v>
      </c>
      <c r="B6" s="10" t="s">
        <v>85</v>
      </c>
    </row>
    <row r="7" spans="1:2" ht="31.5" x14ac:dyDescent="0.25">
      <c r="A7" s="5" t="s">
        <v>60</v>
      </c>
      <c r="B7" s="18" t="s">
        <v>61</v>
      </c>
    </row>
    <row r="8" spans="1:2" ht="30" x14ac:dyDescent="0.25">
      <c r="A8" s="5" t="s">
        <v>62</v>
      </c>
      <c r="B8" s="10" t="s">
        <v>251</v>
      </c>
    </row>
    <row r="9" spans="1:2" ht="75" x14ac:dyDescent="0.25">
      <c r="A9" s="9" t="s">
        <v>63</v>
      </c>
      <c r="B9" s="19" t="s">
        <v>86</v>
      </c>
    </row>
    <row r="10" spans="1:2" ht="15.75" x14ac:dyDescent="0.25">
      <c r="A10" s="5" t="s">
        <v>11</v>
      </c>
      <c r="B10" s="10" t="s">
        <v>87</v>
      </c>
    </row>
    <row r="11" spans="1:2" ht="90" x14ac:dyDescent="0.25">
      <c r="A11" s="20" t="s">
        <v>3</v>
      </c>
      <c r="B11" s="21" t="s">
        <v>252</v>
      </c>
    </row>
    <row r="12" spans="1:2" ht="15.75" x14ac:dyDescent="0.25">
      <c r="A12" s="5" t="s">
        <v>64</v>
      </c>
      <c r="B12" s="8" t="s">
        <v>88</v>
      </c>
    </row>
    <row r="13" spans="1:2" ht="45" x14ac:dyDescent="0.25">
      <c r="A13" s="5" t="s">
        <v>66</v>
      </c>
      <c r="B13" s="22" t="s">
        <v>89</v>
      </c>
    </row>
    <row r="14" spans="1:2" ht="15" customHeight="1" x14ac:dyDescent="0.25">
      <c r="A14" s="402" t="s">
        <v>67</v>
      </c>
      <c r="B14" s="23" t="s">
        <v>68</v>
      </c>
    </row>
    <row r="15" spans="1:2" ht="15" customHeight="1" x14ac:dyDescent="0.25">
      <c r="A15" s="402"/>
      <c r="B15" s="24" t="s">
        <v>69</v>
      </c>
    </row>
    <row r="16" spans="1:2" ht="15" customHeight="1" x14ac:dyDescent="0.25">
      <c r="A16" s="402"/>
      <c r="B16" s="24" t="s">
        <v>70</v>
      </c>
    </row>
    <row r="17" spans="1:2" ht="15" customHeight="1" x14ac:dyDescent="0.25">
      <c r="A17" s="402"/>
      <c r="B17" s="25" t="s">
        <v>71</v>
      </c>
    </row>
    <row r="18" spans="1:2" ht="31.5" x14ac:dyDescent="0.25">
      <c r="A18" s="5" t="s">
        <v>72</v>
      </c>
      <c r="B18" s="10" t="s">
        <v>90</v>
      </c>
    </row>
    <row r="19" spans="1:2" ht="31.5" x14ac:dyDescent="0.25">
      <c r="A19" s="5" t="s">
        <v>74</v>
      </c>
      <c r="B19" s="10"/>
    </row>
    <row r="20" spans="1:2" ht="24.75" customHeight="1" thickBot="1" x14ac:dyDescent="0.3">
      <c r="A20" s="399" t="s">
        <v>75</v>
      </c>
      <c r="B20" s="400"/>
    </row>
    <row r="21" spans="1:2" ht="15.75" x14ac:dyDescent="0.25">
      <c r="A21" s="13"/>
      <c r="B21" s="13"/>
    </row>
    <row r="22" spans="1:2" ht="15.75" x14ac:dyDescent="0.25">
      <c r="A22" s="13"/>
      <c r="B22" s="13"/>
    </row>
  </sheetData>
  <mergeCells count="3">
    <mergeCell ref="A1:B1"/>
    <mergeCell ref="A14:A17"/>
    <mergeCell ref="A20:B20"/>
  </mergeCells>
  <pageMargins left="0.17" right="0.17" top="0.28999999999999998" bottom="0.25" header="0.3" footer="0.3"/>
  <pageSetup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F20"/>
  <sheetViews>
    <sheetView showGridLines="0" topLeftCell="A10" workbookViewId="0">
      <selection activeCell="C12" sqref="C12"/>
    </sheetView>
  </sheetViews>
  <sheetFormatPr baseColWidth="10" defaultColWidth="11.42578125" defaultRowHeight="15" x14ac:dyDescent="0.25"/>
  <cols>
    <col min="1" max="2" width="22.42578125" customWidth="1"/>
    <col min="3" max="3" width="84.42578125" customWidth="1"/>
  </cols>
  <sheetData>
    <row r="1" spans="1:6" ht="36" customHeight="1" thickBot="1" x14ac:dyDescent="0.3">
      <c r="A1" s="440" t="s">
        <v>414</v>
      </c>
      <c r="B1" s="441"/>
      <c r="C1" s="441"/>
    </row>
    <row r="2" spans="1:6" ht="16.5" thickBot="1" x14ac:dyDescent="0.3">
      <c r="A2" s="65" t="s">
        <v>54</v>
      </c>
      <c r="B2" s="66"/>
      <c r="C2" s="2" t="s">
        <v>55</v>
      </c>
    </row>
    <row r="3" spans="1:6" ht="30" x14ac:dyDescent="0.25">
      <c r="A3" s="406" t="s">
        <v>56</v>
      </c>
      <c r="B3" s="407"/>
      <c r="C3" s="52" t="s">
        <v>264</v>
      </c>
    </row>
    <row r="4" spans="1:6" ht="112.5" customHeight="1" x14ac:dyDescent="0.25">
      <c r="A4" s="403" t="s">
        <v>57</v>
      </c>
      <c r="B4" s="404"/>
      <c r="C4" s="27" t="s">
        <v>91</v>
      </c>
    </row>
    <row r="5" spans="1:6" ht="30" x14ac:dyDescent="0.25">
      <c r="A5" s="403" t="s">
        <v>58</v>
      </c>
      <c r="B5" s="404"/>
      <c r="C5" s="83" t="s">
        <v>17</v>
      </c>
    </row>
    <row r="6" spans="1:6" ht="36.75" customHeight="1" x14ac:dyDescent="0.25">
      <c r="A6" s="403" t="s">
        <v>153</v>
      </c>
      <c r="B6" s="404"/>
      <c r="C6" s="83" t="s">
        <v>92</v>
      </c>
    </row>
    <row r="7" spans="1:6" ht="19.5" customHeight="1" x14ac:dyDescent="0.25">
      <c r="A7" s="403" t="s">
        <v>155</v>
      </c>
      <c r="B7" s="404"/>
      <c r="C7" s="83" t="s">
        <v>93</v>
      </c>
    </row>
    <row r="8" spans="1:6" ht="37.5" customHeight="1" thickBot="1" x14ac:dyDescent="0.3">
      <c r="A8" s="403" t="s">
        <v>62</v>
      </c>
      <c r="B8" s="404"/>
      <c r="C8" s="27" t="s">
        <v>94</v>
      </c>
    </row>
    <row r="9" spans="1:6" ht="15.75" x14ac:dyDescent="0.25">
      <c r="A9" s="415" t="s">
        <v>63</v>
      </c>
      <c r="B9" s="68" t="s">
        <v>156</v>
      </c>
      <c r="C9" s="17" t="s">
        <v>262</v>
      </c>
    </row>
    <row r="10" spans="1:6" ht="15.75" x14ac:dyDescent="0.25">
      <c r="A10" s="416"/>
      <c r="B10" s="68" t="s">
        <v>158</v>
      </c>
      <c r="C10" s="55"/>
    </row>
    <row r="11" spans="1:6" x14ac:dyDescent="0.25">
      <c r="A11" s="403" t="s">
        <v>11</v>
      </c>
      <c r="B11" s="404"/>
      <c r="C11" s="56">
        <v>0</v>
      </c>
    </row>
    <row r="12" spans="1:6" ht="75" x14ac:dyDescent="0.25">
      <c r="A12" s="403" t="s">
        <v>3</v>
      </c>
      <c r="B12" s="404"/>
      <c r="C12" s="15" t="s">
        <v>516</v>
      </c>
      <c r="D12" s="137"/>
      <c r="E12" s="29"/>
    </row>
    <row r="13" spans="1:6" x14ac:dyDescent="0.25">
      <c r="A13" s="403" t="s">
        <v>64</v>
      </c>
      <c r="B13" s="404"/>
      <c r="C13" s="27" t="s">
        <v>88</v>
      </c>
    </row>
    <row r="14" spans="1:6" ht="30" x14ac:dyDescent="0.25">
      <c r="A14" s="417" t="s">
        <v>160</v>
      </c>
      <c r="B14" s="418"/>
      <c r="C14" s="80" t="s">
        <v>263</v>
      </c>
    </row>
    <row r="15" spans="1:6" x14ac:dyDescent="0.25">
      <c r="A15" s="408" t="s">
        <v>67</v>
      </c>
      <c r="B15" s="409"/>
      <c r="C15" s="55" t="s">
        <v>69</v>
      </c>
      <c r="D15" s="137"/>
      <c r="E15" s="137"/>
      <c r="F15" s="137"/>
    </row>
    <row r="16" spans="1:6" x14ac:dyDescent="0.25">
      <c r="A16" s="410"/>
      <c r="B16" s="411"/>
      <c r="C16" s="55" t="s">
        <v>70</v>
      </c>
    </row>
    <row r="17" spans="1:3" x14ac:dyDescent="0.25">
      <c r="A17" s="412"/>
      <c r="B17" s="407"/>
      <c r="C17" s="69" t="s">
        <v>71</v>
      </c>
    </row>
    <row r="18" spans="1:3" x14ac:dyDescent="0.25">
      <c r="A18" s="403" t="s">
        <v>72</v>
      </c>
      <c r="B18" s="404"/>
      <c r="C18" s="83" t="s">
        <v>73</v>
      </c>
    </row>
    <row r="19" spans="1:3" ht="66" customHeight="1" thickBot="1" x14ac:dyDescent="0.3">
      <c r="A19" s="413" t="s">
        <v>74</v>
      </c>
      <c r="B19" s="414"/>
      <c r="C19" s="70" t="s">
        <v>96</v>
      </c>
    </row>
    <row r="20" spans="1:3" ht="15.75" x14ac:dyDescent="0.25">
      <c r="A20" s="13"/>
      <c r="B20" s="13"/>
      <c r="C20"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8" right="0.17" top="0.74803149606299213" bottom="0.74803149606299213" header="0.31496062992125984" footer="0.31496062992125984"/>
  <pageSetup scale="7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C21"/>
  <sheetViews>
    <sheetView showGridLines="0" workbookViewId="0">
      <selection activeCell="B4" sqref="B4"/>
    </sheetView>
  </sheetViews>
  <sheetFormatPr baseColWidth="10" defaultColWidth="11.42578125" defaultRowHeight="14.25" x14ac:dyDescent="0.2"/>
  <cols>
    <col min="1" max="1" width="22.5703125" style="30" customWidth="1"/>
    <col min="2" max="2" width="84.42578125" style="30" customWidth="1"/>
    <col min="3" max="3" width="87.140625" style="30" customWidth="1"/>
    <col min="4" max="16384" width="11.42578125" style="30"/>
  </cols>
  <sheetData>
    <row r="1" spans="1:3" ht="36.6" customHeight="1" thickBot="1" x14ac:dyDescent="0.25">
      <c r="A1" s="442" t="s">
        <v>415</v>
      </c>
      <c r="B1" s="442"/>
    </row>
    <row r="2" spans="1:3" ht="15.75" thickBot="1" x14ac:dyDescent="0.25">
      <c r="A2" s="31" t="s">
        <v>54</v>
      </c>
      <c r="B2" s="32" t="s">
        <v>55</v>
      </c>
    </row>
    <row r="3" spans="1:3" ht="43.5" customHeight="1" thickBot="1" x14ac:dyDescent="0.25">
      <c r="A3" s="33" t="s">
        <v>56</v>
      </c>
      <c r="B3" s="34" t="s">
        <v>253</v>
      </c>
      <c r="C3" s="35"/>
    </row>
    <row r="4" spans="1:3" ht="89.25" customHeight="1" thickBot="1" x14ac:dyDescent="0.25">
      <c r="A4" s="443" t="s">
        <v>57</v>
      </c>
      <c r="B4" s="36" t="s">
        <v>97</v>
      </c>
    </row>
    <row r="5" spans="1:3" ht="108.75" customHeight="1" x14ac:dyDescent="0.2">
      <c r="A5" s="435"/>
      <c r="B5" s="36" t="s">
        <v>98</v>
      </c>
    </row>
    <row r="6" spans="1:3" ht="42.75" x14ac:dyDescent="0.2">
      <c r="A6" s="37" t="s">
        <v>58</v>
      </c>
      <c r="B6" s="38" t="s">
        <v>18</v>
      </c>
    </row>
    <row r="7" spans="1:3" ht="42.75" x14ac:dyDescent="0.2">
      <c r="A7" s="37" t="s">
        <v>59</v>
      </c>
      <c r="B7" s="38" t="s">
        <v>99</v>
      </c>
    </row>
    <row r="8" spans="1:3" ht="30" x14ac:dyDescent="0.2">
      <c r="A8" s="37" t="s">
        <v>60</v>
      </c>
      <c r="B8" s="38" t="s">
        <v>100</v>
      </c>
    </row>
    <row r="9" spans="1:3" ht="29.25" thickBot="1" x14ac:dyDescent="0.25">
      <c r="A9" s="37" t="s">
        <v>62</v>
      </c>
      <c r="B9" s="39" t="s">
        <v>254</v>
      </c>
    </row>
    <row r="10" spans="1:3" ht="15" x14ac:dyDescent="0.2">
      <c r="A10" s="40" t="s">
        <v>63</v>
      </c>
      <c r="B10" s="41" t="s">
        <v>255</v>
      </c>
    </row>
    <row r="11" spans="1:3" ht="15" x14ac:dyDescent="0.2">
      <c r="A11" s="37" t="s">
        <v>11</v>
      </c>
      <c r="B11" s="42" t="s">
        <v>101</v>
      </c>
    </row>
    <row r="12" spans="1:3" ht="176.1" customHeight="1" x14ac:dyDescent="0.2">
      <c r="A12" s="43" t="s">
        <v>3</v>
      </c>
      <c r="B12" s="44" t="s">
        <v>256</v>
      </c>
    </row>
    <row r="13" spans="1:3" ht="15.75" thickBot="1" x14ac:dyDescent="0.25">
      <c r="A13" s="37" t="s">
        <v>64</v>
      </c>
      <c r="B13" s="39" t="s">
        <v>88</v>
      </c>
    </row>
    <row r="14" spans="1:3" ht="28.5" x14ac:dyDescent="0.2">
      <c r="A14" s="37" t="s">
        <v>66</v>
      </c>
      <c r="B14" s="36" t="s">
        <v>102</v>
      </c>
    </row>
    <row r="15" spans="1:3" x14ac:dyDescent="0.2">
      <c r="A15" s="444" t="s">
        <v>67</v>
      </c>
      <c r="B15" s="45" t="s">
        <v>68</v>
      </c>
    </row>
    <row r="16" spans="1:3" x14ac:dyDescent="0.2">
      <c r="A16" s="444"/>
      <c r="B16" s="46" t="s">
        <v>69</v>
      </c>
    </row>
    <row r="17" spans="1:2" x14ac:dyDescent="0.2">
      <c r="A17" s="444"/>
      <c r="B17" s="46" t="s">
        <v>70</v>
      </c>
    </row>
    <row r="18" spans="1:2" x14ac:dyDescent="0.2">
      <c r="A18" s="444"/>
      <c r="B18" s="47" t="s">
        <v>71</v>
      </c>
    </row>
    <row r="19" spans="1:2" ht="30" x14ac:dyDescent="0.2">
      <c r="A19" s="37" t="s">
        <v>72</v>
      </c>
      <c r="B19" s="38" t="s">
        <v>103</v>
      </c>
    </row>
    <row r="20" spans="1:2" ht="57" x14ac:dyDescent="0.2">
      <c r="A20" s="37" t="s">
        <v>74</v>
      </c>
      <c r="B20" s="42" t="s">
        <v>104</v>
      </c>
    </row>
    <row r="21" spans="1:2" ht="24.75" customHeight="1" thickBot="1" x14ac:dyDescent="0.25">
      <c r="A21" s="445" t="s">
        <v>105</v>
      </c>
      <c r="B21" s="446"/>
    </row>
  </sheetData>
  <mergeCells count="4">
    <mergeCell ref="A1:B1"/>
    <mergeCell ref="A4:A5"/>
    <mergeCell ref="A15:A18"/>
    <mergeCell ref="A21:B21"/>
  </mergeCells>
  <pageMargins left="0.15748031496062992" right="0.15748031496062992" top="0.27559055118110237" bottom="0.35433070866141736" header="0.31496062992125984" footer="0.31496062992125984"/>
  <pageSetup scale="9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B22"/>
  <sheetViews>
    <sheetView showGridLines="0" workbookViewId="0">
      <selection sqref="A1:B1"/>
    </sheetView>
  </sheetViews>
  <sheetFormatPr baseColWidth="10" defaultColWidth="11.42578125" defaultRowHeight="14.25" x14ac:dyDescent="0.2"/>
  <cols>
    <col min="1" max="1" width="22.5703125" style="30" customWidth="1"/>
    <col min="2" max="2" width="84.42578125" style="30" customWidth="1"/>
    <col min="3" max="16384" width="11.42578125" style="30"/>
  </cols>
  <sheetData>
    <row r="1" spans="1:2" ht="34.5" customHeight="1" thickBot="1" x14ac:dyDescent="0.25">
      <c r="A1" s="442" t="s">
        <v>416</v>
      </c>
      <c r="B1" s="442"/>
    </row>
    <row r="2" spans="1:2" ht="15.75" thickBot="1" x14ac:dyDescent="0.25">
      <c r="A2" s="31" t="s">
        <v>54</v>
      </c>
      <c r="B2" s="32" t="s">
        <v>55</v>
      </c>
    </row>
    <row r="3" spans="1:2" ht="30" x14ac:dyDescent="0.2">
      <c r="A3" s="33" t="s">
        <v>56</v>
      </c>
      <c r="B3" s="34" t="s">
        <v>257</v>
      </c>
    </row>
    <row r="4" spans="1:2" ht="30.75" customHeight="1" x14ac:dyDescent="0.2">
      <c r="A4" s="443" t="s">
        <v>57</v>
      </c>
      <c r="B4" s="48" t="s">
        <v>106</v>
      </c>
    </row>
    <row r="5" spans="1:2" ht="71.25" x14ac:dyDescent="0.2">
      <c r="A5" s="447"/>
      <c r="B5" s="49" t="s">
        <v>107</v>
      </c>
    </row>
    <row r="6" spans="1:2" ht="85.5" x14ac:dyDescent="0.2">
      <c r="A6" s="435"/>
      <c r="B6" s="50" t="s">
        <v>108</v>
      </c>
    </row>
    <row r="7" spans="1:2" ht="42.75" x14ac:dyDescent="0.2">
      <c r="A7" s="37" t="s">
        <v>58</v>
      </c>
      <c r="B7" s="51" t="s">
        <v>19</v>
      </c>
    </row>
    <row r="8" spans="1:2" ht="42.75" x14ac:dyDescent="0.2">
      <c r="A8" s="37" t="s">
        <v>59</v>
      </c>
      <c r="B8" s="38" t="s">
        <v>109</v>
      </c>
    </row>
    <row r="9" spans="1:2" ht="30" x14ac:dyDescent="0.2">
      <c r="A9" s="37" t="s">
        <v>60</v>
      </c>
      <c r="B9" s="38" t="s">
        <v>100</v>
      </c>
    </row>
    <row r="10" spans="1:2" ht="29.25" thickBot="1" x14ac:dyDescent="0.25">
      <c r="A10" s="37" t="s">
        <v>62</v>
      </c>
      <c r="B10" s="39" t="s">
        <v>259</v>
      </c>
    </row>
    <row r="11" spans="1:2" ht="30.75" customHeight="1" x14ac:dyDescent="0.2">
      <c r="A11" s="40" t="s">
        <v>63</v>
      </c>
      <c r="B11" s="41" t="s">
        <v>110</v>
      </c>
    </row>
    <row r="12" spans="1:2" ht="15" x14ac:dyDescent="0.2">
      <c r="A12" s="37" t="s">
        <v>11</v>
      </c>
      <c r="B12" s="38" t="s">
        <v>87</v>
      </c>
    </row>
    <row r="13" spans="1:2" ht="140.1" customHeight="1" x14ac:dyDescent="0.2">
      <c r="A13" s="43" t="s">
        <v>3</v>
      </c>
      <c r="B13" s="44" t="s">
        <v>258</v>
      </c>
    </row>
    <row r="14" spans="1:2" ht="15.75" thickBot="1" x14ac:dyDescent="0.25">
      <c r="A14" s="37" t="s">
        <v>64</v>
      </c>
      <c r="B14" s="39" t="s">
        <v>88</v>
      </c>
    </row>
    <row r="15" spans="1:2" ht="28.5" x14ac:dyDescent="0.2">
      <c r="A15" s="37" t="s">
        <v>66</v>
      </c>
      <c r="B15" s="36" t="s">
        <v>111</v>
      </c>
    </row>
    <row r="16" spans="1:2" x14ac:dyDescent="0.2">
      <c r="A16" s="444" t="s">
        <v>67</v>
      </c>
      <c r="B16" s="45" t="s">
        <v>68</v>
      </c>
    </row>
    <row r="17" spans="1:2" x14ac:dyDescent="0.2">
      <c r="A17" s="444"/>
      <c r="B17" s="46" t="s">
        <v>69</v>
      </c>
    </row>
    <row r="18" spans="1:2" x14ac:dyDescent="0.2">
      <c r="A18" s="444"/>
      <c r="B18" s="46" t="s">
        <v>70</v>
      </c>
    </row>
    <row r="19" spans="1:2" x14ac:dyDescent="0.2">
      <c r="A19" s="444"/>
      <c r="B19" s="47" t="s">
        <v>71</v>
      </c>
    </row>
    <row r="20" spans="1:2" ht="30" x14ac:dyDescent="0.2">
      <c r="A20" s="37" t="s">
        <v>72</v>
      </c>
      <c r="B20" s="38" t="s">
        <v>103</v>
      </c>
    </row>
    <row r="21" spans="1:2" ht="30" x14ac:dyDescent="0.2">
      <c r="A21" s="37" t="s">
        <v>74</v>
      </c>
      <c r="B21" s="42"/>
    </row>
    <row r="22" spans="1:2" ht="24.75" customHeight="1" thickBot="1" x14ac:dyDescent="0.25">
      <c r="A22" s="445" t="s">
        <v>105</v>
      </c>
      <c r="B22" s="446"/>
    </row>
  </sheetData>
  <mergeCells count="4">
    <mergeCell ref="A1:B1"/>
    <mergeCell ref="A4:A6"/>
    <mergeCell ref="A16:A19"/>
    <mergeCell ref="A22:B22"/>
  </mergeCells>
  <pageMargins left="0.17" right="0.17" top="0.28999999999999998" bottom="0.28000000000000003" header="0.3" footer="0.3"/>
  <pageSetup scale="96" orientation="portrait"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C21"/>
  <sheetViews>
    <sheetView showGridLines="0" topLeftCell="A13" workbookViewId="0">
      <selection activeCell="C14" sqref="C14"/>
    </sheetView>
  </sheetViews>
  <sheetFormatPr baseColWidth="10" defaultColWidth="11.42578125" defaultRowHeight="14.25" x14ac:dyDescent="0.2"/>
  <cols>
    <col min="1" max="2" width="22.42578125" style="30" customWidth="1"/>
    <col min="3" max="3" width="77.42578125" style="30" customWidth="1"/>
    <col min="4" max="16384" width="11.42578125" style="30"/>
  </cols>
  <sheetData>
    <row r="1" spans="1:3" ht="34.5" customHeight="1" thickBot="1" x14ac:dyDescent="0.25">
      <c r="A1" s="440" t="s">
        <v>417</v>
      </c>
      <c r="B1" s="441"/>
      <c r="C1" s="441"/>
    </row>
    <row r="2" spans="1:3" ht="15.75" thickBot="1" x14ac:dyDescent="0.25">
      <c r="A2" s="94" t="s">
        <v>54</v>
      </c>
      <c r="B2" s="95"/>
      <c r="C2" s="32" t="s">
        <v>55</v>
      </c>
    </row>
    <row r="3" spans="1:3" ht="45.75" customHeight="1" x14ac:dyDescent="0.2">
      <c r="A3" s="448" t="s">
        <v>56</v>
      </c>
      <c r="B3" s="425"/>
      <c r="C3" s="96" t="s">
        <v>248</v>
      </c>
    </row>
    <row r="4" spans="1:3" ht="133.5" customHeight="1" x14ac:dyDescent="0.2">
      <c r="A4" s="449" t="s">
        <v>57</v>
      </c>
      <c r="B4" s="450"/>
      <c r="C4" s="97" t="s">
        <v>234</v>
      </c>
    </row>
    <row r="5" spans="1:3" ht="162.75" customHeight="1" x14ac:dyDescent="0.2">
      <c r="A5" s="451"/>
      <c r="B5" s="452"/>
      <c r="C5" s="97" t="s">
        <v>235</v>
      </c>
    </row>
    <row r="6" spans="1:3" ht="118.5" customHeight="1" x14ac:dyDescent="0.2">
      <c r="A6" s="453"/>
      <c r="B6" s="454"/>
      <c r="C6" s="49" t="s">
        <v>236</v>
      </c>
    </row>
    <row r="7" spans="1:3" ht="42.75" customHeight="1" x14ac:dyDescent="0.2">
      <c r="A7" s="403" t="s">
        <v>58</v>
      </c>
      <c r="B7" s="404"/>
      <c r="C7" s="51" t="s">
        <v>42</v>
      </c>
    </row>
    <row r="8" spans="1:3" ht="45" customHeight="1" x14ac:dyDescent="0.2">
      <c r="A8" s="403" t="s">
        <v>153</v>
      </c>
      <c r="B8" s="404"/>
      <c r="C8" s="51" t="s">
        <v>237</v>
      </c>
    </row>
    <row r="9" spans="1:3" ht="18.75" customHeight="1" x14ac:dyDescent="0.2">
      <c r="A9" s="403" t="s">
        <v>155</v>
      </c>
      <c r="B9" s="404"/>
      <c r="C9" s="51" t="s">
        <v>100</v>
      </c>
    </row>
    <row r="10" spans="1:3" ht="42.75" customHeight="1" thickBot="1" x14ac:dyDescent="0.25">
      <c r="A10" s="403" t="s">
        <v>62</v>
      </c>
      <c r="B10" s="404"/>
      <c r="C10" s="48" t="s">
        <v>238</v>
      </c>
    </row>
    <row r="11" spans="1:3" ht="30.75" customHeight="1" x14ac:dyDescent="0.2">
      <c r="A11" s="415" t="s">
        <v>63</v>
      </c>
      <c r="B11" s="68" t="s">
        <v>156</v>
      </c>
      <c r="C11" s="98" t="s">
        <v>239</v>
      </c>
    </row>
    <row r="12" spans="1:3" ht="49.5" customHeight="1" x14ac:dyDescent="0.2">
      <c r="A12" s="455"/>
      <c r="B12" s="68" t="s">
        <v>158</v>
      </c>
      <c r="C12" s="99" t="s">
        <v>240</v>
      </c>
    </row>
    <row r="13" spans="1:3" ht="15" customHeight="1" x14ac:dyDescent="0.2">
      <c r="A13" s="403" t="s">
        <v>11</v>
      </c>
      <c r="B13" s="404"/>
      <c r="C13" s="51">
        <v>0</v>
      </c>
    </row>
    <row r="14" spans="1:3" ht="159.94999999999999" customHeight="1" x14ac:dyDescent="0.2">
      <c r="A14" s="403" t="s">
        <v>3</v>
      </c>
      <c r="B14" s="404"/>
      <c r="C14" s="44" t="s">
        <v>260</v>
      </c>
    </row>
    <row r="15" spans="1:3" ht="15.75" customHeight="1" thickBot="1" x14ac:dyDescent="0.25">
      <c r="A15" s="403" t="s">
        <v>64</v>
      </c>
      <c r="B15" s="404"/>
      <c r="C15" s="48" t="s">
        <v>88</v>
      </c>
    </row>
    <row r="16" spans="1:3" ht="28.5" x14ac:dyDescent="0.2">
      <c r="A16" s="417" t="s">
        <v>160</v>
      </c>
      <c r="B16" s="418"/>
      <c r="C16" s="100" t="s">
        <v>241</v>
      </c>
    </row>
    <row r="17" spans="1:3" ht="14.25" customHeight="1" x14ac:dyDescent="0.2">
      <c r="A17" s="408" t="s">
        <v>67</v>
      </c>
      <c r="B17" s="409"/>
      <c r="C17" s="101" t="s">
        <v>69</v>
      </c>
    </row>
    <row r="18" spans="1:3" ht="14.25" customHeight="1" x14ac:dyDescent="0.2">
      <c r="A18" s="410"/>
      <c r="B18" s="411"/>
      <c r="C18" s="101" t="s">
        <v>70</v>
      </c>
    </row>
    <row r="19" spans="1:3" ht="15" customHeight="1" x14ac:dyDescent="0.2">
      <c r="A19" s="412"/>
      <c r="B19" s="407"/>
      <c r="C19" s="102" t="s">
        <v>71</v>
      </c>
    </row>
    <row r="20" spans="1:3" ht="15.75" customHeight="1" x14ac:dyDescent="0.2">
      <c r="A20" s="403" t="s">
        <v>72</v>
      </c>
      <c r="B20" s="404"/>
      <c r="C20" s="51" t="s">
        <v>103</v>
      </c>
    </row>
    <row r="21" spans="1:3" ht="15.75" thickBot="1" x14ac:dyDescent="0.25">
      <c r="A21" s="413" t="s">
        <v>74</v>
      </c>
      <c r="B21" s="414"/>
      <c r="C21" s="103"/>
    </row>
  </sheetData>
  <mergeCells count="15">
    <mergeCell ref="A17:B19"/>
    <mergeCell ref="A20:B20"/>
    <mergeCell ref="A21:B21"/>
    <mergeCell ref="A10:B10"/>
    <mergeCell ref="A11:A12"/>
    <mergeCell ref="A13:B13"/>
    <mergeCell ref="A14:B14"/>
    <mergeCell ref="A15:B15"/>
    <mergeCell ref="A16:B16"/>
    <mergeCell ref="A9:B9"/>
    <mergeCell ref="A1:C1"/>
    <mergeCell ref="A3:B3"/>
    <mergeCell ref="A4:B6"/>
    <mergeCell ref="A7:B7"/>
    <mergeCell ref="A8:B8"/>
  </mergeCells>
  <pageMargins left="0.37" right="0.17" top="0.75" bottom="0.75" header="0.3" footer="0.3"/>
  <pageSetup scale="75" orientation="portrait" r:id="rId1"/>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C21"/>
  <sheetViews>
    <sheetView showGridLines="0" topLeftCell="A10" workbookViewId="0">
      <selection activeCell="C14" sqref="C14"/>
    </sheetView>
  </sheetViews>
  <sheetFormatPr baseColWidth="10" defaultColWidth="11.42578125" defaultRowHeight="14.25" x14ac:dyDescent="0.2"/>
  <cols>
    <col min="1" max="2" width="22.42578125" style="30" customWidth="1"/>
    <col min="3" max="3" width="77.42578125" style="30" customWidth="1"/>
    <col min="4" max="16384" width="11.42578125" style="30"/>
  </cols>
  <sheetData>
    <row r="1" spans="1:3" ht="34.5" customHeight="1" thickBot="1" x14ac:dyDescent="0.25">
      <c r="A1" s="440" t="s">
        <v>418</v>
      </c>
      <c r="B1" s="441"/>
      <c r="C1" s="441"/>
    </row>
    <row r="2" spans="1:3" ht="15.75" thickBot="1" x14ac:dyDescent="0.25">
      <c r="A2" s="94" t="s">
        <v>54</v>
      </c>
      <c r="B2" s="95"/>
      <c r="C2" s="32" t="s">
        <v>55</v>
      </c>
    </row>
    <row r="3" spans="1:3" ht="30.95" customHeight="1" x14ac:dyDescent="0.2">
      <c r="A3" s="448" t="s">
        <v>56</v>
      </c>
      <c r="B3" s="425"/>
      <c r="C3" s="96" t="s">
        <v>249</v>
      </c>
    </row>
    <row r="4" spans="1:3" ht="146.25" customHeight="1" x14ac:dyDescent="0.2">
      <c r="A4" s="449" t="s">
        <v>57</v>
      </c>
      <c r="B4" s="450"/>
      <c r="C4" s="48" t="s">
        <v>234</v>
      </c>
    </row>
    <row r="5" spans="1:3" ht="161.25" customHeight="1" x14ac:dyDescent="0.2">
      <c r="A5" s="451"/>
      <c r="B5" s="452"/>
      <c r="C5" s="97" t="s">
        <v>242</v>
      </c>
    </row>
    <row r="6" spans="1:3" ht="189" customHeight="1" x14ac:dyDescent="0.2">
      <c r="A6" s="453"/>
      <c r="B6" s="454"/>
      <c r="C6" s="49" t="s">
        <v>243</v>
      </c>
    </row>
    <row r="7" spans="1:3" ht="42.75" customHeight="1" x14ac:dyDescent="0.2">
      <c r="A7" s="403" t="s">
        <v>58</v>
      </c>
      <c r="B7" s="404"/>
      <c r="C7" s="51" t="s">
        <v>43</v>
      </c>
    </row>
    <row r="8" spans="1:3" ht="47.25" customHeight="1" x14ac:dyDescent="0.2">
      <c r="A8" s="403" t="s">
        <v>153</v>
      </c>
      <c r="B8" s="404"/>
      <c r="C8" s="51" t="s">
        <v>244</v>
      </c>
    </row>
    <row r="9" spans="1:3" ht="18.75" customHeight="1" x14ac:dyDescent="0.2">
      <c r="A9" s="403" t="s">
        <v>155</v>
      </c>
      <c r="B9" s="404"/>
      <c r="C9" s="51" t="s">
        <v>100</v>
      </c>
    </row>
    <row r="10" spans="1:3" ht="44.45" customHeight="1" thickBot="1" x14ac:dyDescent="0.25">
      <c r="A10" s="403" t="s">
        <v>62</v>
      </c>
      <c r="B10" s="404"/>
      <c r="C10" s="48" t="s">
        <v>245</v>
      </c>
    </row>
    <row r="11" spans="1:3" ht="30.75" customHeight="1" x14ac:dyDescent="0.2">
      <c r="A11" s="415" t="s">
        <v>63</v>
      </c>
      <c r="B11" s="68" t="s">
        <v>156</v>
      </c>
      <c r="C11" s="98" t="s">
        <v>239</v>
      </c>
    </row>
    <row r="12" spans="1:3" ht="30.75" customHeight="1" x14ac:dyDescent="0.2">
      <c r="A12" s="416"/>
      <c r="B12" s="68" t="s">
        <v>158</v>
      </c>
      <c r="C12" s="99" t="s">
        <v>246</v>
      </c>
    </row>
    <row r="13" spans="1:3" ht="15" customHeight="1" x14ac:dyDescent="0.2">
      <c r="A13" s="403" t="s">
        <v>11</v>
      </c>
      <c r="B13" s="404"/>
      <c r="C13" s="51">
        <v>0</v>
      </c>
    </row>
    <row r="14" spans="1:3" ht="108" customHeight="1" x14ac:dyDescent="0.2">
      <c r="A14" s="403" t="s">
        <v>3</v>
      </c>
      <c r="B14" s="404"/>
      <c r="C14" s="44" t="s">
        <v>261</v>
      </c>
    </row>
    <row r="15" spans="1:3" ht="15.75" customHeight="1" thickBot="1" x14ac:dyDescent="0.25">
      <c r="A15" s="403" t="s">
        <v>64</v>
      </c>
      <c r="B15" s="404"/>
      <c r="C15" s="48" t="s">
        <v>88</v>
      </c>
    </row>
    <row r="16" spans="1:3" ht="28.5" x14ac:dyDescent="0.2">
      <c r="A16" s="417" t="s">
        <v>160</v>
      </c>
      <c r="B16" s="418"/>
      <c r="C16" s="100" t="s">
        <v>247</v>
      </c>
    </row>
    <row r="17" spans="1:3" ht="14.25" customHeight="1" x14ac:dyDescent="0.2">
      <c r="A17" s="408" t="s">
        <v>67</v>
      </c>
      <c r="B17" s="409"/>
      <c r="C17" s="101" t="s">
        <v>69</v>
      </c>
    </row>
    <row r="18" spans="1:3" ht="14.25" customHeight="1" x14ac:dyDescent="0.2">
      <c r="A18" s="410"/>
      <c r="B18" s="411"/>
      <c r="C18" s="101" t="s">
        <v>70</v>
      </c>
    </row>
    <row r="19" spans="1:3" ht="15" customHeight="1" x14ac:dyDescent="0.2">
      <c r="A19" s="412"/>
      <c r="B19" s="407"/>
      <c r="C19" s="102" t="s">
        <v>71</v>
      </c>
    </row>
    <row r="20" spans="1:3" ht="15.75" customHeight="1" x14ac:dyDescent="0.2">
      <c r="A20" s="403" t="s">
        <v>72</v>
      </c>
      <c r="B20" s="404"/>
      <c r="C20" s="51" t="s">
        <v>103</v>
      </c>
    </row>
    <row r="21" spans="1:3" ht="15.75" thickBot="1" x14ac:dyDescent="0.25">
      <c r="A21" s="413" t="s">
        <v>74</v>
      </c>
      <c r="B21" s="414"/>
      <c r="C21" s="103"/>
    </row>
  </sheetData>
  <mergeCells count="15">
    <mergeCell ref="A17:B19"/>
    <mergeCell ref="A20:B20"/>
    <mergeCell ref="A21:B21"/>
    <mergeCell ref="A10:B10"/>
    <mergeCell ref="A11:A12"/>
    <mergeCell ref="A13:B13"/>
    <mergeCell ref="A14:B14"/>
    <mergeCell ref="A15:B15"/>
    <mergeCell ref="A16:B16"/>
    <mergeCell ref="A9:B9"/>
    <mergeCell ref="A1:C1"/>
    <mergeCell ref="A3:B3"/>
    <mergeCell ref="A4:B6"/>
    <mergeCell ref="A7:B7"/>
    <mergeCell ref="A8:B8"/>
  </mergeCells>
  <pageMargins left="0.37" right="0.17" top="0.75" bottom="0.75" header="0.3" footer="0.3"/>
  <pageSetup scale="7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E20"/>
  <sheetViews>
    <sheetView showGridLines="0" topLeftCell="A10" zoomScaleNormal="100" workbookViewId="0">
      <selection sqref="A1:C1"/>
    </sheetView>
  </sheetViews>
  <sheetFormatPr baseColWidth="10" defaultRowHeight="15" x14ac:dyDescent="0.25"/>
  <cols>
    <col min="1" max="2" width="22.7109375" customWidth="1"/>
    <col min="3" max="3" width="84.42578125" customWidth="1"/>
  </cols>
  <sheetData>
    <row r="1" spans="1:5" ht="36" customHeight="1" thickBot="1" x14ac:dyDescent="0.3">
      <c r="A1" s="456" t="s">
        <v>443</v>
      </c>
      <c r="B1" s="457"/>
      <c r="C1" s="457"/>
    </row>
    <row r="2" spans="1:5" ht="16.5" thickBot="1" x14ac:dyDescent="0.3">
      <c r="A2" s="65" t="s">
        <v>54</v>
      </c>
      <c r="B2" s="66"/>
      <c r="C2" s="2" t="s">
        <v>55</v>
      </c>
    </row>
    <row r="3" spans="1:5" ht="39.75" customHeight="1" x14ac:dyDescent="0.25">
      <c r="A3" s="406" t="s">
        <v>56</v>
      </c>
      <c r="B3" s="407"/>
      <c r="C3" s="52" t="s">
        <v>345</v>
      </c>
    </row>
    <row r="4" spans="1:5" ht="134.25" customHeight="1" x14ac:dyDescent="0.25">
      <c r="A4" s="403" t="s">
        <v>57</v>
      </c>
      <c r="B4" s="404"/>
      <c r="C4" s="110" t="s">
        <v>346</v>
      </c>
    </row>
    <row r="5" spans="1:5" ht="32.25" customHeight="1" x14ac:dyDescent="0.25">
      <c r="A5" s="403" t="s">
        <v>58</v>
      </c>
      <c r="B5" s="404"/>
      <c r="C5" s="83" t="s">
        <v>347</v>
      </c>
    </row>
    <row r="6" spans="1:5" ht="36.75" customHeight="1" x14ac:dyDescent="0.25">
      <c r="A6" s="403" t="s">
        <v>153</v>
      </c>
      <c r="B6" s="404"/>
      <c r="C6" s="83" t="s">
        <v>336</v>
      </c>
    </row>
    <row r="7" spans="1:5" ht="19.5" customHeight="1" x14ac:dyDescent="0.25">
      <c r="A7" s="403" t="s">
        <v>155</v>
      </c>
      <c r="B7" s="404"/>
      <c r="C7" s="83" t="s">
        <v>93</v>
      </c>
    </row>
    <row r="8" spans="1:5" ht="37.5" customHeight="1" thickBot="1" x14ac:dyDescent="0.3">
      <c r="A8" s="403" t="s">
        <v>62</v>
      </c>
      <c r="B8" s="404"/>
      <c r="C8" s="27" t="s">
        <v>348</v>
      </c>
    </row>
    <row r="9" spans="1:5" ht="15.75" x14ac:dyDescent="0.25">
      <c r="A9" s="415" t="s">
        <v>63</v>
      </c>
      <c r="B9" s="68" t="s">
        <v>156</v>
      </c>
      <c r="C9" s="17" t="s">
        <v>318</v>
      </c>
    </row>
    <row r="10" spans="1:5" ht="15.75" x14ac:dyDescent="0.25">
      <c r="A10" s="416"/>
      <c r="B10" s="68" t="s">
        <v>158</v>
      </c>
      <c r="C10" s="55" t="s">
        <v>318</v>
      </c>
    </row>
    <row r="11" spans="1:5" x14ac:dyDescent="0.25">
      <c r="A11" s="403" t="s">
        <v>11</v>
      </c>
      <c r="B11" s="404"/>
      <c r="C11" s="56">
        <v>38</v>
      </c>
    </row>
    <row r="12" spans="1:5" ht="37.5" customHeight="1" x14ac:dyDescent="0.25">
      <c r="A12" s="403" t="s">
        <v>3</v>
      </c>
      <c r="B12" s="404"/>
      <c r="C12" s="15" t="s">
        <v>349</v>
      </c>
      <c r="E12" s="29"/>
    </row>
    <row r="13" spans="1:5" x14ac:dyDescent="0.25">
      <c r="A13" s="403" t="s">
        <v>64</v>
      </c>
      <c r="B13" s="404"/>
      <c r="C13" s="27" t="s">
        <v>88</v>
      </c>
    </row>
    <row r="14" spans="1:5" x14ac:dyDescent="0.25">
      <c r="A14" s="417" t="s">
        <v>160</v>
      </c>
      <c r="B14" s="418"/>
      <c r="C14" s="111" t="s">
        <v>350</v>
      </c>
    </row>
    <row r="15" spans="1:5" x14ac:dyDescent="0.25">
      <c r="A15" s="408" t="s">
        <v>67</v>
      </c>
      <c r="B15" s="409"/>
      <c r="C15" s="55" t="s">
        <v>69</v>
      </c>
    </row>
    <row r="16" spans="1:5" x14ac:dyDescent="0.25">
      <c r="A16" s="410"/>
      <c r="B16" s="411"/>
      <c r="C16" s="55" t="s">
        <v>70</v>
      </c>
    </row>
    <row r="17" spans="1:3" x14ac:dyDescent="0.25">
      <c r="A17" s="412"/>
      <c r="B17" s="407"/>
      <c r="C17" s="69" t="s">
        <v>71</v>
      </c>
    </row>
    <row r="18" spans="1:3" x14ac:dyDescent="0.25">
      <c r="A18" s="403" t="s">
        <v>72</v>
      </c>
      <c r="B18" s="404"/>
      <c r="C18" s="83" t="s">
        <v>73</v>
      </c>
    </row>
    <row r="19" spans="1:3" ht="33" customHeight="1" thickBot="1" x14ac:dyDescent="0.3">
      <c r="A19" s="413" t="s">
        <v>74</v>
      </c>
      <c r="B19" s="414"/>
      <c r="C19" s="70"/>
    </row>
    <row r="20" spans="1:3" ht="15.75" x14ac:dyDescent="0.25">
      <c r="A20" s="13"/>
      <c r="B20" s="13"/>
      <c r="C20"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8" right="0.17" top="0.74803149606299213" bottom="0.74803149606299213" header="0.31496062992125984" footer="0.31496062992125984"/>
  <pageSetup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20"/>
  <sheetViews>
    <sheetView showGridLines="0" zoomScale="50" zoomScaleNormal="50" workbookViewId="0">
      <selection sqref="A1:C1"/>
    </sheetView>
  </sheetViews>
  <sheetFormatPr baseColWidth="10" defaultRowHeight="15" x14ac:dyDescent="0.25"/>
  <cols>
    <col min="1" max="2" width="22.7109375" customWidth="1"/>
    <col min="3" max="3" width="84.42578125" customWidth="1"/>
  </cols>
  <sheetData>
    <row r="1" spans="1:5" ht="36" customHeight="1" thickBot="1" x14ac:dyDescent="0.3">
      <c r="A1" s="458" t="s">
        <v>419</v>
      </c>
      <c r="B1" s="459"/>
      <c r="C1" s="459"/>
    </row>
    <row r="2" spans="1:5" ht="16.5" thickBot="1" x14ac:dyDescent="0.3">
      <c r="A2" s="65" t="s">
        <v>54</v>
      </c>
      <c r="B2" s="66"/>
      <c r="C2" s="2" t="s">
        <v>55</v>
      </c>
    </row>
    <row r="3" spans="1:5" ht="39.75" customHeight="1" x14ac:dyDescent="0.25">
      <c r="A3" s="406" t="s">
        <v>56</v>
      </c>
      <c r="B3" s="407"/>
      <c r="C3" s="52" t="s">
        <v>343</v>
      </c>
    </row>
    <row r="4" spans="1:5" ht="71.25" customHeight="1" x14ac:dyDescent="0.25">
      <c r="A4" s="403" t="s">
        <v>57</v>
      </c>
      <c r="B4" s="404"/>
      <c r="C4" s="110" t="s">
        <v>355</v>
      </c>
    </row>
    <row r="5" spans="1:5" ht="32.25" customHeight="1" x14ac:dyDescent="0.25">
      <c r="A5" s="403" t="s">
        <v>58</v>
      </c>
      <c r="B5" s="404"/>
      <c r="C5" s="83" t="s">
        <v>344</v>
      </c>
    </row>
    <row r="6" spans="1:5" ht="36.75" customHeight="1" x14ac:dyDescent="0.25">
      <c r="A6" s="403" t="s">
        <v>153</v>
      </c>
      <c r="B6" s="404"/>
      <c r="C6" s="83" t="s">
        <v>354</v>
      </c>
    </row>
    <row r="7" spans="1:5" ht="19.5" customHeight="1" x14ac:dyDescent="0.25">
      <c r="A7" s="403" t="s">
        <v>155</v>
      </c>
      <c r="B7" s="404"/>
      <c r="C7" s="83" t="s">
        <v>93</v>
      </c>
    </row>
    <row r="8" spans="1:5" ht="37.5" customHeight="1" thickBot="1" x14ac:dyDescent="0.3">
      <c r="A8" s="403" t="s">
        <v>62</v>
      </c>
      <c r="B8" s="404"/>
      <c r="C8" s="27" t="s">
        <v>353</v>
      </c>
    </row>
    <row r="9" spans="1:5" ht="15.75" x14ac:dyDescent="0.25">
      <c r="A9" s="415" t="s">
        <v>63</v>
      </c>
      <c r="B9" s="68" t="s">
        <v>156</v>
      </c>
      <c r="C9" s="17" t="s">
        <v>318</v>
      </c>
    </row>
    <row r="10" spans="1:5" ht="15.75" x14ac:dyDescent="0.25">
      <c r="A10" s="416"/>
      <c r="B10" s="68" t="s">
        <v>158</v>
      </c>
      <c r="C10" s="55" t="s">
        <v>318</v>
      </c>
    </row>
    <row r="11" spans="1:5" x14ac:dyDescent="0.25">
      <c r="A11" s="403" t="s">
        <v>11</v>
      </c>
      <c r="B11" s="404"/>
      <c r="C11" s="56">
        <v>1</v>
      </c>
    </row>
    <row r="12" spans="1:5" ht="37.5" customHeight="1" x14ac:dyDescent="0.25">
      <c r="A12" s="403" t="s">
        <v>3</v>
      </c>
      <c r="B12" s="404"/>
      <c r="C12" s="15" t="s">
        <v>352</v>
      </c>
      <c r="E12" s="29"/>
    </row>
    <row r="13" spans="1:5" x14ac:dyDescent="0.25">
      <c r="A13" s="403" t="s">
        <v>64</v>
      </c>
      <c r="B13" s="404"/>
      <c r="C13" s="27" t="s">
        <v>88</v>
      </c>
    </row>
    <row r="14" spans="1:5" x14ac:dyDescent="0.25">
      <c r="A14" s="417" t="s">
        <v>160</v>
      </c>
      <c r="B14" s="418"/>
      <c r="C14" s="111" t="s">
        <v>350</v>
      </c>
    </row>
    <row r="15" spans="1:5" x14ac:dyDescent="0.25">
      <c r="A15" s="408" t="s">
        <v>67</v>
      </c>
      <c r="B15" s="409"/>
      <c r="C15" s="55" t="s">
        <v>69</v>
      </c>
    </row>
    <row r="16" spans="1:5" x14ac:dyDescent="0.25">
      <c r="A16" s="410"/>
      <c r="B16" s="411"/>
      <c r="C16" s="55" t="s">
        <v>70</v>
      </c>
    </row>
    <row r="17" spans="1:3" x14ac:dyDescent="0.25">
      <c r="A17" s="412"/>
      <c r="B17" s="407"/>
      <c r="C17" s="69" t="s">
        <v>71</v>
      </c>
    </row>
    <row r="18" spans="1:3" x14ac:dyDescent="0.25">
      <c r="A18" s="403" t="s">
        <v>72</v>
      </c>
      <c r="B18" s="404"/>
      <c r="C18" s="83" t="s">
        <v>73</v>
      </c>
    </row>
    <row r="19" spans="1:3" ht="117.75" customHeight="1" thickBot="1" x14ac:dyDescent="0.3">
      <c r="A19" s="413" t="s">
        <v>74</v>
      </c>
      <c r="B19" s="414"/>
      <c r="C19" s="70" t="s">
        <v>351</v>
      </c>
    </row>
    <row r="20" spans="1:3" ht="15.75" x14ac:dyDescent="0.25">
      <c r="A20" s="13"/>
      <c r="B20" s="13"/>
      <c r="C20"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8" right="0.17"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O14"/>
  <sheetViews>
    <sheetView view="pageBreakPreview" topLeftCell="A4" zoomScale="91" zoomScaleNormal="70" zoomScaleSheetLayoutView="91" zoomScalePageLayoutView="130" workbookViewId="0">
      <selection activeCell="E11" sqref="E11:E12"/>
    </sheetView>
  </sheetViews>
  <sheetFormatPr baseColWidth="10" defaultColWidth="10.85546875" defaultRowHeight="14.25" x14ac:dyDescent="0.2"/>
  <cols>
    <col min="1" max="3" width="10.85546875" style="30"/>
    <col min="4" max="4" width="13.140625" style="30" customWidth="1"/>
    <col min="5" max="5" width="15.42578125" style="30" customWidth="1"/>
    <col min="6" max="12" width="10.85546875" style="30"/>
    <col min="13" max="13" width="13.42578125" style="30" customWidth="1"/>
    <col min="14" max="14" width="34.5703125" style="30" customWidth="1"/>
    <col min="15" max="16384" width="10.85546875" style="30"/>
  </cols>
  <sheetData>
    <row r="2" spans="1:15" x14ac:dyDescent="0.2">
      <c r="A2" s="336" t="s">
        <v>465</v>
      </c>
      <c r="B2" s="336"/>
      <c r="C2" s="336"/>
      <c r="D2" s="336"/>
      <c r="E2" s="336"/>
      <c r="F2" s="336"/>
      <c r="G2" s="336"/>
      <c r="H2" s="336"/>
      <c r="I2" s="336"/>
      <c r="J2" s="336"/>
      <c r="K2" s="336"/>
      <c r="L2" s="336"/>
      <c r="M2" s="336"/>
      <c r="N2" s="336"/>
    </row>
    <row r="3" spans="1:15" x14ac:dyDescent="0.2">
      <c r="A3" s="337"/>
      <c r="B3" s="337"/>
      <c r="C3" s="337"/>
      <c r="D3" s="337"/>
      <c r="E3" s="337"/>
      <c r="F3" s="337"/>
      <c r="G3" s="337"/>
      <c r="H3" s="337"/>
      <c r="I3" s="337"/>
      <c r="J3" s="337"/>
      <c r="K3" s="337"/>
      <c r="L3" s="337"/>
      <c r="M3" s="337"/>
      <c r="N3" s="337"/>
    </row>
    <row r="4" spans="1:15" ht="38.450000000000003" customHeight="1" x14ac:dyDescent="0.2">
      <c r="A4" s="297" t="s">
        <v>467</v>
      </c>
      <c r="B4" s="298"/>
      <c r="C4" s="298"/>
      <c r="D4" s="298"/>
      <c r="E4" s="298"/>
      <c r="F4" s="298"/>
      <c r="G4" s="298"/>
      <c r="H4" s="298"/>
      <c r="I4" s="298"/>
      <c r="J4" s="298"/>
      <c r="K4" s="298"/>
      <c r="L4" s="298"/>
      <c r="M4" s="298"/>
      <c r="N4" s="299"/>
    </row>
    <row r="5" spans="1:15" ht="15" x14ac:dyDescent="0.2">
      <c r="A5" s="338" t="s">
        <v>1</v>
      </c>
      <c r="B5" s="339" t="s">
        <v>2</v>
      </c>
      <c r="C5" s="339" t="s">
        <v>3</v>
      </c>
      <c r="D5" s="339" t="s">
        <v>4</v>
      </c>
      <c r="E5" s="339"/>
      <c r="F5" s="339" t="s">
        <v>5</v>
      </c>
      <c r="G5" s="339"/>
      <c r="H5" s="339"/>
      <c r="I5" s="339"/>
      <c r="J5" s="339"/>
      <c r="K5" s="339"/>
      <c r="L5" s="341" t="s">
        <v>6</v>
      </c>
      <c r="M5" s="339" t="s">
        <v>7</v>
      </c>
      <c r="N5" s="339" t="s">
        <v>8</v>
      </c>
    </row>
    <row r="6" spans="1:15" ht="15" x14ac:dyDescent="0.2">
      <c r="A6" s="338"/>
      <c r="B6" s="340"/>
      <c r="C6" s="340"/>
      <c r="D6" s="145" t="s">
        <v>9</v>
      </c>
      <c r="E6" s="145" t="s">
        <v>10</v>
      </c>
      <c r="F6" s="145" t="s">
        <v>11</v>
      </c>
      <c r="G6" s="145">
        <v>2019</v>
      </c>
      <c r="H6" s="145">
        <v>20</v>
      </c>
      <c r="I6" s="145">
        <v>21</v>
      </c>
      <c r="J6" s="145">
        <v>22</v>
      </c>
      <c r="K6" s="145">
        <v>23</v>
      </c>
      <c r="L6" s="340"/>
      <c r="M6" s="340"/>
      <c r="N6" s="340"/>
    </row>
    <row r="7" spans="1:15" ht="113.1" customHeight="1" x14ac:dyDescent="0.2">
      <c r="A7" s="316" t="s">
        <v>47</v>
      </c>
      <c r="B7" s="258" t="s">
        <v>387</v>
      </c>
      <c r="C7" s="152" t="s">
        <v>46</v>
      </c>
      <c r="D7" s="167" t="s">
        <v>530</v>
      </c>
      <c r="E7" s="138" t="s">
        <v>16</v>
      </c>
      <c r="F7" s="226" t="s">
        <v>447</v>
      </c>
      <c r="G7" s="226">
        <v>3</v>
      </c>
      <c r="H7" s="226">
        <v>0</v>
      </c>
      <c r="I7" s="226">
        <v>0</v>
      </c>
      <c r="J7" s="226">
        <v>0</v>
      </c>
      <c r="K7" s="226">
        <v>0</v>
      </c>
      <c r="L7" s="226">
        <v>1.5</v>
      </c>
      <c r="M7" s="227" t="s">
        <v>466</v>
      </c>
      <c r="N7" s="228"/>
      <c r="O7" s="174"/>
    </row>
    <row r="8" spans="1:15" ht="165" customHeight="1" x14ac:dyDescent="0.2">
      <c r="A8" s="317"/>
      <c r="B8" s="259"/>
      <c r="C8" s="154" t="s">
        <v>497</v>
      </c>
      <c r="D8" s="169" t="s">
        <v>531</v>
      </c>
      <c r="E8" s="138" t="s">
        <v>17</v>
      </c>
      <c r="F8" s="226">
        <v>0</v>
      </c>
      <c r="G8" s="226">
        <v>1</v>
      </c>
      <c r="H8" s="226">
        <v>1</v>
      </c>
      <c r="I8" s="226">
        <v>1</v>
      </c>
      <c r="J8" s="226">
        <v>1</v>
      </c>
      <c r="K8" s="226">
        <v>0</v>
      </c>
      <c r="L8" s="229">
        <f>16+24+16+24</f>
        <v>80</v>
      </c>
      <c r="M8" s="230" t="s">
        <v>466</v>
      </c>
      <c r="N8" s="151" t="s">
        <v>41</v>
      </c>
      <c r="O8" s="174"/>
    </row>
    <row r="9" spans="1:15" ht="163.5" customHeight="1" x14ac:dyDescent="0.2">
      <c r="A9" s="316" t="s">
        <v>48</v>
      </c>
      <c r="B9" s="258" t="s">
        <v>388</v>
      </c>
      <c r="C9" s="152" t="s">
        <v>502</v>
      </c>
      <c r="D9" s="325" t="s">
        <v>526</v>
      </c>
      <c r="E9" s="334" t="s">
        <v>18</v>
      </c>
      <c r="F9" s="327">
        <f>1/20</f>
        <v>0.05</v>
      </c>
      <c r="G9" s="323">
        <f>2/12</f>
        <v>0.16666666666666666</v>
      </c>
      <c r="H9" s="323">
        <f>2/12</f>
        <v>0.16666666666666666</v>
      </c>
      <c r="I9" s="323">
        <f>2/12</f>
        <v>0.16666666666666666</v>
      </c>
      <c r="J9" s="323">
        <f>2/12</f>
        <v>0.16666666666666666</v>
      </c>
      <c r="K9" s="323">
        <f>2/12</f>
        <v>0.16666666666666666</v>
      </c>
      <c r="L9" s="319">
        <f>1.5+1.5+1.5</f>
        <v>4.5</v>
      </c>
      <c r="M9" s="328" t="s">
        <v>466</v>
      </c>
      <c r="N9" s="330" t="s">
        <v>21</v>
      </c>
      <c r="O9" s="174"/>
    </row>
    <row r="10" spans="1:15" ht="108" x14ac:dyDescent="0.2">
      <c r="A10" s="317"/>
      <c r="B10" s="259"/>
      <c r="C10" s="153" t="s">
        <v>501</v>
      </c>
      <c r="D10" s="326"/>
      <c r="E10" s="335"/>
      <c r="F10" s="324"/>
      <c r="G10" s="324"/>
      <c r="H10" s="324"/>
      <c r="I10" s="324"/>
      <c r="J10" s="324"/>
      <c r="K10" s="324"/>
      <c r="L10" s="320"/>
      <c r="M10" s="332"/>
      <c r="N10" s="333"/>
      <c r="O10" s="174"/>
    </row>
    <row r="11" spans="1:15" ht="121.5" customHeight="1" x14ac:dyDescent="0.2">
      <c r="A11" s="317"/>
      <c r="B11" s="259"/>
      <c r="C11" s="153" t="s">
        <v>500</v>
      </c>
      <c r="D11" s="325" t="s">
        <v>527</v>
      </c>
      <c r="E11" s="334" t="s">
        <v>19</v>
      </c>
      <c r="F11" s="327" t="s">
        <v>447</v>
      </c>
      <c r="G11" s="321">
        <f>20/384</f>
        <v>5.2083333333333336E-2</v>
      </c>
      <c r="H11" s="321">
        <f>20/384</f>
        <v>5.2083333333333336E-2</v>
      </c>
      <c r="I11" s="321">
        <f>20/384</f>
        <v>5.2083333333333336E-2</v>
      </c>
      <c r="J11" s="321">
        <f>20/384</f>
        <v>5.2083333333333336E-2</v>
      </c>
      <c r="K11" s="321">
        <f>20/384</f>
        <v>5.2083333333333336E-2</v>
      </c>
      <c r="L11" s="319">
        <f>1.5+1.5+1.5</f>
        <v>4.5</v>
      </c>
      <c r="M11" s="328" t="s">
        <v>15</v>
      </c>
      <c r="N11" s="330" t="s">
        <v>20</v>
      </c>
      <c r="O11" s="174"/>
    </row>
    <row r="12" spans="1:15" ht="96" x14ac:dyDescent="0.2">
      <c r="A12" s="317"/>
      <c r="B12" s="259"/>
      <c r="C12" s="153" t="s">
        <v>498</v>
      </c>
      <c r="D12" s="326"/>
      <c r="E12" s="335"/>
      <c r="F12" s="322"/>
      <c r="G12" s="322"/>
      <c r="H12" s="322"/>
      <c r="I12" s="322"/>
      <c r="J12" s="322"/>
      <c r="K12" s="322"/>
      <c r="L12" s="320"/>
      <c r="M12" s="329"/>
      <c r="N12" s="331"/>
      <c r="O12" s="174"/>
    </row>
    <row r="13" spans="1:15" ht="269.25" customHeight="1" x14ac:dyDescent="0.2">
      <c r="A13" s="317"/>
      <c r="B13" s="259"/>
      <c r="C13" s="153" t="s">
        <v>499</v>
      </c>
      <c r="D13" s="169" t="s">
        <v>528</v>
      </c>
      <c r="E13" s="138" t="s">
        <v>42</v>
      </c>
      <c r="F13" s="226" t="s">
        <v>447</v>
      </c>
      <c r="G13" s="226">
        <v>0</v>
      </c>
      <c r="H13" s="226">
        <v>0</v>
      </c>
      <c r="I13" s="231">
        <v>1</v>
      </c>
      <c r="J13" s="231">
        <v>1</v>
      </c>
      <c r="K13" s="231">
        <v>1</v>
      </c>
      <c r="L13" s="226">
        <v>1.5</v>
      </c>
      <c r="M13" s="227" t="s">
        <v>468</v>
      </c>
      <c r="N13" s="151" t="s">
        <v>36</v>
      </c>
      <c r="O13" s="174"/>
    </row>
    <row r="14" spans="1:15" ht="269.25" customHeight="1" x14ac:dyDescent="0.2">
      <c r="A14" s="318"/>
      <c r="B14" s="287"/>
      <c r="C14" s="168"/>
      <c r="D14" s="167" t="s">
        <v>529</v>
      </c>
      <c r="E14" s="138" t="s">
        <v>43</v>
      </c>
      <c r="F14" s="226">
        <v>0</v>
      </c>
      <c r="G14" s="226">
        <v>0</v>
      </c>
      <c r="H14" s="226">
        <v>0</v>
      </c>
      <c r="I14" s="231">
        <v>1</v>
      </c>
      <c r="J14" s="231">
        <v>1</v>
      </c>
      <c r="K14" s="231">
        <v>1</v>
      </c>
      <c r="L14" s="226">
        <v>1.5</v>
      </c>
      <c r="M14" s="227" t="s">
        <v>469</v>
      </c>
      <c r="N14" s="151" t="s">
        <v>470</v>
      </c>
      <c r="O14" s="174"/>
    </row>
  </sheetData>
  <mergeCells count="36">
    <mergeCell ref="A2:N3"/>
    <mergeCell ref="A4:N4"/>
    <mergeCell ref="A5:A6"/>
    <mergeCell ref="B5:B6"/>
    <mergeCell ref="C5:C6"/>
    <mergeCell ref="D5:E5"/>
    <mergeCell ref="F5:K5"/>
    <mergeCell ref="L5:L6"/>
    <mergeCell ref="M5:M6"/>
    <mergeCell ref="N5:N6"/>
    <mergeCell ref="G9:G10"/>
    <mergeCell ref="F11:F12"/>
    <mergeCell ref="G11:G12"/>
    <mergeCell ref="E11:E12"/>
    <mergeCell ref="E9:E10"/>
    <mergeCell ref="M11:M12"/>
    <mergeCell ref="N11:N12"/>
    <mergeCell ref="L9:L10"/>
    <mergeCell ref="M9:M10"/>
    <mergeCell ref="N9:N10"/>
    <mergeCell ref="A7:A8"/>
    <mergeCell ref="A9:A14"/>
    <mergeCell ref="L11:L12"/>
    <mergeCell ref="H11:H12"/>
    <mergeCell ref="I11:I12"/>
    <mergeCell ref="J11:J12"/>
    <mergeCell ref="K11:K12"/>
    <mergeCell ref="B7:B8"/>
    <mergeCell ref="B9:B14"/>
    <mergeCell ref="I9:I10"/>
    <mergeCell ref="J9:J10"/>
    <mergeCell ref="K9:K10"/>
    <mergeCell ref="H9:H10"/>
    <mergeCell ref="D9:D10"/>
    <mergeCell ref="D11:D12"/>
    <mergeCell ref="F9:F10"/>
  </mergeCells>
  <pageMargins left="0.7" right="0.7" top="0.75" bottom="0.75" header="0.3" footer="0.3"/>
  <pageSetup scale="4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H33"/>
  <sheetViews>
    <sheetView workbookViewId="0">
      <selection activeCell="D9" sqref="D9"/>
    </sheetView>
  </sheetViews>
  <sheetFormatPr baseColWidth="10" defaultRowHeight="15" x14ac:dyDescent="0.25"/>
  <cols>
    <col min="1" max="1" width="19.42578125" style="113" customWidth="1"/>
    <col min="2" max="2" width="14.42578125" style="113" customWidth="1"/>
    <col min="3" max="3" width="83.42578125" style="113" customWidth="1"/>
    <col min="4" max="256" width="10.85546875" style="113"/>
    <col min="257" max="257" width="19.42578125" style="113" customWidth="1"/>
    <col min="258" max="258" width="14.42578125" style="113" customWidth="1"/>
    <col min="259" max="259" width="83.42578125" style="113" customWidth="1"/>
    <col min="260" max="512" width="10.85546875" style="113"/>
    <col min="513" max="513" width="19.42578125" style="113" customWidth="1"/>
    <col min="514" max="514" width="14.42578125" style="113" customWidth="1"/>
    <col min="515" max="515" width="83.42578125" style="113" customWidth="1"/>
    <col min="516" max="768" width="10.85546875" style="113"/>
    <col min="769" max="769" width="19.42578125" style="113" customWidth="1"/>
    <col min="770" max="770" width="14.42578125" style="113" customWidth="1"/>
    <col min="771" max="771" width="83.42578125" style="113" customWidth="1"/>
    <col min="772" max="1024" width="10.85546875" style="113"/>
    <col min="1025" max="1025" width="19.42578125" style="113" customWidth="1"/>
    <col min="1026" max="1026" width="14.42578125" style="113" customWidth="1"/>
    <col min="1027" max="1027" width="83.42578125" style="113" customWidth="1"/>
    <col min="1028" max="1280" width="10.85546875" style="113"/>
    <col min="1281" max="1281" width="19.42578125" style="113" customWidth="1"/>
    <col min="1282" max="1282" width="14.42578125" style="113" customWidth="1"/>
    <col min="1283" max="1283" width="83.42578125" style="113" customWidth="1"/>
    <col min="1284" max="1536" width="10.85546875" style="113"/>
    <col min="1537" max="1537" width="19.42578125" style="113" customWidth="1"/>
    <col min="1538" max="1538" width="14.42578125" style="113" customWidth="1"/>
    <col min="1539" max="1539" width="83.42578125" style="113" customWidth="1"/>
    <col min="1540" max="1792" width="10.85546875" style="113"/>
    <col min="1793" max="1793" width="19.42578125" style="113" customWidth="1"/>
    <col min="1794" max="1794" width="14.42578125" style="113" customWidth="1"/>
    <col min="1795" max="1795" width="83.42578125" style="113" customWidth="1"/>
    <col min="1796" max="2048" width="10.85546875" style="113"/>
    <col min="2049" max="2049" width="19.42578125" style="113" customWidth="1"/>
    <col min="2050" max="2050" width="14.42578125" style="113" customWidth="1"/>
    <col min="2051" max="2051" width="83.42578125" style="113" customWidth="1"/>
    <col min="2052" max="2304" width="10.85546875" style="113"/>
    <col min="2305" max="2305" width="19.42578125" style="113" customWidth="1"/>
    <col min="2306" max="2306" width="14.42578125" style="113" customWidth="1"/>
    <col min="2307" max="2307" width="83.42578125" style="113" customWidth="1"/>
    <col min="2308" max="2560" width="10.85546875" style="113"/>
    <col min="2561" max="2561" width="19.42578125" style="113" customWidth="1"/>
    <col min="2562" max="2562" width="14.42578125" style="113" customWidth="1"/>
    <col min="2563" max="2563" width="83.42578125" style="113" customWidth="1"/>
    <col min="2564" max="2816" width="10.85546875" style="113"/>
    <col min="2817" max="2817" width="19.42578125" style="113" customWidth="1"/>
    <col min="2818" max="2818" width="14.42578125" style="113" customWidth="1"/>
    <col min="2819" max="2819" width="83.42578125" style="113" customWidth="1"/>
    <col min="2820" max="3072" width="10.85546875" style="113"/>
    <col min="3073" max="3073" width="19.42578125" style="113" customWidth="1"/>
    <col min="3074" max="3074" width="14.42578125" style="113" customWidth="1"/>
    <col min="3075" max="3075" width="83.42578125" style="113" customWidth="1"/>
    <col min="3076" max="3328" width="10.85546875" style="113"/>
    <col min="3329" max="3329" width="19.42578125" style="113" customWidth="1"/>
    <col min="3330" max="3330" width="14.42578125" style="113" customWidth="1"/>
    <col min="3331" max="3331" width="83.42578125" style="113" customWidth="1"/>
    <col min="3332" max="3584" width="10.85546875" style="113"/>
    <col min="3585" max="3585" width="19.42578125" style="113" customWidth="1"/>
    <col min="3586" max="3586" width="14.42578125" style="113" customWidth="1"/>
    <col min="3587" max="3587" width="83.42578125" style="113" customWidth="1"/>
    <col min="3588" max="3840" width="10.85546875" style="113"/>
    <col min="3841" max="3841" width="19.42578125" style="113" customWidth="1"/>
    <col min="3842" max="3842" width="14.42578125" style="113" customWidth="1"/>
    <col min="3843" max="3843" width="83.42578125" style="113" customWidth="1"/>
    <col min="3844" max="4096" width="10.85546875" style="113"/>
    <col min="4097" max="4097" width="19.42578125" style="113" customWidth="1"/>
    <col min="4098" max="4098" width="14.42578125" style="113" customWidth="1"/>
    <col min="4099" max="4099" width="83.42578125" style="113" customWidth="1"/>
    <col min="4100" max="4352" width="10.85546875" style="113"/>
    <col min="4353" max="4353" width="19.42578125" style="113" customWidth="1"/>
    <col min="4354" max="4354" width="14.42578125" style="113" customWidth="1"/>
    <col min="4355" max="4355" width="83.42578125" style="113" customWidth="1"/>
    <col min="4356" max="4608" width="10.85546875" style="113"/>
    <col min="4609" max="4609" width="19.42578125" style="113" customWidth="1"/>
    <col min="4610" max="4610" width="14.42578125" style="113" customWidth="1"/>
    <col min="4611" max="4611" width="83.42578125" style="113" customWidth="1"/>
    <col min="4612" max="4864" width="10.85546875" style="113"/>
    <col min="4865" max="4865" width="19.42578125" style="113" customWidth="1"/>
    <col min="4866" max="4866" width="14.42578125" style="113" customWidth="1"/>
    <col min="4867" max="4867" width="83.42578125" style="113" customWidth="1"/>
    <col min="4868" max="5120" width="10.85546875" style="113"/>
    <col min="5121" max="5121" width="19.42578125" style="113" customWidth="1"/>
    <col min="5122" max="5122" width="14.42578125" style="113" customWidth="1"/>
    <col min="5123" max="5123" width="83.42578125" style="113" customWidth="1"/>
    <col min="5124" max="5376" width="10.85546875" style="113"/>
    <col min="5377" max="5377" width="19.42578125" style="113" customWidth="1"/>
    <col min="5378" max="5378" width="14.42578125" style="113" customWidth="1"/>
    <col min="5379" max="5379" width="83.42578125" style="113" customWidth="1"/>
    <col min="5380" max="5632" width="10.85546875" style="113"/>
    <col min="5633" max="5633" width="19.42578125" style="113" customWidth="1"/>
    <col min="5634" max="5634" width="14.42578125" style="113" customWidth="1"/>
    <col min="5635" max="5635" width="83.42578125" style="113" customWidth="1"/>
    <col min="5636" max="5888" width="10.85546875" style="113"/>
    <col min="5889" max="5889" width="19.42578125" style="113" customWidth="1"/>
    <col min="5890" max="5890" width="14.42578125" style="113" customWidth="1"/>
    <col min="5891" max="5891" width="83.42578125" style="113" customWidth="1"/>
    <col min="5892" max="6144" width="10.85546875" style="113"/>
    <col min="6145" max="6145" width="19.42578125" style="113" customWidth="1"/>
    <col min="6146" max="6146" width="14.42578125" style="113" customWidth="1"/>
    <col min="6147" max="6147" width="83.42578125" style="113" customWidth="1"/>
    <col min="6148" max="6400" width="10.85546875" style="113"/>
    <col min="6401" max="6401" width="19.42578125" style="113" customWidth="1"/>
    <col min="6402" max="6402" width="14.42578125" style="113" customWidth="1"/>
    <col min="6403" max="6403" width="83.42578125" style="113" customWidth="1"/>
    <col min="6404" max="6656" width="10.85546875" style="113"/>
    <col min="6657" max="6657" width="19.42578125" style="113" customWidth="1"/>
    <col min="6658" max="6658" width="14.42578125" style="113" customWidth="1"/>
    <col min="6659" max="6659" width="83.42578125" style="113" customWidth="1"/>
    <col min="6660" max="6912" width="10.85546875" style="113"/>
    <col min="6913" max="6913" width="19.42578125" style="113" customWidth="1"/>
    <col min="6914" max="6914" width="14.42578125" style="113" customWidth="1"/>
    <col min="6915" max="6915" width="83.42578125" style="113" customWidth="1"/>
    <col min="6916" max="7168" width="10.85546875" style="113"/>
    <col min="7169" max="7169" width="19.42578125" style="113" customWidth="1"/>
    <col min="7170" max="7170" width="14.42578125" style="113" customWidth="1"/>
    <col min="7171" max="7171" width="83.42578125" style="113" customWidth="1"/>
    <col min="7172" max="7424" width="10.85546875" style="113"/>
    <col min="7425" max="7425" width="19.42578125" style="113" customWidth="1"/>
    <col min="7426" max="7426" width="14.42578125" style="113" customWidth="1"/>
    <col min="7427" max="7427" width="83.42578125" style="113" customWidth="1"/>
    <col min="7428" max="7680" width="10.85546875" style="113"/>
    <col min="7681" max="7681" width="19.42578125" style="113" customWidth="1"/>
    <col min="7682" max="7682" width="14.42578125" style="113" customWidth="1"/>
    <col min="7683" max="7683" width="83.42578125" style="113" customWidth="1"/>
    <col min="7684" max="7936" width="10.85546875" style="113"/>
    <col min="7937" max="7937" width="19.42578125" style="113" customWidth="1"/>
    <col min="7938" max="7938" width="14.42578125" style="113" customWidth="1"/>
    <col min="7939" max="7939" width="83.42578125" style="113" customWidth="1"/>
    <col min="7940" max="8192" width="10.85546875" style="113"/>
    <col min="8193" max="8193" width="19.42578125" style="113" customWidth="1"/>
    <col min="8194" max="8194" width="14.42578125" style="113" customWidth="1"/>
    <col min="8195" max="8195" width="83.42578125" style="113" customWidth="1"/>
    <col min="8196" max="8448" width="10.85546875" style="113"/>
    <col min="8449" max="8449" width="19.42578125" style="113" customWidth="1"/>
    <col min="8450" max="8450" width="14.42578125" style="113" customWidth="1"/>
    <col min="8451" max="8451" width="83.42578125" style="113" customWidth="1"/>
    <col min="8452" max="8704" width="10.85546875" style="113"/>
    <col min="8705" max="8705" width="19.42578125" style="113" customWidth="1"/>
    <col min="8706" max="8706" width="14.42578125" style="113" customWidth="1"/>
    <col min="8707" max="8707" width="83.42578125" style="113" customWidth="1"/>
    <col min="8708" max="8960" width="10.85546875" style="113"/>
    <col min="8961" max="8961" width="19.42578125" style="113" customWidth="1"/>
    <col min="8962" max="8962" width="14.42578125" style="113" customWidth="1"/>
    <col min="8963" max="8963" width="83.42578125" style="113" customWidth="1"/>
    <col min="8964" max="9216" width="10.85546875" style="113"/>
    <col min="9217" max="9217" width="19.42578125" style="113" customWidth="1"/>
    <col min="9218" max="9218" width="14.42578125" style="113" customWidth="1"/>
    <col min="9219" max="9219" width="83.42578125" style="113" customWidth="1"/>
    <col min="9220" max="9472" width="10.85546875" style="113"/>
    <col min="9473" max="9473" width="19.42578125" style="113" customWidth="1"/>
    <col min="9474" max="9474" width="14.42578125" style="113" customWidth="1"/>
    <col min="9475" max="9475" width="83.42578125" style="113" customWidth="1"/>
    <col min="9476" max="9728" width="10.85546875" style="113"/>
    <col min="9729" max="9729" width="19.42578125" style="113" customWidth="1"/>
    <col min="9730" max="9730" width="14.42578125" style="113" customWidth="1"/>
    <col min="9731" max="9731" width="83.42578125" style="113" customWidth="1"/>
    <col min="9732" max="9984" width="10.85546875" style="113"/>
    <col min="9985" max="9985" width="19.42578125" style="113" customWidth="1"/>
    <col min="9986" max="9986" width="14.42578125" style="113" customWidth="1"/>
    <col min="9987" max="9987" width="83.42578125" style="113" customWidth="1"/>
    <col min="9988" max="10240" width="10.85546875" style="113"/>
    <col min="10241" max="10241" width="19.42578125" style="113" customWidth="1"/>
    <col min="10242" max="10242" width="14.42578125" style="113" customWidth="1"/>
    <col min="10243" max="10243" width="83.42578125" style="113" customWidth="1"/>
    <col min="10244" max="10496" width="10.85546875" style="113"/>
    <col min="10497" max="10497" width="19.42578125" style="113" customWidth="1"/>
    <col min="10498" max="10498" width="14.42578125" style="113" customWidth="1"/>
    <col min="10499" max="10499" width="83.42578125" style="113" customWidth="1"/>
    <col min="10500" max="10752" width="10.85546875" style="113"/>
    <col min="10753" max="10753" width="19.42578125" style="113" customWidth="1"/>
    <col min="10754" max="10754" width="14.42578125" style="113" customWidth="1"/>
    <col min="10755" max="10755" width="83.42578125" style="113" customWidth="1"/>
    <col min="10756" max="11008" width="10.85546875" style="113"/>
    <col min="11009" max="11009" width="19.42578125" style="113" customWidth="1"/>
    <col min="11010" max="11010" width="14.42578125" style="113" customWidth="1"/>
    <col min="11011" max="11011" width="83.42578125" style="113" customWidth="1"/>
    <col min="11012" max="11264" width="10.85546875" style="113"/>
    <col min="11265" max="11265" width="19.42578125" style="113" customWidth="1"/>
    <col min="11266" max="11266" width="14.42578125" style="113" customWidth="1"/>
    <col min="11267" max="11267" width="83.42578125" style="113" customWidth="1"/>
    <col min="11268" max="11520" width="10.85546875" style="113"/>
    <col min="11521" max="11521" width="19.42578125" style="113" customWidth="1"/>
    <col min="11522" max="11522" width="14.42578125" style="113" customWidth="1"/>
    <col min="11523" max="11523" width="83.42578125" style="113" customWidth="1"/>
    <col min="11524" max="11776" width="10.85546875" style="113"/>
    <col min="11777" max="11777" width="19.42578125" style="113" customWidth="1"/>
    <col min="11778" max="11778" width="14.42578125" style="113" customWidth="1"/>
    <col min="11779" max="11779" width="83.42578125" style="113" customWidth="1"/>
    <col min="11780" max="12032" width="10.85546875" style="113"/>
    <col min="12033" max="12033" width="19.42578125" style="113" customWidth="1"/>
    <col min="12034" max="12034" width="14.42578125" style="113" customWidth="1"/>
    <col min="12035" max="12035" width="83.42578125" style="113" customWidth="1"/>
    <col min="12036" max="12288" width="10.85546875" style="113"/>
    <col min="12289" max="12289" width="19.42578125" style="113" customWidth="1"/>
    <col min="12290" max="12290" width="14.42578125" style="113" customWidth="1"/>
    <col min="12291" max="12291" width="83.42578125" style="113" customWidth="1"/>
    <col min="12292" max="12544" width="10.85546875" style="113"/>
    <col min="12545" max="12545" width="19.42578125" style="113" customWidth="1"/>
    <col min="12546" max="12546" width="14.42578125" style="113" customWidth="1"/>
    <col min="12547" max="12547" width="83.42578125" style="113" customWidth="1"/>
    <col min="12548" max="12800" width="10.85546875" style="113"/>
    <col min="12801" max="12801" width="19.42578125" style="113" customWidth="1"/>
    <col min="12802" max="12802" width="14.42578125" style="113" customWidth="1"/>
    <col min="12803" max="12803" width="83.42578125" style="113" customWidth="1"/>
    <col min="12804" max="13056" width="10.85546875" style="113"/>
    <col min="13057" max="13057" width="19.42578125" style="113" customWidth="1"/>
    <col min="13058" max="13058" width="14.42578125" style="113" customWidth="1"/>
    <col min="13059" max="13059" width="83.42578125" style="113" customWidth="1"/>
    <col min="13060" max="13312" width="10.85546875" style="113"/>
    <col min="13313" max="13313" width="19.42578125" style="113" customWidth="1"/>
    <col min="13314" max="13314" width="14.42578125" style="113" customWidth="1"/>
    <col min="13315" max="13315" width="83.42578125" style="113" customWidth="1"/>
    <col min="13316" max="13568" width="10.85546875" style="113"/>
    <col min="13569" max="13569" width="19.42578125" style="113" customWidth="1"/>
    <col min="13570" max="13570" width="14.42578125" style="113" customWidth="1"/>
    <col min="13571" max="13571" width="83.42578125" style="113" customWidth="1"/>
    <col min="13572" max="13824" width="10.85546875" style="113"/>
    <col min="13825" max="13825" width="19.42578125" style="113" customWidth="1"/>
    <col min="13826" max="13826" width="14.42578125" style="113" customWidth="1"/>
    <col min="13827" max="13827" width="83.42578125" style="113" customWidth="1"/>
    <col min="13828" max="14080" width="10.85546875" style="113"/>
    <col min="14081" max="14081" width="19.42578125" style="113" customWidth="1"/>
    <col min="14082" max="14082" width="14.42578125" style="113" customWidth="1"/>
    <col min="14083" max="14083" width="83.42578125" style="113" customWidth="1"/>
    <col min="14084" max="14336" width="10.85546875" style="113"/>
    <col min="14337" max="14337" width="19.42578125" style="113" customWidth="1"/>
    <col min="14338" max="14338" width="14.42578125" style="113" customWidth="1"/>
    <col min="14339" max="14339" width="83.42578125" style="113" customWidth="1"/>
    <col min="14340" max="14592" width="10.85546875" style="113"/>
    <col min="14593" max="14593" width="19.42578125" style="113" customWidth="1"/>
    <col min="14594" max="14594" width="14.42578125" style="113" customWidth="1"/>
    <col min="14595" max="14595" width="83.42578125" style="113" customWidth="1"/>
    <col min="14596" max="14848" width="10.85546875" style="113"/>
    <col min="14849" max="14849" width="19.42578125" style="113" customWidth="1"/>
    <col min="14850" max="14850" width="14.42578125" style="113" customWidth="1"/>
    <col min="14851" max="14851" width="83.42578125" style="113" customWidth="1"/>
    <col min="14852" max="15104" width="10.85546875" style="113"/>
    <col min="15105" max="15105" width="19.42578125" style="113" customWidth="1"/>
    <col min="15106" max="15106" width="14.42578125" style="113" customWidth="1"/>
    <col min="15107" max="15107" width="83.42578125" style="113" customWidth="1"/>
    <col min="15108" max="15360" width="10.85546875" style="113"/>
    <col min="15361" max="15361" width="19.42578125" style="113" customWidth="1"/>
    <col min="15362" max="15362" width="14.42578125" style="113" customWidth="1"/>
    <col min="15363" max="15363" width="83.42578125" style="113" customWidth="1"/>
    <col min="15364" max="15616" width="10.85546875" style="113"/>
    <col min="15617" max="15617" width="19.42578125" style="113" customWidth="1"/>
    <col min="15618" max="15618" width="14.42578125" style="113" customWidth="1"/>
    <col min="15619" max="15619" width="83.42578125" style="113" customWidth="1"/>
    <col min="15620" max="15872" width="10.85546875" style="113"/>
    <col min="15873" max="15873" width="19.42578125" style="113" customWidth="1"/>
    <col min="15874" max="15874" width="14.42578125" style="113" customWidth="1"/>
    <col min="15875" max="15875" width="83.42578125" style="113" customWidth="1"/>
    <col min="15876" max="16128" width="10.85546875" style="113"/>
    <col min="16129" max="16129" width="19.42578125" style="113" customWidth="1"/>
    <col min="16130" max="16130" width="14.42578125" style="113" customWidth="1"/>
    <col min="16131" max="16131" width="83.42578125" style="113" customWidth="1"/>
    <col min="16132" max="16384" width="10.85546875" style="113"/>
  </cols>
  <sheetData>
    <row r="1" spans="1:8" ht="15.75" x14ac:dyDescent="0.25">
      <c r="A1" s="461" t="s">
        <v>444</v>
      </c>
      <c r="B1" s="461"/>
      <c r="C1" s="461"/>
    </row>
    <row r="2" spans="1:8" x14ac:dyDescent="0.25">
      <c r="A2" s="462" t="s">
        <v>54</v>
      </c>
      <c r="B2" s="462"/>
      <c r="C2" s="114" t="s">
        <v>55</v>
      </c>
    </row>
    <row r="3" spans="1:8" ht="33.75" customHeight="1" x14ac:dyDescent="0.25">
      <c r="A3" s="460" t="s">
        <v>56</v>
      </c>
      <c r="B3" s="460"/>
      <c r="C3" s="115" t="s">
        <v>356</v>
      </c>
    </row>
    <row r="4" spans="1:8" ht="39" customHeight="1" x14ac:dyDescent="0.25">
      <c r="A4" s="460" t="s">
        <v>57</v>
      </c>
      <c r="B4" s="460"/>
      <c r="C4" s="116" t="s">
        <v>358</v>
      </c>
    </row>
    <row r="5" spans="1:8" ht="37.5" customHeight="1" x14ac:dyDescent="0.25">
      <c r="A5" s="460" t="s">
        <v>58</v>
      </c>
      <c r="B5" s="460"/>
      <c r="C5" s="117" t="s">
        <v>359</v>
      </c>
    </row>
    <row r="6" spans="1:8" ht="34.5" customHeight="1" x14ac:dyDescent="0.25">
      <c r="A6" s="460" t="s">
        <v>360</v>
      </c>
      <c r="B6" s="460"/>
      <c r="C6" s="116" t="s">
        <v>361</v>
      </c>
    </row>
    <row r="7" spans="1:8" ht="15.75" x14ac:dyDescent="0.25">
      <c r="A7" s="460" t="s">
        <v>60</v>
      </c>
      <c r="B7" s="460"/>
      <c r="C7" s="116" t="s">
        <v>362</v>
      </c>
    </row>
    <row r="8" spans="1:8" ht="30" customHeight="1" x14ac:dyDescent="0.25">
      <c r="A8" s="460" t="s">
        <v>62</v>
      </c>
      <c r="B8" s="460"/>
      <c r="C8" s="118" t="s">
        <v>363</v>
      </c>
      <c r="D8" s="119"/>
      <c r="E8" s="119"/>
      <c r="F8" s="119"/>
      <c r="G8" s="119"/>
      <c r="H8" s="119"/>
    </row>
    <row r="9" spans="1:8" x14ac:dyDescent="0.25">
      <c r="A9" s="460" t="s">
        <v>63</v>
      </c>
      <c r="B9" s="120" t="s">
        <v>156</v>
      </c>
      <c r="C9" s="112" t="s">
        <v>311</v>
      </c>
    </row>
    <row r="10" spans="1:8" ht="30" customHeight="1" x14ac:dyDescent="0.25">
      <c r="A10" s="460"/>
      <c r="B10" s="120" t="s">
        <v>158</v>
      </c>
      <c r="C10" s="121" t="s">
        <v>311</v>
      </c>
    </row>
    <row r="11" spans="1:8" ht="15.75" x14ac:dyDescent="0.25">
      <c r="A11" s="460" t="s">
        <v>11</v>
      </c>
      <c r="B11" s="460"/>
      <c r="C11" s="116">
        <v>0</v>
      </c>
    </row>
    <row r="12" spans="1:8" ht="15.75" x14ac:dyDescent="0.25">
      <c r="A12" s="460" t="s">
        <v>3</v>
      </c>
      <c r="B12" s="460"/>
      <c r="C12" s="122" t="s">
        <v>364</v>
      </c>
    </row>
    <row r="13" spans="1:8" ht="15.75" x14ac:dyDescent="0.25">
      <c r="A13" s="460" t="s">
        <v>64</v>
      </c>
      <c r="B13" s="460"/>
      <c r="C13" s="123" t="s">
        <v>88</v>
      </c>
    </row>
    <row r="14" spans="1:8" ht="15.75" x14ac:dyDescent="0.25">
      <c r="A14" s="460" t="s">
        <v>365</v>
      </c>
      <c r="B14" s="460"/>
      <c r="C14" s="124" t="s">
        <v>366</v>
      </c>
    </row>
    <row r="15" spans="1:8" ht="45" x14ac:dyDescent="0.25">
      <c r="A15" s="460" t="s">
        <v>67</v>
      </c>
      <c r="B15" s="460"/>
      <c r="C15" s="108" t="s">
        <v>367</v>
      </c>
    </row>
    <row r="16" spans="1:8" ht="15.75" x14ac:dyDescent="0.25">
      <c r="A16" s="460" t="s">
        <v>72</v>
      </c>
      <c r="B16" s="460"/>
      <c r="C16" s="116" t="s">
        <v>73</v>
      </c>
    </row>
    <row r="17" spans="1:3" ht="57.75" customHeight="1" x14ac:dyDescent="0.25">
      <c r="A17" s="460" t="s">
        <v>74</v>
      </c>
      <c r="B17" s="460"/>
      <c r="C17" s="116"/>
    </row>
    <row r="18" spans="1:3" ht="30" customHeight="1" x14ac:dyDescent="0.25">
      <c r="A18" s="125"/>
      <c r="B18" s="125"/>
      <c r="C18" s="125"/>
    </row>
    <row r="19" spans="1:3" ht="30" customHeight="1" x14ac:dyDescent="0.25">
      <c r="A19" s="125"/>
      <c r="B19" s="125"/>
      <c r="C19" s="125"/>
    </row>
    <row r="20" spans="1:3" ht="30" customHeight="1" x14ac:dyDescent="0.25">
      <c r="A20" s="125"/>
      <c r="B20" s="125"/>
      <c r="C20" s="125"/>
    </row>
    <row r="21" spans="1:3" ht="30" customHeight="1" x14ac:dyDescent="0.25">
      <c r="A21" s="125"/>
      <c r="B21" s="125"/>
      <c r="C21" s="125"/>
    </row>
    <row r="22" spans="1:3" ht="30" customHeight="1" x14ac:dyDescent="0.25">
      <c r="A22" s="125"/>
      <c r="B22" s="125"/>
      <c r="C22" s="125"/>
    </row>
    <row r="23" spans="1:3" ht="30" customHeight="1" x14ac:dyDescent="0.25">
      <c r="A23" s="125"/>
      <c r="B23" s="125"/>
      <c r="C23" s="125"/>
    </row>
    <row r="24" spans="1:3" ht="30" customHeight="1" x14ac:dyDescent="0.25">
      <c r="A24" s="125"/>
      <c r="B24" s="125"/>
      <c r="C24" s="125"/>
    </row>
    <row r="25" spans="1:3" ht="30" customHeight="1" x14ac:dyDescent="0.25">
      <c r="A25" s="125"/>
      <c r="B25" s="125"/>
      <c r="C25" s="125"/>
    </row>
    <row r="26" spans="1:3" ht="30" customHeight="1" x14ac:dyDescent="0.25">
      <c r="A26" s="125"/>
      <c r="B26" s="125"/>
      <c r="C26" s="125"/>
    </row>
    <row r="27" spans="1:3" ht="30" customHeight="1" x14ac:dyDescent="0.25">
      <c r="A27" s="125"/>
      <c r="B27" s="125"/>
      <c r="C27" s="125"/>
    </row>
    <row r="28" spans="1:3" ht="30" customHeight="1" x14ac:dyDescent="0.25">
      <c r="A28" s="125"/>
      <c r="B28" s="125"/>
      <c r="C28" s="125"/>
    </row>
    <row r="29" spans="1:3" ht="30" customHeight="1" x14ac:dyDescent="0.25">
      <c r="A29" s="125"/>
      <c r="B29" s="125"/>
      <c r="C29" s="125"/>
    </row>
    <row r="30" spans="1:3" ht="30" customHeight="1" x14ac:dyDescent="0.25">
      <c r="A30" s="125"/>
      <c r="B30" s="125"/>
      <c r="C30" s="125"/>
    </row>
    <row r="31" spans="1:3" ht="30" customHeight="1" x14ac:dyDescent="0.25">
      <c r="A31" s="125"/>
      <c r="B31" s="125"/>
      <c r="C31" s="125"/>
    </row>
    <row r="32" spans="1:3" ht="30" customHeight="1" x14ac:dyDescent="0.25">
      <c r="A32" s="125"/>
      <c r="B32" s="125"/>
      <c r="C32" s="125"/>
    </row>
    <row r="33" spans="1:3" x14ac:dyDescent="0.25">
      <c r="A33" s="125"/>
      <c r="B33" s="125"/>
      <c r="C33" s="125"/>
    </row>
  </sheetData>
  <mergeCells count="16">
    <mergeCell ref="A14:B14"/>
    <mergeCell ref="A15:B15"/>
    <mergeCell ref="A16:B16"/>
    <mergeCell ref="A17:B17"/>
    <mergeCell ref="A7:B7"/>
    <mergeCell ref="A8:B8"/>
    <mergeCell ref="A9:A10"/>
    <mergeCell ref="A11:B11"/>
    <mergeCell ref="A12:B12"/>
    <mergeCell ref="A13:B13"/>
    <mergeCell ref="A6:B6"/>
    <mergeCell ref="A1:C1"/>
    <mergeCell ref="A2:B2"/>
    <mergeCell ref="A3:B3"/>
    <mergeCell ref="A4:B4"/>
    <mergeCell ref="A5:B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H34"/>
  <sheetViews>
    <sheetView workbookViewId="0">
      <selection activeCell="F7" sqref="F7"/>
    </sheetView>
  </sheetViews>
  <sheetFormatPr baseColWidth="10" defaultRowHeight="15" x14ac:dyDescent="0.25"/>
  <cols>
    <col min="1" max="1" width="19.42578125" style="113" customWidth="1"/>
    <col min="2" max="2" width="14.42578125" style="113" customWidth="1"/>
    <col min="3" max="3" width="83.42578125" style="113" customWidth="1"/>
    <col min="4" max="256" width="10.85546875" style="113"/>
    <col min="257" max="257" width="19.42578125" style="113" customWidth="1"/>
    <col min="258" max="258" width="14.42578125" style="113" customWidth="1"/>
    <col min="259" max="259" width="83.42578125" style="113" customWidth="1"/>
    <col min="260" max="512" width="10.85546875" style="113"/>
    <col min="513" max="513" width="19.42578125" style="113" customWidth="1"/>
    <col min="514" max="514" width="14.42578125" style="113" customWidth="1"/>
    <col min="515" max="515" width="83.42578125" style="113" customWidth="1"/>
    <col min="516" max="768" width="10.85546875" style="113"/>
    <col min="769" max="769" width="19.42578125" style="113" customWidth="1"/>
    <col min="770" max="770" width="14.42578125" style="113" customWidth="1"/>
    <col min="771" max="771" width="83.42578125" style="113" customWidth="1"/>
    <col min="772" max="1024" width="10.85546875" style="113"/>
    <col min="1025" max="1025" width="19.42578125" style="113" customWidth="1"/>
    <col min="1026" max="1026" width="14.42578125" style="113" customWidth="1"/>
    <col min="1027" max="1027" width="83.42578125" style="113" customWidth="1"/>
    <col min="1028" max="1280" width="10.85546875" style="113"/>
    <col min="1281" max="1281" width="19.42578125" style="113" customWidth="1"/>
    <col min="1282" max="1282" width="14.42578125" style="113" customWidth="1"/>
    <col min="1283" max="1283" width="83.42578125" style="113" customWidth="1"/>
    <col min="1284" max="1536" width="10.85546875" style="113"/>
    <col min="1537" max="1537" width="19.42578125" style="113" customWidth="1"/>
    <col min="1538" max="1538" width="14.42578125" style="113" customWidth="1"/>
    <col min="1539" max="1539" width="83.42578125" style="113" customWidth="1"/>
    <col min="1540" max="1792" width="10.85546875" style="113"/>
    <col min="1793" max="1793" width="19.42578125" style="113" customWidth="1"/>
    <col min="1794" max="1794" width="14.42578125" style="113" customWidth="1"/>
    <col min="1795" max="1795" width="83.42578125" style="113" customWidth="1"/>
    <col min="1796" max="2048" width="10.85546875" style="113"/>
    <col min="2049" max="2049" width="19.42578125" style="113" customWidth="1"/>
    <col min="2050" max="2050" width="14.42578125" style="113" customWidth="1"/>
    <col min="2051" max="2051" width="83.42578125" style="113" customWidth="1"/>
    <col min="2052" max="2304" width="10.85546875" style="113"/>
    <col min="2305" max="2305" width="19.42578125" style="113" customWidth="1"/>
    <col min="2306" max="2306" width="14.42578125" style="113" customWidth="1"/>
    <col min="2307" max="2307" width="83.42578125" style="113" customWidth="1"/>
    <col min="2308" max="2560" width="10.85546875" style="113"/>
    <col min="2561" max="2561" width="19.42578125" style="113" customWidth="1"/>
    <col min="2562" max="2562" width="14.42578125" style="113" customWidth="1"/>
    <col min="2563" max="2563" width="83.42578125" style="113" customWidth="1"/>
    <col min="2564" max="2816" width="10.85546875" style="113"/>
    <col min="2817" max="2817" width="19.42578125" style="113" customWidth="1"/>
    <col min="2818" max="2818" width="14.42578125" style="113" customWidth="1"/>
    <col min="2819" max="2819" width="83.42578125" style="113" customWidth="1"/>
    <col min="2820" max="3072" width="10.85546875" style="113"/>
    <col min="3073" max="3073" width="19.42578125" style="113" customWidth="1"/>
    <col min="3074" max="3074" width="14.42578125" style="113" customWidth="1"/>
    <col min="3075" max="3075" width="83.42578125" style="113" customWidth="1"/>
    <col min="3076" max="3328" width="10.85546875" style="113"/>
    <col min="3329" max="3329" width="19.42578125" style="113" customWidth="1"/>
    <col min="3330" max="3330" width="14.42578125" style="113" customWidth="1"/>
    <col min="3331" max="3331" width="83.42578125" style="113" customWidth="1"/>
    <col min="3332" max="3584" width="10.85546875" style="113"/>
    <col min="3585" max="3585" width="19.42578125" style="113" customWidth="1"/>
    <col min="3586" max="3586" width="14.42578125" style="113" customWidth="1"/>
    <col min="3587" max="3587" width="83.42578125" style="113" customWidth="1"/>
    <col min="3588" max="3840" width="10.85546875" style="113"/>
    <col min="3841" max="3841" width="19.42578125" style="113" customWidth="1"/>
    <col min="3842" max="3842" width="14.42578125" style="113" customWidth="1"/>
    <col min="3843" max="3843" width="83.42578125" style="113" customWidth="1"/>
    <col min="3844" max="4096" width="10.85546875" style="113"/>
    <col min="4097" max="4097" width="19.42578125" style="113" customWidth="1"/>
    <col min="4098" max="4098" width="14.42578125" style="113" customWidth="1"/>
    <col min="4099" max="4099" width="83.42578125" style="113" customWidth="1"/>
    <col min="4100" max="4352" width="10.85546875" style="113"/>
    <col min="4353" max="4353" width="19.42578125" style="113" customWidth="1"/>
    <col min="4354" max="4354" width="14.42578125" style="113" customWidth="1"/>
    <col min="4355" max="4355" width="83.42578125" style="113" customWidth="1"/>
    <col min="4356" max="4608" width="10.85546875" style="113"/>
    <col min="4609" max="4609" width="19.42578125" style="113" customWidth="1"/>
    <col min="4610" max="4610" width="14.42578125" style="113" customWidth="1"/>
    <col min="4611" max="4611" width="83.42578125" style="113" customWidth="1"/>
    <col min="4612" max="4864" width="10.85546875" style="113"/>
    <col min="4865" max="4865" width="19.42578125" style="113" customWidth="1"/>
    <col min="4866" max="4866" width="14.42578125" style="113" customWidth="1"/>
    <col min="4867" max="4867" width="83.42578125" style="113" customWidth="1"/>
    <col min="4868" max="5120" width="10.85546875" style="113"/>
    <col min="5121" max="5121" width="19.42578125" style="113" customWidth="1"/>
    <col min="5122" max="5122" width="14.42578125" style="113" customWidth="1"/>
    <col min="5123" max="5123" width="83.42578125" style="113" customWidth="1"/>
    <col min="5124" max="5376" width="10.85546875" style="113"/>
    <col min="5377" max="5377" width="19.42578125" style="113" customWidth="1"/>
    <col min="5378" max="5378" width="14.42578125" style="113" customWidth="1"/>
    <col min="5379" max="5379" width="83.42578125" style="113" customWidth="1"/>
    <col min="5380" max="5632" width="10.85546875" style="113"/>
    <col min="5633" max="5633" width="19.42578125" style="113" customWidth="1"/>
    <col min="5634" max="5634" width="14.42578125" style="113" customWidth="1"/>
    <col min="5635" max="5635" width="83.42578125" style="113" customWidth="1"/>
    <col min="5636" max="5888" width="10.85546875" style="113"/>
    <col min="5889" max="5889" width="19.42578125" style="113" customWidth="1"/>
    <col min="5890" max="5890" width="14.42578125" style="113" customWidth="1"/>
    <col min="5891" max="5891" width="83.42578125" style="113" customWidth="1"/>
    <col min="5892" max="6144" width="10.85546875" style="113"/>
    <col min="6145" max="6145" width="19.42578125" style="113" customWidth="1"/>
    <col min="6146" max="6146" width="14.42578125" style="113" customWidth="1"/>
    <col min="6147" max="6147" width="83.42578125" style="113" customWidth="1"/>
    <col min="6148" max="6400" width="10.85546875" style="113"/>
    <col min="6401" max="6401" width="19.42578125" style="113" customWidth="1"/>
    <col min="6402" max="6402" width="14.42578125" style="113" customWidth="1"/>
    <col min="6403" max="6403" width="83.42578125" style="113" customWidth="1"/>
    <col min="6404" max="6656" width="10.85546875" style="113"/>
    <col min="6657" max="6657" width="19.42578125" style="113" customWidth="1"/>
    <col min="6658" max="6658" width="14.42578125" style="113" customWidth="1"/>
    <col min="6659" max="6659" width="83.42578125" style="113" customWidth="1"/>
    <col min="6660" max="6912" width="10.85546875" style="113"/>
    <col min="6913" max="6913" width="19.42578125" style="113" customWidth="1"/>
    <col min="6914" max="6914" width="14.42578125" style="113" customWidth="1"/>
    <col min="6915" max="6915" width="83.42578125" style="113" customWidth="1"/>
    <col min="6916" max="7168" width="10.85546875" style="113"/>
    <col min="7169" max="7169" width="19.42578125" style="113" customWidth="1"/>
    <col min="7170" max="7170" width="14.42578125" style="113" customWidth="1"/>
    <col min="7171" max="7171" width="83.42578125" style="113" customWidth="1"/>
    <col min="7172" max="7424" width="10.85546875" style="113"/>
    <col min="7425" max="7425" width="19.42578125" style="113" customWidth="1"/>
    <col min="7426" max="7426" width="14.42578125" style="113" customWidth="1"/>
    <col min="7427" max="7427" width="83.42578125" style="113" customWidth="1"/>
    <col min="7428" max="7680" width="10.85546875" style="113"/>
    <col min="7681" max="7681" width="19.42578125" style="113" customWidth="1"/>
    <col min="7682" max="7682" width="14.42578125" style="113" customWidth="1"/>
    <col min="7683" max="7683" width="83.42578125" style="113" customWidth="1"/>
    <col min="7684" max="7936" width="10.85546875" style="113"/>
    <col min="7937" max="7937" width="19.42578125" style="113" customWidth="1"/>
    <col min="7938" max="7938" width="14.42578125" style="113" customWidth="1"/>
    <col min="7939" max="7939" width="83.42578125" style="113" customWidth="1"/>
    <col min="7940" max="8192" width="10.85546875" style="113"/>
    <col min="8193" max="8193" width="19.42578125" style="113" customWidth="1"/>
    <col min="8194" max="8194" width="14.42578125" style="113" customWidth="1"/>
    <col min="8195" max="8195" width="83.42578125" style="113" customWidth="1"/>
    <col min="8196" max="8448" width="10.85546875" style="113"/>
    <col min="8449" max="8449" width="19.42578125" style="113" customWidth="1"/>
    <col min="8450" max="8450" width="14.42578125" style="113" customWidth="1"/>
    <col min="8451" max="8451" width="83.42578125" style="113" customWidth="1"/>
    <col min="8452" max="8704" width="10.85546875" style="113"/>
    <col min="8705" max="8705" width="19.42578125" style="113" customWidth="1"/>
    <col min="8706" max="8706" width="14.42578125" style="113" customWidth="1"/>
    <col min="8707" max="8707" width="83.42578125" style="113" customWidth="1"/>
    <col min="8708" max="8960" width="10.85546875" style="113"/>
    <col min="8961" max="8961" width="19.42578125" style="113" customWidth="1"/>
    <col min="8962" max="8962" width="14.42578125" style="113" customWidth="1"/>
    <col min="8963" max="8963" width="83.42578125" style="113" customWidth="1"/>
    <col min="8964" max="9216" width="10.85546875" style="113"/>
    <col min="9217" max="9217" width="19.42578125" style="113" customWidth="1"/>
    <col min="9218" max="9218" width="14.42578125" style="113" customWidth="1"/>
    <col min="9219" max="9219" width="83.42578125" style="113" customWidth="1"/>
    <col min="9220" max="9472" width="10.85546875" style="113"/>
    <col min="9473" max="9473" width="19.42578125" style="113" customWidth="1"/>
    <col min="9474" max="9474" width="14.42578125" style="113" customWidth="1"/>
    <col min="9475" max="9475" width="83.42578125" style="113" customWidth="1"/>
    <col min="9476" max="9728" width="10.85546875" style="113"/>
    <col min="9729" max="9729" width="19.42578125" style="113" customWidth="1"/>
    <col min="9730" max="9730" width="14.42578125" style="113" customWidth="1"/>
    <col min="9731" max="9731" width="83.42578125" style="113" customWidth="1"/>
    <col min="9732" max="9984" width="10.85546875" style="113"/>
    <col min="9985" max="9985" width="19.42578125" style="113" customWidth="1"/>
    <col min="9986" max="9986" width="14.42578125" style="113" customWidth="1"/>
    <col min="9987" max="9987" width="83.42578125" style="113" customWidth="1"/>
    <col min="9988" max="10240" width="10.85546875" style="113"/>
    <col min="10241" max="10241" width="19.42578125" style="113" customWidth="1"/>
    <col min="10242" max="10242" width="14.42578125" style="113" customWidth="1"/>
    <col min="10243" max="10243" width="83.42578125" style="113" customWidth="1"/>
    <col min="10244" max="10496" width="10.85546875" style="113"/>
    <col min="10497" max="10497" width="19.42578125" style="113" customWidth="1"/>
    <col min="10498" max="10498" width="14.42578125" style="113" customWidth="1"/>
    <col min="10499" max="10499" width="83.42578125" style="113" customWidth="1"/>
    <col min="10500" max="10752" width="10.85546875" style="113"/>
    <col min="10753" max="10753" width="19.42578125" style="113" customWidth="1"/>
    <col min="10754" max="10754" width="14.42578125" style="113" customWidth="1"/>
    <col min="10755" max="10755" width="83.42578125" style="113" customWidth="1"/>
    <col min="10756" max="11008" width="10.85546875" style="113"/>
    <col min="11009" max="11009" width="19.42578125" style="113" customWidth="1"/>
    <col min="11010" max="11010" width="14.42578125" style="113" customWidth="1"/>
    <col min="11011" max="11011" width="83.42578125" style="113" customWidth="1"/>
    <col min="11012" max="11264" width="10.85546875" style="113"/>
    <col min="11265" max="11265" width="19.42578125" style="113" customWidth="1"/>
    <col min="11266" max="11266" width="14.42578125" style="113" customWidth="1"/>
    <col min="11267" max="11267" width="83.42578125" style="113" customWidth="1"/>
    <col min="11268" max="11520" width="10.85546875" style="113"/>
    <col min="11521" max="11521" width="19.42578125" style="113" customWidth="1"/>
    <col min="11522" max="11522" width="14.42578125" style="113" customWidth="1"/>
    <col min="11523" max="11523" width="83.42578125" style="113" customWidth="1"/>
    <col min="11524" max="11776" width="10.85546875" style="113"/>
    <col min="11777" max="11777" width="19.42578125" style="113" customWidth="1"/>
    <col min="11778" max="11778" width="14.42578125" style="113" customWidth="1"/>
    <col min="11779" max="11779" width="83.42578125" style="113" customWidth="1"/>
    <col min="11780" max="12032" width="10.85546875" style="113"/>
    <col min="12033" max="12033" width="19.42578125" style="113" customWidth="1"/>
    <col min="12034" max="12034" width="14.42578125" style="113" customWidth="1"/>
    <col min="12035" max="12035" width="83.42578125" style="113" customWidth="1"/>
    <col min="12036" max="12288" width="10.85546875" style="113"/>
    <col min="12289" max="12289" width="19.42578125" style="113" customWidth="1"/>
    <col min="12290" max="12290" width="14.42578125" style="113" customWidth="1"/>
    <col min="12291" max="12291" width="83.42578125" style="113" customWidth="1"/>
    <col min="12292" max="12544" width="10.85546875" style="113"/>
    <col min="12545" max="12545" width="19.42578125" style="113" customWidth="1"/>
    <col min="12546" max="12546" width="14.42578125" style="113" customWidth="1"/>
    <col min="12547" max="12547" width="83.42578125" style="113" customWidth="1"/>
    <col min="12548" max="12800" width="10.85546875" style="113"/>
    <col min="12801" max="12801" width="19.42578125" style="113" customWidth="1"/>
    <col min="12802" max="12802" width="14.42578125" style="113" customWidth="1"/>
    <col min="12803" max="12803" width="83.42578125" style="113" customWidth="1"/>
    <col min="12804" max="13056" width="10.85546875" style="113"/>
    <col min="13057" max="13057" width="19.42578125" style="113" customWidth="1"/>
    <col min="13058" max="13058" width="14.42578125" style="113" customWidth="1"/>
    <col min="13059" max="13059" width="83.42578125" style="113" customWidth="1"/>
    <col min="13060" max="13312" width="10.85546875" style="113"/>
    <col min="13313" max="13313" width="19.42578125" style="113" customWidth="1"/>
    <col min="13314" max="13314" width="14.42578125" style="113" customWidth="1"/>
    <col min="13315" max="13315" width="83.42578125" style="113" customWidth="1"/>
    <col min="13316" max="13568" width="10.85546875" style="113"/>
    <col min="13569" max="13569" width="19.42578125" style="113" customWidth="1"/>
    <col min="13570" max="13570" width="14.42578125" style="113" customWidth="1"/>
    <col min="13571" max="13571" width="83.42578125" style="113" customWidth="1"/>
    <col min="13572" max="13824" width="10.85546875" style="113"/>
    <col min="13825" max="13825" width="19.42578125" style="113" customWidth="1"/>
    <col min="13826" max="13826" width="14.42578125" style="113" customWidth="1"/>
    <col min="13827" max="13827" width="83.42578125" style="113" customWidth="1"/>
    <col min="13828" max="14080" width="10.85546875" style="113"/>
    <col min="14081" max="14081" width="19.42578125" style="113" customWidth="1"/>
    <col min="14082" max="14082" width="14.42578125" style="113" customWidth="1"/>
    <col min="14083" max="14083" width="83.42578125" style="113" customWidth="1"/>
    <col min="14084" max="14336" width="10.85546875" style="113"/>
    <col min="14337" max="14337" width="19.42578125" style="113" customWidth="1"/>
    <col min="14338" max="14338" width="14.42578125" style="113" customWidth="1"/>
    <col min="14339" max="14339" width="83.42578125" style="113" customWidth="1"/>
    <col min="14340" max="14592" width="10.85546875" style="113"/>
    <col min="14593" max="14593" width="19.42578125" style="113" customWidth="1"/>
    <col min="14594" max="14594" width="14.42578125" style="113" customWidth="1"/>
    <col min="14595" max="14595" width="83.42578125" style="113" customWidth="1"/>
    <col min="14596" max="14848" width="10.85546875" style="113"/>
    <col min="14849" max="14849" width="19.42578125" style="113" customWidth="1"/>
    <col min="14850" max="14850" width="14.42578125" style="113" customWidth="1"/>
    <col min="14851" max="14851" width="83.42578125" style="113" customWidth="1"/>
    <col min="14852" max="15104" width="10.85546875" style="113"/>
    <col min="15105" max="15105" width="19.42578125" style="113" customWidth="1"/>
    <col min="15106" max="15106" width="14.42578125" style="113" customWidth="1"/>
    <col min="15107" max="15107" width="83.42578125" style="113" customWidth="1"/>
    <col min="15108" max="15360" width="10.85546875" style="113"/>
    <col min="15361" max="15361" width="19.42578125" style="113" customWidth="1"/>
    <col min="15362" max="15362" width="14.42578125" style="113" customWidth="1"/>
    <col min="15363" max="15363" width="83.42578125" style="113" customWidth="1"/>
    <col min="15364" max="15616" width="10.85546875" style="113"/>
    <col min="15617" max="15617" width="19.42578125" style="113" customWidth="1"/>
    <col min="15618" max="15618" width="14.42578125" style="113" customWidth="1"/>
    <col min="15619" max="15619" width="83.42578125" style="113" customWidth="1"/>
    <col min="15620" max="15872" width="10.85546875" style="113"/>
    <col min="15873" max="15873" width="19.42578125" style="113" customWidth="1"/>
    <col min="15874" max="15874" width="14.42578125" style="113" customWidth="1"/>
    <col min="15875" max="15875" width="83.42578125" style="113" customWidth="1"/>
    <col min="15876" max="16128" width="10.85546875" style="113"/>
    <col min="16129" max="16129" width="19.42578125" style="113" customWidth="1"/>
    <col min="16130" max="16130" width="14.42578125" style="113" customWidth="1"/>
    <col min="16131" max="16131" width="83.42578125" style="113" customWidth="1"/>
    <col min="16132" max="16384" width="10.85546875" style="113"/>
  </cols>
  <sheetData>
    <row r="2" spans="1:8" ht="15.75" x14ac:dyDescent="0.25">
      <c r="A2" s="463" t="s">
        <v>370</v>
      </c>
      <c r="B2" s="463"/>
      <c r="C2" s="463"/>
    </row>
    <row r="3" spans="1:8" x14ac:dyDescent="0.25">
      <c r="A3" s="462" t="s">
        <v>54</v>
      </c>
      <c r="B3" s="462"/>
      <c r="C3" s="114" t="s">
        <v>55</v>
      </c>
    </row>
    <row r="4" spans="1:8" ht="27.75" customHeight="1" x14ac:dyDescent="0.25">
      <c r="A4" s="460" t="s">
        <v>56</v>
      </c>
      <c r="B4" s="460"/>
      <c r="C4" s="115" t="s">
        <v>371</v>
      </c>
    </row>
    <row r="5" spans="1:8" ht="69.75" customHeight="1" x14ac:dyDescent="0.25">
      <c r="A5" s="460" t="s">
        <v>57</v>
      </c>
      <c r="B5" s="460"/>
      <c r="C5" s="117" t="s">
        <v>372</v>
      </c>
    </row>
    <row r="6" spans="1:8" ht="57" customHeight="1" x14ac:dyDescent="0.25">
      <c r="A6" s="460" t="s">
        <v>58</v>
      </c>
      <c r="B6" s="460"/>
      <c r="C6" s="117" t="s">
        <v>369</v>
      </c>
    </row>
    <row r="7" spans="1:8" ht="74.25" customHeight="1" x14ac:dyDescent="0.25">
      <c r="A7" s="460" t="s">
        <v>360</v>
      </c>
      <c r="B7" s="460"/>
      <c r="C7" s="117" t="s">
        <v>373</v>
      </c>
    </row>
    <row r="8" spans="1:8" ht="15.75" x14ac:dyDescent="0.25">
      <c r="A8" s="460" t="s">
        <v>60</v>
      </c>
      <c r="B8" s="460"/>
      <c r="C8" s="116" t="s">
        <v>362</v>
      </c>
    </row>
    <row r="9" spans="1:8" ht="30" customHeight="1" x14ac:dyDescent="0.25">
      <c r="A9" s="460" t="s">
        <v>62</v>
      </c>
      <c r="B9" s="460"/>
      <c r="C9" s="118" t="s">
        <v>374</v>
      </c>
      <c r="D9" s="119"/>
      <c r="E9" s="119"/>
      <c r="F9" s="119"/>
      <c r="G9" s="119"/>
      <c r="H9" s="119"/>
    </row>
    <row r="10" spans="1:8" x14ac:dyDescent="0.25">
      <c r="A10" s="460" t="s">
        <v>63</v>
      </c>
      <c r="B10" s="120" t="s">
        <v>156</v>
      </c>
      <c r="C10" s="108" t="s">
        <v>311</v>
      </c>
    </row>
    <row r="11" spans="1:8" ht="30" customHeight="1" x14ac:dyDescent="0.25">
      <c r="A11" s="460"/>
      <c r="B11" s="120" t="s">
        <v>158</v>
      </c>
      <c r="C11" s="121" t="s">
        <v>311</v>
      </c>
    </row>
    <row r="12" spans="1:8" ht="15.75" x14ac:dyDescent="0.25">
      <c r="A12" s="460" t="s">
        <v>11</v>
      </c>
      <c r="B12" s="460"/>
      <c r="C12" s="116">
        <v>0</v>
      </c>
    </row>
    <row r="13" spans="1:8" ht="31.5" x14ac:dyDescent="0.25">
      <c r="A13" s="460" t="s">
        <v>3</v>
      </c>
      <c r="B13" s="460"/>
      <c r="C13" s="118" t="s">
        <v>375</v>
      </c>
    </row>
    <row r="14" spans="1:8" ht="15.75" x14ac:dyDescent="0.25">
      <c r="A14" s="460" t="s">
        <v>64</v>
      </c>
      <c r="B14" s="460"/>
      <c r="C14" s="126" t="s">
        <v>88</v>
      </c>
    </row>
    <row r="15" spans="1:8" ht="31.5" x14ac:dyDescent="0.25">
      <c r="A15" s="460" t="s">
        <v>365</v>
      </c>
      <c r="B15" s="460"/>
      <c r="C15" s="127" t="s">
        <v>376</v>
      </c>
    </row>
    <row r="16" spans="1:8" ht="45" x14ac:dyDescent="0.25">
      <c r="A16" s="460" t="s">
        <v>67</v>
      </c>
      <c r="B16" s="460"/>
      <c r="C16" s="108" t="s">
        <v>367</v>
      </c>
    </row>
    <row r="17" spans="1:3" ht="15.75" x14ac:dyDescent="0.25">
      <c r="A17" s="460" t="s">
        <v>72</v>
      </c>
      <c r="B17" s="460"/>
      <c r="C17" s="116" t="s">
        <v>73</v>
      </c>
    </row>
    <row r="18" spans="1:3" ht="57.75" customHeight="1" x14ac:dyDescent="0.25">
      <c r="A18" s="460" t="s">
        <v>74</v>
      </c>
      <c r="B18" s="460"/>
      <c r="C18" s="116"/>
    </row>
    <row r="19" spans="1:3" ht="30" customHeight="1" x14ac:dyDescent="0.25">
      <c r="A19" s="125"/>
      <c r="B19" s="125"/>
      <c r="C19" s="125"/>
    </row>
    <row r="20" spans="1:3" ht="30" customHeight="1" x14ac:dyDescent="0.25">
      <c r="A20" s="125"/>
      <c r="B20" s="125"/>
      <c r="C20" s="125"/>
    </row>
    <row r="21" spans="1:3" ht="30" customHeight="1" x14ac:dyDescent="0.25">
      <c r="A21" s="125"/>
      <c r="B21" s="125"/>
      <c r="C21" s="125"/>
    </row>
    <row r="22" spans="1:3" ht="30" customHeight="1" x14ac:dyDescent="0.25">
      <c r="A22" s="125"/>
      <c r="B22" s="125"/>
      <c r="C22" s="125"/>
    </row>
    <row r="23" spans="1:3" ht="30" customHeight="1" x14ac:dyDescent="0.25">
      <c r="A23" s="125"/>
      <c r="B23" s="125"/>
      <c r="C23" s="125"/>
    </row>
    <row r="24" spans="1:3" ht="30" customHeight="1" x14ac:dyDescent="0.25">
      <c r="A24" s="125"/>
      <c r="B24" s="125"/>
      <c r="C24" s="125"/>
    </row>
    <row r="25" spans="1:3" ht="30" customHeight="1" x14ac:dyDescent="0.25">
      <c r="A25" s="125"/>
      <c r="B25" s="125"/>
      <c r="C25" s="125"/>
    </row>
    <row r="26" spans="1:3" ht="30" customHeight="1" x14ac:dyDescent="0.25">
      <c r="A26" s="125"/>
      <c r="B26" s="125"/>
      <c r="C26" s="125"/>
    </row>
    <row r="27" spans="1:3" ht="30" customHeight="1" x14ac:dyDescent="0.25">
      <c r="A27" s="125"/>
      <c r="B27" s="125"/>
      <c r="C27" s="125"/>
    </row>
    <row r="28" spans="1:3" ht="30" customHeight="1" x14ac:dyDescent="0.25">
      <c r="A28" s="125"/>
      <c r="B28" s="125"/>
      <c r="C28" s="125"/>
    </row>
    <row r="29" spans="1:3" ht="30" customHeight="1" x14ac:dyDescent="0.25">
      <c r="A29" s="125"/>
      <c r="B29" s="125"/>
      <c r="C29" s="125"/>
    </row>
    <row r="30" spans="1:3" ht="30" customHeight="1" x14ac:dyDescent="0.25">
      <c r="A30" s="125"/>
      <c r="B30" s="125"/>
      <c r="C30" s="125"/>
    </row>
    <row r="31" spans="1:3" ht="30" customHeight="1" x14ac:dyDescent="0.25">
      <c r="A31" s="125"/>
      <c r="B31" s="125"/>
      <c r="C31" s="125"/>
    </row>
    <row r="32" spans="1:3" ht="30" customHeight="1" x14ac:dyDescent="0.25">
      <c r="A32" s="125"/>
      <c r="B32" s="125"/>
      <c r="C32" s="125"/>
    </row>
    <row r="33" spans="1:3" ht="30" customHeight="1" x14ac:dyDescent="0.25">
      <c r="A33" s="125"/>
      <c r="B33" s="125"/>
      <c r="C33" s="125"/>
    </row>
    <row r="34" spans="1:3" x14ac:dyDescent="0.25">
      <c r="A34" s="125"/>
      <c r="B34" s="125"/>
      <c r="C34" s="125"/>
    </row>
  </sheetData>
  <mergeCells count="16">
    <mergeCell ref="A15:B15"/>
    <mergeCell ref="A16:B16"/>
    <mergeCell ref="A17:B17"/>
    <mergeCell ref="A18:B18"/>
    <mergeCell ref="A8:B8"/>
    <mergeCell ref="A9:B9"/>
    <mergeCell ref="A10:A11"/>
    <mergeCell ref="A12:B12"/>
    <mergeCell ref="A13:B13"/>
    <mergeCell ref="A14:B14"/>
    <mergeCell ref="A7:B7"/>
    <mergeCell ref="A2:C2"/>
    <mergeCell ref="A3:B3"/>
    <mergeCell ref="A4:B4"/>
    <mergeCell ref="A5:B5"/>
    <mergeCell ref="A6:B6"/>
  </mergeCells>
  <pageMargins left="0.7" right="0.7" top="0.75" bottom="0.75" header="0.3" footer="0.3"/>
  <pageSetup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H34"/>
  <sheetViews>
    <sheetView workbookViewId="0">
      <selection activeCell="D7" sqref="D7"/>
    </sheetView>
  </sheetViews>
  <sheetFormatPr baseColWidth="10" defaultRowHeight="15" x14ac:dyDescent="0.25"/>
  <cols>
    <col min="1" max="1" width="19.42578125" style="113" customWidth="1"/>
    <col min="2" max="2" width="14.42578125" style="113" customWidth="1"/>
    <col min="3" max="3" width="83.42578125" style="113" customWidth="1"/>
    <col min="4" max="256" width="10.85546875" style="113"/>
    <col min="257" max="257" width="19.42578125" style="113" customWidth="1"/>
    <col min="258" max="258" width="14.42578125" style="113" customWidth="1"/>
    <col min="259" max="259" width="83.42578125" style="113" customWidth="1"/>
    <col min="260" max="512" width="10.85546875" style="113"/>
    <col min="513" max="513" width="19.42578125" style="113" customWidth="1"/>
    <col min="514" max="514" width="14.42578125" style="113" customWidth="1"/>
    <col min="515" max="515" width="83.42578125" style="113" customWidth="1"/>
    <col min="516" max="768" width="10.85546875" style="113"/>
    <col min="769" max="769" width="19.42578125" style="113" customWidth="1"/>
    <col min="770" max="770" width="14.42578125" style="113" customWidth="1"/>
    <col min="771" max="771" width="83.42578125" style="113" customWidth="1"/>
    <col min="772" max="1024" width="10.85546875" style="113"/>
    <col min="1025" max="1025" width="19.42578125" style="113" customWidth="1"/>
    <col min="1026" max="1026" width="14.42578125" style="113" customWidth="1"/>
    <col min="1027" max="1027" width="83.42578125" style="113" customWidth="1"/>
    <col min="1028" max="1280" width="10.85546875" style="113"/>
    <col min="1281" max="1281" width="19.42578125" style="113" customWidth="1"/>
    <col min="1282" max="1282" width="14.42578125" style="113" customWidth="1"/>
    <col min="1283" max="1283" width="83.42578125" style="113" customWidth="1"/>
    <col min="1284" max="1536" width="10.85546875" style="113"/>
    <col min="1537" max="1537" width="19.42578125" style="113" customWidth="1"/>
    <col min="1538" max="1538" width="14.42578125" style="113" customWidth="1"/>
    <col min="1539" max="1539" width="83.42578125" style="113" customWidth="1"/>
    <col min="1540" max="1792" width="10.85546875" style="113"/>
    <col min="1793" max="1793" width="19.42578125" style="113" customWidth="1"/>
    <col min="1794" max="1794" width="14.42578125" style="113" customWidth="1"/>
    <col min="1795" max="1795" width="83.42578125" style="113" customWidth="1"/>
    <col min="1796" max="2048" width="10.85546875" style="113"/>
    <col min="2049" max="2049" width="19.42578125" style="113" customWidth="1"/>
    <col min="2050" max="2050" width="14.42578125" style="113" customWidth="1"/>
    <col min="2051" max="2051" width="83.42578125" style="113" customWidth="1"/>
    <col min="2052" max="2304" width="10.85546875" style="113"/>
    <col min="2305" max="2305" width="19.42578125" style="113" customWidth="1"/>
    <col min="2306" max="2306" width="14.42578125" style="113" customWidth="1"/>
    <col min="2307" max="2307" width="83.42578125" style="113" customWidth="1"/>
    <col min="2308" max="2560" width="10.85546875" style="113"/>
    <col min="2561" max="2561" width="19.42578125" style="113" customWidth="1"/>
    <col min="2562" max="2562" width="14.42578125" style="113" customWidth="1"/>
    <col min="2563" max="2563" width="83.42578125" style="113" customWidth="1"/>
    <col min="2564" max="2816" width="10.85546875" style="113"/>
    <col min="2817" max="2817" width="19.42578125" style="113" customWidth="1"/>
    <col min="2818" max="2818" width="14.42578125" style="113" customWidth="1"/>
    <col min="2819" max="2819" width="83.42578125" style="113" customWidth="1"/>
    <col min="2820" max="3072" width="10.85546875" style="113"/>
    <col min="3073" max="3073" width="19.42578125" style="113" customWidth="1"/>
    <col min="3074" max="3074" width="14.42578125" style="113" customWidth="1"/>
    <col min="3075" max="3075" width="83.42578125" style="113" customWidth="1"/>
    <col min="3076" max="3328" width="10.85546875" style="113"/>
    <col min="3329" max="3329" width="19.42578125" style="113" customWidth="1"/>
    <col min="3330" max="3330" width="14.42578125" style="113" customWidth="1"/>
    <col min="3331" max="3331" width="83.42578125" style="113" customWidth="1"/>
    <col min="3332" max="3584" width="10.85546875" style="113"/>
    <col min="3585" max="3585" width="19.42578125" style="113" customWidth="1"/>
    <col min="3586" max="3586" width="14.42578125" style="113" customWidth="1"/>
    <col min="3587" max="3587" width="83.42578125" style="113" customWidth="1"/>
    <col min="3588" max="3840" width="10.85546875" style="113"/>
    <col min="3841" max="3841" width="19.42578125" style="113" customWidth="1"/>
    <col min="3842" max="3842" width="14.42578125" style="113" customWidth="1"/>
    <col min="3843" max="3843" width="83.42578125" style="113" customWidth="1"/>
    <col min="3844" max="4096" width="10.85546875" style="113"/>
    <col min="4097" max="4097" width="19.42578125" style="113" customWidth="1"/>
    <col min="4098" max="4098" width="14.42578125" style="113" customWidth="1"/>
    <col min="4099" max="4099" width="83.42578125" style="113" customWidth="1"/>
    <col min="4100" max="4352" width="10.85546875" style="113"/>
    <col min="4353" max="4353" width="19.42578125" style="113" customWidth="1"/>
    <col min="4354" max="4354" width="14.42578125" style="113" customWidth="1"/>
    <col min="4355" max="4355" width="83.42578125" style="113" customWidth="1"/>
    <col min="4356" max="4608" width="10.85546875" style="113"/>
    <col min="4609" max="4609" width="19.42578125" style="113" customWidth="1"/>
    <col min="4610" max="4610" width="14.42578125" style="113" customWidth="1"/>
    <col min="4611" max="4611" width="83.42578125" style="113" customWidth="1"/>
    <col min="4612" max="4864" width="10.85546875" style="113"/>
    <col min="4865" max="4865" width="19.42578125" style="113" customWidth="1"/>
    <col min="4866" max="4866" width="14.42578125" style="113" customWidth="1"/>
    <col min="4867" max="4867" width="83.42578125" style="113" customWidth="1"/>
    <col min="4868" max="5120" width="10.85546875" style="113"/>
    <col min="5121" max="5121" width="19.42578125" style="113" customWidth="1"/>
    <col min="5122" max="5122" width="14.42578125" style="113" customWidth="1"/>
    <col min="5123" max="5123" width="83.42578125" style="113" customWidth="1"/>
    <col min="5124" max="5376" width="10.85546875" style="113"/>
    <col min="5377" max="5377" width="19.42578125" style="113" customWidth="1"/>
    <col min="5378" max="5378" width="14.42578125" style="113" customWidth="1"/>
    <col min="5379" max="5379" width="83.42578125" style="113" customWidth="1"/>
    <col min="5380" max="5632" width="10.85546875" style="113"/>
    <col min="5633" max="5633" width="19.42578125" style="113" customWidth="1"/>
    <col min="5634" max="5634" width="14.42578125" style="113" customWidth="1"/>
    <col min="5635" max="5635" width="83.42578125" style="113" customWidth="1"/>
    <col min="5636" max="5888" width="10.85546875" style="113"/>
    <col min="5889" max="5889" width="19.42578125" style="113" customWidth="1"/>
    <col min="5890" max="5890" width="14.42578125" style="113" customWidth="1"/>
    <col min="5891" max="5891" width="83.42578125" style="113" customWidth="1"/>
    <col min="5892" max="6144" width="10.85546875" style="113"/>
    <col min="6145" max="6145" width="19.42578125" style="113" customWidth="1"/>
    <col min="6146" max="6146" width="14.42578125" style="113" customWidth="1"/>
    <col min="6147" max="6147" width="83.42578125" style="113" customWidth="1"/>
    <col min="6148" max="6400" width="10.85546875" style="113"/>
    <col min="6401" max="6401" width="19.42578125" style="113" customWidth="1"/>
    <col min="6402" max="6402" width="14.42578125" style="113" customWidth="1"/>
    <col min="6403" max="6403" width="83.42578125" style="113" customWidth="1"/>
    <col min="6404" max="6656" width="10.85546875" style="113"/>
    <col min="6657" max="6657" width="19.42578125" style="113" customWidth="1"/>
    <col min="6658" max="6658" width="14.42578125" style="113" customWidth="1"/>
    <col min="6659" max="6659" width="83.42578125" style="113" customWidth="1"/>
    <col min="6660" max="6912" width="10.85546875" style="113"/>
    <col min="6913" max="6913" width="19.42578125" style="113" customWidth="1"/>
    <col min="6914" max="6914" width="14.42578125" style="113" customWidth="1"/>
    <col min="6915" max="6915" width="83.42578125" style="113" customWidth="1"/>
    <col min="6916" max="7168" width="10.85546875" style="113"/>
    <col min="7169" max="7169" width="19.42578125" style="113" customWidth="1"/>
    <col min="7170" max="7170" width="14.42578125" style="113" customWidth="1"/>
    <col min="7171" max="7171" width="83.42578125" style="113" customWidth="1"/>
    <col min="7172" max="7424" width="10.85546875" style="113"/>
    <col min="7425" max="7425" width="19.42578125" style="113" customWidth="1"/>
    <col min="7426" max="7426" width="14.42578125" style="113" customWidth="1"/>
    <col min="7427" max="7427" width="83.42578125" style="113" customWidth="1"/>
    <col min="7428" max="7680" width="10.85546875" style="113"/>
    <col min="7681" max="7681" width="19.42578125" style="113" customWidth="1"/>
    <col min="7682" max="7682" width="14.42578125" style="113" customWidth="1"/>
    <col min="7683" max="7683" width="83.42578125" style="113" customWidth="1"/>
    <col min="7684" max="7936" width="10.85546875" style="113"/>
    <col min="7937" max="7937" width="19.42578125" style="113" customWidth="1"/>
    <col min="7938" max="7938" width="14.42578125" style="113" customWidth="1"/>
    <col min="7939" max="7939" width="83.42578125" style="113" customWidth="1"/>
    <col min="7940" max="8192" width="10.85546875" style="113"/>
    <col min="8193" max="8193" width="19.42578125" style="113" customWidth="1"/>
    <col min="8194" max="8194" width="14.42578125" style="113" customWidth="1"/>
    <col min="8195" max="8195" width="83.42578125" style="113" customWidth="1"/>
    <col min="8196" max="8448" width="10.85546875" style="113"/>
    <col min="8449" max="8449" width="19.42578125" style="113" customWidth="1"/>
    <col min="8450" max="8450" width="14.42578125" style="113" customWidth="1"/>
    <col min="8451" max="8451" width="83.42578125" style="113" customWidth="1"/>
    <col min="8452" max="8704" width="10.85546875" style="113"/>
    <col min="8705" max="8705" width="19.42578125" style="113" customWidth="1"/>
    <col min="8706" max="8706" width="14.42578125" style="113" customWidth="1"/>
    <col min="8707" max="8707" width="83.42578125" style="113" customWidth="1"/>
    <col min="8708" max="8960" width="10.85546875" style="113"/>
    <col min="8961" max="8961" width="19.42578125" style="113" customWidth="1"/>
    <col min="8962" max="8962" width="14.42578125" style="113" customWidth="1"/>
    <col min="8963" max="8963" width="83.42578125" style="113" customWidth="1"/>
    <col min="8964" max="9216" width="10.85546875" style="113"/>
    <col min="9217" max="9217" width="19.42578125" style="113" customWidth="1"/>
    <col min="9218" max="9218" width="14.42578125" style="113" customWidth="1"/>
    <col min="9219" max="9219" width="83.42578125" style="113" customWidth="1"/>
    <col min="9220" max="9472" width="10.85546875" style="113"/>
    <col min="9473" max="9473" width="19.42578125" style="113" customWidth="1"/>
    <col min="9474" max="9474" width="14.42578125" style="113" customWidth="1"/>
    <col min="9475" max="9475" width="83.42578125" style="113" customWidth="1"/>
    <col min="9476" max="9728" width="10.85546875" style="113"/>
    <col min="9729" max="9729" width="19.42578125" style="113" customWidth="1"/>
    <col min="9730" max="9730" width="14.42578125" style="113" customWidth="1"/>
    <col min="9731" max="9731" width="83.42578125" style="113" customWidth="1"/>
    <col min="9732" max="9984" width="10.85546875" style="113"/>
    <col min="9985" max="9985" width="19.42578125" style="113" customWidth="1"/>
    <col min="9986" max="9986" width="14.42578125" style="113" customWidth="1"/>
    <col min="9987" max="9987" width="83.42578125" style="113" customWidth="1"/>
    <col min="9988" max="10240" width="10.85546875" style="113"/>
    <col min="10241" max="10241" width="19.42578125" style="113" customWidth="1"/>
    <col min="10242" max="10242" width="14.42578125" style="113" customWidth="1"/>
    <col min="10243" max="10243" width="83.42578125" style="113" customWidth="1"/>
    <col min="10244" max="10496" width="10.85546875" style="113"/>
    <col min="10497" max="10497" width="19.42578125" style="113" customWidth="1"/>
    <col min="10498" max="10498" width="14.42578125" style="113" customWidth="1"/>
    <col min="10499" max="10499" width="83.42578125" style="113" customWidth="1"/>
    <col min="10500" max="10752" width="10.85546875" style="113"/>
    <col min="10753" max="10753" width="19.42578125" style="113" customWidth="1"/>
    <col min="10754" max="10754" width="14.42578125" style="113" customWidth="1"/>
    <col min="10755" max="10755" width="83.42578125" style="113" customWidth="1"/>
    <col min="10756" max="11008" width="10.85546875" style="113"/>
    <col min="11009" max="11009" width="19.42578125" style="113" customWidth="1"/>
    <col min="11010" max="11010" width="14.42578125" style="113" customWidth="1"/>
    <col min="11011" max="11011" width="83.42578125" style="113" customWidth="1"/>
    <col min="11012" max="11264" width="10.85546875" style="113"/>
    <col min="11265" max="11265" width="19.42578125" style="113" customWidth="1"/>
    <col min="11266" max="11266" width="14.42578125" style="113" customWidth="1"/>
    <col min="11267" max="11267" width="83.42578125" style="113" customWidth="1"/>
    <col min="11268" max="11520" width="10.85546875" style="113"/>
    <col min="11521" max="11521" width="19.42578125" style="113" customWidth="1"/>
    <col min="11522" max="11522" width="14.42578125" style="113" customWidth="1"/>
    <col min="11523" max="11523" width="83.42578125" style="113" customWidth="1"/>
    <col min="11524" max="11776" width="10.85546875" style="113"/>
    <col min="11777" max="11777" width="19.42578125" style="113" customWidth="1"/>
    <col min="11778" max="11778" width="14.42578125" style="113" customWidth="1"/>
    <col min="11779" max="11779" width="83.42578125" style="113" customWidth="1"/>
    <col min="11780" max="12032" width="10.85546875" style="113"/>
    <col min="12033" max="12033" width="19.42578125" style="113" customWidth="1"/>
    <col min="12034" max="12034" width="14.42578125" style="113" customWidth="1"/>
    <col min="12035" max="12035" width="83.42578125" style="113" customWidth="1"/>
    <col min="12036" max="12288" width="10.85546875" style="113"/>
    <col min="12289" max="12289" width="19.42578125" style="113" customWidth="1"/>
    <col min="12290" max="12290" width="14.42578125" style="113" customWidth="1"/>
    <col min="12291" max="12291" width="83.42578125" style="113" customWidth="1"/>
    <col min="12292" max="12544" width="10.85546875" style="113"/>
    <col min="12545" max="12545" width="19.42578125" style="113" customWidth="1"/>
    <col min="12546" max="12546" width="14.42578125" style="113" customWidth="1"/>
    <col min="12547" max="12547" width="83.42578125" style="113" customWidth="1"/>
    <col min="12548" max="12800" width="10.85546875" style="113"/>
    <col min="12801" max="12801" width="19.42578125" style="113" customWidth="1"/>
    <col min="12802" max="12802" width="14.42578125" style="113" customWidth="1"/>
    <col min="12803" max="12803" width="83.42578125" style="113" customWidth="1"/>
    <col min="12804" max="13056" width="10.85546875" style="113"/>
    <col min="13057" max="13057" width="19.42578125" style="113" customWidth="1"/>
    <col min="13058" max="13058" width="14.42578125" style="113" customWidth="1"/>
    <col min="13059" max="13059" width="83.42578125" style="113" customWidth="1"/>
    <col min="13060" max="13312" width="10.85546875" style="113"/>
    <col min="13313" max="13313" width="19.42578125" style="113" customWidth="1"/>
    <col min="13314" max="13314" width="14.42578125" style="113" customWidth="1"/>
    <col min="13315" max="13315" width="83.42578125" style="113" customWidth="1"/>
    <col min="13316" max="13568" width="10.85546875" style="113"/>
    <col min="13569" max="13569" width="19.42578125" style="113" customWidth="1"/>
    <col min="13570" max="13570" width="14.42578125" style="113" customWidth="1"/>
    <col min="13571" max="13571" width="83.42578125" style="113" customWidth="1"/>
    <col min="13572" max="13824" width="10.85546875" style="113"/>
    <col min="13825" max="13825" width="19.42578125" style="113" customWidth="1"/>
    <col min="13826" max="13826" width="14.42578125" style="113" customWidth="1"/>
    <col min="13827" max="13827" width="83.42578125" style="113" customWidth="1"/>
    <col min="13828" max="14080" width="10.85546875" style="113"/>
    <col min="14081" max="14081" width="19.42578125" style="113" customWidth="1"/>
    <col min="14082" max="14082" width="14.42578125" style="113" customWidth="1"/>
    <col min="14083" max="14083" width="83.42578125" style="113" customWidth="1"/>
    <col min="14084" max="14336" width="10.85546875" style="113"/>
    <col min="14337" max="14337" width="19.42578125" style="113" customWidth="1"/>
    <col min="14338" max="14338" width="14.42578125" style="113" customWidth="1"/>
    <col min="14339" max="14339" width="83.42578125" style="113" customWidth="1"/>
    <col min="14340" max="14592" width="10.85546875" style="113"/>
    <col min="14593" max="14593" width="19.42578125" style="113" customWidth="1"/>
    <col min="14594" max="14594" width="14.42578125" style="113" customWidth="1"/>
    <col min="14595" max="14595" width="83.42578125" style="113" customWidth="1"/>
    <col min="14596" max="14848" width="10.85546875" style="113"/>
    <col min="14849" max="14849" width="19.42578125" style="113" customWidth="1"/>
    <col min="14850" max="14850" width="14.42578125" style="113" customWidth="1"/>
    <col min="14851" max="14851" width="83.42578125" style="113" customWidth="1"/>
    <col min="14852" max="15104" width="10.85546875" style="113"/>
    <col min="15105" max="15105" width="19.42578125" style="113" customWidth="1"/>
    <col min="15106" max="15106" width="14.42578125" style="113" customWidth="1"/>
    <col min="15107" max="15107" width="83.42578125" style="113" customWidth="1"/>
    <col min="15108" max="15360" width="10.85546875" style="113"/>
    <col min="15361" max="15361" width="19.42578125" style="113" customWidth="1"/>
    <col min="15362" max="15362" width="14.42578125" style="113" customWidth="1"/>
    <col min="15363" max="15363" width="83.42578125" style="113" customWidth="1"/>
    <col min="15364" max="15616" width="10.85546875" style="113"/>
    <col min="15617" max="15617" width="19.42578125" style="113" customWidth="1"/>
    <col min="15618" max="15618" width="14.42578125" style="113" customWidth="1"/>
    <col min="15619" max="15619" width="83.42578125" style="113" customWidth="1"/>
    <col min="15620" max="15872" width="10.85546875" style="113"/>
    <col min="15873" max="15873" width="19.42578125" style="113" customWidth="1"/>
    <col min="15874" max="15874" width="14.42578125" style="113" customWidth="1"/>
    <col min="15875" max="15875" width="83.42578125" style="113" customWidth="1"/>
    <col min="15876" max="16128" width="10.85546875" style="113"/>
    <col min="16129" max="16129" width="19.42578125" style="113" customWidth="1"/>
    <col min="16130" max="16130" width="14.42578125" style="113" customWidth="1"/>
    <col min="16131" max="16131" width="83.42578125" style="113" customWidth="1"/>
    <col min="16132" max="16384" width="10.85546875" style="113"/>
  </cols>
  <sheetData>
    <row r="2" spans="1:8" ht="15.75" x14ac:dyDescent="0.25">
      <c r="A2" s="464" t="s">
        <v>429</v>
      </c>
      <c r="B2" s="464"/>
      <c r="C2" s="464"/>
    </row>
    <row r="3" spans="1:8" x14ac:dyDescent="0.25">
      <c r="A3" s="462" t="s">
        <v>54</v>
      </c>
      <c r="B3" s="462"/>
      <c r="C3" s="129" t="s">
        <v>55</v>
      </c>
    </row>
    <row r="4" spans="1:8" ht="33.75" customHeight="1" x14ac:dyDescent="0.25">
      <c r="A4" s="460" t="s">
        <v>56</v>
      </c>
      <c r="B4" s="460"/>
      <c r="C4" s="115" t="s">
        <v>428</v>
      </c>
    </row>
    <row r="5" spans="1:8" ht="73.5" customHeight="1" x14ac:dyDescent="0.25">
      <c r="A5" s="460" t="s">
        <v>57</v>
      </c>
      <c r="B5" s="460"/>
      <c r="C5" s="117" t="s">
        <v>427</v>
      </c>
    </row>
    <row r="6" spans="1:8" ht="69" customHeight="1" x14ac:dyDescent="0.25">
      <c r="A6" s="460" t="s">
        <v>58</v>
      </c>
      <c r="B6" s="460"/>
      <c r="C6" s="117" t="s">
        <v>420</v>
      </c>
    </row>
    <row r="7" spans="1:8" ht="65.25" customHeight="1" x14ac:dyDescent="0.25">
      <c r="A7" s="460" t="s">
        <v>360</v>
      </c>
      <c r="B7" s="460"/>
      <c r="C7" s="136" t="s">
        <v>426</v>
      </c>
    </row>
    <row r="8" spans="1:8" ht="15.75" x14ac:dyDescent="0.25">
      <c r="A8" s="460" t="s">
        <v>60</v>
      </c>
      <c r="B8" s="460"/>
      <c r="C8" s="116" t="s">
        <v>362</v>
      </c>
    </row>
    <row r="9" spans="1:8" ht="42" customHeight="1" x14ac:dyDescent="0.25">
      <c r="A9" s="460" t="s">
        <v>62</v>
      </c>
      <c r="B9" s="460"/>
      <c r="C9" s="118" t="s">
        <v>425</v>
      </c>
      <c r="D9" s="119"/>
      <c r="E9" s="119"/>
      <c r="F9" s="119"/>
      <c r="G9" s="119"/>
      <c r="H9" s="119"/>
    </row>
    <row r="10" spans="1:8" x14ac:dyDescent="0.25">
      <c r="A10" s="460" t="s">
        <v>63</v>
      </c>
      <c r="B10" s="128" t="s">
        <v>156</v>
      </c>
      <c r="C10" s="108" t="s">
        <v>311</v>
      </c>
    </row>
    <row r="11" spans="1:8" ht="30" customHeight="1" x14ac:dyDescent="0.25">
      <c r="A11" s="460"/>
      <c r="B11" s="128" t="s">
        <v>158</v>
      </c>
      <c r="C11" s="121" t="s">
        <v>311</v>
      </c>
    </row>
    <row r="12" spans="1:8" ht="15.75" x14ac:dyDescent="0.25">
      <c r="A12" s="460" t="s">
        <v>11</v>
      </c>
      <c r="B12" s="460"/>
      <c r="C12" s="116" t="s">
        <v>301</v>
      </c>
    </row>
    <row r="13" spans="1:8" ht="31.5" x14ac:dyDescent="0.25">
      <c r="A13" s="460" t="s">
        <v>3</v>
      </c>
      <c r="B13" s="460"/>
      <c r="C13" s="118" t="s">
        <v>424</v>
      </c>
    </row>
    <row r="14" spans="1:8" ht="15.75" x14ac:dyDescent="0.25">
      <c r="A14" s="460" t="s">
        <v>64</v>
      </c>
      <c r="B14" s="460"/>
      <c r="C14" s="126" t="s">
        <v>88</v>
      </c>
    </row>
    <row r="15" spans="1:8" ht="15.75" x14ac:dyDescent="0.25">
      <c r="A15" s="460" t="s">
        <v>365</v>
      </c>
      <c r="B15" s="460"/>
      <c r="C15" s="124" t="s">
        <v>423</v>
      </c>
    </row>
    <row r="16" spans="1:8" ht="45" x14ac:dyDescent="0.25">
      <c r="A16" s="460" t="s">
        <v>67</v>
      </c>
      <c r="B16" s="460"/>
      <c r="C16" s="108" t="s">
        <v>367</v>
      </c>
    </row>
    <row r="17" spans="1:3" ht="15.75" x14ac:dyDescent="0.25">
      <c r="A17" s="460" t="s">
        <v>72</v>
      </c>
      <c r="B17" s="460"/>
      <c r="C17" s="116" t="s">
        <v>73</v>
      </c>
    </row>
    <row r="18" spans="1:3" ht="57.75" customHeight="1" x14ac:dyDescent="0.25">
      <c r="A18" s="460" t="s">
        <v>74</v>
      </c>
      <c r="B18" s="460"/>
      <c r="C18" s="116"/>
    </row>
    <row r="19" spans="1:3" ht="30" customHeight="1" x14ac:dyDescent="0.25">
      <c r="A19" s="125"/>
      <c r="B19" s="125"/>
      <c r="C19" s="125"/>
    </row>
    <row r="20" spans="1:3" ht="30" customHeight="1" x14ac:dyDescent="0.25">
      <c r="A20" s="125"/>
      <c r="B20" s="125"/>
      <c r="C20" s="125"/>
    </row>
    <row r="21" spans="1:3" ht="30" customHeight="1" x14ac:dyDescent="0.25">
      <c r="A21" s="125"/>
      <c r="B21" s="125"/>
      <c r="C21" s="125"/>
    </row>
    <row r="22" spans="1:3" ht="30" customHeight="1" x14ac:dyDescent="0.25">
      <c r="A22" s="125"/>
      <c r="B22" s="125"/>
      <c r="C22" s="125"/>
    </row>
    <row r="23" spans="1:3" ht="30" customHeight="1" x14ac:dyDescent="0.25">
      <c r="A23" s="125"/>
      <c r="B23" s="125"/>
      <c r="C23" s="125"/>
    </row>
    <row r="24" spans="1:3" ht="30" customHeight="1" x14ac:dyDescent="0.25">
      <c r="A24" s="125"/>
      <c r="B24" s="125"/>
      <c r="C24" s="125"/>
    </row>
    <row r="25" spans="1:3" ht="30" customHeight="1" x14ac:dyDescent="0.25">
      <c r="A25" s="125"/>
      <c r="B25" s="125"/>
      <c r="C25" s="125"/>
    </row>
    <row r="26" spans="1:3" ht="30" customHeight="1" x14ac:dyDescent="0.25">
      <c r="A26" s="125"/>
      <c r="B26" s="125"/>
      <c r="C26" s="125"/>
    </row>
    <row r="27" spans="1:3" ht="30" customHeight="1" x14ac:dyDescent="0.25">
      <c r="A27" s="125"/>
      <c r="B27" s="125"/>
      <c r="C27" s="125"/>
    </row>
    <row r="28" spans="1:3" ht="30" customHeight="1" x14ac:dyDescent="0.25">
      <c r="A28" s="125"/>
      <c r="B28" s="125"/>
      <c r="C28" s="125"/>
    </row>
    <row r="29" spans="1:3" ht="30" customHeight="1" x14ac:dyDescent="0.25">
      <c r="A29" s="125"/>
      <c r="B29" s="125"/>
      <c r="C29" s="125"/>
    </row>
    <row r="30" spans="1:3" ht="30" customHeight="1" x14ac:dyDescent="0.25">
      <c r="A30" s="125"/>
      <c r="B30" s="125"/>
      <c r="C30" s="125"/>
    </row>
    <row r="31" spans="1:3" ht="30" customHeight="1" x14ac:dyDescent="0.25">
      <c r="A31" s="125"/>
      <c r="B31" s="125"/>
      <c r="C31" s="125"/>
    </row>
    <row r="32" spans="1:3" ht="30" customHeight="1" x14ac:dyDescent="0.25">
      <c r="A32" s="125"/>
      <c r="B32" s="125"/>
      <c r="C32" s="125"/>
    </row>
    <row r="33" spans="1:3" ht="30" customHeight="1" x14ac:dyDescent="0.25">
      <c r="A33" s="125"/>
      <c r="B33" s="125"/>
      <c r="C33" s="125"/>
    </row>
    <row r="34" spans="1:3" x14ac:dyDescent="0.25">
      <c r="A34" s="125"/>
      <c r="B34" s="125"/>
      <c r="C34" s="125"/>
    </row>
  </sheetData>
  <mergeCells count="16">
    <mergeCell ref="A7:B7"/>
    <mergeCell ref="A2:C2"/>
    <mergeCell ref="A3:B3"/>
    <mergeCell ref="A4:B4"/>
    <mergeCell ref="A5:B5"/>
    <mergeCell ref="A6:B6"/>
    <mergeCell ref="A15:B15"/>
    <mergeCell ref="A16:B16"/>
    <mergeCell ref="A17:B17"/>
    <mergeCell ref="A18:B18"/>
    <mergeCell ref="A8:B8"/>
    <mergeCell ref="A9:B9"/>
    <mergeCell ref="A10:A11"/>
    <mergeCell ref="A12:B12"/>
    <mergeCell ref="A13:B13"/>
    <mergeCell ref="A14:B1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22"/>
  <sheetViews>
    <sheetView showGridLines="0" workbookViewId="0">
      <selection activeCell="B6" sqref="B6"/>
    </sheetView>
  </sheetViews>
  <sheetFormatPr baseColWidth="10" defaultColWidth="11.42578125" defaultRowHeight="15" x14ac:dyDescent="0.25"/>
  <cols>
    <col min="1" max="1" width="22.5703125" customWidth="1"/>
    <col min="2" max="2" width="84.42578125" customWidth="1"/>
  </cols>
  <sheetData>
    <row r="1" spans="1:2" ht="33" customHeight="1" thickBot="1" x14ac:dyDescent="0.3">
      <c r="A1" s="465" t="s">
        <v>445</v>
      </c>
      <c r="B1" s="465"/>
    </row>
    <row r="2" spans="1:2" ht="16.5" thickBot="1" x14ac:dyDescent="0.3">
      <c r="A2" s="1" t="s">
        <v>54</v>
      </c>
      <c r="B2" s="2" t="s">
        <v>55</v>
      </c>
    </row>
    <row r="3" spans="1:2" ht="31.5" x14ac:dyDescent="0.25">
      <c r="A3" s="3" t="s">
        <v>56</v>
      </c>
      <c r="B3" s="4" t="s">
        <v>441</v>
      </c>
    </row>
    <row r="4" spans="1:2" ht="102.95" customHeight="1" x14ac:dyDescent="0.25">
      <c r="A4" s="135" t="s">
        <v>57</v>
      </c>
      <c r="B4" s="6" t="s">
        <v>440</v>
      </c>
    </row>
    <row r="5" spans="1:2" ht="30" x14ac:dyDescent="0.25">
      <c r="A5" s="135" t="s">
        <v>58</v>
      </c>
      <c r="B5" s="7" t="s">
        <v>439</v>
      </c>
    </row>
    <row r="6" spans="1:2" ht="47.25" x14ac:dyDescent="0.25">
      <c r="A6" s="135" t="s">
        <v>59</v>
      </c>
      <c r="B6" s="7" t="s">
        <v>438</v>
      </c>
    </row>
    <row r="7" spans="1:2" ht="31.5" x14ac:dyDescent="0.25">
      <c r="A7" s="135" t="s">
        <v>60</v>
      </c>
      <c r="B7" s="7" t="s">
        <v>437</v>
      </c>
    </row>
    <row r="8" spans="1:2" ht="51" customHeight="1" x14ac:dyDescent="0.25">
      <c r="A8" s="135" t="s">
        <v>62</v>
      </c>
      <c r="B8" s="8" t="s">
        <v>436</v>
      </c>
    </row>
    <row r="9" spans="1:2" ht="36.75" customHeight="1" x14ac:dyDescent="0.25">
      <c r="A9" s="134" t="s">
        <v>63</v>
      </c>
      <c r="B9" s="7" t="s">
        <v>421</v>
      </c>
    </row>
    <row r="10" spans="1:2" ht="35.25" customHeight="1" x14ac:dyDescent="0.25">
      <c r="A10" s="135" t="s">
        <v>11</v>
      </c>
      <c r="B10" s="10">
        <v>0</v>
      </c>
    </row>
    <row r="11" spans="1:2" ht="84.95" customHeight="1" x14ac:dyDescent="0.25">
      <c r="A11" s="135" t="s">
        <v>3</v>
      </c>
      <c r="B11" s="63" t="s">
        <v>435</v>
      </c>
    </row>
    <row r="12" spans="1:2" ht="30" x14ac:dyDescent="0.25">
      <c r="A12" s="135" t="s">
        <v>64</v>
      </c>
      <c r="B12" s="8" t="s">
        <v>65</v>
      </c>
    </row>
    <row r="13" spans="1:2" ht="30" x14ac:dyDescent="0.25">
      <c r="A13" s="135" t="s">
        <v>66</v>
      </c>
      <c r="B13" s="8" t="s">
        <v>434</v>
      </c>
    </row>
    <row r="14" spans="1:2" x14ac:dyDescent="0.25">
      <c r="A14" s="402" t="s">
        <v>67</v>
      </c>
      <c r="B14" s="8" t="s">
        <v>68</v>
      </c>
    </row>
    <row r="15" spans="1:2" x14ac:dyDescent="0.25">
      <c r="A15" s="402"/>
      <c r="B15" s="11" t="s">
        <v>69</v>
      </c>
    </row>
    <row r="16" spans="1:2" x14ac:dyDescent="0.25">
      <c r="A16" s="402"/>
      <c r="B16" s="11" t="s">
        <v>70</v>
      </c>
    </row>
    <row r="17" spans="1:2" x14ac:dyDescent="0.25">
      <c r="A17" s="402"/>
      <c r="B17" s="12" t="s">
        <v>71</v>
      </c>
    </row>
    <row r="18" spans="1:2" ht="31.5" x14ac:dyDescent="0.25">
      <c r="A18" s="135" t="s">
        <v>72</v>
      </c>
      <c r="B18" s="10" t="s">
        <v>73</v>
      </c>
    </row>
    <row r="19" spans="1:2" ht="31.5" x14ac:dyDescent="0.25">
      <c r="A19" s="135" t="s">
        <v>74</v>
      </c>
      <c r="B19" s="10" t="s">
        <v>433</v>
      </c>
    </row>
    <row r="20" spans="1:2" ht="24.75" customHeight="1" thickBot="1" x14ac:dyDescent="0.3">
      <c r="A20" s="399" t="s">
        <v>75</v>
      </c>
      <c r="B20" s="400"/>
    </row>
    <row r="21" spans="1:2" ht="15.75" x14ac:dyDescent="0.25">
      <c r="A21" s="13"/>
      <c r="B21" s="13"/>
    </row>
    <row r="22" spans="1:2" ht="15.75" x14ac:dyDescent="0.25">
      <c r="A22" s="13"/>
      <c r="B22" s="13"/>
    </row>
  </sheetData>
  <mergeCells count="3">
    <mergeCell ref="A1:B1"/>
    <mergeCell ref="A14:A17"/>
    <mergeCell ref="A20:B20"/>
  </mergeCells>
  <pageMargins left="0.17" right="0.17" top="0.34" bottom="0.17" header="0.3" footer="0.3"/>
  <pageSetup scale="96"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E20"/>
  <sheetViews>
    <sheetView showGridLines="0" topLeftCell="A4" zoomScaleNormal="100" workbookViewId="0">
      <selection activeCell="C12" sqref="C12"/>
    </sheetView>
  </sheetViews>
  <sheetFormatPr baseColWidth="10" defaultRowHeight="15" x14ac:dyDescent="0.25"/>
  <cols>
    <col min="1" max="2" width="22.7109375" customWidth="1"/>
    <col min="3" max="3" width="84.42578125" customWidth="1"/>
  </cols>
  <sheetData>
    <row r="1" spans="1:5" ht="36" customHeight="1" thickBot="1" x14ac:dyDescent="0.3">
      <c r="A1" s="458" t="s">
        <v>334</v>
      </c>
      <c r="B1" s="459"/>
      <c r="C1" s="459"/>
    </row>
    <row r="2" spans="1:5" ht="16.5" thickBot="1" x14ac:dyDescent="0.3">
      <c r="A2" s="65" t="s">
        <v>54</v>
      </c>
      <c r="B2" s="66"/>
      <c r="C2" s="2" t="s">
        <v>55</v>
      </c>
    </row>
    <row r="3" spans="1:5" ht="23.25" customHeight="1" x14ac:dyDescent="0.25">
      <c r="A3" s="406" t="s">
        <v>56</v>
      </c>
      <c r="B3" s="407"/>
      <c r="C3" s="52" t="s">
        <v>331</v>
      </c>
    </row>
    <row r="4" spans="1:5" ht="70.5" customHeight="1" x14ac:dyDescent="0.25">
      <c r="A4" s="403" t="s">
        <v>57</v>
      </c>
      <c r="B4" s="404"/>
      <c r="C4" s="27" t="s">
        <v>335</v>
      </c>
    </row>
    <row r="5" spans="1:5" ht="27" customHeight="1" x14ac:dyDescent="0.25">
      <c r="A5" s="403" t="s">
        <v>58</v>
      </c>
      <c r="B5" s="404"/>
      <c r="C5" s="83" t="s">
        <v>332</v>
      </c>
    </row>
    <row r="6" spans="1:5" ht="36.75" customHeight="1" x14ac:dyDescent="0.25">
      <c r="A6" s="403" t="s">
        <v>153</v>
      </c>
      <c r="B6" s="404"/>
      <c r="C6" s="83" t="s">
        <v>336</v>
      </c>
    </row>
    <row r="7" spans="1:5" ht="19.5" customHeight="1" x14ac:dyDescent="0.25">
      <c r="A7" s="403" t="s">
        <v>155</v>
      </c>
      <c r="B7" s="404"/>
      <c r="C7" s="83" t="s">
        <v>93</v>
      </c>
    </row>
    <row r="8" spans="1:5" ht="37.5" customHeight="1" thickBot="1" x14ac:dyDescent="0.3">
      <c r="A8" s="403" t="s">
        <v>62</v>
      </c>
      <c r="B8" s="404"/>
      <c r="C8" s="27" t="s">
        <v>337</v>
      </c>
    </row>
    <row r="9" spans="1:5" ht="15.75" x14ac:dyDescent="0.25">
      <c r="A9" s="415" t="s">
        <v>63</v>
      </c>
      <c r="B9" s="68" t="s">
        <v>156</v>
      </c>
      <c r="C9" s="17" t="s">
        <v>157</v>
      </c>
    </row>
    <row r="10" spans="1:5" ht="15.75" x14ac:dyDescent="0.25">
      <c r="A10" s="416"/>
      <c r="B10" s="68" t="s">
        <v>158</v>
      </c>
      <c r="C10" s="55" t="s">
        <v>318</v>
      </c>
    </row>
    <row r="11" spans="1:5" x14ac:dyDescent="0.25">
      <c r="A11" s="403" t="s">
        <v>11</v>
      </c>
      <c r="B11" s="404"/>
      <c r="C11" s="109" t="s">
        <v>338</v>
      </c>
    </row>
    <row r="12" spans="1:5" ht="37.5" customHeight="1" x14ac:dyDescent="0.25">
      <c r="A12" s="403" t="s">
        <v>3</v>
      </c>
      <c r="B12" s="404"/>
      <c r="C12" s="15" t="s">
        <v>339</v>
      </c>
      <c r="E12" s="29"/>
    </row>
    <row r="13" spans="1:5" x14ac:dyDescent="0.25">
      <c r="A13" s="403" t="s">
        <v>64</v>
      </c>
      <c r="B13" s="404"/>
      <c r="C13" s="27" t="s">
        <v>88</v>
      </c>
    </row>
    <row r="14" spans="1:5" ht="30" x14ac:dyDescent="0.25">
      <c r="A14" s="417" t="s">
        <v>160</v>
      </c>
      <c r="B14" s="418"/>
      <c r="C14" s="15" t="s">
        <v>340</v>
      </c>
    </row>
    <row r="15" spans="1:5" x14ac:dyDescent="0.25">
      <c r="A15" s="408" t="s">
        <v>67</v>
      </c>
      <c r="B15" s="409"/>
      <c r="C15" s="55" t="s">
        <v>69</v>
      </c>
    </row>
    <row r="16" spans="1:5" x14ac:dyDescent="0.25">
      <c r="A16" s="410"/>
      <c r="B16" s="411"/>
      <c r="C16" s="55" t="s">
        <v>70</v>
      </c>
    </row>
    <row r="17" spans="1:3" x14ac:dyDescent="0.25">
      <c r="A17" s="412"/>
      <c r="B17" s="407"/>
      <c r="C17" s="69" t="s">
        <v>71</v>
      </c>
    </row>
    <row r="18" spans="1:3" x14ac:dyDescent="0.25">
      <c r="A18" s="403" t="s">
        <v>72</v>
      </c>
      <c r="B18" s="404"/>
      <c r="C18" s="83" t="s">
        <v>73</v>
      </c>
    </row>
    <row r="19" spans="1:3" ht="33" customHeight="1" thickBot="1" x14ac:dyDescent="0.3">
      <c r="A19" s="413" t="s">
        <v>74</v>
      </c>
      <c r="B19" s="414"/>
      <c r="C19" s="70"/>
    </row>
    <row r="20" spans="1:3" ht="15.75" x14ac:dyDescent="0.25">
      <c r="A20" t="s">
        <v>341</v>
      </c>
      <c r="B20" s="13"/>
      <c r="C20"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8" right="0.17" top="0.74803149606299213" bottom="0.74803149606299213" header="0.31496062992125984" footer="0.31496062992125984"/>
  <pageSetup scale="7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N105"/>
  <sheetViews>
    <sheetView topLeftCell="A5" zoomScale="86" zoomScaleNormal="86" zoomScalePageLayoutView="140" workbookViewId="0">
      <pane ySplit="4" topLeftCell="A12" activePane="bottomLeft" state="frozen"/>
      <selection activeCell="A5" sqref="A5"/>
      <selection pane="bottomLeft" activeCell="L17" sqref="L17"/>
    </sheetView>
  </sheetViews>
  <sheetFormatPr baseColWidth="10" defaultColWidth="10.85546875" defaultRowHeight="14.25" x14ac:dyDescent="0.2"/>
  <cols>
    <col min="1" max="1" width="13.42578125" style="30" customWidth="1"/>
    <col min="2" max="2" width="14.42578125" style="30" customWidth="1"/>
    <col min="3" max="3" width="11.5703125" style="30" bestFit="1" customWidth="1"/>
    <col min="4" max="4" width="17" style="30" customWidth="1"/>
    <col min="5" max="5" width="17.85546875" style="30" customWidth="1"/>
    <col min="6" max="11" width="10.85546875" style="30"/>
    <col min="12" max="12" width="13.42578125" style="30" customWidth="1"/>
    <col min="13" max="13" width="16.42578125" style="30" customWidth="1"/>
    <col min="14" max="14" width="49.42578125" style="30" customWidth="1"/>
    <col min="15" max="16384" width="10.85546875" style="30"/>
  </cols>
  <sheetData>
    <row r="2" spans="1:14" x14ac:dyDescent="0.2">
      <c r="A2" s="348" t="s">
        <v>520</v>
      </c>
      <c r="B2" s="348"/>
      <c r="C2" s="348"/>
      <c r="D2" s="348"/>
      <c r="E2" s="348"/>
      <c r="F2" s="348"/>
      <c r="G2" s="348"/>
      <c r="H2" s="348"/>
      <c r="I2" s="348"/>
      <c r="J2" s="348"/>
      <c r="K2" s="348"/>
      <c r="L2" s="348"/>
      <c r="M2" s="348"/>
      <c r="N2" s="348"/>
    </row>
    <row r="3" spans="1:14" x14ac:dyDescent="0.2">
      <c r="A3" s="349"/>
      <c r="B3" s="349"/>
      <c r="C3" s="349"/>
      <c r="D3" s="349"/>
      <c r="E3" s="349"/>
      <c r="F3" s="349"/>
      <c r="G3" s="349"/>
      <c r="H3" s="349"/>
      <c r="I3" s="349"/>
      <c r="J3" s="349"/>
      <c r="K3" s="349"/>
      <c r="L3" s="349"/>
      <c r="M3" s="349"/>
      <c r="N3" s="349"/>
    </row>
    <row r="4" spans="1:14" ht="18" x14ac:dyDescent="0.25">
      <c r="A4" s="350" t="s">
        <v>0</v>
      </c>
      <c r="B4" s="351"/>
      <c r="C4" s="351"/>
      <c r="D4" s="351"/>
      <c r="E4" s="351"/>
      <c r="F4" s="351"/>
      <c r="G4" s="351"/>
      <c r="H4" s="351"/>
      <c r="I4" s="351"/>
      <c r="J4" s="351"/>
      <c r="K4" s="351"/>
      <c r="L4" s="351"/>
      <c r="M4" s="351"/>
      <c r="N4" s="352"/>
    </row>
    <row r="5" spans="1:14" s="146" customFormat="1" ht="23.25" x14ac:dyDescent="0.2">
      <c r="A5" s="359" t="s">
        <v>473</v>
      </c>
      <c r="B5" s="360"/>
      <c r="C5" s="360"/>
      <c r="D5" s="360"/>
      <c r="E5" s="360"/>
      <c r="F5" s="360"/>
      <c r="G5" s="360"/>
      <c r="H5" s="360"/>
      <c r="I5" s="360"/>
      <c r="J5" s="360"/>
      <c r="K5" s="360"/>
      <c r="L5" s="360"/>
      <c r="M5" s="360"/>
      <c r="N5" s="361"/>
    </row>
    <row r="6" spans="1:14" ht="18" x14ac:dyDescent="0.25">
      <c r="A6" s="342" t="s">
        <v>474</v>
      </c>
      <c r="B6" s="343"/>
      <c r="C6" s="343"/>
      <c r="D6" s="343"/>
      <c r="E6" s="343"/>
      <c r="F6" s="343"/>
      <c r="G6" s="343"/>
      <c r="H6" s="343"/>
      <c r="I6" s="343"/>
      <c r="J6" s="343"/>
      <c r="K6" s="343"/>
      <c r="L6" s="343"/>
      <c r="M6" s="343"/>
      <c r="N6" s="344"/>
    </row>
    <row r="7" spans="1:14" ht="15" x14ac:dyDescent="0.2">
      <c r="A7" s="353" t="s">
        <v>1</v>
      </c>
      <c r="B7" s="355" t="s">
        <v>2</v>
      </c>
      <c r="C7" s="355" t="s">
        <v>3</v>
      </c>
      <c r="D7" s="345" t="s">
        <v>4</v>
      </c>
      <c r="E7" s="347"/>
      <c r="F7" s="345" t="s">
        <v>5</v>
      </c>
      <c r="G7" s="346"/>
      <c r="H7" s="346"/>
      <c r="I7" s="346"/>
      <c r="J7" s="346"/>
      <c r="K7" s="347"/>
      <c r="L7" s="357" t="s">
        <v>6</v>
      </c>
      <c r="M7" s="355" t="s">
        <v>7</v>
      </c>
      <c r="N7" s="355" t="s">
        <v>8</v>
      </c>
    </row>
    <row r="8" spans="1:14" ht="15" x14ac:dyDescent="0.2">
      <c r="A8" s="354"/>
      <c r="B8" s="356"/>
      <c r="C8" s="356"/>
      <c r="D8" s="144" t="s">
        <v>9</v>
      </c>
      <c r="E8" s="144" t="s">
        <v>10</v>
      </c>
      <c r="F8" s="144" t="s">
        <v>11</v>
      </c>
      <c r="G8" s="144">
        <v>2019</v>
      </c>
      <c r="H8" s="144">
        <v>20</v>
      </c>
      <c r="I8" s="144">
        <v>21</v>
      </c>
      <c r="J8" s="144">
        <v>22</v>
      </c>
      <c r="K8" s="144">
        <v>23</v>
      </c>
      <c r="L8" s="358"/>
      <c r="M8" s="356"/>
      <c r="N8" s="356"/>
    </row>
    <row r="9" spans="1:14" ht="233.1" customHeight="1" x14ac:dyDescent="0.2">
      <c r="A9" s="365" t="s">
        <v>518</v>
      </c>
      <c r="B9" s="370" t="s">
        <v>576</v>
      </c>
      <c r="C9" s="232" t="s">
        <v>342</v>
      </c>
      <c r="D9" s="251" t="s">
        <v>577</v>
      </c>
      <c r="E9" s="177" t="s">
        <v>484</v>
      </c>
      <c r="F9" s="141">
        <v>38</v>
      </c>
      <c r="G9" s="141">
        <v>11</v>
      </c>
      <c r="H9" s="141">
        <v>15</v>
      </c>
      <c r="I9" s="141">
        <v>15</v>
      </c>
      <c r="J9" s="141">
        <v>15</v>
      </c>
      <c r="K9" s="141">
        <v>15</v>
      </c>
      <c r="L9" s="368">
        <v>2050.6799999999998</v>
      </c>
      <c r="M9" s="233" t="s">
        <v>475</v>
      </c>
      <c r="N9" s="173"/>
    </row>
    <row r="10" spans="1:14" ht="244.5" customHeight="1" x14ac:dyDescent="0.2">
      <c r="A10" s="366"/>
      <c r="B10" s="371"/>
      <c r="C10" s="234" t="s">
        <v>519</v>
      </c>
      <c r="D10" s="251" t="s">
        <v>578</v>
      </c>
      <c r="E10" s="177" t="s">
        <v>344</v>
      </c>
      <c r="F10" s="235">
        <v>1</v>
      </c>
      <c r="G10" s="235">
        <v>1</v>
      </c>
      <c r="H10" s="235">
        <v>1</v>
      </c>
      <c r="I10" s="235">
        <v>1</v>
      </c>
      <c r="J10" s="235">
        <v>1</v>
      </c>
      <c r="K10" s="235">
        <v>1</v>
      </c>
      <c r="L10" s="369"/>
      <c r="M10" s="236" t="s">
        <v>475</v>
      </c>
      <c r="N10" s="173"/>
    </row>
    <row r="11" spans="1:14" ht="134.44999999999999" customHeight="1" x14ac:dyDescent="0.2">
      <c r="A11" s="367"/>
      <c r="B11" s="237" t="s">
        <v>579</v>
      </c>
      <c r="C11" s="238" t="s">
        <v>368</v>
      </c>
      <c r="D11" s="252" t="s">
        <v>580</v>
      </c>
      <c r="E11" s="252" t="s">
        <v>357</v>
      </c>
      <c r="F11" s="172">
        <v>0</v>
      </c>
      <c r="G11" s="172">
        <v>0</v>
      </c>
      <c r="H11" s="172">
        <v>0</v>
      </c>
      <c r="I11" s="239">
        <v>0.7</v>
      </c>
      <c r="J11" s="239">
        <v>0.3</v>
      </c>
      <c r="K11" s="240"/>
      <c r="L11" s="250">
        <v>2.64</v>
      </c>
      <c r="M11" s="237" t="s">
        <v>476</v>
      </c>
      <c r="N11" s="240"/>
    </row>
    <row r="12" spans="1:14" ht="303" customHeight="1" x14ac:dyDescent="0.2">
      <c r="A12" s="237" t="s">
        <v>477</v>
      </c>
      <c r="B12" s="237" t="s">
        <v>581</v>
      </c>
      <c r="C12" s="238" t="s">
        <v>368</v>
      </c>
      <c r="D12" s="152" t="s">
        <v>582</v>
      </c>
      <c r="E12" s="248" t="s">
        <v>369</v>
      </c>
      <c r="F12" s="241" t="s">
        <v>301</v>
      </c>
      <c r="G12" s="241" t="s">
        <v>301</v>
      </c>
      <c r="H12" s="242">
        <v>0</v>
      </c>
      <c r="I12" s="243">
        <f>8%/18%</f>
        <v>0.44444444444444448</v>
      </c>
      <c r="J12" s="243">
        <f>18%/18%</f>
        <v>1</v>
      </c>
      <c r="K12" s="243">
        <f>18%/18%</f>
        <v>1</v>
      </c>
      <c r="L12" s="250">
        <v>571.66</v>
      </c>
      <c r="M12" s="180" t="s">
        <v>471</v>
      </c>
      <c r="N12" s="178" t="s">
        <v>478</v>
      </c>
    </row>
    <row r="13" spans="1:14" ht="116.1" customHeight="1" x14ac:dyDescent="0.2">
      <c r="A13" s="362" t="s">
        <v>479</v>
      </c>
      <c r="B13" s="362" t="s">
        <v>521</v>
      </c>
      <c r="C13" s="382" t="s">
        <v>342</v>
      </c>
      <c r="D13" s="391" t="s">
        <v>583</v>
      </c>
      <c r="E13" s="282" t="s">
        <v>420</v>
      </c>
      <c r="F13" s="385" t="s">
        <v>421</v>
      </c>
      <c r="G13" s="388" t="s">
        <v>422</v>
      </c>
      <c r="H13" s="388" t="s">
        <v>422</v>
      </c>
      <c r="I13" s="372">
        <v>0.4</v>
      </c>
      <c r="J13" s="372">
        <v>0.3</v>
      </c>
      <c r="K13" s="372">
        <v>0.3</v>
      </c>
      <c r="L13" s="375">
        <v>348.83</v>
      </c>
      <c r="M13" s="378" t="s">
        <v>471</v>
      </c>
      <c r="N13" s="370" t="s">
        <v>480</v>
      </c>
    </row>
    <row r="14" spans="1:14" ht="29.1" customHeight="1" x14ac:dyDescent="0.2">
      <c r="A14" s="363"/>
      <c r="B14" s="363"/>
      <c r="C14" s="383"/>
      <c r="D14" s="392"/>
      <c r="E14" s="283"/>
      <c r="F14" s="386"/>
      <c r="G14" s="389"/>
      <c r="H14" s="389"/>
      <c r="I14" s="373"/>
      <c r="J14" s="373"/>
      <c r="K14" s="373"/>
      <c r="L14" s="376"/>
      <c r="M14" s="379"/>
      <c r="N14" s="381"/>
    </row>
    <row r="15" spans="1:14" ht="75.75" customHeight="1" x14ac:dyDescent="0.2">
      <c r="A15" s="364"/>
      <c r="B15" s="364"/>
      <c r="C15" s="384"/>
      <c r="D15" s="393"/>
      <c r="E15" s="288"/>
      <c r="F15" s="387"/>
      <c r="G15" s="390"/>
      <c r="H15" s="390"/>
      <c r="I15" s="374"/>
      <c r="J15" s="374"/>
      <c r="K15" s="374"/>
      <c r="L15" s="377"/>
      <c r="M15" s="380"/>
      <c r="N15" s="371"/>
    </row>
    <row r="16" spans="1:14" ht="85.5" x14ac:dyDescent="0.2">
      <c r="A16" s="140" t="s">
        <v>442</v>
      </c>
      <c r="B16" s="140" t="s">
        <v>522</v>
      </c>
      <c r="C16" s="139" t="s">
        <v>430</v>
      </c>
      <c r="D16" s="244" t="s">
        <v>584</v>
      </c>
      <c r="E16" s="173" t="s">
        <v>431</v>
      </c>
      <c r="F16" s="172">
        <v>0</v>
      </c>
      <c r="G16" s="172">
        <v>0</v>
      </c>
      <c r="H16" s="247">
        <f>10/30</f>
        <v>0.33333333333333331</v>
      </c>
      <c r="I16" s="247">
        <f>9/30</f>
        <v>0.3</v>
      </c>
      <c r="J16" s="247">
        <f>11/30</f>
        <v>0.36666666666666664</v>
      </c>
      <c r="K16" s="172">
        <v>0</v>
      </c>
      <c r="L16" s="249" t="s">
        <v>432</v>
      </c>
      <c r="M16" s="233" t="s">
        <v>472</v>
      </c>
      <c r="N16" s="173" t="s">
        <v>481</v>
      </c>
    </row>
    <row r="17" spans="1:14" ht="288" x14ac:dyDescent="0.2">
      <c r="A17" s="147" t="s">
        <v>482</v>
      </c>
      <c r="B17" s="139" t="s">
        <v>523</v>
      </c>
      <c r="C17" s="139" t="s">
        <v>488</v>
      </c>
      <c r="D17" s="173" t="s">
        <v>585</v>
      </c>
      <c r="E17" s="177" t="s">
        <v>332</v>
      </c>
      <c r="F17" s="245" t="s">
        <v>333</v>
      </c>
      <c r="G17" s="253">
        <v>9</v>
      </c>
      <c r="H17" s="253">
        <v>6</v>
      </c>
      <c r="I17" s="253">
        <v>10</v>
      </c>
      <c r="J17" s="253">
        <v>3</v>
      </c>
      <c r="K17" s="253">
        <v>3</v>
      </c>
      <c r="L17" s="254">
        <v>2143.4499999999998</v>
      </c>
      <c r="M17" s="173" t="s">
        <v>483</v>
      </c>
      <c r="N17" s="173" t="s">
        <v>586</v>
      </c>
    </row>
    <row r="18" spans="1:14" ht="105" customHeight="1" x14ac:dyDescent="0.2">
      <c r="D18" s="174"/>
      <c r="E18" s="174"/>
      <c r="F18" s="174"/>
    </row>
    <row r="19" spans="1:14" ht="15" x14ac:dyDescent="0.2">
      <c r="A19" s="149"/>
      <c r="B19" s="149"/>
      <c r="C19" s="148"/>
      <c r="D19" s="246"/>
      <c r="E19" s="246"/>
      <c r="F19" s="240"/>
      <c r="G19" s="148"/>
      <c r="H19" s="148"/>
      <c r="I19" s="148"/>
      <c r="J19" s="148"/>
      <c r="K19" s="148"/>
      <c r="L19" s="148"/>
      <c r="M19" s="148"/>
      <c r="N19" s="148"/>
    </row>
    <row r="20" spans="1:14" ht="15" x14ac:dyDescent="0.2">
      <c r="A20" s="149"/>
      <c r="B20" s="149"/>
      <c r="C20" s="148"/>
      <c r="D20" s="246"/>
      <c r="E20" s="246"/>
      <c r="F20" s="240"/>
      <c r="G20" s="148"/>
      <c r="H20" s="148"/>
      <c r="I20" s="148"/>
      <c r="J20" s="148"/>
      <c r="K20" s="148"/>
      <c r="L20" s="148"/>
      <c r="M20" s="148"/>
      <c r="N20" s="148"/>
    </row>
    <row r="21" spans="1:14" ht="15" x14ac:dyDescent="0.2">
      <c r="A21" s="149"/>
      <c r="B21" s="149"/>
      <c r="C21" s="148"/>
      <c r="D21" s="246"/>
      <c r="E21" s="246"/>
      <c r="F21" s="240"/>
      <c r="G21" s="148"/>
      <c r="H21" s="148"/>
      <c r="I21" s="148"/>
      <c r="J21" s="148"/>
      <c r="K21" s="148"/>
      <c r="L21" s="148"/>
      <c r="M21" s="148"/>
      <c r="N21" s="148"/>
    </row>
    <row r="22" spans="1:14" ht="15" x14ac:dyDescent="0.2">
      <c r="A22" s="149"/>
      <c r="B22" s="149"/>
      <c r="C22" s="148"/>
      <c r="D22" s="246"/>
      <c r="E22" s="246"/>
      <c r="F22" s="240"/>
      <c r="G22" s="148"/>
      <c r="H22" s="148"/>
      <c r="I22" s="148"/>
      <c r="J22" s="148"/>
      <c r="K22" s="148"/>
      <c r="L22" s="148"/>
      <c r="M22" s="148"/>
      <c r="N22" s="148"/>
    </row>
    <row r="23" spans="1:14" ht="15" x14ac:dyDescent="0.2">
      <c r="A23" s="149"/>
      <c r="B23" s="149"/>
      <c r="C23" s="148"/>
      <c r="D23" s="246"/>
      <c r="E23" s="246"/>
      <c r="F23" s="240"/>
      <c r="G23" s="148"/>
      <c r="H23" s="148"/>
      <c r="I23" s="148"/>
      <c r="J23" s="148"/>
      <c r="K23" s="148"/>
      <c r="L23" s="148"/>
      <c r="M23" s="148"/>
      <c r="N23" s="148"/>
    </row>
    <row r="24" spans="1:14" ht="15" x14ac:dyDescent="0.2">
      <c r="A24" s="149"/>
      <c r="B24" s="149"/>
      <c r="C24" s="148"/>
      <c r="D24" s="246"/>
      <c r="E24" s="246"/>
      <c r="F24" s="240"/>
      <c r="G24" s="148"/>
      <c r="H24" s="148"/>
      <c r="I24" s="148"/>
      <c r="J24" s="148"/>
      <c r="K24" s="148"/>
      <c r="L24" s="148"/>
      <c r="M24" s="148"/>
      <c r="N24" s="148"/>
    </row>
    <row r="25" spans="1:14" ht="15" x14ac:dyDescent="0.2">
      <c r="A25" s="149"/>
      <c r="B25" s="149"/>
      <c r="C25" s="148"/>
      <c r="D25" s="246"/>
      <c r="E25" s="246"/>
      <c r="F25" s="240"/>
      <c r="G25" s="148"/>
      <c r="H25" s="148"/>
      <c r="I25" s="148"/>
      <c r="J25" s="148"/>
      <c r="K25" s="148"/>
      <c r="L25" s="148"/>
      <c r="M25" s="148"/>
      <c r="N25" s="148"/>
    </row>
    <row r="26" spans="1:14" ht="15" x14ac:dyDescent="0.2">
      <c r="A26" s="149"/>
      <c r="B26" s="149"/>
      <c r="C26" s="148"/>
      <c r="D26" s="246"/>
      <c r="E26" s="246"/>
      <c r="F26" s="240"/>
      <c r="G26" s="148"/>
      <c r="H26" s="148"/>
      <c r="I26" s="148"/>
      <c r="J26" s="148"/>
      <c r="K26" s="148"/>
      <c r="L26" s="148"/>
      <c r="M26" s="148"/>
      <c r="N26" s="148"/>
    </row>
    <row r="27" spans="1:14" ht="15" x14ac:dyDescent="0.2">
      <c r="A27" s="149"/>
      <c r="B27" s="149"/>
      <c r="C27" s="148"/>
      <c r="D27" s="246"/>
      <c r="E27" s="246"/>
      <c r="F27" s="240"/>
      <c r="G27" s="148"/>
      <c r="H27" s="148"/>
      <c r="I27" s="148"/>
      <c r="J27" s="148"/>
      <c r="K27" s="148"/>
      <c r="L27" s="148"/>
      <c r="M27" s="148"/>
      <c r="N27" s="148"/>
    </row>
    <row r="28" spans="1:14" ht="15" x14ac:dyDescent="0.2">
      <c r="A28" s="149"/>
      <c r="B28" s="149"/>
      <c r="C28" s="148"/>
      <c r="D28" s="246"/>
      <c r="E28" s="246"/>
      <c r="F28" s="240"/>
      <c r="G28" s="148"/>
      <c r="H28" s="148"/>
      <c r="I28" s="148"/>
      <c r="J28" s="148"/>
      <c r="K28" s="148"/>
      <c r="L28" s="148"/>
      <c r="M28" s="148"/>
      <c r="N28" s="148"/>
    </row>
    <row r="29" spans="1:14" ht="15" x14ac:dyDescent="0.2">
      <c r="A29" s="149"/>
      <c r="B29" s="148"/>
      <c r="C29" s="148"/>
      <c r="D29" s="246"/>
      <c r="E29" s="246"/>
      <c r="F29" s="240"/>
      <c r="G29" s="148"/>
      <c r="H29" s="148"/>
      <c r="I29" s="148"/>
      <c r="J29" s="148"/>
      <c r="K29" s="148"/>
      <c r="L29" s="148"/>
      <c r="M29" s="148"/>
      <c r="N29" s="148"/>
    </row>
    <row r="30" spans="1:14" ht="15" x14ac:dyDescent="0.2">
      <c r="A30" s="149"/>
      <c r="B30" s="148"/>
      <c r="C30" s="148"/>
      <c r="D30" s="240"/>
      <c r="E30" s="240"/>
      <c r="F30" s="240"/>
      <c r="G30" s="148"/>
      <c r="H30" s="148"/>
      <c r="I30" s="148"/>
      <c r="J30" s="148"/>
      <c r="K30" s="148"/>
      <c r="L30" s="148"/>
      <c r="M30" s="148"/>
      <c r="N30" s="148"/>
    </row>
    <row r="31" spans="1:14" ht="15" x14ac:dyDescent="0.2">
      <c r="A31" s="149"/>
      <c r="B31" s="148"/>
      <c r="C31" s="148"/>
      <c r="D31" s="240"/>
      <c r="E31" s="240"/>
      <c r="F31" s="240"/>
      <c r="G31" s="148"/>
      <c r="H31" s="148"/>
      <c r="I31" s="148"/>
      <c r="J31" s="148"/>
      <c r="K31" s="148"/>
      <c r="L31" s="148"/>
      <c r="M31" s="148"/>
      <c r="N31" s="148"/>
    </row>
    <row r="32" spans="1:14" ht="15" x14ac:dyDescent="0.2">
      <c r="A32" s="149"/>
      <c r="B32" s="148"/>
      <c r="C32" s="148"/>
      <c r="D32" s="240"/>
      <c r="E32" s="240"/>
      <c r="F32" s="240"/>
      <c r="G32" s="148"/>
      <c r="H32" s="148"/>
      <c r="I32" s="148"/>
      <c r="J32" s="148"/>
      <c r="K32" s="148"/>
      <c r="L32" s="148"/>
      <c r="M32" s="148"/>
      <c r="N32" s="148"/>
    </row>
    <row r="33" spans="1:14" ht="15" x14ac:dyDescent="0.2">
      <c r="A33" s="149"/>
      <c r="B33" s="148"/>
      <c r="C33" s="148"/>
      <c r="D33" s="240"/>
      <c r="E33" s="240"/>
      <c r="F33" s="240"/>
      <c r="G33" s="148"/>
      <c r="H33" s="148"/>
      <c r="I33" s="148"/>
      <c r="J33" s="148"/>
      <c r="K33" s="148"/>
      <c r="L33" s="148"/>
      <c r="M33" s="148"/>
      <c r="N33" s="148"/>
    </row>
    <row r="34" spans="1:14" ht="15" x14ac:dyDescent="0.2">
      <c r="A34" s="149"/>
      <c r="B34" s="148"/>
      <c r="C34" s="148"/>
      <c r="D34" s="240"/>
      <c r="E34" s="240"/>
      <c r="F34" s="240"/>
      <c r="G34" s="148"/>
      <c r="H34" s="148"/>
      <c r="I34" s="148"/>
      <c r="J34" s="148"/>
      <c r="K34" s="148"/>
      <c r="L34" s="148"/>
      <c r="M34" s="148"/>
      <c r="N34" s="148"/>
    </row>
    <row r="35" spans="1:14" ht="15" x14ac:dyDescent="0.2">
      <c r="A35" s="149"/>
      <c r="B35" s="148"/>
      <c r="C35" s="148"/>
      <c r="D35" s="240"/>
      <c r="E35" s="240"/>
      <c r="F35" s="240"/>
      <c r="G35" s="148"/>
      <c r="H35" s="148"/>
      <c r="I35" s="148"/>
      <c r="J35" s="148"/>
      <c r="K35" s="148"/>
      <c r="L35" s="148"/>
      <c r="M35" s="148"/>
      <c r="N35" s="148"/>
    </row>
    <row r="36" spans="1:14" ht="15" x14ac:dyDescent="0.2">
      <c r="A36" s="149"/>
      <c r="B36" s="148"/>
      <c r="C36" s="148"/>
      <c r="D36" s="240"/>
      <c r="E36" s="240"/>
      <c r="F36" s="240"/>
      <c r="G36" s="148"/>
      <c r="H36" s="148"/>
      <c r="I36" s="148"/>
      <c r="J36" s="148"/>
      <c r="K36" s="148"/>
      <c r="L36" s="148"/>
      <c r="M36" s="148"/>
      <c r="N36" s="148"/>
    </row>
    <row r="37" spans="1:14" ht="15" x14ac:dyDescent="0.2">
      <c r="A37" s="149"/>
      <c r="B37" s="148"/>
      <c r="C37" s="148"/>
      <c r="D37" s="240"/>
      <c r="E37" s="240"/>
      <c r="F37" s="240"/>
      <c r="G37" s="148"/>
      <c r="H37" s="148"/>
      <c r="I37" s="148"/>
      <c r="J37" s="148"/>
      <c r="K37" s="148"/>
      <c r="L37" s="148"/>
      <c r="M37" s="148"/>
      <c r="N37" s="148"/>
    </row>
    <row r="38" spans="1:14" ht="15" x14ac:dyDescent="0.2">
      <c r="A38" s="149"/>
      <c r="B38" s="148"/>
      <c r="C38" s="148"/>
      <c r="D38" s="240"/>
      <c r="E38" s="240"/>
      <c r="F38" s="240"/>
      <c r="G38" s="148"/>
      <c r="H38" s="148"/>
      <c r="I38" s="148"/>
      <c r="J38" s="148"/>
      <c r="K38" s="148"/>
      <c r="L38" s="148"/>
      <c r="M38" s="148"/>
      <c r="N38" s="148"/>
    </row>
    <row r="39" spans="1:14" ht="15" x14ac:dyDescent="0.2">
      <c r="A39" s="149"/>
      <c r="B39" s="148"/>
      <c r="C39" s="148"/>
      <c r="D39" s="240"/>
      <c r="E39" s="240"/>
      <c r="F39" s="240"/>
      <c r="G39" s="148"/>
      <c r="H39" s="148"/>
      <c r="I39" s="148"/>
      <c r="J39" s="148"/>
      <c r="K39" s="148"/>
      <c r="L39" s="148"/>
      <c r="M39" s="148"/>
      <c r="N39" s="148"/>
    </row>
    <row r="40" spans="1:14" ht="15" x14ac:dyDescent="0.2">
      <c r="A40" s="149"/>
      <c r="B40" s="148"/>
      <c r="C40" s="148"/>
      <c r="D40" s="240"/>
      <c r="E40" s="240"/>
      <c r="F40" s="240"/>
      <c r="G40" s="148"/>
      <c r="H40" s="148"/>
      <c r="I40" s="148"/>
      <c r="J40" s="148"/>
      <c r="K40" s="148"/>
      <c r="L40" s="148"/>
      <c r="M40" s="148"/>
      <c r="N40" s="148"/>
    </row>
    <row r="41" spans="1:14" ht="15" x14ac:dyDescent="0.2">
      <c r="A41" s="149"/>
      <c r="B41" s="148"/>
      <c r="C41" s="148"/>
      <c r="D41" s="240"/>
      <c r="E41" s="240"/>
      <c r="F41" s="240"/>
      <c r="G41" s="148"/>
      <c r="H41" s="148"/>
      <c r="I41" s="148"/>
      <c r="J41" s="148"/>
      <c r="K41" s="148"/>
      <c r="L41" s="148"/>
      <c r="M41" s="148"/>
      <c r="N41" s="148"/>
    </row>
    <row r="42" spans="1:14" ht="15" x14ac:dyDescent="0.2">
      <c r="A42" s="149"/>
      <c r="B42" s="148"/>
      <c r="C42" s="148"/>
      <c r="D42" s="240"/>
      <c r="E42" s="240"/>
      <c r="F42" s="240"/>
      <c r="G42" s="148"/>
      <c r="H42" s="148"/>
      <c r="I42" s="148"/>
      <c r="J42" s="148"/>
      <c r="K42" s="148"/>
      <c r="L42" s="148"/>
      <c r="M42" s="148"/>
      <c r="N42" s="148"/>
    </row>
    <row r="43" spans="1:14" ht="15" x14ac:dyDescent="0.2">
      <c r="A43" s="149"/>
      <c r="B43" s="148"/>
      <c r="C43" s="148"/>
      <c r="D43" s="240"/>
      <c r="E43" s="240"/>
      <c r="F43" s="240"/>
      <c r="G43" s="148"/>
      <c r="H43" s="148"/>
      <c r="I43" s="148"/>
      <c r="J43" s="148"/>
      <c r="K43" s="148"/>
      <c r="L43" s="148"/>
      <c r="M43" s="148"/>
      <c r="N43" s="148"/>
    </row>
    <row r="44" spans="1:14" ht="15" x14ac:dyDescent="0.2">
      <c r="A44" s="149"/>
      <c r="B44" s="148"/>
      <c r="C44" s="148"/>
      <c r="D44" s="240"/>
      <c r="E44" s="240"/>
      <c r="F44" s="240"/>
      <c r="G44" s="148"/>
      <c r="H44" s="148"/>
      <c r="I44" s="148"/>
      <c r="J44" s="148"/>
      <c r="K44" s="148"/>
      <c r="L44" s="148"/>
      <c r="M44" s="148"/>
      <c r="N44" s="148"/>
    </row>
    <row r="45" spans="1:14" ht="15" x14ac:dyDescent="0.2">
      <c r="A45" s="149"/>
      <c r="B45" s="148"/>
      <c r="C45" s="148"/>
      <c r="D45" s="240"/>
      <c r="E45" s="240"/>
      <c r="F45" s="240"/>
      <c r="G45" s="148"/>
      <c r="H45" s="148"/>
      <c r="I45" s="148"/>
      <c r="J45" s="148"/>
      <c r="K45" s="148"/>
      <c r="L45" s="148"/>
      <c r="M45" s="148"/>
      <c r="N45" s="148"/>
    </row>
    <row r="46" spans="1:14" ht="15" x14ac:dyDescent="0.2">
      <c r="A46" s="149"/>
      <c r="B46" s="148"/>
      <c r="C46" s="148"/>
      <c r="D46" s="148"/>
      <c r="E46" s="148"/>
      <c r="F46" s="148"/>
      <c r="G46" s="148"/>
      <c r="H46" s="148"/>
      <c r="I46" s="148"/>
      <c r="J46" s="148"/>
      <c r="K46" s="148"/>
      <c r="L46" s="148"/>
      <c r="M46" s="148"/>
      <c r="N46" s="148"/>
    </row>
    <row r="47" spans="1:14" ht="15" x14ac:dyDescent="0.2">
      <c r="A47" s="149"/>
      <c r="B47" s="148"/>
      <c r="C47" s="148"/>
      <c r="D47" s="148"/>
      <c r="E47" s="148"/>
      <c r="F47" s="148"/>
      <c r="G47" s="148"/>
      <c r="H47" s="148"/>
      <c r="I47" s="148"/>
      <c r="J47" s="148"/>
      <c r="K47" s="148"/>
      <c r="L47" s="148"/>
      <c r="M47" s="148"/>
      <c r="N47" s="148"/>
    </row>
    <row r="48" spans="1:14" ht="15" x14ac:dyDescent="0.2">
      <c r="A48" s="149"/>
      <c r="B48" s="148"/>
      <c r="C48" s="148"/>
      <c r="D48" s="148"/>
      <c r="E48" s="148"/>
      <c r="F48" s="148"/>
      <c r="G48" s="148"/>
      <c r="H48" s="148"/>
      <c r="I48" s="148"/>
      <c r="J48" s="148"/>
      <c r="K48" s="148"/>
      <c r="L48" s="148"/>
      <c r="M48" s="148"/>
      <c r="N48" s="148"/>
    </row>
    <row r="49" spans="1:14" ht="15" x14ac:dyDescent="0.2">
      <c r="A49" s="149"/>
      <c r="B49" s="148"/>
      <c r="C49" s="148"/>
      <c r="D49" s="148"/>
      <c r="E49" s="148"/>
      <c r="F49" s="148"/>
      <c r="G49" s="148"/>
      <c r="H49" s="148"/>
      <c r="I49" s="148"/>
      <c r="J49" s="148"/>
      <c r="K49" s="148"/>
      <c r="L49" s="148"/>
      <c r="M49" s="148"/>
      <c r="N49" s="148"/>
    </row>
    <row r="50" spans="1:14" ht="15" x14ac:dyDescent="0.2">
      <c r="A50" s="149"/>
      <c r="B50" s="148"/>
      <c r="C50" s="148"/>
      <c r="D50" s="148"/>
      <c r="E50" s="148"/>
      <c r="F50" s="148"/>
      <c r="G50" s="148"/>
      <c r="H50" s="148"/>
      <c r="I50" s="148"/>
      <c r="J50" s="148"/>
      <c r="K50" s="148"/>
      <c r="L50" s="148"/>
      <c r="M50" s="148"/>
      <c r="N50" s="148"/>
    </row>
    <row r="51" spans="1:14" ht="15" x14ac:dyDescent="0.2">
      <c r="A51" s="149"/>
      <c r="B51" s="148"/>
      <c r="C51" s="148"/>
      <c r="D51" s="148"/>
      <c r="E51" s="148"/>
      <c r="F51" s="148"/>
      <c r="G51" s="148"/>
      <c r="H51" s="148"/>
      <c r="I51" s="148"/>
      <c r="J51" s="148"/>
      <c r="K51" s="148"/>
      <c r="L51" s="148"/>
      <c r="M51" s="148"/>
      <c r="N51" s="148"/>
    </row>
    <row r="52" spans="1:14" ht="15" x14ac:dyDescent="0.2">
      <c r="A52" s="149"/>
      <c r="B52" s="148"/>
      <c r="C52" s="148"/>
      <c r="D52" s="148"/>
      <c r="E52" s="148"/>
      <c r="F52" s="148"/>
      <c r="G52" s="148"/>
      <c r="H52" s="148"/>
      <c r="I52" s="148"/>
      <c r="J52" s="148"/>
      <c r="K52" s="148"/>
      <c r="L52" s="148"/>
      <c r="M52" s="148"/>
      <c r="N52" s="148"/>
    </row>
    <row r="53" spans="1:14" ht="15" x14ac:dyDescent="0.2">
      <c r="A53" s="149"/>
      <c r="B53" s="148"/>
      <c r="C53" s="148"/>
      <c r="D53" s="148"/>
      <c r="E53" s="148"/>
      <c r="F53" s="148"/>
      <c r="G53" s="148"/>
      <c r="H53" s="148"/>
      <c r="I53" s="148"/>
      <c r="J53" s="148"/>
      <c r="K53" s="148"/>
      <c r="L53" s="148"/>
      <c r="M53" s="148"/>
      <c r="N53" s="148"/>
    </row>
    <row r="54" spans="1:14" ht="15" x14ac:dyDescent="0.2">
      <c r="A54" s="149"/>
      <c r="B54" s="148"/>
      <c r="C54" s="148"/>
      <c r="D54" s="148"/>
      <c r="E54" s="148"/>
      <c r="F54" s="148"/>
      <c r="G54" s="148"/>
      <c r="H54" s="148"/>
      <c r="I54" s="148"/>
      <c r="J54" s="148"/>
      <c r="K54" s="148"/>
      <c r="L54" s="148"/>
      <c r="M54" s="148"/>
      <c r="N54" s="148"/>
    </row>
    <row r="55" spans="1:14" ht="15" x14ac:dyDescent="0.2">
      <c r="A55" s="149"/>
      <c r="B55" s="148"/>
      <c r="C55" s="148"/>
      <c r="D55" s="148"/>
      <c r="E55" s="148"/>
      <c r="F55" s="148"/>
      <c r="G55" s="148"/>
      <c r="H55" s="148"/>
      <c r="I55" s="148"/>
      <c r="J55" s="148"/>
      <c r="K55" s="148"/>
      <c r="L55" s="148"/>
      <c r="M55" s="148"/>
      <c r="N55" s="148"/>
    </row>
    <row r="56" spans="1:14" ht="15" x14ac:dyDescent="0.2">
      <c r="A56" s="149"/>
      <c r="B56" s="148"/>
      <c r="C56" s="148"/>
      <c r="D56" s="148"/>
      <c r="E56" s="148"/>
      <c r="F56" s="148"/>
      <c r="G56" s="148"/>
      <c r="H56" s="148"/>
      <c r="I56" s="148"/>
      <c r="J56" s="148"/>
      <c r="K56" s="148"/>
      <c r="L56" s="148"/>
      <c r="M56" s="148"/>
      <c r="N56" s="148"/>
    </row>
    <row r="57" spans="1:14" ht="15" x14ac:dyDescent="0.2">
      <c r="A57" s="149"/>
      <c r="B57" s="148"/>
      <c r="C57" s="148"/>
      <c r="D57" s="148"/>
      <c r="E57" s="148"/>
      <c r="F57" s="148"/>
      <c r="G57" s="148"/>
      <c r="H57" s="148"/>
      <c r="I57" s="148"/>
      <c r="J57" s="148"/>
      <c r="K57" s="148"/>
      <c r="L57" s="148"/>
      <c r="M57" s="148"/>
      <c r="N57" s="148"/>
    </row>
    <row r="58" spans="1:14" ht="15" x14ac:dyDescent="0.2">
      <c r="A58" s="149"/>
      <c r="B58" s="148"/>
      <c r="C58" s="148"/>
      <c r="D58" s="148"/>
      <c r="E58" s="148"/>
      <c r="F58" s="148"/>
      <c r="G58" s="148"/>
      <c r="H58" s="148"/>
      <c r="I58" s="148"/>
      <c r="J58" s="148"/>
      <c r="K58" s="148"/>
      <c r="L58" s="148"/>
      <c r="M58" s="148"/>
      <c r="N58" s="148"/>
    </row>
    <row r="59" spans="1:14" ht="15" x14ac:dyDescent="0.2">
      <c r="A59" s="149"/>
      <c r="B59" s="148"/>
      <c r="C59" s="148"/>
      <c r="D59" s="148"/>
      <c r="E59" s="148"/>
      <c r="F59" s="148"/>
      <c r="G59" s="148"/>
      <c r="H59" s="148"/>
      <c r="I59" s="148"/>
      <c r="J59" s="148"/>
      <c r="K59" s="148"/>
      <c r="L59" s="148"/>
      <c r="M59" s="148"/>
      <c r="N59" s="148"/>
    </row>
    <row r="60" spans="1:14" ht="15" x14ac:dyDescent="0.2">
      <c r="A60" s="149"/>
      <c r="B60" s="148"/>
      <c r="C60" s="148"/>
      <c r="D60" s="148"/>
      <c r="E60" s="148"/>
      <c r="F60" s="148"/>
      <c r="G60" s="148"/>
      <c r="H60" s="148"/>
      <c r="I60" s="148"/>
      <c r="J60" s="148"/>
      <c r="K60" s="148"/>
      <c r="L60" s="148"/>
      <c r="M60" s="148"/>
      <c r="N60" s="148"/>
    </row>
    <row r="61" spans="1:14" ht="15" x14ac:dyDescent="0.2">
      <c r="A61" s="149"/>
      <c r="B61" s="148"/>
      <c r="C61" s="148"/>
      <c r="D61" s="148"/>
      <c r="E61" s="148"/>
      <c r="F61" s="148"/>
      <c r="G61" s="148"/>
      <c r="H61" s="148"/>
      <c r="I61" s="148"/>
      <c r="J61" s="148"/>
      <c r="K61" s="148"/>
      <c r="L61" s="148"/>
      <c r="M61" s="148"/>
      <c r="N61" s="148"/>
    </row>
    <row r="62" spans="1:14" ht="15" x14ac:dyDescent="0.2">
      <c r="A62" s="149"/>
      <c r="B62" s="148"/>
      <c r="C62" s="148"/>
      <c r="D62" s="148"/>
      <c r="E62" s="148"/>
      <c r="F62" s="148"/>
      <c r="G62" s="148"/>
      <c r="H62" s="148"/>
      <c r="I62" s="148"/>
      <c r="J62" s="148"/>
      <c r="K62" s="148"/>
      <c r="L62" s="148"/>
      <c r="M62" s="148"/>
      <c r="N62" s="148"/>
    </row>
    <row r="63" spans="1:14" ht="15" x14ac:dyDescent="0.2">
      <c r="A63" s="149"/>
      <c r="B63" s="148"/>
      <c r="C63" s="148"/>
      <c r="D63" s="148"/>
      <c r="E63" s="148"/>
      <c r="F63" s="148"/>
      <c r="G63" s="148"/>
      <c r="H63" s="148"/>
      <c r="I63" s="148"/>
      <c r="J63" s="148"/>
      <c r="K63" s="148"/>
      <c r="L63" s="148"/>
      <c r="M63" s="148"/>
      <c r="N63" s="148"/>
    </row>
    <row r="64" spans="1:14" ht="15" x14ac:dyDescent="0.2">
      <c r="A64" s="149"/>
      <c r="B64" s="148"/>
      <c r="C64" s="148"/>
      <c r="D64" s="148"/>
      <c r="E64" s="148"/>
      <c r="F64" s="148"/>
      <c r="G64" s="148"/>
      <c r="H64" s="148"/>
      <c r="I64" s="148"/>
      <c r="J64" s="148"/>
      <c r="K64" s="148"/>
      <c r="L64" s="148"/>
      <c r="M64" s="148"/>
      <c r="N64" s="148"/>
    </row>
    <row r="65" spans="1:14" ht="15" x14ac:dyDescent="0.2">
      <c r="A65" s="149"/>
      <c r="B65" s="148"/>
      <c r="C65" s="148"/>
      <c r="D65" s="148"/>
      <c r="E65" s="148"/>
      <c r="F65" s="148"/>
      <c r="G65" s="148"/>
      <c r="H65" s="148"/>
      <c r="I65" s="148"/>
      <c r="J65" s="148"/>
      <c r="K65" s="148"/>
      <c r="L65" s="148"/>
      <c r="M65" s="148"/>
      <c r="N65" s="148"/>
    </row>
    <row r="66" spans="1:14" ht="15" x14ac:dyDescent="0.2">
      <c r="A66" s="149"/>
      <c r="B66" s="148"/>
      <c r="C66" s="148"/>
      <c r="D66" s="148"/>
      <c r="E66" s="148"/>
      <c r="F66" s="148"/>
      <c r="G66" s="148"/>
      <c r="H66" s="148"/>
      <c r="I66" s="148"/>
      <c r="J66" s="148"/>
      <c r="K66" s="148"/>
      <c r="L66" s="148"/>
      <c r="M66" s="148"/>
      <c r="N66" s="148"/>
    </row>
    <row r="67" spans="1:14" ht="15" x14ac:dyDescent="0.2">
      <c r="A67" s="149"/>
      <c r="B67" s="148"/>
      <c r="C67" s="148"/>
      <c r="D67" s="148"/>
      <c r="E67" s="148"/>
      <c r="F67" s="148"/>
      <c r="G67" s="148"/>
      <c r="H67" s="148"/>
      <c r="I67" s="148"/>
      <c r="J67" s="148"/>
      <c r="K67" s="148"/>
      <c r="L67" s="148"/>
      <c r="M67" s="148"/>
      <c r="N67" s="148"/>
    </row>
    <row r="68" spans="1:14" ht="15" x14ac:dyDescent="0.2">
      <c r="A68" s="149"/>
      <c r="B68" s="148"/>
      <c r="C68" s="148"/>
      <c r="D68" s="148"/>
      <c r="E68" s="148"/>
      <c r="F68" s="148"/>
      <c r="G68" s="148"/>
      <c r="H68" s="148"/>
      <c r="I68" s="148"/>
      <c r="J68" s="148"/>
      <c r="K68" s="148"/>
      <c r="L68" s="148"/>
      <c r="M68" s="148"/>
      <c r="N68" s="148"/>
    </row>
    <row r="69" spans="1:14" ht="15" x14ac:dyDescent="0.2">
      <c r="A69" s="149"/>
      <c r="B69" s="148"/>
      <c r="C69" s="148"/>
      <c r="D69" s="148"/>
      <c r="E69" s="148"/>
      <c r="F69" s="148"/>
      <c r="G69" s="148"/>
      <c r="H69" s="148"/>
      <c r="I69" s="148"/>
      <c r="J69" s="148"/>
      <c r="K69" s="148"/>
      <c r="L69" s="148"/>
      <c r="M69" s="148"/>
      <c r="N69" s="148"/>
    </row>
    <row r="70" spans="1:14" ht="15" x14ac:dyDescent="0.2">
      <c r="A70" s="149"/>
      <c r="B70" s="148"/>
      <c r="C70" s="148"/>
      <c r="D70" s="148"/>
      <c r="E70" s="148"/>
      <c r="F70" s="148"/>
      <c r="G70" s="148"/>
      <c r="H70" s="148"/>
      <c r="I70" s="148"/>
      <c r="J70" s="148"/>
      <c r="K70" s="148"/>
      <c r="L70" s="148"/>
      <c r="M70" s="148"/>
      <c r="N70" s="148"/>
    </row>
    <row r="71" spans="1:14" ht="15" x14ac:dyDescent="0.2">
      <c r="A71" s="149"/>
      <c r="B71" s="148"/>
      <c r="C71" s="148"/>
      <c r="D71" s="148"/>
      <c r="E71" s="148"/>
      <c r="F71" s="148"/>
      <c r="G71" s="148"/>
      <c r="H71" s="148"/>
      <c r="I71" s="148"/>
      <c r="J71" s="148"/>
      <c r="K71" s="148"/>
      <c r="L71" s="148"/>
      <c r="M71" s="148"/>
      <c r="N71" s="148"/>
    </row>
    <row r="72" spans="1:14" ht="15" x14ac:dyDescent="0.2">
      <c r="A72" s="149"/>
      <c r="B72" s="148"/>
      <c r="C72" s="148"/>
      <c r="D72" s="148"/>
      <c r="E72" s="148"/>
      <c r="F72" s="148"/>
      <c r="G72" s="148"/>
      <c r="H72" s="148"/>
      <c r="I72" s="148"/>
      <c r="J72" s="148"/>
      <c r="K72" s="148"/>
      <c r="L72" s="148"/>
      <c r="M72" s="148"/>
      <c r="N72" s="148"/>
    </row>
    <row r="73" spans="1:14" ht="15" x14ac:dyDescent="0.2">
      <c r="A73" s="149"/>
      <c r="B73" s="148"/>
      <c r="C73" s="148"/>
      <c r="D73" s="148"/>
      <c r="E73" s="148"/>
      <c r="F73" s="148"/>
      <c r="G73" s="148"/>
      <c r="H73" s="148"/>
      <c r="I73" s="148"/>
      <c r="J73" s="148"/>
      <c r="K73" s="148"/>
      <c r="L73" s="148"/>
      <c r="M73" s="148"/>
      <c r="N73" s="148"/>
    </row>
    <row r="74" spans="1:14" ht="15" x14ac:dyDescent="0.2">
      <c r="A74" s="149"/>
      <c r="B74" s="148"/>
      <c r="C74" s="148"/>
      <c r="D74" s="148"/>
      <c r="E74" s="148"/>
      <c r="F74" s="148"/>
      <c r="G74" s="148"/>
      <c r="H74" s="148"/>
      <c r="I74" s="148"/>
      <c r="J74" s="148"/>
      <c r="K74" s="148"/>
      <c r="L74" s="148"/>
      <c r="M74" s="148"/>
      <c r="N74" s="148"/>
    </row>
    <row r="75" spans="1:14" ht="15" x14ac:dyDescent="0.2">
      <c r="A75" s="149"/>
      <c r="B75" s="148"/>
      <c r="C75" s="148"/>
      <c r="D75" s="148"/>
      <c r="E75" s="148"/>
      <c r="F75" s="148"/>
      <c r="G75" s="148"/>
      <c r="H75" s="148"/>
      <c r="I75" s="148"/>
      <c r="J75" s="148"/>
      <c r="K75" s="148"/>
      <c r="L75" s="148"/>
      <c r="M75" s="148"/>
      <c r="N75" s="148"/>
    </row>
    <row r="76" spans="1:14" ht="15" x14ac:dyDescent="0.2">
      <c r="A76" s="149"/>
      <c r="B76" s="148"/>
      <c r="C76" s="148"/>
      <c r="D76" s="148"/>
      <c r="E76" s="148"/>
      <c r="F76" s="148"/>
      <c r="G76" s="148"/>
      <c r="H76" s="148"/>
      <c r="I76" s="148"/>
      <c r="J76" s="148"/>
      <c r="K76" s="148"/>
      <c r="L76" s="148"/>
      <c r="M76" s="148"/>
      <c r="N76" s="148"/>
    </row>
    <row r="77" spans="1:14" ht="15" x14ac:dyDescent="0.2">
      <c r="A77" s="149"/>
      <c r="B77" s="148"/>
      <c r="C77" s="148"/>
      <c r="D77" s="148"/>
      <c r="E77" s="148"/>
      <c r="F77" s="148"/>
      <c r="G77" s="148"/>
      <c r="H77" s="148"/>
      <c r="I77" s="148"/>
      <c r="J77" s="148"/>
      <c r="K77" s="148"/>
      <c r="L77" s="148"/>
      <c r="M77" s="148"/>
      <c r="N77" s="148"/>
    </row>
    <row r="78" spans="1:14" ht="15" x14ac:dyDescent="0.2">
      <c r="A78" s="149"/>
      <c r="B78" s="148"/>
      <c r="C78" s="148"/>
      <c r="D78" s="148"/>
      <c r="E78" s="148"/>
      <c r="F78" s="148"/>
      <c r="G78" s="148"/>
      <c r="H78" s="148"/>
      <c r="I78" s="148"/>
      <c r="J78" s="148"/>
      <c r="K78" s="148"/>
      <c r="L78" s="148"/>
      <c r="M78" s="148"/>
      <c r="N78" s="148"/>
    </row>
    <row r="79" spans="1:14" ht="15" x14ac:dyDescent="0.2">
      <c r="A79" s="149"/>
      <c r="B79" s="148"/>
      <c r="C79" s="148"/>
      <c r="D79" s="148"/>
      <c r="E79" s="148"/>
      <c r="F79" s="148"/>
      <c r="G79" s="148"/>
      <c r="H79" s="148"/>
      <c r="I79" s="148"/>
      <c r="J79" s="148"/>
      <c r="K79" s="148"/>
      <c r="L79" s="148"/>
      <c r="M79" s="148"/>
      <c r="N79" s="148"/>
    </row>
    <row r="80" spans="1:14" ht="15" x14ac:dyDescent="0.2">
      <c r="A80" s="149"/>
      <c r="B80" s="148"/>
      <c r="C80" s="148"/>
      <c r="D80" s="148"/>
      <c r="E80" s="148"/>
      <c r="F80" s="148"/>
      <c r="G80" s="148"/>
      <c r="H80" s="148"/>
      <c r="I80" s="148"/>
      <c r="J80" s="148"/>
      <c r="K80" s="148"/>
      <c r="L80" s="148"/>
      <c r="M80" s="148"/>
      <c r="N80" s="148"/>
    </row>
    <row r="81" spans="1:14" ht="15" x14ac:dyDescent="0.2">
      <c r="A81" s="149"/>
      <c r="B81" s="148"/>
      <c r="C81" s="148"/>
      <c r="D81" s="148"/>
      <c r="E81" s="148"/>
      <c r="F81" s="148"/>
      <c r="G81" s="148"/>
      <c r="H81" s="148"/>
      <c r="I81" s="148"/>
      <c r="J81" s="148"/>
      <c r="K81" s="148"/>
      <c r="L81" s="148"/>
      <c r="M81" s="148"/>
      <c r="N81" s="148"/>
    </row>
    <row r="82" spans="1:14" ht="15" x14ac:dyDescent="0.2">
      <c r="A82" s="149"/>
      <c r="B82" s="148"/>
      <c r="C82" s="148"/>
      <c r="D82" s="148"/>
      <c r="E82" s="148"/>
      <c r="F82" s="148"/>
      <c r="G82" s="148"/>
      <c r="H82" s="148"/>
      <c r="I82" s="148"/>
      <c r="J82" s="148"/>
      <c r="K82" s="148"/>
      <c r="L82" s="148"/>
      <c r="M82" s="148"/>
      <c r="N82" s="148"/>
    </row>
    <row r="83" spans="1:14" ht="15" x14ac:dyDescent="0.2">
      <c r="A83" s="149"/>
      <c r="B83" s="148"/>
      <c r="C83" s="148"/>
      <c r="D83" s="148"/>
      <c r="E83" s="148"/>
      <c r="F83" s="148"/>
      <c r="G83" s="148"/>
      <c r="H83" s="148"/>
      <c r="I83" s="148"/>
      <c r="J83" s="148"/>
      <c r="K83" s="148"/>
      <c r="L83" s="148"/>
      <c r="M83" s="148"/>
      <c r="N83" s="148"/>
    </row>
    <row r="84" spans="1:14" ht="15" x14ac:dyDescent="0.2">
      <c r="A84" s="149"/>
      <c r="B84" s="148"/>
      <c r="C84" s="148"/>
      <c r="D84" s="148"/>
      <c r="E84" s="148"/>
      <c r="F84" s="148"/>
      <c r="G84" s="148"/>
      <c r="H84" s="148"/>
      <c r="I84" s="148"/>
      <c r="J84" s="148"/>
      <c r="K84" s="148"/>
      <c r="L84" s="148"/>
      <c r="M84" s="148"/>
      <c r="N84" s="148"/>
    </row>
    <row r="85" spans="1:14" ht="15" x14ac:dyDescent="0.2">
      <c r="A85" s="149"/>
      <c r="B85" s="148"/>
      <c r="C85" s="148"/>
      <c r="D85" s="148"/>
      <c r="E85" s="148"/>
      <c r="F85" s="148"/>
      <c r="G85" s="148"/>
      <c r="H85" s="148"/>
      <c r="I85" s="148"/>
      <c r="J85" s="148"/>
      <c r="K85" s="148"/>
      <c r="L85" s="148"/>
      <c r="M85" s="148"/>
      <c r="N85" s="148"/>
    </row>
    <row r="86" spans="1:14" ht="15" x14ac:dyDescent="0.2">
      <c r="A86" s="149"/>
      <c r="B86" s="148"/>
      <c r="C86" s="148"/>
      <c r="D86" s="148"/>
      <c r="E86" s="148"/>
      <c r="F86" s="148"/>
      <c r="G86" s="148"/>
      <c r="H86" s="148"/>
      <c r="I86" s="148"/>
      <c r="J86" s="148"/>
      <c r="K86" s="148"/>
      <c r="L86" s="148"/>
      <c r="M86" s="148"/>
      <c r="N86" s="148"/>
    </row>
    <row r="87" spans="1:14" ht="15" x14ac:dyDescent="0.2">
      <c r="A87" s="149"/>
      <c r="B87" s="148"/>
      <c r="C87" s="148"/>
      <c r="D87" s="148"/>
      <c r="E87" s="148"/>
      <c r="F87" s="148"/>
      <c r="G87" s="148"/>
      <c r="H87" s="148"/>
      <c r="I87" s="148"/>
      <c r="J87" s="148"/>
      <c r="K87" s="148"/>
      <c r="L87" s="148"/>
      <c r="M87" s="148"/>
      <c r="N87" s="148"/>
    </row>
    <row r="88" spans="1:14" ht="15" x14ac:dyDescent="0.2">
      <c r="A88" s="149"/>
      <c r="B88" s="148"/>
      <c r="C88" s="148"/>
      <c r="D88" s="148"/>
      <c r="E88" s="148"/>
      <c r="F88" s="148"/>
      <c r="G88" s="148"/>
      <c r="H88" s="148"/>
      <c r="I88" s="148"/>
      <c r="J88" s="148"/>
      <c r="K88" s="148"/>
      <c r="L88" s="148"/>
      <c r="M88" s="148"/>
      <c r="N88" s="148"/>
    </row>
    <row r="89" spans="1:14" ht="15" x14ac:dyDescent="0.2">
      <c r="A89" s="149"/>
      <c r="B89" s="148"/>
      <c r="C89" s="148"/>
      <c r="D89" s="148"/>
      <c r="E89" s="148"/>
      <c r="F89" s="148"/>
      <c r="G89" s="148"/>
      <c r="H89" s="148"/>
      <c r="I89" s="148"/>
      <c r="J89" s="148"/>
      <c r="K89" s="148"/>
      <c r="L89" s="148"/>
      <c r="M89" s="148"/>
      <c r="N89" s="148"/>
    </row>
    <row r="90" spans="1:14" ht="15" x14ac:dyDescent="0.2">
      <c r="A90" s="149"/>
      <c r="B90" s="148"/>
      <c r="C90" s="148"/>
      <c r="D90" s="148"/>
      <c r="E90" s="148"/>
      <c r="F90" s="148"/>
      <c r="G90" s="148"/>
      <c r="H90" s="148"/>
      <c r="I90" s="148"/>
      <c r="J90" s="148"/>
      <c r="K90" s="148"/>
      <c r="L90" s="148"/>
      <c r="M90" s="148"/>
      <c r="N90" s="148"/>
    </row>
    <row r="91" spans="1:14" ht="15" x14ac:dyDescent="0.2">
      <c r="A91" s="149"/>
      <c r="B91" s="148"/>
      <c r="C91" s="148"/>
      <c r="D91" s="148"/>
      <c r="E91" s="148"/>
      <c r="F91" s="148"/>
      <c r="G91" s="148"/>
      <c r="H91" s="148"/>
      <c r="I91" s="148"/>
      <c r="J91" s="148"/>
      <c r="K91" s="148"/>
      <c r="L91" s="148"/>
      <c r="M91" s="148"/>
      <c r="N91" s="148"/>
    </row>
    <row r="92" spans="1:14" ht="15" x14ac:dyDescent="0.2">
      <c r="A92" s="149"/>
      <c r="B92" s="148"/>
      <c r="C92" s="148"/>
      <c r="D92" s="148"/>
      <c r="E92" s="148"/>
      <c r="F92" s="148"/>
      <c r="G92" s="148"/>
      <c r="H92" s="148"/>
      <c r="I92" s="148"/>
      <c r="J92" s="148"/>
      <c r="K92" s="148"/>
      <c r="L92" s="148"/>
      <c r="M92" s="148"/>
      <c r="N92" s="148"/>
    </row>
    <row r="93" spans="1:14" ht="13.5" customHeight="1" x14ac:dyDescent="0.2">
      <c r="A93" s="149"/>
      <c r="B93" s="148"/>
      <c r="C93" s="148"/>
      <c r="D93" s="148"/>
      <c r="E93" s="148"/>
      <c r="F93" s="148"/>
      <c r="G93" s="148"/>
      <c r="H93" s="148"/>
      <c r="I93" s="148"/>
      <c r="J93" s="148"/>
      <c r="K93" s="148"/>
      <c r="L93" s="148"/>
      <c r="M93" s="148"/>
      <c r="N93" s="148"/>
    </row>
    <row r="94" spans="1:14" ht="15" x14ac:dyDescent="0.2">
      <c r="A94" s="149"/>
      <c r="B94" s="148"/>
      <c r="C94" s="148"/>
      <c r="D94" s="148"/>
      <c r="E94" s="148"/>
      <c r="F94" s="148"/>
      <c r="G94" s="148"/>
      <c r="H94" s="148"/>
      <c r="I94" s="148"/>
      <c r="J94" s="148"/>
      <c r="K94" s="148"/>
      <c r="L94" s="148"/>
      <c r="M94" s="148"/>
      <c r="N94" s="148"/>
    </row>
    <row r="95" spans="1:14" ht="15" x14ac:dyDescent="0.2">
      <c r="A95" s="149"/>
      <c r="B95" s="148"/>
      <c r="C95" s="148"/>
      <c r="D95" s="148"/>
      <c r="E95" s="148"/>
      <c r="F95" s="148"/>
      <c r="G95" s="148"/>
      <c r="H95" s="148"/>
      <c r="I95" s="148"/>
      <c r="J95" s="148"/>
      <c r="K95" s="148"/>
      <c r="L95" s="148"/>
      <c r="M95" s="148"/>
      <c r="N95" s="148"/>
    </row>
    <row r="96" spans="1:14" ht="15" x14ac:dyDescent="0.2">
      <c r="A96" s="149"/>
      <c r="B96" s="148"/>
      <c r="C96" s="148"/>
      <c r="D96" s="148"/>
      <c r="E96" s="148"/>
      <c r="F96" s="148"/>
      <c r="G96" s="148"/>
      <c r="H96" s="148"/>
      <c r="I96" s="148"/>
      <c r="J96" s="148"/>
      <c r="K96" s="148"/>
      <c r="L96" s="148"/>
      <c r="M96" s="148"/>
      <c r="N96" s="148"/>
    </row>
    <row r="97" spans="1:14" ht="15" x14ac:dyDescent="0.2">
      <c r="A97" s="149"/>
      <c r="B97" s="148"/>
      <c r="C97" s="148"/>
      <c r="D97" s="148"/>
      <c r="E97" s="148"/>
      <c r="F97" s="148"/>
      <c r="G97" s="148"/>
      <c r="H97" s="148"/>
      <c r="I97" s="148"/>
      <c r="J97" s="148"/>
      <c r="K97" s="148"/>
      <c r="L97" s="148"/>
      <c r="M97" s="148"/>
      <c r="N97" s="148"/>
    </row>
    <row r="98" spans="1:14" ht="15" x14ac:dyDescent="0.2">
      <c r="A98" s="149"/>
      <c r="B98" s="148"/>
      <c r="C98" s="148"/>
      <c r="D98" s="148"/>
      <c r="E98" s="148"/>
      <c r="F98" s="148"/>
      <c r="G98" s="148"/>
      <c r="H98" s="148"/>
      <c r="I98" s="148"/>
      <c r="J98" s="148"/>
      <c r="K98" s="148"/>
      <c r="L98" s="148"/>
      <c r="M98" s="148"/>
      <c r="N98" s="148"/>
    </row>
    <row r="99" spans="1:14" ht="15" x14ac:dyDescent="0.2">
      <c r="A99" s="149"/>
      <c r="B99" s="148"/>
      <c r="C99" s="148"/>
      <c r="D99" s="148"/>
      <c r="E99" s="148"/>
      <c r="F99" s="148"/>
      <c r="G99" s="148"/>
      <c r="H99" s="148"/>
      <c r="I99" s="148"/>
      <c r="J99" s="148"/>
      <c r="K99" s="148"/>
      <c r="L99" s="148"/>
      <c r="M99" s="148"/>
      <c r="N99" s="148"/>
    </row>
    <row r="100" spans="1:14" ht="15" x14ac:dyDescent="0.2">
      <c r="A100" s="149"/>
      <c r="B100" s="148"/>
      <c r="C100" s="148"/>
      <c r="D100" s="148"/>
      <c r="E100" s="148"/>
      <c r="F100" s="148"/>
      <c r="G100" s="148"/>
      <c r="H100" s="148"/>
      <c r="I100" s="148"/>
      <c r="J100" s="148"/>
      <c r="K100" s="148"/>
      <c r="L100" s="148"/>
      <c r="M100" s="148"/>
      <c r="N100" s="148"/>
    </row>
    <row r="101" spans="1:14" ht="15" x14ac:dyDescent="0.2">
      <c r="A101" s="149"/>
      <c r="B101" s="148"/>
      <c r="C101" s="148"/>
      <c r="D101" s="148"/>
      <c r="E101" s="148"/>
      <c r="F101" s="148"/>
      <c r="G101" s="148"/>
      <c r="H101" s="148"/>
      <c r="I101" s="148"/>
      <c r="J101" s="148"/>
      <c r="K101" s="148"/>
      <c r="L101" s="148"/>
      <c r="M101" s="148"/>
      <c r="N101" s="148"/>
    </row>
    <row r="102" spans="1:14" ht="15" x14ac:dyDescent="0.2">
      <c r="A102" s="149"/>
      <c r="B102" s="148"/>
      <c r="C102" s="148"/>
      <c r="D102" s="148"/>
      <c r="E102" s="148"/>
      <c r="F102" s="148"/>
      <c r="G102" s="148"/>
      <c r="H102" s="148"/>
      <c r="I102" s="148"/>
      <c r="J102" s="148"/>
      <c r="K102" s="148"/>
      <c r="L102" s="148"/>
      <c r="M102" s="148"/>
      <c r="N102" s="148"/>
    </row>
    <row r="104" spans="1:14" x14ac:dyDescent="0.2">
      <c r="I104" s="30" t="e">
        <f>#REF!+#REF!+#REF!</f>
        <v>#REF!</v>
      </c>
    </row>
    <row r="105" spans="1:14" x14ac:dyDescent="0.2">
      <c r="I105" s="30">
        <f>13+13+4</f>
        <v>30</v>
      </c>
    </row>
  </sheetData>
  <mergeCells count="29">
    <mergeCell ref="M13:M15"/>
    <mergeCell ref="N13:N15"/>
    <mergeCell ref="C13:C15"/>
    <mergeCell ref="F13:F15"/>
    <mergeCell ref="G13:G15"/>
    <mergeCell ref="H13:H15"/>
    <mergeCell ref="I13:I15"/>
    <mergeCell ref="J13:J15"/>
    <mergeCell ref="D13:D15"/>
    <mergeCell ref="E13:E15"/>
    <mergeCell ref="B13:B15"/>
    <mergeCell ref="A13:A15"/>
    <mergeCell ref="A9:A11"/>
    <mergeCell ref="L9:L10"/>
    <mergeCell ref="B9:B10"/>
    <mergeCell ref="K13:K15"/>
    <mergeCell ref="L13:L15"/>
    <mergeCell ref="A6:N6"/>
    <mergeCell ref="F7:K7"/>
    <mergeCell ref="A2:N3"/>
    <mergeCell ref="A4:N4"/>
    <mergeCell ref="A7:A8"/>
    <mergeCell ref="B7:B8"/>
    <mergeCell ref="C7:C8"/>
    <mergeCell ref="D7:E7"/>
    <mergeCell ref="L7:L8"/>
    <mergeCell ref="M7:M8"/>
    <mergeCell ref="N7:N8"/>
    <mergeCell ref="A5:N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C22"/>
  <sheetViews>
    <sheetView showGridLines="0" zoomScale="72" zoomScaleNormal="72" workbookViewId="0">
      <selection activeCell="H6" sqref="H6"/>
    </sheetView>
  </sheetViews>
  <sheetFormatPr baseColWidth="10" defaultColWidth="11.42578125" defaultRowHeight="15" x14ac:dyDescent="0.25"/>
  <cols>
    <col min="2" max="2" width="22.5703125" customWidth="1"/>
    <col min="3" max="3" width="84.42578125" customWidth="1"/>
  </cols>
  <sheetData>
    <row r="1" spans="2:3" ht="30" customHeight="1" x14ac:dyDescent="0.25">
      <c r="B1" s="394" t="s">
        <v>389</v>
      </c>
      <c r="C1" s="395"/>
    </row>
    <row r="2" spans="2:3" ht="16.5" thickBot="1" x14ac:dyDescent="0.3">
      <c r="B2" s="105" t="s">
        <v>54</v>
      </c>
      <c r="C2" s="106" t="s">
        <v>55</v>
      </c>
    </row>
    <row r="3" spans="2:3" ht="31.5" x14ac:dyDescent="0.25">
      <c r="B3" s="3" t="s">
        <v>56</v>
      </c>
      <c r="C3" s="130" t="s">
        <v>144</v>
      </c>
    </row>
    <row r="4" spans="2:3" ht="105" x14ac:dyDescent="0.25">
      <c r="B4" s="104" t="s">
        <v>57</v>
      </c>
      <c r="C4" s="6" t="s">
        <v>145</v>
      </c>
    </row>
    <row r="5" spans="2:3" ht="15.75" x14ac:dyDescent="0.25">
      <c r="B5" s="104" t="s">
        <v>58</v>
      </c>
      <c r="C5" s="7" t="s">
        <v>146</v>
      </c>
    </row>
    <row r="6" spans="2:3" ht="47.25" x14ac:dyDescent="0.25">
      <c r="B6" s="104" t="s">
        <v>59</v>
      </c>
      <c r="C6" s="7" t="s">
        <v>147</v>
      </c>
    </row>
    <row r="7" spans="2:3" ht="31.5" x14ac:dyDescent="0.25">
      <c r="B7" s="104" t="s">
        <v>60</v>
      </c>
      <c r="C7" s="7" t="s">
        <v>61</v>
      </c>
    </row>
    <row r="8" spans="2:3" ht="51" customHeight="1" x14ac:dyDescent="0.25">
      <c r="B8" s="104" t="s">
        <v>62</v>
      </c>
      <c r="C8" s="8" t="s">
        <v>504</v>
      </c>
    </row>
    <row r="9" spans="2:3" ht="36.75" customHeight="1" x14ac:dyDescent="0.25">
      <c r="B9" s="9" t="s">
        <v>63</v>
      </c>
      <c r="C9" s="7" t="s">
        <v>148</v>
      </c>
    </row>
    <row r="10" spans="2:3" ht="35.25" customHeight="1" x14ac:dyDescent="0.25">
      <c r="B10" s="104" t="s">
        <v>11</v>
      </c>
      <c r="C10" s="10">
        <v>0</v>
      </c>
    </row>
    <row r="11" spans="2:3" ht="84.95" customHeight="1" x14ac:dyDescent="0.25">
      <c r="B11" s="104" t="s">
        <v>3</v>
      </c>
      <c r="C11" s="63" t="s">
        <v>151</v>
      </c>
    </row>
    <row r="12" spans="2:3" ht="30" x14ac:dyDescent="0.25">
      <c r="B12" s="104" t="s">
        <v>64</v>
      </c>
      <c r="C12" s="8" t="s">
        <v>65</v>
      </c>
    </row>
    <row r="13" spans="2:3" ht="30" x14ac:dyDescent="0.25">
      <c r="B13" s="104" t="s">
        <v>66</v>
      </c>
      <c r="C13" s="8" t="s">
        <v>149</v>
      </c>
    </row>
    <row r="14" spans="2:3" x14ac:dyDescent="0.25">
      <c r="B14" s="396" t="s">
        <v>67</v>
      </c>
      <c r="C14" s="8" t="s">
        <v>68</v>
      </c>
    </row>
    <row r="15" spans="2:3" x14ac:dyDescent="0.25">
      <c r="B15" s="397"/>
      <c r="C15" s="11" t="s">
        <v>69</v>
      </c>
    </row>
    <row r="16" spans="2:3" x14ac:dyDescent="0.25">
      <c r="B16" s="397"/>
      <c r="C16" s="11" t="s">
        <v>70</v>
      </c>
    </row>
    <row r="17" spans="2:3" x14ac:dyDescent="0.25">
      <c r="B17" s="398"/>
      <c r="C17" s="12" t="s">
        <v>71</v>
      </c>
    </row>
    <row r="18" spans="2:3" ht="31.5" x14ac:dyDescent="0.25">
      <c r="B18" s="104" t="s">
        <v>72</v>
      </c>
      <c r="C18" s="10" t="s">
        <v>73</v>
      </c>
    </row>
    <row r="19" spans="2:3" ht="15.95" customHeight="1" x14ac:dyDescent="0.25">
      <c r="B19" s="104" t="s">
        <v>74</v>
      </c>
      <c r="C19" s="10"/>
    </row>
    <row r="20" spans="2:3" ht="24.75" customHeight="1" thickBot="1" x14ac:dyDescent="0.3">
      <c r="B20" s="399" t="s">
        <v>75</v>
      </c>
      <c r="C20" s="400"/>
    </row>
    <row r="21" spans="2:3" ht="15.75" x14ac:dyDescent="0.25">
      <c r="B21" s="13"/>
      <c r="C21" s="13"/>
    </row>
    <row r="22" spans="2:3" ht="15.75" x14ac:dyDescent="0.25">
      <c r="B22" s="13"/>
      <c r="C22" s="13"/>
    </row>
  </sheetData>
  <mergeCells count="3">
    <mergeCell ref="B1:C1"/>
    <mergeCell ref="B14:B17"/>
    <mergeCell ref="B20:C20"/>
  </mergeCells>
  <pageMargins left="0.17" right="0.17" top="0.34" bottom="0.17" header="0.3" footer="0.3"/>
  <pageSetup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23"/>
  <sheetViews>
    <sheetView showGridLines="0" zoomScale="40" zoomScaleNormal="40" workbookViewId="0"/>
  </sheetViews>
  <sheetFormatPr baseColWidth="10" defaultColWidth="11.42578125" defaultRowHeight="15" x14ac:dyDescent="0.25"/>
  <cols>
    <col min="2" max="2" width="22.5703125" customWidth="1"/>
    <col min="3" max="3" width="84.42578125" customWidth="1"/>
  </cols>
  <sheetData>
    <row r="2" spans="2:3" ht="36" customHeight="1" x14ac:dyDescent="0.25">
      <c r="B2" s="401" t="s">
        <v>390</v>
      </c>
      <c r="C2" s="401"/>
    </row>
    <row r="3" spans="2:3" ht="16.5" thickBot="1" x14ac:dyDescent="0.3">
      <c r="B3" s="105" t="s">
        <v>54</v>
      </c>
      <c r="C3" s="106" t="s">
        <v>55</v>
      </c>
    </row>
    <row r="4" spans="2:3" ht="31.5" x14ac:dyDescent="0.25">
      <c r="B4" s="3" t="s">
        <v>56</v>
      </c>
      <c r="C4" s="4" t="s">
        <v>150</v>
      </c>
    </row>
    <row r="5" spans="2:3" ht="81.75" customHeight="1" x14ac:dyDescent="0.25">
      <c r="B5" s="5" t="s">
        <v>57</v>
      </c>
      <c r="C5" s="14" t="s">
        <v>14</v>
      </c>
    </row>
    <row r="6" spans="2:3" ht="195" x14ac:dyDescent="0.25">
      <c r="B6" s="5" t="s">
        <v>58</v>
      </c>
      <c r="C6" s="10" t="s">
        <v>13</v>
      </c>
    </row>
    <row r="7" spans="2:3" ht="90" x14ac:dyDescent="0.25">
      <c r="B7" s="5" t="s">
        <v>59</v>
      </c>
      <c r="C7" s="10" t="s">
        <v>76</v>
      </c>
    </row>
    <row r="8" spans="2:3" ht="31.5" x14ac:dyDescent="0.25">
      <c r="B8" s="5" t="s">
        <v>60</v>
      </c>
      <c r="C8" s="7" t="s">
        <v>77</v>
      </c>
    </row>
    <row r="9" spans="2:3" ht="52.5" customHeight="1" x14ac:dyDescent="0.25">
      <c r="B9" s="5" t="s">
        <v>62</v>
      </c>
      <c r="C9" s="8" t="s">
        <v>78</v>
      </c>
    </row>
    <row r="10" spans="2:3" ht="18.75" customHeight="1" x14ac:dyDescent="0.25">
      <c r="B10" s="9" t="s">
        <v>63</v>
      </c>
      <c r="C10" s="7" t="s">
        <v>79</v>
      </c>
    </row>
    <row r="11" spans="2:3" ht="67.5" customHeight="1" x14ac:dyDescent="0.25">
      <c r="B11" s="5" t="s">
        <v>11</v>
      </c>
      <c r="C11" s="10" t="s">
        <v>503</v>
      </c>
    </row>
    <row r="12" spans="2:3" ht="75" x14ac:dyDescent="0.25">
      <c r="B12" s="5" t="s">
        <v>3</v>
      </c>
      <c r="C12" s="64" t="s">
        <v>506</v>
      </c>
    </row>
    <row r="13" spans="2:3" ht="30" x14ac:dyDescent="0.25">
      <c r="B13" s="5" t="s">
        <v>64</v>
      </c>
      <c r="C13" s="8" t="s">
        <v>65</v>
      </c>
    </row>
    <row r="14" spans="2:3" ht="30" x14ac:dyDescent="0.25">
      <c r="B14" s="5" t="s">
        <v>66</v>
      </c>
      <c r="C14" s="8" t="s">
        <v>149</v>
      </c>
    </row>
    <row r="15" spans="2:3" x14ac:dyDescent="0.25">
      <c r="B15" s="402" t="s">
        <v>67</v>
      </c>
      <c r="C15" s="8" t="s">
        <v>68</v>
      </c>
    </row>
    <row r="16" spans="2:3" x14ac:dyDescent="0.25">
      <c r="B16" s="402"/>
      <c r="C16" s="11" t="s">
        <v>69</v>
      </c>
    </row>
    <row r="17" spans="2:3" x14ac:dyDescent="0.25">
      <c r="B17" s="402"/>
      <c r="C17" s="11" t="s">
        <v>70</v>
      </c>
    </row>
    <row r="18" spans="2:3" x14ac:dyDescent="0.25">
      <c r="B18" s="402"/>
      <c r="C18" s="12" t="s">
        <v>71</v>
      </c>
    </row>
    <row r="19" spans="2:3" ht="31.5" x14ac:dyDescent="0.25">
      <c r="B19" s="5" t="s">
        <v>72</v>
      </c>
      <c r="C19" s="10" t="s">
        <v>80</v>
      </c>
    </row>
    <row r="20" spans="2:3" ht="31.5" x14ac:dyDescent="0.25">
      <c r="B20" s="5" t="s">
        <v>74</v>
      </c>
      <c r="C20" s="10"/>
    </row>
    <row r="21" spans="2:3" ht="24.75" customHeight="1" thickBot="1" x14ac:dyDescent="0.3">
      <c r="B21" s="399" t="s">
        <v>75</v>
      </c>
      <c r="C21" s="400"/>
    </row>
    <row r="22" spans="2:3" ht="15.75" x14ac:dyDescent="0.25">
      <c r="B22" s="13"/>
      <c r="C22" s="13"/>
    </row>
    <row r="23" spans="2:3" ht="15.75" x14ac:dyDescent="0.25">
      <c r="B23" s="13"/>
      <c r="C23" s="13"/>
    </row>
  </sheetData>
  <mergeCells count="3">
    <mergeCell ref="B2:C2"/>
    <mergeCell ref="B15:B18"/>
    <mergeCell ref="B21:C21"/>
  </mergeCells>
  <pageMargins left="0.17" right="0.23" top="0.28999999999999998" bottom="0.31" header="0.3" footer="0.3"/>
  <pageSetup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1"/>
  <sheetViews>
    <sheetView showGridLines="0" zoomScale="30" zoomScaleNormal="30" workbookViewId="0">
      <selection activeCell="C12" sqref="C12"/>
    </sheetView>
  </sheetViews>
  <sheetFormatPr baseColWidth="10" defaultColWidth="11.42578125" defaultRowHeight="15" x14ac:dyDescent="0.25"/>
  <cols>
    <col min="1" max="1" width="22.42578125" customWidth="1"/>
    <col min="2" max="2" width="17.140625" customWidth="1"/>
    <col min="3" max="3" width="80.140625" customWidth="1"/>
  </cols>
  <sheetData>
    <row r="1" spans="1:3" ht="34.5" customHeight="1" thickBot="1" x14ac:dyDescent="0.3">
      <c r="A1" s="405" t="s">
        <v>391</v>
      </c>
      <c r="B1" s="405"/>
      <c r="C1" s="405"/>
    </row>
    <row r="2" spans="1:3" ht="16.5" thickBot="1" x14ac:dyDescent="0.3">
      <c r="A2" s="65" t="s">
        <v>54</v>
      </c>
      <c r="B2" s="66"/>
      <c r="C2" s="2" t="s">
        <v>55</v>
      </c>
    </row>
    <row r="3" spans="1:3" ht="33" customHeight="1" x14ac:dyDescent="0.25">
      <c r="A3" s="406" t="s">
        <v>56</v>
      </c>
      <c r="B3" s="407"/>
      <c r="C3" s="16" t="s">
        <v>168</v>
      </c>
    </row>
    <row r="4" spans="1:3" ht="132.94999999999999" customHeight="1" x14ac:dyDescent="0.25">
      <c r="A4" s="403" t="s">
        <v>57</v>
      </c>
      <c r="B4" s="404"/>
      <c r="C4" s="67" t="s">
        <v>152</v>
      </c>
    </row>
    <row r="5" spans="1:3" ht="24" customHeight="1" x14ac:dyDescent="0.25">
      <c r="A5" s="403" t="s">
        <v>58</v>
      </c>
      <c r="B5" s="404"/>
      <c r="C5" s="16" t="s">
        <v>40</v>
      </c>
    </row>
    <row r="6" spans="1:3" ht="34.5" customHeight="1" x14ac:dyDescent="0.25">
      <c r="A6" s="403" t="s">
        <v>153</v>
      </c>
      <c r="B6" s="404"/>
      <c r="C6" s="16" t="s">
        <v>154</v>
      </c>
    </row>
    <row r="7" spans="1:3" ht="19.5" customHeight="1" x14ac:dyDescent="0.25">
      <c r="A7" s="403" t="s">
        <v>155</v>
      </c>
      <c r="B7" s="404"/>
      <c r="C7" s="6" t="s">
        <v>61</v>
      </c>
    </row>
    <row r="8" spans="1:3" ht="39.950000000000003" customHeight="1" x14ac:dyDescent="0.25">
      <c r="A8" s="403" t="s">
        <v>62</v>
      </c>
      <c r="B8" s="404"/>
      <c r="C8" s="27" t="s">
        <v>169</v>
      </c>
    </row>
    <row r="9" spans="1:3" ht="18.75" customHeight="1" x14ac:dyDescent="0.25">
      <c r="A9" s="415" t="s">
        <v>63</v>
      </c>
      <c r="B9" s="68" t="s">
        <v>156</v>
      </c>
      <c r="C9" s="27" t="s">
        <v>157</v>
      </c>
    </row>
    <row r="10" spans="1:3" ht="18.75" customHeight="1" x14ac:dyDescent="0.25">
      <c r="A10" s="416"/>
      <c r="B10" s="68" t="s">
        <v>158</v>
      </c>
      <c r="C10" s="6" t="s">
        <v>159</v>
      </c>
    </row>
    <row r="11" spans="1:3" ht="23.45" customHeight="1" x14ac:dyDescent="0.25">
      <c r="A11" s="403" t="s">
        <v>11</v>
      </c>
      <c r="B11" s="404"/>
      <c r="C11" s="56">
        <v>0</v>
      </c>
    </row>
    <row r="12" spans="1:3" ht="87" customHeight="1" x14ac:dyDescent="0.25">
      <c r="A12" s="403" t="s">
        <v>3</v>
      </c>
      <c r="B12" s="404"/>
      <c r="C12" s="27" t="s">
        <v>505</v>
      </c>
    </row>
    <row r="13" spans="1:3" ht="30" x14ac:dyDescent="0.25">
      <c r="A13" s="403" t="s">
        <v>64</v>
      </c>
      <c r="B13" s="404"/>
      <c r="C13" s="27" t="s">
        <v>81</v>
      </c>
    </row>
    <row r="14" spans="1:3" ht="47.25" customHeight="1" x14ac:dyDescent="0.25">
      <c r="A14" s="417" t="s">
        <v>160</v>
      </c>
      <c r="B14" s="418"/>
      <c r="C14" s="56" t="s">
        <v>161</v>
      </c>
    </row>
    <row r="15" spans="1:3" x14ac:dyDescent="0.25">
      <c r="A15" s="408" t="s">
        <v>67</v>
      </c>
      <c r="B15" s="409"/>
      <c r="C15" s="55" t="s">
        <v>69</v>
      </c>
    </row>
    <row r="16" spans="1:3" x14ac:dyDescent="0.25">
      <c r="A16" s="410"/>
      <c r="B16" s="411"/>
      <c r="C16" s="55" t="s">
        <v>70</v>
      </c>
    </row>
    <row r="17" spans="1:3" x14ac:dyDescent="0.25">
      <c r="A17" s="412"/>
      <c r="B17" s="407"/>
      <c r="C17" s="69" t="s">
        <v>71</v>
      </c>
    </row>
    <row r="18" spans="1:3" ht="16.5" customHeight="1" x14ac:dyDescent="0.25">
      <c r="A18" s="403" t="s">
        <v>72</v>
      </c>
      <c r="B18" s="404"/>
      <c r="C18" s="56" t="s">
        <v>73</v>
      </c>
    </row>
    <row r="19" spans="1:3" ht="90.75" thickBot="1" x14ac:dyDescent="0.3">
      <c r="A19" s="413" t="s">
        <v>74</v>
      </c>
      <c r="B19" s="414"/>
      <c r="C19" s="70" t="s">
        <v>162</v>
      </c>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34" right="0.17" top="0.75" bottom="0.75" header="0.3" footer="0.3"/>
  <pageSetup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1"/>
  <sheetViews>
    <sheetView showGridLines="0" zoomScale="15" zoomScaleNormal="15" workbookViewId="0">
      <selection activeCell="C12" sqref="C12"/>
    </sheetView>
  </sheetViews>
  <sheetFormatPr baseColWidth="10" defaultColWidth="11.42578125" defaultRowHeight="15" x14ac:dyDescent="0.25"/>
  <cols>
    <col min="1" max="1" width="22.42578125" customWidth="1"/>
    <col min="2" max="2" width="17.42578125" customWidth="1"/>
    <col min="3" max="3" width="84.42578125" customWidth="1"/>
  </cols>
  <sheetData>
    <row r="1" spans="1:3" ht="33.75" customHeight="1" x14ac:dyDescent="0.25">
      <c r="A1" s="401" t="s">
        <v>392</v>
      </c>
      <c r="B1" s="401"/>
      <c r="C1" s="401"/>
    </row>
    <row r="2" spans="1:3" ht="16.5" thickBot="1" x14ac:dyDescent="0.3">
      <c r="A2" s="131" t="s">
        <v>54</v>
      </c>
      <c r="B2" s="132"/>
      <c r="C2" s="106" t="s">
        <v>55</v>
      </c>
    </row>
    <row r="3" spans="1:3" ht="20.25" customHeight="1" x14ac:dyDescent="0.25">
      <c r="A3" s="406" t="s">
        <v>56</v>
      </c>
      <c r="B3" s="407"/>
      <c r="C3" s="16" t="s">
        <v>170</v>
      </c>
    </row>
    <row r="4" spans="1:3" ht="81" customHeight="1" x14ac:dyDescent="0.25">
      <c r="A4" s="403" t="s">
        <v>57</v>
      </c>
      <c r="B4" s="404"/>
      <c r="C4" s="16" t="s">
        <v>163</v>
      </c>
    </row>
    <row r="5" spans="1:3" ht="155.1" customHeight="1" x14ac:dyDescent="0.25">
      <c r="A5" s="403" t="s">
        <v>58</v>
      </c>
      <c r="B5" s="404"/>
      <c r="C5" s="16" t="s">
        <v>164</v>
      </c>
    </row>
    <row r="6" spans="1:3" ht="90" x14ac:dyDescent="0.25">
      <c r="A6" s="403" t="s">
        <v>153</v>
      </c>
      <c r="B6" s="404"/>
      <c r="C6" s="56" t="s">
        <v>76</v>
      </c>
    </row>
    <row r="7" spans="1:3" ht="15" customHeight="1" x14ac:dyDescent="0.25">
      <c r="A7" s="403" t="s">
        <v>155</v>
      </c>
      <c r="B7" s="404"/>
      <c r="C7" s="6" t="s">
        <v>77</v>
      </c>
    </row>
    <row r="8" spans="1:3" ht="59.25" customHeight="1" x14ac:dyDescent="0.25">
      <c r="A8" s="403" t="s">
        <v>62</v>
      </c>
      <c r="B8" s="404"/>
      <c r="C8" s="27" t="s">
        <v>78</v>
      </c>
    </row>
    <row r="9" spans="1:3" ht="15" customHeight="1" x14ac:dyDescent="0.25">
      <c r="A9" s="415" t="s">
        <v>63</v>
      </c>
      <c r="B9" s="68" t="s">
        <v>156</v>
      </c>
      <c r="C9" s="27" t="s">
        <v>165</v>
      </c>
    </row>
    <row r="10" spans="1:3" ht="15" customHeight="1" x14ac:dyDescent="0.25">
      <c r="A10" s="416"/>
      <c r="B10" s="68" t="s">
        <v>158</v>
      </c>
      <c r="C10" s="6" t="s">
        <v>82</v>
      </c>
    </row>
    <row r="11" spans="1:3" ht="26.45" customHeight="1" x14ac:dyDescent="0.25">
      <c r="A11" s="403" t="s">
        <v>11</v>
      </c>
      <c r="B11" s="404"/>
      <c r="C11" s="56" t="s">
        <v>83</v>
      </c>
    </row>
    <row r="12" spans="1:3" ht="180.95" customHeight="1" x14ac:dyDescent="0.25">
      <c r="A12" s="403" t="s">
        <v>3</v>
      </c>
      <c r="B12" s="404"/>
      <c r="C12" s="56" t="s">
        <v>171</v>
      </c>
    </row>
    <row r="13" spans="1:3" ht="30" x14ac:dyDescent="0.25">
      <c r="A13" s="403" t="s">
        <v>64</v>
      </c>
      <c r="B13" s="404"/>
      <c r="C13" s="27" t="s">
        <v>81</v>
      </c>
    </row>
    <row r="14" spans="1:3" ht="45" x14ac:dyDescent="0.25">
      <c r="A14" s="417" t="s">
        <v>160</v>
      </c>
      <c r="B14" s="418"/>
      <c r="C14" s="56" t="s">
        <v>166</v>
      </c>
    </row>
    <row r="15" spans="1:3" ht="15" customHeight="1" x14ac:dyDescent="0.25">
      <c r="A15" s="408" t="s">
        <v>67</v>
      </c>
      <c r="B15" s="409"/>
      <c r="C15" s="55" t="s">
        <v>69</v>
      </c>
    </row>
    <row r="16" spans="1:3" ht="15" customHeight="1" x14ac:dyDescent="0.25">
      <c r="A16" s="410"/>
      <c r="B16" s="411"/>
      <c r="C16" s="55" t="s">
        <v>70</v>
      </c>
    </row>
    <row r="17" spans="1:3" ht="15" customHeight="1" x14ac:dyDescent="0.25">
      <c r="A17" s="412"/>
      <c r="B17" s="407"/>
      <c r="C17" s="69" t="s">
        <v>71</v>
      </c>
    </row>
    <row r="18" spans="1:3" ht="20.25" customHeight="1" x14ac:dyDescent="0.25">
      <c r="A18" s="403" t="s">
        <v>72</v>
      </c>
      <c r="B18" s="404"/>
      <c r="C18" s="56" t="s">
        <v>80</v>
      </c>
    </row>
    <row r="19" spans="1:3" ht="96.95" customHeight="1" thickBot="1" x14ac:dyDescent="0.3">
      <c r="A19" s="413" t="s">
        <v>74</v>
      </c>
      <c r="B19" s="414"/>
      <c r="C19" s="70" t="s">
        <v>167</v>
      </c>
    </row>
    <row r="20" spans="1:3" ht="15.75" x14ac:dyDescent="0.25">
      <c r="A20" s="13"/>
      <c r="B20" s="13"/>
      <c r="C20" s="13"/>
    </row>
    <row r="21" spans="1:3" ht="15.75" x14ac:dyDescent="0.25">
      <c r="A21" s="13"/>
      <c r="B21" s="13"/>
      <c r="C21" s="13"/>
    </row>
  </sheetData>
  <mergeCells count="15">
    <mergeCell ref="A15:B17"/>
    <mergeCell ref="A18:B18"/>
    <mergeCell ref="A19:B19"/>
    <mergeCell ref="A8:B8"/>
    <mergeCell ref="A9:A10"/>
    <mergeCell ref="A11:B11"/>
    <mergeCell ref="A12:B12"/>
    <mergeCell ref="A13:B13"/>
    <mergeCell ref="A14:B14"/>
    <mergeCell ref="A7:B7"/>
    <mergeCell ref="A1:C1"/>
    <mergeCell ref="A3:B3"/>
    <mergeCell ref="A4:B4"/>
    <mergeCell ref="A5:B5"/>
    <mergeCell ref="A6:B6"/>
  </mergeCells>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12</vt:i4>
      </vt:variant>
    </vt:vector>
  </HeadingPairs>
  <TitlesOfParts>
    <vt:vector size="58" baseType="lpstr">
      <vt:lpstr>PORTADA</vt:lpstr>
      <vt:lpstr>EJE 1</vt:lpstr>
      <vt:lpstr>EJE2</vt:lpstr>
      <vt:lpstr>EJE 3</vt:lpstr>
      <vt:lpstr>EJE 4</vt:lpstr>
      <vt:lpstr>P.01.01</vt:lpstr>
      <vt:lpstr>P.01.02</vt:lpstr>
      <vt:lpstr>P.O1.03</vt:lpstr>
      <vt:lpstr>P.01.04</vt:lpstr>
      <vt:lpstr>P.02.01</vt:lpstr>
      <vt:lpstr>P.02.02</vt:lpstr>
      <vt:lpstr>P.03.01</vt:lpstr>
      <vt:lpstr>P.03.02</vt:lpstr>
      <vt:lpstr>P.04.01</vt:lpstr>
      <vt:lpstr>P.04.02</vt:lpstr>
      <vt:lpstr>P.O4.03</vt:lpstr>
      <vt:lpstr>P.04.04</vt:lpstr>
      <vt:lpstr>P.05.01</vt:lpstr>
      <vt:lpstr>P.05.02</vt:lpstr>
      <vt:lpstr>P.05.03</vt:lpstr>
      <vt:lpstr>P.06.01</vt:lpstr>
      <vt:lpstr>P.06.02</vt:lpstr>
      <vt:lpstr>P.O6.03</vt:lpstr>
      <vt:lpstr>P.07.01</vt:lpstr>
      <vt:lpstr>P.08.01</vt:lpstr>
      <vt:lpstr>P.09.01</vt:lpstr>
      <vt:lpstr>P.10.01</vt:lpstr>
      <vt:lpstr>P.10.02</vt:lpstr>
      <vt:lpstr>P.10.03</vt:lpstr>
      <vt:lpstr>P.10.04</vt:lpstr>
      <vt:lpstr>P.10.05</vt:lpstr>
      <vt:lpstr>P.11.01</vt:lpstr>
      <vt:lpstr>P.11.02</vt:lpstr>
      <vt:lpstr>P.12.01</vt:lpstr>
      <vt:lpstr>P.12.02</vt:lpstr>
      <vt:lpstr>P.12.03</vt:lpstr>
      <vt:lpstr>P.12.04</vt:lpstr>
      <vt:lpstr>P.13.01</vt:lpstr>
      <vt:lpstr>P.13.02</vt:lpstr>
      <vt:lpstr>P.14.01</vt:lpstr>
      <vt:lpstr>P.15.01</vt:lpstr>
      <vt:lpstr>P.16.01</vt:lpstr>
      <vt:lpstr>P.17.01</vt:lpstr>
      <vt:lpstr>P.18.01</vt:lpstr>
      <vt:lpstr>Hoja1</vt:lpstr>
      <vt:lpstr>Hoja3</vt:lpstr>
      <vt:lpstr>P.04.01!Área_de_impresión</vt:lpstr>
      <vt:lpstr>P.05.03!Área_de_impresión</vt:lpstr>
      <vt:lpstr>P.06.02!Área_de_impresión</vt:lpstr>
      <vt:lpstr>P.07.01!Área_de_impresión</vt:lpstr>
      <vt:lpstr>P.08.01!Área_de_impresión</vt:lpstr>
      <vt:lpstr>P.09.01!Área_de_impresión</vt:lpstr>
      <vt:lpstr>P.11.02!Área_de_impresión</vt:lpstr>
      <vt:lpstr>P.12.01!Área_de_impresión</vt:lpstr>
      <vt:lpstr>P.13.01!Área_de_impresión</vt:lpstr>
      <vt:lpstr>P.13.02!Área_de_impresión</vt:lpstr>
      <vt:lpstr>P.18.01!Área_de_impresión</vt:lpstr>
      <vt:lpstr>P.O6.03!Área_de_impresión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oquiros</dc:creator>
  <cp:lastModifiedBy>Usuario de Windows</cp:lastModifiedBy>
  <dcterms:created xsi:type="dcterms:W3CDTF">2020-06-22T15:13:25Z</dcterms:created>
  <dcterms:modified xsi:type="dcterms:W3CDTF">2020-10-14T20:50:13Z</dcterms:modified>
</cp:coreProperties>
</file>