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y\Desktop\Documents\MCJ\07-2020\"/>
    </mc:Choice>
  </mc:AlternateContent>
  <xr:revisionPtr revIDLastSave="0" documentId="13_ncr:1_{CB5F57BF-2094-44D2-85A5-6D557E4C25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9" i="2539" l="1"/>
  <c r="D107" i="2539"/>
  <c r="E142" i="2538"/>
  <c r="D142" i="2538"/>
  <c r="E159" i="2537"/>
  <c r="D159" i="2537"/>
  <c r="D141" i="2538"/>
  <c r="D224" i="2541"/>
  <c r="G233" i="2541"/>
  <c r="E146" i="2540"/>
  <c r="E145" i="2540"/>
  <c r="E144" i="2540"/>
  <c r="E143" i="2540"/>
  <c r="E142" i="2540"/>
  <c r="E160" i="2536"/>
  <c r="E159" i="2536"/>
  <c r="E158" i="2536"/>
  <c r="E157" i="2536"/>
  <c r="E156" i="2536"/>
  <c r="H143" i="2536"/>
  <c r="H133" i="2536"/>
  <c r="E130" i="2539"/>
  <c r="E129" i="2539"/>
  <c r="E128" i="2539"/>
  <c r="E127" i="2539"/>
  <c r="E126" i="2539"/>
  <c r="H116" i="2539"/>
  <c r="E166" i="2538"/>
  <c r="E165" i="2538"/>
  <c r="E164" i="2538"/>
  <c r="E163" i="2538"/>
  <c r="E162" i="2538"/>
  <c r="H151" i="2538"/>
  <c r="E178" i="2537"/>
  <c r="E177" i="2537"/>
  <c r="E176" i="2537"/>
  <c r="E175" i="2537"/>
  <c r="E174" i="2537"/>
  <c r="H167" i="2537"/>
  <c r="H158" i="2537"/>
  <c r="Q134" i="2537" l="1"/>
  <c r="Q133" i="2537"/>
  <c r="Q132" i="2537"/>
  <c r="Q123" i="2537"/>
  <c r="Q124" i="2537"/>
  <c r="Q125" i="2537"/>
  <c r="Q126" i="2537"/>
  <c r="Q127" i="2537"/>
  <c r="Q122" i="2537"/>
  <c r="Q109" i="2537"/>
  <c r="N144" i="2541" l="1"/>
  <c r="N126" i="2541"/>
  <c r="N127" i="2541"/>
  <c r="N130" i="2541"/>
  <c r="N131" i="2541"/>
  <c r="P130" i="2541" l="1"/>
  <c r="Q111" i="2536"/>
  <c r="P111" i="2536"/>
  <c r="Q110" i="2536"/>
  <c r="R110" i="2536" s="1"/>
  <c r="P110" i="2536"/>
  <c r="Q109" i="2536"/>
  <c r="P109" i="2536"/>
  <c r="P178" i="2541"/>
  <c r="O178" i="2541"/>
  <c r="P177" i="2541"/>
  <c r="O177" i="2541"/>
  <c r="Q177" i="2541" s="1"/>
  <c r="P176" i="2541"/>
  <c r="O176" i="2541"/>
  <c r="P79" i="2540"/>
  <c r="Q89" i="2540"/>
  <c r="P89" i="2540"/>
  <c r="Q88" i="2540"/>
  <c r="P88" i="2540"/>
  <c r="Q87" i="2540"/>
  <c r="Q79" i="2540" s="1"/>
  <c r="R79" i="2540" s="1"/>
  <c r="P87" i="2540"/>
  <c r="Q88" i="2539"/>
  <c r="P88" i="2539"/>
  <c r="R87" i="2539"/>
  <c r="Q87" i="2539"/>
  <c r="P87" i="2539"/>
  <c r="Q86" i="2539"/>
  <c r="P86" i="2539"/>
  <c r="R88" i="2540" l="1"/>
  <c r="R86" i="2539"/>
  <c r="R88" i="2539"/>
  <c r="R87" i="2540"/>
  <c r="R109" i="2536"/>
  <c r="R111" i="2536"/>
  <c r="R89" i="2540"/>
  <c r="Q176" i="2541"/>
  <c r="Q178" i="2541"/>
  <c r="E156" i="2537"/>
  <c r="E155" i="2537"/>
  <c r="E154" i="2537"/>
  <c r="E153" i="2537"/>
  <c r="F157" i="2537"/>
  <c r="P127" i="2537"/>
  <c r="P126" i="2537"/>
  <c r="P125" i="2537"/>
  <c r="P111" i="2538"/>
  <c r="Q111" i="2538"/>
  <c r="R111" i="2538" s="1"/>
  <c r="P110" i="2538"/>
  <c r="Q110" i="2538"/>
  <c r="R110" i="2538" s="1"/>
  <c r="O190" i="2541" l="1"/>
  <c r="P190" i="2541"/>
  <c r="Q190" i="2541" s="1"/>
  <c r="P189" i="2541"/>
  <c r="O189" i="2541"/>
  <c r="O174" i="2541"/>
  <c r="P174" i="2541"/>
  <c r="Q174" i="2541" s="1"/>
  <c r="O175" i="2541"/>
  <c r="P175" i="2541"/>
  <c r="P173" i="2541"/>
  <c r="O173" i="2541"/>
  <c r="O130" i="2541"/>
  <c r="Q130" i="2541" s="1"/>
  <c r="P102" i="2541"/>
  <c r="O102" i="2541"/>
  <c r="P48" i="2541"/>
  <c r="O48" i="2541"/>
  <c r="D251" i="2541"/>
  <c r="D250" i="2541"/>
  <c r="D249" i="2541"/>
  <c r="D248" i="2541"/>
  <c r="D247" i="2541"/>
  <c r="E118" i="2540"/>
  <c r="E117" i="2540"/>
  <c r="D118" i="2540"/>
  <c r="D117" i="2540"/>
  <c r="P78" i="2540"/>
  <c r="Q78" i="2540"/>
  <c r="Q76" i="2540"/>
  <c r="E126" i="2540" s="1"/>
  <c r="P76" i="2540"/>
  <c r="D126" i="2540" s="1"/>
  <c r="P77" i="2540"/>
  <c r="Q75" i="2540"/>
  <c r="P75" i="2540"/>
  <c r="P113" i="2536"/>
  <c r="Q113" i="2536"/>
  <c r="P114" i="2536"/>
  <c r="Q114" i="2536"/>
  <c r="Q112" i="2536"/>
  <c r="P112" i="2536"/>
  <c r="P105" i="2536" s="1"/>
  <c r="Q117" i="2538"/>
  <c r="P117" i="2538"/>
  <c r="P108" i="2538"/>
  <c r="Q108" i="2538"/>
  <c r="R108" i="2538" s="1"/>
  <c r="Q107" i="2538"/>
  <c r="P107" i="2538"/>
  <c r="D156" i="2537"/>
  <c r="F156" i="2537" s="1"/>
  <c r="P133" i="2537"/>
  <c r="P134" i="2537"/>
  <c r="P132" i="2537"/>
  <c r="R132" i="2537" s="1"/>
  <c r="P123" i="2537"/>
  <c r="P124" i="2537"/>
  <c r="P122" i="2537"/>
  <c r="P103" i="2537"/>
  <c r="D165" i="2537" s="1"/>
  <c r="Q102" i="2541" l="1"/>
  <c r="R112" i="2536"/>
  <c r="Q105" i="2536"/>
  <c r="O144" i="2541"/>
  <c r="O7" i="2541"/>
  <c r="P144" i="2541"/>
  <c r="Q173" i="2541"/>
  <c r="Q189" i="2541"/>
  <c r="Q175" i="2541"/>
  <c r="P114" i="2537"/>
  <c r="D166" i="2537" s="1"/>
  <c r="R133" i="2537"/>
  <c r="P95" i="2538"/>
  <c r="G156" i="2537"/>
  <c r="R113" i="2536"/>
  <c r="Q114" i="2537"/>
  <c r="E166" i="2537" s="1"/>
  <c r="Q60" i="2540"/>
  <c r="E125" i="2540" s="1"/>
  <c r="P60" i="2540"/>
  <c r="D125" i="2540" s="1"/>
  <c r="Q27" i="2540"/>
  <c r="P27" i="2540"/>
  <c r="Q93" i="2536"/>
  <c r="P93" i="2536"/>
  <c r="D141" i="2536" s="1"/>
  <c r="Q71" i="2536"/>
  <c r="E140" i="2536" s="1"/>
  <c r="P71" i="2536"/>
  <c r="D140" i="2536" s="1"/>
  <c r="Q27" i="2536"/>
  <c r="P27" i="2536"/>
  <c r="Q85" i="2539"/>
  <c r="R85" i="2539" s="1"/>
  <c r="P85" i="2539"/>
  <c r="Q84" i="2539"/>
  <c r="Q79" i="2539" s="1"/>
  <c r="E115" i="2539" s="1"/>
  <c r="P84" i="2539"/>
  <c r="P79" i="2539" s="1"/>
  <c r="D115" i="2539" s="1"/>
  <c r="Q74" i="2539"/>
  <c r="E114" i="2539" s="1"/>
  <c r="P74" i="2539"/>
  <c r="D114" i="2539" s="1"/>
  <c r="Q59" i="2539"/>
  <c r="E113" i="2539" s="1"/>
  <c r="P59" i="2539"/>
  <c r="D113" i="2539" s="1"/>
  <c r="Q27" i="2539"/>
  <c r="P27" i="2539"/>
  <c r="Q109" i="2538"/>
  <c r="R109" i="2538" s="1"/>
  <c r="R107" i="2538"/>
  <c r="P109" i="2538"/>
  <c r="E150" i="2538"/>
  <c r="Q90" i="2538"/>
  <c r="E148" i="2538" s="1"/>
  <c r="Q95" i="2538" l="1"/>
  <c r="P7" i="2536"/>
  <c r="G140" i="2536"/>
  <c r="Q7" i="2536"/>
  <c r="R93" i="2536"/>
  <c r="R114" i="2537"/>
  <c r="D139" i="2536"/>
  <c r="R71" i="2536"/>
  <c r="D112" i="2539"/>
  <c r="P7" i="2539"/>
  <c r="G113" i="2539"/>
  <c r="D124" i="2540"/>
  <c r="E112" i="2539"/>
  <c r="Q7" i="2539"/>
  <c r="R84" i="2539"/>
  <c r="E124" i="2540"/>
  <c r="G125" i="2540"/>
  <c r="D142" i="2536"/>
  <c r="R105" i="2536"/>
  <c r="E142" i="2536"/>
  <c r="E141" i="2536"/>
  <c r="G141" i="2536" s="1"/>
  <c r="E139" i="2536"/>
  <c r="G139" i="2536" s="1"/>
  <c r="G115" i="2539"/>
  <c r="G114" i="2539"/>
  <c r="G112" i="2539"/>
  <c r="R117" i="2538"/>
  <c r="Q103" i="2537"/>
  <c r="E165" i="2537" s="1"/>
  <c r="Q28" i="2537"/>
  <c r="P28" i="2537"/>
  <c r="R7" i="2536" l="1"/>
  <c r="D163" i="2537"/>
  <c r="G142" i="2536"/>
  <c r="R28" i="2537"/>
  <c r="E163" i="2537"/>
  <c r="R95" i="2538"/>
  <c r="E149" i="2538"/>
  <c r="E116" i="2540"/>
  <c r="D152" i="2537" l="1"/>
  <c r="D114" i="2540"/>
  <c r="E140" i="2538"/>
  <c r="D140" i="2538"/>
  <c r="D116" i="2540" l="1"/>
  <c r="E139" i="2538"/>
  <c r="G140" i="2538"/>
  <c r="D139" i="2538"/>
  <c r="F140" i="2538" l="1"/>
  <c r="N49" i="2541" l="1"/>
  <c r="N54" i="2541"/>
  <c r="D115" i="2540"/>
  <c r="E132" i="2536"/>
  <c r="E131" i="2536"/>
  <c r="E130" i="2536"/>
  <c r="E129" i="2536"/>
  <c r="E128" i="2536"/>
  <c r="D132" i="2536"/>
  <c r="D131" i="2536"/>
  <c r="D130" i="2536"/>
  <c r="D129" i="2536"/>
  <c r="D128" i="2536"/>
  <c r="E107" i="2539"/>
  <c r="E106" i="2539"/>
  <c r="E105" i="2539"/>
  <c r="E104" i="2539"/>
  <c r="E103" i="2539"/>
  <c r="D106" i="2539"/>
  <c r="D105" i="2539"/>
  <c r="E138" i="2538" l="1"/>
  <c r="E137" i="2538"/>
  <c r="E136" i="2538"/>
  <c r="E135" i="2538"/>
  <c r="D138" i="2538"/>
  <c r="D137" i="2538"/>
  <c r="D136" i="2538"/>
  <c r="D135" i="2538"/>
  <c r="F179" i="2537"/>
  <c r="G179" i="2537"/>
  <c r="E152" i="2537"/>
  <c r="D155" i="2537"/>
  <c r="D154" i="2537"/>
  <c r="D153" i="2537"/>
  <c r="F155" i="2537" l="1"/>
  <c r="G155" i="2537"/>
  <c r="G152" i="2537"/>
  <c r="E158" i="2537"/>
  <c r="F152" i="2537"/>
  <c r="G153" i="2537"/>
  <c r="F153" i="2537"/>
  <c r="G154" i="2537"/>
  <c r="F154" i="2537"/>
  <c r="D158" i="2537"/>
  <c r="N156" i="2541"/>
  <c r="O92" i="2539"/>
  <c r="F158" i="2537" l="1"/>
  <c r="N8" i="254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3" i="2541"/>
  <c r="N55" i="2541"/>
  <c r="N56" i="2541"/>
  <c r="N57" i="2541"/>
  <c r="N58" i="2541"/>
  <c r="N59" i="2541"/>
  <c r="N60" i="2541"/>
  <c r="N67" i="2541"/>
  <c r="N68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5" i="2541"/>
  <c r="N86" i="2541"/>
  <c r="N87" i="2541"/>
  <c r="N90" i="2541"/>
  <c r="N92" i="2541"/>
  <c r="N93" i="2541"/>
  <c r="N95" i="2541"/>
  <c r="N98" i="2541"/>
  <c r="N102" i="2541"/>
  <c r="N103" i="2541"/>
  <c r="N104" i="2541"/>
  <c r="N106" i="2541"/>
  <c r="N111" i="2541"/>
  <c r="N115" i="2541"/>
  <c r="N116" i="2541"/>
  <c r="N118" i="2541"/>
  <c r="N120" i="2541"/>
  <c r="N121" i="2541"/>
  <c r="N122" i="2541"/>
  <c r="N124" i="2541"/>
  <c r="N135" i="2541"/>
  <c r="O109" i="2536" l="1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5" i="2537"/>
  <c r="O136" i="2537"/>
  <c r="O137" i="2537"/>
  <c r="O138" i="2537"/>
  <c r="O7" i="2537"/>
  <c r="E114" i="2540"/>
  <c r="E115" i="2540"/>
  <c r="G115" i="2540" s="1"/>
  <c r="G144" i="2540"/>
  <c r="F146" i="2540"/>
  <c r="G146" i="2540"/>
  <c r="G159" i="2536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5" i="2540"/>
  <c r="O56" i="2540"/>
  <c r="O57" i="2540"/>
  <c r="O58" i="2540"/>
  <c r="O59" i="2540"/>
  <c r="O60" i="2540"/>
  <c r="O61" i="2540"/>
  <c r="O62" i="2540"/>
  <c r="O64" i="2540"/>
  <c r="O68" i="2540"/>
  <c r="O69" i="2540"/>
  <c r="O70" i="2540"/>
  <c r="O73" i="2540"/>
  <c r="O74" i="2540"/>
  <c r="O75" i="2540"/>
  <c r="O81" i="2540"/>
  <c r="O82" i="2540"/>
  <c r="O83" i="2540"/>
  <c r="O85" i="2540"/>
  <c r="O86" i="2540"/>
  <c r="O87" i="2540"/>
  <c r="G160" i="2536"/>
  <c r="F160" i="2536"/>
  <c r="F159" i="2536"/>
  <c r="F156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R92" i="2536" s="1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R43" i="2536" s="1"/>
  <c r="P44" i="2536"/>
  <c r="Q44" i="2536"/>
  <c r="P45" i="2536"/>
  <c r="Q45" i="2536"/>
  <c r="P46" i="2536"/>
  <c r="Q46" i="2536"/>
  <c r="P47" i="2536"/>
  <c r="Q47" i="2536"/>
  <c r="R47" i="2536" s="1"/>
  <c r="P48" i="2536"/>
  <c r="Q48" i="2536"/>
  <c r="P49" i="2536"/>
  <c r="Q49" i="2536"/>
  <c r="P50" i="2536"/>
  <c r="Q50" i="2536"/>
  <c r="P51" i="2536"/>
  <c r="Q51" i="2536"/>
  <c r="R51" i="2536" s="1"/>
  <c r="P52" i="2536"/>
  <c r="Q52" i="2536"/>
  <c r="P53" i="2536"/>
  <c r="Q53" i="2536"/>
  <c r="R53" i="2536" s="1"/>
  <c r="P54" i="2536"/>
  <c r="Q54" i="2536"/>
  <c r="P55" i="2536"/>
  <c r="Q55" i="2536"/>
  <c r="P56" i="2536"/>
  <c r="Q56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30" i="2536"/>
  <c r="O31" i="2536"/>
  <c r="O32" i="2536"/>
  <c r="O33" i="2536"/>
  <c r="O34" i="2536"/>
  <c r="O35" i="2536"/>
  <c r="O36" i="2536"/>
  <c r="O37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2" i="2539"/>
  <c r="O73" i="2539"/>
  <c r="O74" i="2539"/>
  <c r="O75" i="2539"/>
  <c r="O77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78" i="2539"/>
  <c r="P78" i="2539"/>
  <c r="Q77" i="2539"/>
  <c r="P77" i="2539"/>
  <c r="Q76" i="2539"/>
  <c r="P76" i="2539"/>
  <c r="Q75" i="2539"/>
  <c r="P75" i="2539"/>
  <c r="Q73" i="2539"/>
  <c r="P73" i="2539"/>
  <c r="Q72" i="2539"/>
  <c r="P72" i="2539"/>
  <c r="P71" i="2539"/>
  <c r="G166" i="2538"/>
  <c r="F166" i="2538"/>
  <c r="G16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P91" i="2538"/>
  <c r="Q91" i="2538"/>
  <c r="P92" i="2538"/>
  <c r="Q92" i="2538"/>
  <c r="P93" i="2538"/>
  <c r="Q93" i="2538"/>
  <c r="P94" i="2538"/>
  <c r="Q94" i="2538"/>
  <c r="D149" i="2538"/>
  <c r="G149" i="2538" s="1"/>
  <c r="Q27" i="2538"/>
  <c r="P27" i="2538"/>
  <c r="P7" i="2538" s="1"/>
  <c r="P29" i="2537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P110" i="2537"/>
  <c r="Q110" i="2537"/>
  <c r="P111" i="2537"/>
  <c r="Q111" i="2537"/>
  <c r="P112" i="2537"/>
  <c r="Q112" i="2537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P7" i="2541"/>
  <c r="Q7" i="2541" s="1"/>
  <c r="N143" i="2541"/>
  <c r="N145" i="2541"/>
  <c r="N147" i="2541"/>
  <c r="N148" i="2541"/>
  <c r="N149" i="2541"/>
  <c r="N150" i="2541"/>
  <c r="N151" i="2541"/>
  <c r="N152" i="2541"/>
  <c r="N153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2" i="2541"/>
  <c r="N184" i="2541"/>
  <c r="N185" i="2541"/>
  <c r="N189" i="2541"/>
  <c r="N190" i="2541"/>
  <c r="N194" i="2541"/>
  <c r="N197" i="2541"/>
  <c r="N200" i="2541"/>
  <c r="N202" i="2541"/>
  <c r="N203" i="2541"/>
  <c r="N204" i="2541"/>
  <c r="N208" i="2541"/>
  <c r="N209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P11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8" i="2538"/>
  <c r="O79" i="2538"/>
  <c r="O80" i="2538"/>
  <c r="O81" i="2538"/>
  <c r="O84" i="2538"/>
  <c r="O89" i="2538"/>
  <c r="O90" i="2538"/>
  <c r="O7" i="2538"/>
  <c r="O8" i="2538"/>
  <c r="O9" i="2538"/>
  <c r="O7" i="2536"/>
  <c r="F136" i="2538"/>
  <c r="P28" i="2539"/>
  <c r="Q28" i="2539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P28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59" i="2540"/>
  <c r="P59" i="2540"/>
  <c r="Q58" i="2540"/>
  <c r="P58" i="2540"/>
  <c r="Q57" i="2540"/>
  <c r="P57" i="2540"/>
  <c r="Q56" i="2540"/>
  <c r="P56" i="2540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P63" i="2539"/>
  <c r="Q62" i="2539"/>
  <c r="P62" i="2539"/>
  <c r="Q61" i="2539"/>
  <c r="P61" i="2539"/>
  <c r="Q60" i="2539"/>
  <c r="P60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R30" i="2536" l="1"/>
  <c r="Q7" i="2538"/>
  <c r="R34" i="2536"/>
  <c r="R90" i="2536"/>
  <c r="R88" i="2536"/>
  <c r="R86" i="2536"/>
  <c r="R84" i="2536"/>
  <c r="R82" i="2536"/>
  <c r="R80" i="2536"/>
  <c r="R78" i="2536"/>
  <c r="R76" i="2536"/>
  <c r="R74" i="2536"/>
  <c r="R72" i="2536"/>
  <c r="R69" i="2536"/>
  <c r="R67" i="2536"/>
  <c r="R65" i="2536"/>
  <c r="R63" i="2536"/>
  <c r="R61" i="2536"/>
  <c r="R59" i="2536"/>
  <c r="R57" i="2536"/>
  <c r="Q142" i="2541"/>
  <c r="Q138" i="2541"/>
  <c r="Q136" i="2541"/>
  <c r="Q134" i="2541"/>
  <c r="Q132" i="2541"/>
  <c r="Q127" i="2541"/>
  <c r="Q121" i="2541"/>
  <c r="Q119" i="2541"/>
  <c r="Q117" i="2541"/>
  <c r="Q115" i="2541"/>
  <c r="Q111" i="2541"/>
  <c r="Q107" i="2541"/>
  <c r="Q105" i="2541"/>
  <c r="D164" i="2537"/>
  <c r="P7" i="2537"/>
  <c r="R95" i="2536"/>
  <c r="R99" i="2536"/>
  <c r="R103" i="2536"/>
  <c r="E164" i="2537"/>
  <c r="Q7" i="2537"/>
  <c r="R89" i="2536"/>
  <c r="R87" i="2536"/>
  <c r="R85" i="2536"/>
  <c r="R83" i="2536"/>
  <c r="R81" i="2536"/>
  <c r="R79" i="2536"/>
  <c r="R77" i="2536"/>
  <c r="R75" i="2536"/>
  <c r="R73" i="2536"/>
  <c r="R70" i="2536"/>
  <c r="R68" i="2536"/>
  <c r="R66" i="2536"/>
  <c r="R64" i="2536"/>
  <c r="R62" i="2536"/>
  <c r="R60" i="2536"/>
  <c r="R58" i="2536"/>
  <c r="D127" i="2540"/>
  <c r="P7" i="2540"/>
  <c r="Q143" i="2541"/>
  <c r="Q141" i="2541"/>
  <c r="Q139" i="2541"/>
  <c r="Q135" i="2541"/>
  <c r="Q131" i="2541"/>
  <c r="Q126" i="2541"/>
  <c r="Q124" i="2541"/>
  <c r="Q122" i="2541"/>
  <c r="Q120" i="2541"/>
  <c r="Q118" i="2541"/>
  <c r="Q116" i="2541"/>
  <c r="Q112" i="2541"/>
  <c r="Q106" i="2541"/>
  <c r="Q104" i="2541"/>
  <c r="R52" i="2536"/>
  <c r="R50" i="2536"/>
  <c r="R48" i="2536"/>
  <c r="R46" i="2536"/>
  <c r="R44" i="2536"/>
  <c r="R42" i="2536"/>
  <c r="R40" i="2536"/>
  <c r="R38" i="2536"/>
  <c r="R94" i="2536"/>
  <c r="R91" i="2536"/>
  <c r="G142" i="2540"/>
  <c r="F114" i="2540"/>
  <c r="R100" i="2536"/>
  <c r="R32" i="2536"/>
  <c r="R36" i="2536"/>
  <c r="R97" i="2536"/>
  <c r="R101" i="2536"/>
  <c r="R96" i="2536"/>
  <c r="R33" i="2536"/>
  <c r="R98" i="2536"/>
  <c r="R102" i="2536"/>
  <c r="R31" i="2536"/>
  <c r="R49" i="2536"/>
  <c r="R45" i="2536"/>
  <c r="R41" i="2536"/>
  <c r="R37" i="2536"/>
  <c r="R35" i="2536"/>
  <c r="R104" i="2536"/>
  <c r="D148" i="2538"/>
  <c r="G148" i="2538" s="1"/>
  <c r="R90" i="2538"/>
  <c r="R67" i="2538"/>
  <c r="E147" i="2538"/>
  <c r="G147" i="2538" s="1"/>
  <c r="D146" i="2538"/>
  <c r="E146" i="2538"/>
  <c r="R27" i="2538"/>
  <c r="D167" i="2537"/>
  <c r="C228" i="2541" s="1"/>
  <c r="Q113" i="2537"/>
  <c r="R122" i="2537"/>
  <c r="R64" i="2539"/>
  <c r="F150" i="2538"/>
  <c r="R32" i="2540"/>
  <c r="R56" i="2540"/>
  <c r="R86" i="2537"/>
  <c r="R69" i="2538"/>
  <c r="R61" i="2538"/>
  <c r="R57" i="2538"/>
  <c r="R53" i="2538"/>
  <c r="R49" i="2538"/>
  <c r="R37" i="2538"/>
  <c r="R112" i="2537"/>
  <c r="R108" i="2537"/>
  <c r="F145" i="2540"/>
  <c r="R64" i="2540"/>
  <c r="G157" i="2536"/>
  <c r="F129" i="2536"/>
  <c r="R28" i="2539"/>
  <c r="F143" i="2540"/>
  <c r="R75" i="2539"/>
  <c r="R94" i="2538"/>
  <c r="R87" i="2537"/>
  <c r="Q103" i="2541"/>
  <c r="Q95" i="2541"/>
  <c r="Q87" i="2541"/>
  <c r="Q83" i="2541"/>
  <c r="Q79" i="2541"/>
  <c r="Q75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30" i="2540"/>
  <c r="R69" i="2539"/>
  <c r="R76" i="2538"/>
  <c r="R72" i="2538"/>
  <c r="R68" i="2538"/>
  <c r="R64" i="2538"/>
  <c r="R48" i="2538"/>
  <c r="R44" i="2538"/>
  <c r="R32" i="2538"/>
  <c r="G135" i="2538"/>
  <c r="D218" i="2541"/>
  <c r="F247" i="2541" s="1"/>
  <c r="R58" i="2540"/>
  <c r="R62" i="2540"/>
  <c r="G118" i="2540"/>
  <c r="F118" i="2540"/>
  <c r="F142" i="2536"/>
  <c r="F157" i="2536"/>
  <c r="D159" i="2536"/>
  <c r="G105" i="2539"/>
  <c r="R74" i="2539"/>
  <c r="R78" i="2538"/>
  <c r="R70" i="2538"/>
  <c r="R62" i="2538"/>
  <c r="R50" i="2538"/>
  <c r="R46" i="2538"/>
  <c r="R42" i="2538"/>
  <c r="R30" i="2538"/>
  <c r="F137" i="2538"/>
  <c r="R110" i="2537"/>
  <c r="R83" i="2537"/>
  <c r="R31" i="2537"/>
  <c r="R88" i="2537"/>
  <c r="R84" i="2537"/>
  <c r="R76" i="2537"/>
  <c r="R72" i="2537"/>
  <c r="R64" i="2537"/>
  <c r="R48" i="2537"/>
  <c r="R44" i="2537"/>
  <c r="R40" i="2537"/>
  <c r="R36" i="2537"/>
  <c r="Q76" i="2541"/>
  <c r="Q98" i="2541"/>
  <c r="Q90" i="2541"/>
  <c r="Q86" i="2541"/>
  <c r="Q82" i="2541"/>
  <c r="Q78" i="2541"/>
  <c r="Q74" i="2541"/>
  <c r="Q58" i="2541"/>
  <c r="Q54" i="2541"/>
  <c r="Q50" i="2541"/>
  <c r="Q93" i="2541"/>
  <c r="Q77" i="2541"/>
  <c r="Q73" i="2541"/>
  <c r="Q48" i="2541"/>
  <c r="R44" i="2540"/>
  <c r="F125" i="2540"/>
  <c r="G145" i="2540"/>
  <c r="R55" i="2540"/>
  <c r="G107" i="2539"/>
  <c r="R57" i="2539"/>
  <c r="R31" i="2539"/>
  <c r="R55" i="2539"/>
  <c r="F104" i="2539"/>
  <c r="R77" i="2539"/>
  <c r="F105" i="2539"/>
  <c r="R56" i="2539"/>
  <c r="R29" i="2538"/>
  <c r="R80" i="2538"/>
  <c r="R95" i="2537"/>
  <c r="R91" i="2537"/>
  <c r="R123" i="2537"/>
  <c r="R109" i="2537"/>
  <c r="Q53" i="2541"/>
  <c r="R28" i="2540"/>
  <c r="R36" i="2540"/>
  <c r="R40" i="2540"/>
  <c r="R52" i="2540"/>
  <c r="R34" i="2540"/>
  <c r="R42" i="2540"/>
  <c r="R73" i="2540"/>
  <c r="G116" i="2540"/>
  <c r="R60" i="2540"/>
  <c r="R31" i="2540"/>
  <c r="D133" i="2536"/>
  <c r="C221" i="2541" s="1"/>
  <c r="E250" i="2541" s="1"/>
  <c r="G131" i="2536"/>
  <c r="G128" i="2536"/>
  <c r="G132" i="2536"/>
  <c r="R39" i="2539"/>
  <c r="R67" i="2539"/>
  <c r="R32" i="2539"/>
  <c r="R68" i="2539"/>
  <c r="R60" i="2539"/>
  <c r="R27" i="2539"/>
  <c r="R35" i="2539"/>
  <c r="R43" i="2539"/>
  <c r="R59" i="2539"/>
  <c r="R36" i="2539"/>
  <c r="R62" i="2539"/>
  <c r="R72" i="2539"/>
  <c r="R47" i="2539"/>
  <c r="D128" i="2539"/>
  <c r="R40" i="2539"/>
  <c r="R42" i="2539"/>
  <c r="R54" i="2539"/>
  <c r="R66" i="2539"/>
  <c r="R92" i="2538"/>
  <c r="G139" i="2538"/>
  <c r="F139" i="2538"/>
  <c r="R89" i="2538"/>
  <c r="R66" i="2538"/>
  <c r="G137" i="2538"/>
  <c r="D166" i="2538"/>
  <c r="R82" i="2538"/>
  <c r="R91" i="2538"/>
  <c r="R71" i="2538"/>
  <c r="R51" i="2538"/>
  <c r="R46" i="2537"/>
  <c r="R97" i="2537"/>
  <c r="R89" i="2537"/>
  <c r="R50" i="2537"/>
  <c r="R30" i="2537"/>
  <c r="R106" i="2537"/>
  <c r="R85" i="2537"/>
  <c r="R98" i="2537"/>
  <c r="Q85" i="2541"/>
  <c r="Q81" i="2541"/>
  <c r="Q57" i="2541"/>
  <c r="Q80" i="2541"/>
  <c r="Q72" i="2541"/>
  <c r="Q56" i="2541"/>
  <c r="Q92" i="2541"/>
  <c r="Q68" i="2541"/>
  <c r="Q60" i="2541"/>
  <c r="R50" i="2540"/>
  <c r="R43" i="2540"/>
  <c r="R69" i="2540"/>
  <c r="F116" i="2540"/>
  <c r="R74" i="2540"/>
  <c r="R37" i="2540"/>
  <c r="R41" i="2540"/>
  <c r="R48" i="2540"/>
  <c r="F144" i="2540"/>
  <c r="D144" i="2540" s="1"/>
  <c r="R68" i="2540"/>
  <c r="F132" i="2536"/>
  <c r="G129" i="2536"/>
  <c r="D160" i="2536"/>
  <c r="F158" i="2536"/>
  <c r="F130" i="2536"/>
  <c r="F107" i="2539"/>
  <c r="R34" i="2539"/>
  <c r="R61" i="2539"/>
  <c r="G103" i="2539"/>
  <c r="D108" i="2539"/>
  <c r="R29" i="2539"/>
  <c r="R79" i="2539"/>
  <c r="D130" i="2539"/>
  <c r="R44" i="2539"/>
  <c r="R48" i="2539"/>
  <c r="R84" i="2538"/>
  <c r="R59" i="2538"/>
  <c r="R36" i="2538"/>
  <c r="R28" i="2538"/>
  <c r="R73" i="2538"/>
  <c r="R65" i="2538"/>
  <c r="R58" i="2538"/>
  <c r="R54" i="2538"/>
  <c r="F164" i="2538"/>
  <c r="R81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R77" i="2537"/>
  <c r="R69" i="2537"/>
  <c r="R65" i="2537"/>
  <c r="R61" i="2537"/>
  <c r="R57" i="2537"/>
  <c r="R53" i="2537"/>
  <c r="G174" i="2537"/>
  <c r="G165" i="2537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29" i="2537"/>
  <c r="F138" i="2538"/>
  <c r="F165" i="2538"/>
  <c r="D165" i="2538" s="1"/>
  <c r="G138" i="2538"/>
  <c r="R27" i="2540"/>
  <c r="R41" i="2539"/>
  <c r="R45" i="2539"/>
  <c r="F106" i="2539"/>
  <c r="G129" i="2539"/>
  <c r="D129" i="2539" s="1"/>
  <c r="R27" i="2536"/>
  <c r="G143" i="2540"/>
  <c r="E119" i="2540"/>
  <c r="F115" i="2540"/>
  <c r="R29" i="2540"/>
  <c r="F162" i="2538"/>
  <c r="C219" i="2541"/>
  <c r="F135" i="2538"/>
  <c r="G127" i="2539"/>
  <c r="D127" i="2539" s="1"/>
  <c r="G104" i="2539"/>
  <c r="F174" i="2537"/>
  <c r="R58" i="2539"/>
  <c r="G163" i="2538"/>
  <c r="G136" i="2538"/>
  <c r="D119" i="2540"/>
  <c r="C222" i="2541" s="1"/>
  <c r="F142" i="2540"/>
  <c r="G114" i="2540"/>
  <c r="R70" i="2539"/>
  <c r="R63" i="2539"/>
  <c r="R81" i="2537"/>
  <c r="E133" i="2536"/>
  <c r="G156" i="2536"/>
  <c r="D156" i="2536" s="1"/>
  <c r="G164" i="2538"/>
  <c r="G158" i="2536"/>
  <c r="G130" i="2536"/>
  <c r="D175" i="2537"/>
  <c r="R46" i="2540"/>
  <c r="R70" i="2540"/>
  <c r="Q144" i="2541"/>
  <c r="R102" i="2537"/>
  <c r="R78" i="2537"/>
  <c r="R70" i="2537"/>
  <c r="R93" i="2538"/>
  <c r="R40" i="2538"/>
  <c r="D178" i="2537"/>
  <c r="R30" i="2539"/>
  <c r="R51" i="2540"/>
  <c r="E141" i="2538"/>
  <c r="R38" i="2539"/>
  <c r="R46" i="2539"/>
  <c r="Q49" i="2541"/>
  <c r="R104" i="2537"/>
  <c r="R38" i="2538"/>
  <c r="R34" i="2538"/>
  <c r="F163" i="2538"/>
  <c r="R73" i="2539"/>
  <c r="E108" i="2539"/>
  <c r="F103" i="2539"/>
  <c r="R61" i="2540"/>
  <c r="R124" i="2537"/>
  <c r="D126" i="2539"/>
  <c r="G162" i="2538"/>
  <c r="F131" i="2536"/>
  <c r="R93" i="2537"/>
  <c r="R79" i="2537"/>
  <c r="R60" i="2537"/>
  <c r="R45" i="2537"/>
  <c r="R33" i="2537"/>
  <c r="D146" i="2540"/>
  <c r="C220" i="2541" l="1"/>
  <c r="E249" i="2541" s="1"/>
  <c r="D109" i="2539"/>
  <c r="D142" i="2540"/>
  <c r="D157" i="2536"/>
  <c r="E127" i="2540"/>
  <c r="F127" i="2540" s="1"/>
  <c r="Q7" i="2540"/>
  <c r="R7" i="2540" s="1"/>
  <c r="D128" i="2540"/>
  <c r="C232" i="2541" s="1"/>
  <c r="E151" i="2538"/>
  <c r="R7" i="2538"/>
  <c r="D151" i="2538"/>
  <c r="C229" i="2541" s="1"/>
  <c r="R113" i="2537"/>
  <c r="D145" i="2540"/>
  <c r="D174" i="2537"/>
  <c r="D143" i="2540"/>
  <c r="F141" i="2536"/>
  <c r="R7" i="2539"/>
  <c r="D143" i="2536"/>
  <c r="G166" i="2537"/>
  <c r="F139" i="2536"/>
  <c r="F113" i="2539"/>
  <c r="F114" i="2539"/>
  <c r="F119" i="2540"/>
  <c r="D158" i="2536"/>
  <c r="F149" i="2538"/>
  <c r="F133" i="2536"/>
  <c r="F148" i="2538"/>
  <c r="D164" i="2538"/>
  <c r="G124" i="2540"/>
  <c r="F124" i="2540"/>
  <c r="E128" i="2540"/>
  <c r="D163" i="2538"/>
  <c r="F146" i="2538"/>
  <c r="D219" i="2541"/>
  <c r="E219" i="2541" s="1"/>
  <c r="G141" i="2538"/>
  <c r="H141" i="2538" s="1"/>
  <c r="G164" i="2537"/>
  <c r="F164" i="2537"/>
  <c r="F140" i="2536"/>
  <c r="E143" i="2536"/>
  <c r="D221" i="2541"/>
  <c r="G133" i="2536"/>
  <c r="F112" i="2539"/>
  <c r="E116" i="2539"/>
  <c r="E251" i="2541"/>
  <c r="F147" i="2538"/>
  <c r="F126" i="2540"/>
  <c r="F141" i="2538"/>
  <c r="G146" i="2538"/>
  <c r="D162" i="2538"/>
  <c r="E167" i="2537"/>
  <c r="G163" i="2537"/>
  <c r="F163" i="2537"/>
  <c r="F108" i="2539"/>
  <c r="D220" i="2541"/>
  <c r="G108" i="2539"/>
  <c r="H108" i="2539" s="1"/>
  <c r="C218" i="2541"/>
  <c r="G158" i="2537"/>
  <c r="E248" i="2541"/>
  <c r="D222" i="2541"/>
  <c r="E222" i="2541" s="1"/>
  <c r="G119" i="2540"/>
  <c r="H119" i="2540" s="1"/>
  <c r="F166" i="2537"/>
  <c r="G127" i="2540" l="1"/>
  <c r="G151" i="2538"/>
  <c r="G128" i="2540"/>
  <c r="H128" i="2540" s="1"/>
  <c r="C231" i="2541"/>
  <c r="G143" i="2536"/>
  <c r="F143" i="2536"/>
  <c r="R7" i="2537"/>
  <c r="F151" i="2538"/>
  <c r="D228" i="2541"/>
  <c r="G167" i="2537"/>
  <c r="F249" i="2541"/>
  <c r="C249" i="2541" s="1"/>
  <c r="F220" i="2541"/>
  <c r="E220" i="2541"/>
  <c r="F248" i="2541"/>
  <c r="C248" i="2541" s="1"/>
  <c r="F219" i="2541"/>
  <c r="D223" i="2541"/>
  <c r="F221" i="2541"/>
  <c r="F250" i="2541"/>
  <c r="C250" i="2541" s="1"/>
  <c r="E221" i="2541"/>
  <c r="D229" i="2541"/>
  <c r="F229" i="2541" s="1"/>
  <c r="D231" i="2541"/>
  <c r="F115" i="2539"/>
  <c r="F116" i="2539" s="1"/>
  <c r="D116" i="2539"/>
  <c r="C230" i="2541" s="1"/>
  <c r="F167" i="2537"/>
  <c r="D232" i="2541"/>
  <c r="E247" i="2541"/>
  <c r="C247" i="2541" s="1"/>
  <c r="C223" i="2541"/>
  <c r="C224" i="2541" s="1"/>
  <c r="E218" i="2541"/>
  <c r="F218" i="2541"/>
  <c r="F128" i="2540"/>
  <c r="F222" i="2541"/>
  <c r="F251" i="2541"/>
  <c r="C251" i="2541" s="1"/>
  <c r="D230" i="2541"/>
  <c r="F228" i="2541" l="1"/>
  <c r="D233" i="2541"/>
  <c r="D234" i="2541" s="1"/>
  <c r="G116" i="2539"/>
  <c r="F230" i="2541"/>
  <c r="F231" i="2541"/>
  <c r="E231" i="2541"/>
  <c r="F232" i="2541"/>
  <c r="E232" i="2541"/>
  <c r="E230" i="2541"/>
  <c r="C233" i="2541"/>
  <c r="C234" i="2541" s="1"/>
  <c r="E223" i="2541"/>
  <c r="E229" i="2541"/>
  <c r="F223" i="2541"/>
  <c r="G223" i="2541" s="1"/>
  <c r="E228" i="2541"/>
  <c r="E233" i="2541" l="1"/>
  <c r="F233" i="2541"/>
</calcChain>
</file>

<file path=xl/sharedStrings.xml><?xml version="1.0" encoding="utf-8"?>
<sst xmlns="http://schemas.openxmlformats.org/spreadsheetml/2006/main" count="3422" uniqueCount="445">
  <si>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</si>
  <si>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</si>
  <si>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</si>
  <si>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</si>
  <si>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</si>
  <si>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</si>
  <si>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</si>
  <si>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</si>
  <si>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</si>
  <si>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</si>
  <si>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</si>
  <si>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</si>
  <si>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</si>
  <si>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</si>
  <si>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</si>
  <si>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</si>
  <si>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</si>
  <si>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</si>
  <si>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</si>
  <si>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</si>
  <si>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</si>
  <si>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</si>
  <si>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</si>
  <si>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</si>
  <si>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</si>
  <si>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</si>
  <si>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</si>
  <si>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</si>
  <si>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</si>
  <si>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</si>
  <si>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</si>
  <si>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</si>
  <si>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</si>
  <si>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</si>
  <si>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</si>
  <si>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</si>
  <si>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</si>
  <si>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</si>
  <si>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</si>
  <si>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</si>
  <si>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</si>
  <si>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</si>
  <si>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</si>
  <si>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</si>
  <si>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</si>
  <si>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</si>
  <si>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</si>
  <si>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</si>
  <si>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</si>
  <si>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</si>
  <si>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</si>
  <si>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</si>
  <si>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</si>
  <si>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</si>
  <si>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</si>
  <si>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</si>
  <si>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</si>
  <si>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</si>
  <si>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</si>
  <si>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</si>
  <si>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</si>
  <si>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</si>
  <si>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</si>
  <si>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</si>
  <si>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</si>
  <si>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</si>
  <si>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</si>
  <si>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</si>
  <si>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</si>
  <si>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</si>
  <si>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</si>
  <si>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</si>
  <si>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</si>
  <si>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</si>
  <si>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</si>
  <si>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</si>
  <si>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</si>
  <si>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</si>
  <si>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</si>
  <si>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</si>
  <si>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</si>
  <si>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</si>
  <si>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</si>
  <si>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</si>
  <si>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</si>
  <si>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</si>
  <si>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</si>
  <si>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</si>
  <si>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</si>
  <si>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</si>
  <si>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</si>
  <si>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</si>
  <si>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</si>
  <si>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</si>
  <si>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</si>
  <si>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</si>
  <si>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</si>
  <si>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</si>
  <si>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</si>
  <si>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</si>
  <si>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</si>
  <si>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</si>
  <si>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</si>
  <si>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</si>
  <si>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</si>
  <si>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</si>
  <si>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</si>
  <si>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</si>
  <si>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</si>
  <si>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</si>
  <si>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</si>
  <si>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</si>
  <si>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</si>
  <si>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</si>
  <si>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</si>
  <si>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</si>
  <si>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</si>
  <si>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</si>
  <si>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</si>
  <si>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</si>
  <si>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</si>
  <si>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</si>
  <si>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</si>
  <si>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</si>
  <si>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</si>
  <si>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</si>
  <si>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</si>
  <si>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</si>
  <si>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</si>
  <si>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</si>
  <si>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</si>
  <si>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</si>
  <si>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</si>
  <si>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</si>
  <si>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</si>
  <si>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</si>
  <si>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</si>
  <si>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</si>
  <si>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</si>
  <si>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</si>
  <si>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</si>
  <si>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</si>
  <si>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</si>
  <si>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</si>
  <si>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</si>
  <si>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</si>
  <si>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</si>
  <si>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</si>
  <si>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</si>
  <si>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</si>
  <si>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</si>
  <si>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</si>
  <si>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</si>
  <si>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</si>
  <si>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</si>
  <si>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</si>
  <si>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</si>
  <si>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</si>
  <si>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</si>
  <si>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</si>
  <si>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</si>
  <si>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</si>
  <si>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</si>
  <si>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</si>
  <si>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</si>
  <si>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</si>
  <si>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</si>
  <si>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</si>
  <si>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</si>
  <si>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</si>
  <si>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</si>
  <si>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</si>
  <si>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</si>
  <si>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</si>
  <si>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</si>
  <si>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</si>
  <si>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</si>
  <si>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</si>
  <si>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</si>
  <si>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</si>
  <si>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</si>
  <si>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</si>
  <si>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</si>
  <si>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</si>
  <si>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</si>
  <si>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</si>
  <si>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</si>
  <si>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</si>
  <si>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</si>
  <si>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</si>
  <si>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</si>
  <si>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</si>
  <si>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</si>
  <si>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</si>
  <si>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</si>
  <si>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</si>
  <si>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</si>
  <si>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</si>
  <si>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</si>
  <si>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</si>
  <si>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</si>
  <si>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</si>
  <si>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</si>
  <si>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</si>
  <si>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</si>
  <si>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</si>
  <si>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</si>
  <si>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</si>
  <si>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</si>
  <si>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</si>
  <si>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</si>
  <si>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</si>
  <si>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</si>
  <si>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</si>
  <si>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</si>
  <si>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</si>
  <si>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</si>
  <si>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</si>
  <si>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</si>
  <si>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</si>
  <si>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</si>
  <si>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</si>
  <si>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</si>
  <si>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</si>
  <si>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</si>
  <si>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</si>
  <si>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</si>
  <si>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</si>
  <si>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</si>
  <si>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</si>
  <si>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</si>
  <si>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</si>
  <si>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</si>
  <si>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</si>
  <si>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</si>
  <si>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</si>
  <si>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</si>
  <si>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</si>
  <si>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</si>
  <si>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</si>
  <si>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</si>
  <si>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</si>
  <si>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</si>
  <si>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</si>
  <si>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</si>
  <si>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</si>
  <si>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</si>
  <si>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</si>
  <si>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</si>
  <si>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</si>
  <si>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</si>
  <si>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</si>
  <si>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</si>
  <si>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</si>
  <si>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</si>
  <si>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</si>
  <si>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</si>
  <si>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</si>
  <si>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</si>
  <si>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</si>
  <si>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</si>
  <si>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</si>
  <si>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</si>
  <si>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</si>
  <si>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</si>
  <si>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</si>
  <si>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</si>
  <si>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</si>
  <si>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</si>
  <si>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</si>
  <si>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</si>
  <si>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</si>
  <si>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</si>
  <si>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</si>
  <si>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</si>
  <si>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</si>
  <si>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</si>
  <si>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</si>
  <si>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</si>
  <si>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</si>
  <si>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</si>
  <si>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</si>
  <si>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</si>
  <si>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</si>
  <si>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</si>
  <si>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</si>
  <si>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</si>
  <si>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</si>
  <si>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</si>
  <si>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</si>
  <si>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</si>
  <si>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</si>
  <si>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</si>
  <si>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</si>
  <si>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</si>
  <si>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</si>
  <si>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</si>
  <si>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</si>
  <si>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</si>
  <si>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</si>
  <si>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</si>
  <si>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</si>
  <si>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</si>
  <si>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</si>
  <si>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</si>
  <si>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</si>
  <si>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</si>
  <si>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</si>
  <si>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</si>
  <si>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</si>
  <si>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</si>
  <si>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</si>
  <si>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</si>
  <si>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</si>
  <si>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</si>
  <si>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</si>
  <si>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</si>
  <si>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</si>
  <si>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</si>
  <si>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</si>
  <si>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</si>
  <si>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</si>
  <si>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</si>
  <si>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</si>
  <si>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</si>
  <si>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</si>
  <si>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</si>
  <si>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</si>
  <si>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</si>
  <si>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</si>
  <si>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</si>
  <si>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</si>
  <si>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</si>
  <si>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</si>
  <si>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</si>
  <si>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</si>
  <si>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</si>
  <si>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</si>
  <si>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</si>
  <si>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</si>
  <si>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</si>
  <si>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</si>
  <si>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</si>
  <si>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</si>
  <si>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</si>
  <si>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</si>
  <si>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</si>
  <si>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</si>
  <si>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</si>
  <si>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</si>
  <si>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</si>
  <si>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</si>
  <si>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</si>
  <si>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</si>
  <si>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</si>
  <si>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</si>
  <si>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</si>
  <si>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</si>
  <si>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</si>
  <si>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</si>
  <si>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</si>
  <si>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</si>
  <si>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</si>
  <si>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</si>
  <si>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</si>
  <si>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</si>
  <si>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</si>
  <si>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</si>
  <si>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</si>
  <si>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</si>
  <si>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</si>
  <si>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</si>
  <si>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</si>
  <si>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</si>
  <si>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</si>
  <si>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</si>
  <si>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</si>
  <si>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</si>
  <si>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</si>
  <si>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</si>
  <si>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</si>
  <si>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</si>
  <si>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</si>
  <si>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</si>
  <si>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</si>
  <si>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</si>
  <si>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</si>
  <si>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</si>
  <si>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</si>
  <si>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</si>
  <si>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</si>
  <si>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</si>
  <si>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</si>
  <si>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</si>
  <si>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</si>
  <si>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</si>
  <si>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</si>
  <si>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</si>
  <si>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</si>
  <si>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</si>
  <si>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</si>
  <si>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</si>
  <si>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</si>
  <si>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</si>
  <si>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</si>
  <si>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</si>
  <si>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</si>
  <si>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</si>
  <si>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</si>
  <si>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</si>
  <si>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</si>
  <si>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</si>
  <si>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</si>
  <si>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</si>
  <si>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</si>
  <si>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</si>
  <si>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</si>
  <si>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</si>
  <si>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</si>
  <si>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</si>
  <si>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</si>
  <si>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</si>
  <si>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</si>
  <si>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</si>
  <si>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</si>
  <si>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</si>
  <si>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</si>
  <si>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</si>
  <si>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</si>
  <si>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</si>
  <si>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</si>
  <si>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</si>
  <si>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</si>
  <si>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</si>
  <si>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</si>
  <si>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</si>
  <si>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</si>
  <si>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</si>
  <si>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MCJD</t>
  </si>
  <si>
    <t xml:space="preserve">                                     -   </t>
  </si>
  <si>
    <t xml:space="preserve">                       -   </t>
  </si>
  <si>
    <t xml:space="preserve">                              -   </t>
  </si>
  <si>
    <t>LIQUIDACION AL 30 JULIO 2020</t>
  </si>
  <si>
    <t>LIQUIDACION AL 30 DE JULIO 2020</t>
  </si>
  <si>
    <t xml:space="preserve">LIQUIDACION AL 30 DE JULIO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</si>
</sst>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55" x14ac:knownFonts="1">
    <font>
      <sz val="10"/>
      <name val="Arial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sz val="11"/>
      <color theme="4" tint="0.79998168889431442"/>
      <name val="Calibri"/>
      <family val="2"/>
    </font>
    <font>
      <b/>
      <sz val="10"/>
      <color theme="4" tint="0.79998168889431442"/>
      <name val="Arial"/>
      <family val="2"/>
    </font>
    <font>
      <b/>
      <sz val="11"/>
      <color theme="4" tint="0.79998168889431442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5" applyNumberFormat="0" applyAlignment="0" applyProtection="0"/>
    <xf numFmtId="0" fontId="23" fillId="21" borderId="6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7" fillId="28" borderId="5" applyNumberFormat="0" applyAlignment="0" applyProtection="0"/>
    <xf numFmtId="0" fontId="28" fillId="29" borderId="0" applyNumberFormat="0" applyBorder="0" applyAlignment="0" applyProtection="0"/>
    <xf numFmtId="165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9" fillId="30" borderId="0" applyNumberFormat="0" applyBorder="0" applyAlignment="0" applyProtection="0"/>
    <xf numFmtId="0" fontId="20" fillId="0" borderId="0"/>
    <xf numFmtId="0" fontId="20" fillId="0" borderId="0"/>
    <xf numFmtId="0" fontId="4" fillId="31" borderId="9" applyNumberFormat="0" applyFont="0" applyAlignment="0" applyProtection="0"/>
    <xf numFmtId="0" fontId="8" fillId="31" borderId="9" applyNumberFormat="0" applyFont="0" applyAlignment="0" applyProtection="0"/>
    <xf numFmtId="0" fontId="11" fillId="31" borderId="9" applyNumberFormat="0" applyFont="0" applyAlignment="0" applyProtection="0"/>
    <xf numFmtId="0" fontId="20" fillId="31" borderId="9" applyNumberFormat="0" applyFont="0" applyAlignment="0" applyProtection="0"/>
    <xf numFmtId="9" fontId="3" fillId="0" borderId="0" applyFont="0" applyFill="0" applyBorder="0" applyAlignment="0" applyProtection="0"/>
    <xf numFmtId="0" fontId="30" fillId="2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2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</cellStyleXfs>
  <cellXfs count="286">
    <xf numFmtId="0" fontId="0" fillId="0" borderId="0" xfId="0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4" fontId="5" fillId="0" borderId="0" xfId="0" applyNumberFormat="1" applyFont="1"/>
    <xf numFmtId="4" fontId="5" fillId="0" borderId="0" xfId="0" applyNumberFormat="1" applyFont="1" applyAlignment="1"/>
    <xf numFmtId="4" fontId="5" fillId="0" borderId="0" xfId="0" applyNumberFormat="1" applyFont="1" applyAlignment="1">
      <alignment horizontal="center"/>
    </xf>
    <xf numFmtId="4" fontId="7" fillId="0" borderId="0" xfId="0" applyNumberFormat="1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6" fillId="32" borderId="14" xfId="35" applyFont="1" applyFill="1" applyBorder="1" applyAlignment="1">
      <alignment horizontal="center" vertical="center" wrapText="1"/>
    </xf>
    <xf numFmtId="4" fontId="6" fillId="32" borderId="14" xfId="35" applyNumberFormat="1" applyFont="1" applyFill="1" applyBorder="1" applyAlignment="1">
      <alignment horizontal="center" vertical="center" wrapText="1"/>
    </xf>
    <xf numFmtId="165" fontId="7" fillId="0" borderId="0" xfId="32" applyFont="1" applyAlignment="1">
      <alignment horizontal="left"/>
    </xf>
    <xf numFmtId="164" fontId="0" fillId="0" borderId="0" xfId="33" applyFont="1"/>
    <xf numFmtId="0" fontId="13" fillId="0" borderId="0" xfId="0" applyFont="1"/>
    <xf numFmtId="164" fontId="13" fillId="0" borderId="0" xfId="33" applyFont="1"/>
    <xf numFmtId="0" fontId="3" fillId="0" borderId="0" xfId="0" applyFont="1"/>
    <xf numFmtId="4" fontId="5" fillId="32" borderId="14" xfId="35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0" fontId="3" fillId="0" borderId="0" xfId="41" applyNumberFormat="1" applyFont="1"/>
    <xf numFmtId="10" fontId="13" fillId="0" borderId="0" xfId="41" applyNumberFormat="1" applyFont="1"/>
    <xf numFmtId="4" fontId="15" fillId="0" borderId="0" xfId="0" applyNumberFormat="1" applyFont="1"/>
    <xf numFmtId="10" fontId="3" fillId="0" borderId="0" xfId="41" applyNumberFormat="1" applyFont="1" applyBorder="1"/>
    <xf numFmtId="4" fontId="7" fillId="0" borderId="0" xfId="0" applyNumberFormat="1" applyFont="1" applyFill="1"/>
    <xf numFmtId="165" fontId="37" fillId="0" borderId="0" xfId="32" applyFont="1" applyFill="1"/>
    <xf numFmtId="164" fontId="13" fillId="0" borderId="0" xfId="33" applyFont="1" applyFill="1"/>
    <xf numFmtId="4" fontId="5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/>
    <xf numFmtId="0" fontId="15" fillId="0" borderId="0" xfId="0" applyFont="1"/>
    <xf numFmtId="4" fontId="15" fillId="0" borderId="0" xfId="0" applyNumberFormat="1" applyFont="1" applyFill="1"/>
    <xf numFmtId="165" fontId="15" fillId="0" borderId="0" xfId="32" applyFont="1" applyAlignment="1">
      <alignment horizontal="lef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 applyAlignment="1">
      <alignment horizontal="right"/>
    </xf>
    <xf numFmtId="165" fontId="15" fillId="0" borderId="0" xfId="32" applyFont="1" applyFill="1"/>
    <xf numFmtId="10" fontId="10" fillId="0" borderId="0" xfId="41" applyNumberFormat="1" applyFont="1"/>
    <xf numFmtId="0" fontId="6" fillId="33" borderId="15" xfId="35" applyFont="1" applyFill="1" applyBorder="1" applyAlignment="1">
      <alignment horizontal="center" vertical="center" wrapText="1"/>
    </xf>
    <xf numFmtId="4" fontId="6" fillId="33" borderId="15" xfId="35" applyNumberFormat="1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164" fontId="3" fillId="0" borderId="0" xfId="33" applyFont="1"/>
    <xf numFmtId="10" fontId="15" fillId="0" borderId="0" xfId="41" applyNumberFormat="1" applyFont="1"/>
    <xf numFmtId="10" fontId="5" fillId="33" borderId="16" xfId="41" applyNumberFormat="1" applyFont="1" applyFill="1" applyBorder="1"/>
    <xf numFmtId="0" fontId="13" fillId="34" borderId="17" xfId="0" applyFont="1" applyFill="1" applyBorder="1" applyAlignment="1">
      <alignment horizontal="center" vertical="center" wrapText="1"/>
    </xf>
    <xf numFmtId="165" fontId="3" fillId="0" borderId="0" xfId="32" applyFont="1"/>
    <xf numFmtId="4" fontId="38" fillId="35" borderId="18" xfId="35" applyNumberFormat="1" applyFont="1" applyFill="1" applyBorder="1" applyAlignment="1">
      <alignment horizontal="center" vertical="center" wrapText="1"/>
    </xf>
    <xf numFmtId="4" fontId="39" fillId="35" borderId="19" xfId="0" applyNumberFormat="1" applyFont="1" applyFill="1" applyBorder="1" applyAlignment="1">
      <alignment horizontal="center" vertical="center" wrapText="1"/>
    </xf>
    <xf numFmtId="4" fontId="39" fillId="35" borderId="16" xfId="0" applyNumberFormat="1" applyFont="1" applyFill="1" applyBorder="1"/>
    <xf numFmtId="10" fontId="39" fillId="35" borderId="16" xfId="41" applyNumberFormat="1" applyFont="1" applyFill="1" applyBorder="1"/>
    <xf numFmtId="10" fontId="7" fillId="0" borderId="0" xfId="41" applyNumberFormat="1" applyFont="1"/>
    <xf numFmtId="4" fontId="13" fillId="0" borderId="0" xfId="0" applyNumberFormat="1" applyFont="1"/>
    <xf numFmtId="4" fontId="7" fillId="0" borderId="0" xfId="0" applyNumberFormat="1" applyFont="1" applyAlignment="1">
      <alignment horizontal="right"/>
    </xf>
    <xf numFmtId="4" fontId="5" fillId="33" borderId="16" xfId="0" applyNumberFormat="1" applyFont="1" applyFill="1" applyBorder="1"/>
    <xf numFmtId="4" fontId="38" fillId="35" borderId="1" xfId="0" applyNumberFormat="1" applyFont="1" applyFill="1" applyBorder="1" applyAlignment="1">
      <alignment horizontal="center" wrapText="1"/>
    </xf>
    <xf numFmtId="4" fontId="38" fillId="35" borderId="2" xfId="0" applyNumberFormat="1" applyFont="1" applyFill="1" applyBorder="1"/>
    <xf numFmtId="10" fontId="38" fillId="35" borderId="2" xfId="41" applyNumberFormat="1" applyFont="1" applyFill="1" applyBorder="1"/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12" fillId="36" borderId="2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5" fillId="33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4" fontId="10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7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/>
    </xf>
    <xf numFmtId="4" fontId="40" fillId="0" borderId="0" xfId="0" applyNumberFormat="1" applyFont="1"/>
    <xf numFmtId="4" fontId="17" fillId="36" borderId="20" xfId="0" applyNumberFormat="1" applyFont="1" applyFill="1" applyBorder="1" applyAlignment="1">
      <alignment horizontal="center" vertical="center" wrapText="1"/>
    </xf>
    <xf numFmtId="4" fontId="17" fillId="36" borderId="17" xfId="0" applyNumberFormat="1" applyFont="1" applyFill="1" applyBorder="1"/>
    <xf numFmtId="10" fontId="17" fillId="36" borderId="17" xfId="41" applyNumberFormat="1" applyFont="1" applyFill="1" applyBorder="1"/>
    <xf numFmtId="4" fontId="41" fillId="35" borderId="1" xfId="0" applyNumberFormat="1" applyFont="1" applyFill="1" applyBorder="1" applyAlignment="1">
      <alignment horizontal="center" wrapText="1"/>
    </xf>
    <xf numFmtId="4" fontId="41" fillId="35" borderId="2" xfId="0" applyNumberFormat="1" applyFont="1" applyFill="1" applyBorder="1"/>
    <xf numFmtId="10" fontId="41" fillId="35" borderId="2" xfId="41" applyNumberFormat="1" applyFont="1" applyFill="1" applyBorder="1"/>
    <xf numFmtId="0" fontId="16" fillId="0" borderId="0" xfId="0" applyFont="1" applyFill="1" applyBorder="1"/>
    <xf numFmtId="0" fontId="0" fillId="0" borderId="0" xfId="0" applyFont="1" applyFill="1" applyBorder="1"/>
    <xf numFmtId="0" fontId="15" fillId="0" borderId="0" xfId="0" applyFont="1" applyFill="1" applyBorder="1"/>
    <xf numFmtId="4" fontId="14" fillId="37" borderId="3" xfId="35" applyNumberFormat="1" applyFont="1" applyFill="1" applyBorder="1" applyAlignment="1">
      <alignment horizontal="center" vertical="center" wrapText="1"/>
    </xf>
    <xf numFmtId="4" fontId="41" fillId="35" borderId="3" xfId="35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/>
    <xf numFmtId="10" fontId="45" fillId="0" borderId="0" xfId="41" applyNumberFormat="1" applyFont="1"/>
    <xf numFmtId="164" fontId="45" fillId="0" borderId="0" xfId="33" applyFont="1"/>
    <xf numFmtId="4" fontId="46" fillId="0" borderId="0" xfId="0" applyNumberFormat="1" applyFont="1"/>
    <xf numFmtId="4" fontId="18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0" fontId="3" fillId="0" borderId="0" xfId="41" applyNumberFormat="1" applyFont="1" applyFill="1"/>
    <xf numFmtId="164" fontId="3" fillId="0" borderId="0" xfId="33" applyFont="1" applyFill="1"/>
    <xf numFmtId="4" fontId="16" fillId="0" borderId="0" xfId="0" applyNumberFormat="1" applyFont="1" applyFill="1"/>
    <xf numFmtId="0" fontId="3" fillId="0" borderId="0" xfId="0" applyFont="1" applyFill="1"/>
    <xf numFmtId="10" fontId="13" fillId="0" borderId="0" xfId="41" applyNumberFormat="1" applyFont="1" applyFill="1"/>
    <xf numFmtId="0" fontId="5" fillId="0" borderId="0" xfId="0" applyFont="1" applyFill="1"/>
    <xf numFmtId="0" fontId="7" fillId="0" borderId="0" xfId="0" applyFont="1" applyFill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7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/>
    <xf numFmtId="4" fontId="13" fillId="0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6" fillId="33" borderId="15" xfId="35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6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0" fontId="3" fillId="0" borderId="0" xfId="41" applyNumberFormat="1" applyFont="1" applyFill="1" applyBorder="1"/>
    <xf numFmtId="4" fontId="13" fillId="0" borderId="0" xfId="0" applyNumberFormat="1" applyFont="1" applyAlignment="1">
      <alignment horizontal="center"/>
    </xf>
    <xf numFmtId="0" fontId="19" fillId="38" borderId="21" xfId="35" applyFont="1" applyFill="1" applyBorder="1" applyAlignment="1">
      <alignment horizontal="center" vertical="center" wrapText="1"/>
    </xf>
    <xf numFmtId="49" fontId="19" fillId="38" borderId="21" xfId="35" applyNumberFormat="1" applyFont="1" applyFill="1" applyBorder="1" applyAlignment="1">
      <alignment horizontal="center" vertical="center" wrapText="1"/>
    </xf>
    <xf numFmtId="4" fontId="13" fillId="38" borderId="21" xfId="35" applyNumberFormat="1" applyFont="1" applyFill="1" applyBorder="1" applyAlignment="1">
      <alignment horizontal="center" vertical="center" wrapText="1"/>
    </xf>
    <xf numFmtId="4" fontId="19" fillId="38" borderId="21" xfId="35" applyNumberFormat="1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4" fontId="47" fillId="35" borderId="18" xfId="3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" fontId="13" fillId="38" borderId="22" xfId="0" applyNumberFormat="1" applyFont="1" applyFill="1" applyBorder="1" applyAlignment="1">
      <alignment horizontal="center" vertical="center" wrapText="1"/>
    </xf>
    <xf numFmtId="165" fontId="3" fillId="0" borderId="0" xfId="32" applyFont="1" applyAlignment="1">
      <alignment horizontal="left"/>
    </xf>
    <xf numFmtId="4" fontId="13" fillId="38" borderId="21" xfId="0" applyNumberFormat="1" applyFont="1" applyFill="1" applyBorder="1"/>
    <xf numFmtId="10" fontId="13" fillId="38" borderId="21" xfId="41" applyNumberFormat="1" applyFont="1" applyFill="1" applyBorder="1"/>
    <xf numFmtId="165" fontId="13" fillId="0" borderId="0" xfId="32" applyFont="1" applyFill="1"/>
    <xf numFmtId="165" fontId="3" fillId="0" borderId="0" xfId="32" applyFont="1" applyFill="1"/>
    <xf numFmtId="4" fontId="47" fillId="35" borderId="22" xfId="0" applyNumberFormat="1" applyFont="1" applyFill="1" applyBorder="1" applyAlignment="1">
      <alignment horizontal="center" vertical="center" wrapText="1"/>
    </xf>
    <xf numFmtId="4" fontId="47" fillId="35" borderId="21" xfId="0" applyNumberFormat="1" applyFont="1" applyFill="1" applyBorder="1"/>
    <xf numFmtId="10" fontId="47" fillId="35" borderId="21" xfId="41" applyNumberFormat="1" applyFont="1" applyFill="1" applyBorder="1"/>
    <xf numFmtId="0" fontId="48" fillId="0" borderId="0" xfId="0" applyFont="1"/>
    <xf numFmtId="49" fontId="48" fillId="0" borderId="0" xfId="0" applyNumberFormat="1" applyFont="1" applyAlignment="1">
      <alignment horizontal="center"/>
    </xf>
    <xf numFmtId="4" fontId="48" fillId="0" borderId="0" xfId="0" applyNumberFormat="1" applyFont="1"/>
    <xf numFmtId="4" fontId="48" fillId="0" borderId="0" xfId="0" applyNumberFormat="1" applyFont="1" applyFill="1"/>
    <xf numFmtId="0" fontId="43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19" fillId="39" borderId="23" xfId="35" applyFont="1" applyFill="1" applyBorder="1" applyAlignment="1">
      <alignment horizontal="center" vertical="center" wrapText="1"/>
    </xf>
    <xf numFmtId="49" fontId="19" fillId="39" borderId="23" xfId="35" applyNumberFormat="1" applyFont="1" applyFill="1" applyBorder="1" applyAlignment="1">
      <alignment horizontal="center" vertical="center" wrapText="1"/>
    </xf>
    <xf numFmtId="4" fontId="13" fillId="39" borderId="23" xfId="35" applyNumberFormat="1" applyFont="1" applyFill="1" applyBorder="1" applyAlignment="1">
      <alignment horizontal="center" vertical="center" wrapText="1"/>
    </xf>
    <xf numFmtId="4" fontId="19" fillId="39" borderId="23" xfId="35" applyNumberFormat="1" applyFont="1" applyFill="1" applyBorder="1" applyAlignment="1">
      <alignment horizontal="center" vertical="center" wrapText="1"/>
    </xf>
    <xf numFmtId="4" fontId="13" fillId="40" borderId="22" xfId="0" applyNumberFormat="1" applyFont="1" applyFill="1" applyBorder="1" applyAlignment="1">
      <alignment horizontal="center" vertical="center" wrapText="1"/>
    </xf>
    <xf numFmtId="4" fontId="47" fillId="35" borderId="25" xfId="0" applyNumberFormat="1" applyFont="1" applyFill="1" applyBorder="1" applyAlignment="1">
      <alignment horizontal="center" vertical="center" wrapText="1"/>
    </xf>
    <xf numFmtId="4" fontId="47" fillId="35" borderId="24" xfId="0" applyNumberFormat="1" applyFont="1" applyFill="1" applyBorder="1"/>
    <xf numFmtId="165" fontId="47" fillId="35" borderId="24" xfId="32" applyFont="1" applyFill="1" applyBorder="1"/>
    <xf numFmtId="10" fontId="47" fillId="35" borderId="24" xfId="41" applyNumberFormat="1" applyFont="1" applyFill="1" applyBorder="1"/>
    <xf numFmtId="0" fontId="49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34" borderId="17" xfId="35" applyFont="1" applyFill="1" applyBorder="1" applyAlignment="1">
      <alignment horizontal="left" vertical="center" wrapText="1"/>
    </xf>
    <xf numFmtId="49" fontId="19" fillId="34" borderId="17" xfId="35" applyNumberFormat="1" applyFont="1" applyFill="1" applyBorder="1" applyAlignment="1">
      <alignment horizontal="center" vertical="center" wrapText="1"/>
    </xf>
    <xf numFmtId="0" fontId="19" fillId="34" borderId="17" xfId="35" applyFont="1" applyFill="1" applyBorder="1" applyAlignment="1">
      <alignment horizontal="center" vertical="center" wrapText="1"/>
    </xf>
    <xf numFmtId="4" fontId="19" fillId="34" borderId="17" xfId="35" applyNumberFormat="1" applyFont="1" applyFill="1" applyBorder="1" applyAlignment="1">
      <alignment horizontal="center" vertical="center" wrapText="1"/>
    </xf>
    <xf numFmtId="49" fontId="3" fillId="0" borderId="0" xfId="32" applyNumberFormat="1" applyFont="1" applyAlignment="1">
      <alignment horizontal="center"/>
    </xf>
    <xf numFmtId="4" fontId="13" fillId="36" borderId="20" xfId="0" applyNumberFormat="1" applyFont="1" applyFill="1" applyBorder="1" applyAlignment="1">
      <alignment horizontal="center" vertical="center" wrapText="1"/>
    </xf>
    <xf numFmtId="4" fontId="13" fillId="36" borderId="17" xfId="0" applyNumberFormat="1" applyFont="1" applyFill="1" applyBorder="1"/>
    <xf numFmtId="10" fontId="13" fillId="36" borderId="17" xfId="41" applyNumberFormat="1" applyFont="1" applyFill="1" applyBorder="1"/>
    <xf numFmtId="4" fontId="47" fillId="35" borderId="1" xfId="0" applyNumberFormat="1" applyFont="1" applyFill="1" applyBorder="1" applyAlignment="1">
      <alignment horizontal="center" wrapText="1"/>
    </xf>
    <xf numFmtId="4" fontId="47" fillId="35" borderId="2" xfId="0" applyNumberFormat="1" applyFont="1" applyFill="1" applyBorder="1"/>
    <xf numFmtId="10" fontId="47" fillId="35" borderId="2" xfId="41" applyNumberFormat="1" applyFont="1" applyFill="1" applyBorder="1"/>
    <xf numFmtId="4" fontId="3" fillId="0" borderId="0" xfId="41" applyNumberFormat="1" applyFont="1"/>
    <xf numFmtId="0" fontId="13" fillId="0" borderId="0" xfId="0" applyFont="1" applyAlignment="1">
      <alignment horizontal="center" vertical="center"/>
    </xf>
    <xf numFmtId="164" fontId="13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5" fillId="0" borderId="0" xfId="32" applyFont="1"/>
    <xf numFmtId="165" fontId="40" fillId="0" borderId="0" xfId="32" applyFont="1"/>
    <xf numFmtId="4" fontId="3" fillId="0" borderId="0" xfId="0" applyNumberFormat="1" applyFont="1" applyFill="1" applyAlignment="1">
      <alignment horizontal="left"/>
    </xf>
    <xf numFmtId="10" fontId="13" fillId="0" borderId="0" xfId="41" applyNumberFormat="1" applyFont="1" applyFill="1" applyAlignment="1">
      <alignment horizontal="center"/>
    </xf>
    <xf numFmtId="10" fontId="3" fillId="0" borderId="0" xfId="41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5" fontId="13" fillId="0" borderId="0" xfId="32" applyFont="1"/>
    <xf numFmtId="165" fontId="19" fillId="34" borderId="17" xfId="32" applyFont="1" applyFill="1" applyBorder="1" applyAlignment="1">
      <alignment horizontal="center" vertical="center" wrapText="1"/>
    </xf>
    <xf numFmtId="165" fontId="13" fillId="0" borderId="0" xfId="32" applyFont="1" applyAlignment="1">
      <alignment horizontal="right"/>
    </xf>
    <xf numFmtId="165" fontId="13" fillId="0" borderId="0" xfId="32" applyFont="1" applyFill="1" applyAlignment="1">
      <alignment horizontal="right"/>
    </xf>
    <xf numFmtId="165" fontId="3" fillId="0" borderId="0" xfId="32" applyFont="1" applyFill="1" applyAlignment="1">
      <alignment horizontal="right"/>
    </xf>
    <xf numFmtId="165" fontId="3" fillId="0" borderId="0" xfId="32" applyFont="1" applyAlignment="1">
      <alignment horizontal="right"/>
    </xf>
    <xf numFmtId="165" fontId="13" fillId="0" borderId="0" xfId="32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165" fontId="3" fillId="0" borderId="0" xfId="32" applyFont="1" applyAlignment="1">
      <alignment horizontal="center"/>
    </xf>
    <xf numFmtId="0" fontId="10" fillId="0" borderId="0" xfId="0" applyFont="1" applyFill="1"/>
    <xf numFmtId="49" fontId="10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164" fontId="45" fillId="0" borderId="0" xfId="33" applyFont="1" applyFill="1"/>
    <xf numFmtId="49" fontId="7" fillId="0" borderId="0" xfId="0" applyNumberFormat="1" applyFont="1" applyFill="1" applyAlignment="1">
      <alignment horizontal="center"/>
    </xf>
    <xf numFmtId="0" fontId="42" fillId="37" borderId="30" xfId="0" applyFont="1" applyFill="1" applyBorder="1" applyAlignment="1">
      <alignment horizontal="center" vertical="center" wrapText="1"/>
    </xf>
    <xf numFmtId="165" fontId="42" fillId="37" borderId="30" xfId="32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Fill="1"/>
    <xf numFmtId="49" fontId="3" fillId="0" borderId="0" xfId="32" applyNumberFormat="1" applyFont="1" applyFill="1" applyAlignment="1">
      <alignment horizontal="center"/>
    </xf>
    <xf numFmtId="0" fontId="43" fillId="0" borderId="0" xfId="0" applyFont="1" applyFill="1"/>
    <xf numFmtId="0" fontId="45" fillId="0" borderId="0" xfId="0" applyFont="1" applyFill="1"/>
    <xf numFmtId="10" fontId="45" fillId="0" borderId="0" xfId="41" applyNumberFormat="1" applyFont="1" applyFill="1"/>
    <xf numFmtId="10" fontId="47" fillId="0" borderId="0" xfId="41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165" fontId="2" fillId="0" borderId="0" xfId="32" applyFont="1" applyAlignment="1">
      <alignment horizontal="left"/>
    </xf>
    <xf numFmtId="4" fontId="1" fillId="0" borderId="0" xfId="0" applyNumberFormat="1" applyFont="1" applyFill="1"/>
    <xf numFmtId="4" fontId="13" fillId="40" borderId="24" xfId="0" applyNumberFormat="1" applyFont="1" applyFill="1" applyBorder="1" applyAlignment="1">
      <alignment vertical="center"/>
    </xf>
    <xf numFmtId="165" fontId="13" fillId="40" borderId="24" xfId="32" applyFont="1" applyFill="1" applyBorder="1" applyAlignment="1">
      <alignment vertical="center"/>
    </xf>
    <xf numFmtId="10" fontId="13" fillId="40" borderId="24" xfId="41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165" fontId="13" fillId="0" borderId="0" xfId="32" applyFont="1" applyAlignment="1">
      <alignment horizontal="right" vertical="top"/>
    </xf>
    <xf numFmtId="0" fontId="0" fillId="0" borderId="0" xfId="0" applyAlignment="1">
      <alignment vertical="top"/>
    </xf>
    <xf numFmtId="165" fontId="0" fillId="0" borderId="0" xfId="32" applyFont="1" applyAlignment="1">
      <alignment horizontal="right" vertical="top"/>
    </xf>
    <xf numFmtId="0" fontId="0" fillId="0" borderId="0" xfId="0" applyFill="1" applyAlignment="1">
      <alignment vertical="top"/>
    </xf>
    <xf numFmtId="165" fontId="0" fillId="0" borderId="0" xfId="32" applyFont="1" applyFill="1" applyAlignment="1">
      <alignment horizontal="right" vertical="top"/>
    </xf>
    <xf numFmtId="0" fontId="3" fillId="0" borderId="0" xfId="0" applyFont="1" applyAlignment="1">
      <alignment vertical="top"/>
    </xf>
    <xf numFmtId="165" fontId="3" fillId="0" borderId="0" xfId="32" applyFont="1" applyAlignment="1">
      <alignment horizontal="right" vertical="top"/>
    </xf>
    <xf numFmtId="0" fontId="13" fillId="0" borderId="0" xfId="0" applyFont="1" applyFill="1" applyAlignment="1">
      <alignment vertical="top"/>
    </xf>
    <xf numFmtId="165" fontId="13" fillId="0" borderId="0" xfId="32" applyFont="1" applyFill="1" applyAlignment="1">
      <alignment horizontal="right" vertical="top"/>
    </xf>
    <xf numFmtId="10" fontId="15" fillId="0" borderId="0" xfId="41" applyNumberFormat="1" applyFont="1" applyFill="1"/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41" borderId="0" xfId="33" applyFont="1" applyFill="1"/>
    <xf numFmtId="10" fontId="3" fillId="41" borderId="0" xfId="41" applyNumberFormat="1" applyFont="1" applyFill="1"/>
    <xf numFmtId="0" fontId="0" fillId="41" borderId="0" xfId="0" applyFill="1" applyAlignment="1">
      <alignment vertical="top"/>
    </xf>
    <xf numFmtId="165" fontId="0" fillId="41" borderId="0" xfId="32" applyFont="1" applyFill="1" applyAlignment="1">
      <alignment horizontal="right" vertical="top"/>
    </xf>
    <xf numFmtId="4" fontId="7" fillId="41" borderId="0" xfId="0" applyNumberFormat="1" applyFont="1" applyFill="1"/>
    <xf numFmtId="4" fontId="5" fillId="41" borderId="0" xfId="0" applyNumberFormat="1" applyFont="1" applyFill="1"/>
    <xf numFmtId="10" fontId="13" fillId="41" borderId="0" xfId="41" applyNumberFormat="1" applyFont="1" applyFill="1"/>
    <xf numFmtId="0" fontId="3" fillId="41" borderId="0" xfId="0" applyFont="1" applyFill="1"/>
    <xf numFmtId="49" fontId="3" fillId="41" borderId="0" xfId="0" applyNumberFormat="1" applyFont="1" applyFill="1" applyAlignment="1">
      <alignment horizontal="center"/>
    </xf>
    <xf numFmtId="165" fontId="3" fillId="41" borderId="0" xfId="32" applyFont="1" applyFill="1" applyAlignment="1">
      <alignment horizontal="right"/>
    </xf>
    <xf numFmtId="4" fontId="3" fillId="41" borderId="0" xfId="0" applyNumberFormat="1" applyFont="1" applyFill="1"/>
    <xf numFmtId="10" fontId="13" fillId="42" borderId="0" xfId="41" applyNumberFormat="1" applyFont="1" applyFill="1"/>
    <xf numFmtId="165" fontId="13" fillId="43" borderId="0" xfId="32" applyFont="1" applyFill="1"/>
    <xf numFmtId="0" fontId="7" fillId="41" borderId="0" xfId="0" applyFont="1" applyFill="1"/>
    <xf numFmtId="4" fontId="15" fillId="41" borderId="0" xfId="0" applyNumberFormat="1" applyFont="1" applyFill="1"/>
    <xf numFmtId="4" fontId="13" fillId="41" borderId="0" xfId="0" applyNumberFormat="1" applyFont="1" applyFill="1"/>
    <xf numFmtId="10" fontId="13" fillId="41" borderId="0" xfId="41" applyNumberFormat="1" applyFont="1" applyFill="1" applyAlignment="1">
      <alignment horizontal="center" vertical="center"/>
    </xf>
    <xf numFmtId="0" fontId="3" fillId="41" borderId="0" xfId="0" applyFont="1" applyFill="1" applyAlignment="1">
      <alignment vertical="center"/>
    </xf>
    <xf numFmtId="4" fontId="3" fillId="41" borderId="0" xfId="0" applyNumberFormat="1" applyFont="1" applyFill="1" applyAlignment="1">
      <alignment horizontal="right" vertical="center"/>
    </xf>
    <xf numFmtId="0" fontId="3" fillId="41" borderId="0" xfId="0" applyFont="1" applyFill="1" applyAlignment="1">
      <alignment horizontal="right" vertical="center"/>
    </xf>
    <xf numFmtId="10" fontId="3" fillId="41" borderId="0" xfId="41" applyNumberFormat="1" applyFont="1" applyFill="1" applyAlignment="1">
      <alignment horizontal="center"/>
    </xf>
    <xf numFmtId="0" fontId="13" fillId="41" borderId="0" xfId="0" applyFont="1" applyFill="1" applyAlignment="1">
      <alignment vertical="center"/>
    </xf>
    <xf numFmtId="4" fontId="13" fillId="41" borderId="0" xfId="0" applyNumberFormat="1" applyFont="1" applyFill="1" applyAlignment="1">
      <alignment horizontal="right" vertical="center"/>
    </xf>
    <xf numFmtId="0" fontId="13" fillId="41" borderId="0" xfId="0" applyFont="1" applyFill="1" applyAlignment="1">
      <alignment horizontal="right" vertical="center"/>
    </xf>
    <xf numFmtId="10" fontId="13" fillId="41" borderId="0" xfId="41" applyNumberFormat="1" applyFont="1" applyFill="1" applyAlignment="1">
      <alignment horizontal="center"/>
    </xf>
    <xf numFmtId="164" fontId="13" fillId="41" borderId="0" xfId="33" applyFont="1" applyFill="1"/>
    <xf numFmtId="4" fontId="16" fillId="41" borderId="0" xfId="0" applyNumberFormat="1" applyFont="1" applyFill="1"/>
    <xf numFmtId="0" fontId="13" fillId="0" borderId="0" xfId="0" applyFont="1" applyFill="1" applyAlignment="1">
      <alignment vertical="center"/>
    </xf>
    <xf numFmtId="4" fontId="13" fillId="0" borderId="0" xfId="0" applyNumberFormat="1" applyFont="1" applyFill="1" applyAlignment="1">
      <alignment horizontal="right" vertical="center"/>
    </xf>
    <xf numFmtId="4" fontId="41" fillId="35" borderId="4" xfId="0" applyNumberFormat="1" applyFont="1" applyFill="1" applyBorder="1" applyAlignment="1">
      <alignment horizontal="center" wrapText="1"/>
    </xf>
    <xf numFmtId="4" fontId="17" fillId="0" borderId="0" xfId="0" applyNumberFormat="1" applyFont="1" applyAlignment="1">
      <alignment horizontal="center"/>
    </xf>
    <xf numFmtId="4" fontId="47" fillId="35" borderId="4" xfId="0" applyNumberFormat="1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" fontId="13" fillId="36" borderId="26" xfId="0" applyNumberFormat="1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4" fontId="38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4" fontId="39" fillId="35" borderId="27" xfId="0" applyNumberFormat="1" applyFont="1" applyFill="1" applyBorder="1" applyAlignment="1">
      <alignment horizontal="center"/>
    </xf>
    <xf numFmtId="4" fontId="5" fillId="33" borderId="19" xfId="0" applyNumberFormat="1" applyFont="1" applyFill="1" applyBorder="1" applyAlignment="1">
      <alignment horizontal="center" vertical="center" wrapText="1"/>
    </xf>
    <xf numFmtId="4" fontId="13" fillId="38" borderId="28" xfId="0" applyNumberFormat="1" applyFont="1" applyFill="1" applyBorder="1" applyAlignment="1">
      <alignment horizontal="center"/>
    </xf>
    <xf numFmtId="4" fontId="47" fillId="35" borderId="28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center"/>
    </xf>
    <xf numFmtId="4" fontId="13" fillId="40" borderId="28" xfId="0" applyNumberFormat="1" applyFont="1" applyFill="1" applyBorder="1" applyAlignment="1">
      <alignment horizontal="center"/>
    </xf>
    <xf numFmtId="4" fontId="47" fillId="35" borderId="29" xfId="0" applyNumberFormat="1" applyFont="1" applyFill="1" applyBorder="1" applyAlignment="1">
      <alignment horizontal="center" wrapText="1"/>
    </xf>
    <xf numFmtId="10" fontId="10" fillId="0" borderId="0" xfId="41" applyNumberFormat="1" applyFont="1" applyFill="1"/>
    <xf numFmtId="10" fontId="50" fillId="0" borderId="0" xfId="41" applyNumberFormat="1" applyFont="1" applyFill="1"/>
    <xf numFmtId="10" fontId="51" fillId="0" borderId="0" xfId="41" applyNumberFormat="1" applyFont="1" applyFill="1"/>
    <xf numFmtId="10" fontId="52" fillId="0" borderId="0" xfId="41" applyNumberFormat="1" applyFont="1" applyFill="1"/>
    <xf numFmtId="10" fontId="50" fillId="0" borderId="0" xfId="41" applyNumberFormat="1" applyFont="1"/>
    <xf numFmtId="4" fontId="53" fillId="0" borderId="0" xfId="0" applyNumberFormat="1" applyFont="1" applyAlignment="1">
      <alignment horizontal="right"/>
    </xf>
    <xf numFmtId="4" fontId="53" fillId="0" borderId="0" xfId="0" applyNumberFormat="1" applyFont="1"/>
    <xf numFmtId="4" fontId="53" fillId="0" borderId="0" xfId="0" applyNumberFormat="1" applyFont="1" applyFill="1"/>
    <xf numFmtId="4" fontId="54" fillId="0" borderId="0" xfId="0" applyNumberFormat="1" applyFont="1"/>
    <xf numFmtId="4" fontId="54" fillId="0" borderId="0" xfId="0" applyNumberFormat="1" applyFont="1" applyFill="1"/>
    <xf numFmtId="4" fontId="52" fillId="0" borderId="0" xfId="0" applyNumberFormat="1" applyFont="1" applyFill="1"/>
    <xf numFmtId="165" fontId="52" fillId="0" borderId="0" xfId="0" applyNumberFormat="1" applyFont="1"/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 xr:uid="{00000000-0005-0000-0000-00001F000000}"/>
    <cellStyle name="Neutral" xfId="34" builtinId="28" customBuiltin="1"/>
    <cellStyle name="Normal" xfId="0" builtinId="0"/>
    <cellStyle name="Normal 2" xfId="35" xr:uid="{00000000-0005-0000-0000-000022000000}"/>
    <cellStyle name="Normal 3" xfId="36" xr:uid="{00000000-0005-0000-0000-000023000000}"/>
    <cellStyle name="Notas 2" xfId="37" xr:uid="{00000000-0005-0000-0000-000024000000}"/>
    <cellStyle name="Notas 3" xfId="38" xr:uid="{00000000-0005-0000-0000-000025000000}"/>
    <cellStyle name="Notas 4" xfId="39" xr:uid="{00000000-0005-0000-0000-000026000000}"/>
    <cellStyle name="Notas 5" xfId="40" xr:uid="{00000000-0005-0000-0000-000027000000}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 xr:uid="{00000000-0005-0000-0000-000030000000}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'213'!$C$246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'213'!$B$247:$B$251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'213'!$C$247:$C$251</c:f>
              <c:numCache>
                <c:formatCode>0.00%</c:formatCode>
                <c:ptCount val="5"/>
                <c:pt idx="0">
                  <c:v>0.48105421235359819</c:v>
                </c:pt>
                <c:pt idx="1">
                  <c:v>0.43760549727908665</c:v>
                </c:pt>
                <c:pt idx="2">
                  <c:v>0.33668237976134124</c:v>
                </c:pt>
                <c:pt idx="3">
                  <c:v>0.46035619766046937</c:v>
                </c:pt>
                <c:pt idx="4">
                  <c:v>0.53134011445493401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275200"/>
        <c:axId val="68571904"/>
      </c:barChart>
      <c:lineChart>
        <c:grouping val="standard"/>
        <c:varyColors val="0"/>
        <c:ser>
          <c:idx val="1"/>
          <c:order val="1"/>
          <c:tx>
            <c:strRef>
              <c:f>'213'!$D$246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5-4886-97A4-A99239A024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85-4886-97A4-A99239A024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5-4886-97A4-A99239A024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85-4886-97A4-A99239A02482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85-4886-97A4-A99239A02482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685-4886-97A4-A99239A024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'213'!$B$247:$B$251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'213'!$D$247:$D$251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75200"/>
        <c:axId val="68571904"/>
      </c:lineChart>
      <c:catAx>
        <c:axId val="682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71904"/>
        <c:crosses val="autoZero"/>
        <c:auto val="1"/>
        <c:lblAlgn val="ctr"/>
        <c:lblOffset val="100"/>
        <c:noMultiLvlLbl val="0"/>
      </c:catAx>
      <c:valAx>
        <c:axId val="685719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2752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0.50038944240842631</c:v>
                </c:pt>
                <c:pt idx="1">
                  <c:v>0.26060743591776014</c:v>
                </c:pt>
                <c:pt idx="2">
                  <c:v>0.10423374208572507</c:v>
                </c:pt>
                <c:pt idx="3">
                  <c:v>6.9639520880324435E-2</c:v>
                </c:pt>
                <c:pt idx="4">
                  <c:v>0.56776537901504331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122944"/>
        <c:axId val="71124480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9-4A3C-B664-060EDE9A43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B9-4A3C-B664-060EDE9A43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9-4A3C-B664-060EDE9A43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B9-4A3C-B664-060EDE9A4354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9-4A3C-B664-060EDE9A43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B9-4A3C-B664-060EDE9A4354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3B9-4A3C-B664-060EDE9A43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2944"/>
        <c:axId val="71124480"/>
      </c:lineChart>
      <c:catAx>
        <c:axId val="711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124480"/>
        <c:crosses val="autoZero"/>
        <c:auto val="1"/>
        <c:lblAlgn val="ctr"/>
        <c:lblOffset val="100"/>
        <c:noMultiLvlLbl val="0"/>
      </c:catAx>
      <c:valAx>
        <c:axId val="711244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12294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0.50215138496886791</c:v>
                </c:pt>
                <c:pt idx="1">
                  <c:v>0.35016960643532197</c:v>
                </c:pt>
                <c:pt idx="2">
                  <c:v>0.12526937772117408</c:v>
                </c:pt>
                <c:pt idx="3">
                  <c:v>9.1944430122070792E-2</c:v>
                </c:pt>
                <c:pt idx="4">
                  <c:v>0.48691816415548556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320704"/>
        <c:axId val="71322240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4-4452-843C-790EE684A8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4-4452-843C-790EE684A8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4-4452-843C-790EE684A8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C4-4452-843C-790EE684A8BA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4-4452-843C-790EE684A8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4-4452-843C-790EE684A8BA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20704"/>
        <c:axId val="71322240"/>
      </c:lineChart>
      <c:catAx>
        <c:axId val="713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322240"/>
        <c:crosses val="autoZero"/>
        <c:auto val="1"/>
        <c:lblAlgn val="ctr"/>
        <c:lblOffset val="100"/>
        <c:noMultiLvlLbl val="0"/>
      </c:catAx>
      <c:valAx>
        <c:axId val="713222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32070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0.49639086191281218</c:v>
                </c:pt>
                <c:pt idx="1">
                  <c:v>0.15581976743256576</c:v>
                </c:pt>
                <c:pt idx="2">
                  <c:v>0.10494743609022555</c:v>
                </c:pt>
                <c:pt idx="3">
                  <c:v>0</c:v>
                </c:pt>
                <c:pt idx="4">
                  <c:v>0.268330931655823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556480"/>
        <c:axId val="71644288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0-44A0-8722-4682A7590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0-44A0-8722-4682A7590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0-44A0-8722-4682A7590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0-44A0-8722-4682A759040E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0-44A0-8722-4682A759040E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6480"/>
        <c:axId val="71644288"/>
      </c:lineChart>
      <c:catAx>
        <c:axId val="715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644288"/>
        <c:crosses val="autoZero"/>
        <c:auto val="1"/>
        <c:lblAlgn val="ctr"/>
        <c:lblOffset val="100"/>
        <c:noMultiLvlLbl val="0"/>
      </c:catAx>
      <c:valAx>
        <c:axId val="71644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55648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0.50699005197782498</c:v>
                </c:pt>
                <c:pt idx="1">
                  <c:v>0.34097082777066101</c:v>
                </c:pt>
                <c:pt idx="2">
                  <c:v>0.31469299247434435</c:v>
                </c:pt>
                <c:pt idx="3">
                  <c:v>0.2192090044479903</c:v>
                </c:pt>
                <c:pt idx="4">
                  <c:v>0.3801007585295586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954432"/>
        <c:axId val="71955968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85-4810-9CB9-51C7534B67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5-4810-9CB9-51C7534B67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5-4810-9CB9-51C7534B67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5-4810-9CB9-51C7534B673B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85-4810-9CB9-51C7534B673B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B85-4810-9CB9-51C7534B67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4432"/>
        <c:axId val="71955968"/>
      </c:lineChart>
      <c:catAx>
        <c:axId val="719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955968"/>
        <c:crosses val="autoZero"/>
        <c:auto val="1"/>
        <c:lblAlgn val="ctr"/>
        <c:lblOffset val="100"/>
        <c:noMultiLvlLbl val="0"/>
      </c:catAx>
      <c:valAx>
        <c:axId val="71955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9544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0.50977703007376907</c:v>
                </c:pt>
                <c:pt idx="1">
                  <c:v>0.25989186921324542</c:v>
                </c:pt>
                <c:pt idx="2">
                  <c:v>5.2627921546938482E-2</c:v>
                </c:pt>
                <c:pt idx="3">
                  <c:v>0</c:v>
                </c:pt>
                <c:pt idx="4">
                  <c:v>0.54984963296118317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00614912"/>
        <c:axId val="100616448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B-43B9-8E22-CE54324634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B-43B9-8E22-CE54324634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8B-43B9-8E22-CE54324634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8B-43B9-8E22-CE543246344D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8B-43B9-8E22-CE543246344D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0.58333333333333326</c:v>
                </c:pt>
                <c:pt idx="1">
                  <c:v>0.58333333333333326</c:v>
                </c:pt>
                <c:pt idx="2">
                  <c:v>0.58333333333333326</c:v>
                </c:pt>
                <c:pt idx="3">
                  <c:v>0.58333333333333326</c:v>
                </c:pt>
                <c:pt idx="4">
                  <c:v>0.58333333333333326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4912"/>
        <c:axId val="100616448"/>
      </c:lineChart>
      <c:catAx>
        <c:axId val="1006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00616448"/>
        <c:crosses val="autoZero"/>
        <c:auto val="1"/>
        <c:lblAlgn val="ctr"/>
        <c:lblOffset val="100"/>
        <c:noMultiLvlLbl val="0"/>
      </c:catAx>
      <c:valAx>
        <c:axId val="100616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0061491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30 DE  JULIO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JULIO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JULIO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JULIO 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Q27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1" customWidth="1"/>
    <col min="8" max="8" width="20.140625" style="171" customWidth="1"/>
    <col min="9" max="9" width="19.85546875" style="171" customWidth="1"/>
    <col min="10" max="10" width="21.85546875" style="40" customWidth="1"/>
    <col min="11" max="11" width="20.85546875" style="171" hidden="1" customWidth="1"/>
    <col min="12" max="12" width="20.5703125" style="171" hidden="1" customWidth="1"/>
    <col min="13" max="13" width="22.85546875" style="171" hidden="1" customWidth="1"/>
    <col min="14" max="14" width="18" style="177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71"/>
      <c r="Q1" s="71"/>
    </row>
    <row r="2" spans="1:17" s="31" customFormat="1" ht="15.75" x14ac:dyDescent="0.25">
      <c r="B2" s="257" t="s">
        <v>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71"/>
      <c r="Q2" s="71"/>
    </row>
    <row r="3" spans="1:17" s="31" customFormat="1" ht="15.75" x14ac:dyDescent="0.25">
      <c r="B3" s="257" t="s">
        <v>50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71"/>
      <c r="Q3" s="71"/>
    </row>
    <row r="4" spans="1:17" s="32" customFormat="1" ht="15.75" x14ac:dyDescent="0.25">
      <c r="B4" s="257" t="s">
        <v>443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35"/>
      <c r="Q4" s="35"/>
    </row>
    <row r="5" spans="1:17" s="79" customFormat="1" ht="15.75" x14ac:dyDescent="0.25">
      <c r="B5" s="80"/>
      <c r="C5" s="8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90"/>
      <c r="O5" s="81"/>
      <c r="P5" s="81"/>
      <c r="Q5" s="81"/>
    </row>
    <row r="6" spans="1:17" s="33" customFormat="1" ht="47.25" x14ac:dyDescent="0.2">
      <c r="A6" s="17"/>
      <c r="B6" s="192" t="s">
        <v>41</v>
      </c>
      <c r="C6" s="192" t="s">
        <v>40</v>
      </c>
      <c r="D6" s="192" t="s">
        <v>13</v>
      </c>
      <c r="E6" s="192" t="s">
        <v>14</v>
      </c>
      <c r="F6" s="192" t="s">
        <v>15</v>
      </c>
      <c r="G6" s="193" t="s">
        <v>16</v>
      </c>
      <c r="H6" s="193" t="s">
        <v>17</v>
      </c>
      <c r="I6" s="193" t="s">
        <v>18</v>
      </c>
      <c r="J6" s="193" t="s">
        <v>19</v>
      </c>
      <c r="K6" s="193" t="s">
        <v>20</v>
      </c>
      <c r="L6" s="193" t="s">
        <v>42</v>
      </c>
      <c r="M6" s="193" t="s">
        <v>43</v>
      </c>
      <c r="N6" s="82" t="s">
        <v>34</v>
      </c>
      <c r="O6" s="83" t="s">
        <v>30</v>
      </c>
      <c r="P6" s="83" t="s">
        <v>28</v>
      </c>
      <c r="Q6" s="83" t="s">
        <v>29</v>
      </c>
    </row>
    <row r="7" spans="1:17" s="33" customFormat="1" ht="15" x14ac:dyDescent="0.2">
      <c r="A7" s="168"/>
      <c r="B7" s="207">
        <v>213</v>
      </c>
      <c r="C7" s="207" t="s">
        <v>438</v>
      </c>
      <c r="D7" s="194">
        <v>46925000000</v>
      </c>
      <c r="E7" s="194">
        <v>43233911894</v>
      </c>
      <c r="F7" s="194">
        <v>37342699659.019997</v>
      </c>
      <c r="G7" s="194">
        <v>948384717.48000002</v>
      </c>
      <c r="H7" s="194">
        <v>8527847063.8100004</v>
      </c>
      <c r="I7" s="194">
        <v>189273580.00999999</v>
      </c>
      <c r="J7" s="194">
        <v>20626536560.380001</v>
      </c>
      <c r="K7" s="194">
        <v>20614428075.419998</v>
      </c>
      <c r="L7" s="194">
        <v>12941869972.32</v>
      </c>
      <c r="M7" s="194">
        <v>7050657737.3400002</v>
      </c>
      <c r="N7" s="243">
        <f>+J7/E7</f>
        <v>0.4770916083409642</v>
      </c>
      <c r="O7" s="169">
        <f>+O48+O102+O130+O144</f>
        <v>7165626274</v>
      </c>
      <c r="P7" s="169">
        <f>+P48+P102+P130+P144</f>
        <v>1578978019.5599999</v>
      </c>
      <c r="Q7" s="243">
        <f>+P7/O7</f>
        <v>0.22035450345620411</v>
      </c>
    </row>
    <row r="8" spans="1:17" s="91" customFormat="1" ht="12.75" x14ac:dyDescent="0.2">
      <c r="B8" s="195" t="s">
        <v>54</v>
      </c>
      <c r="C8" s="195" t="s">
        <v>22</v>
      </c>
      <c r="D8" s="194">
        <v>12260759958</v>
      </c>
      <c r="E8" s="194">
        <v>10739326021</v>
      </c>
      <c r="F8" s="194">
        <v>10689891650</v>
      </c>
      <c r="G8" s="196" t="s">
        <v>440</v>
      </c>
      <c r="H8" s="194">
        <v>785314248</v>
      </c>
      <c r="I8" s="196" t="s">
        <v>404</v>
      </c>
      <c r="J8" s="194">
        <v>5417277962.1199999</v>
      </c>
      <c r="K8" s="194">
        <v>5417277962.1199999</v>
      </c>
      <c r="L8" s="194">
        <v>4536733810.8800001</v>
      </c>
      <c r="M8" s="194">
        <v>4487299439.8800001</v>
      </c>
      <c r="N8" s="174">
        <f t="shared" ref="N8:N68" si="0">+J8/E8</f>
        <v>0.50443370017139733</v>
      </c>
    </row>
    <row r="9" spans="1:17" s="94" customFormat="1" ht="15" x14ac:dyDescent="0.25">
      <c r="A9" s="91"/>
      <c r="B9" s="197" t="s">
        <v>55</v>
      </c>
      <c r="C9" s="197" t="s">
        <v>56</v>
      </c>
      <c r="D9" s="198">
        <v>4783179400</v>
      </c>
      <c r="E9" s="198">
        <v>4381937200</v>
      </c>
      <c r="F9" s="198">
        <v>4362943600</v>
      </c>
      <c r="G9" s="199" t="s">
        <v>440</v>
      </c>
      <c r="H9" s="198">
        <v>139125</v>
      </c>
      <c r="I9" s="199" t="s">
        <v>404</v>
      </c>
      <c r="J9" s="198">
        <v>2363245910.3200002</v>
      </c>
      <c r="K9" s="198">
        <v>2363245910.3200002</v>
      </c>
      <c r="L9" s="198">
        <v>2018552164.6800001</v>
      </c>
      <c r="M9" s="198">
        <v>1999558564.6800001</v>
      </c>
      <c r="N9" s="175">
        <f t="shared" si="0"/>
        <v>0.53931533074458493</v>
      </c>
      <c r="O9" s="28"/>
      <c r="P9" s="28"/>
      <c r="Q9" s="96"/>
    </row>
    <row r="10" spans="1:17" s="94" customFormat="1" ht="15" x14ac:dyDescent="0.25">
      <c r="A10" s="91"/>
      <c r="B10" s="197" t="s">
        <v>57</v>
      </c>
      <c r="C10" s="197" t="s">
        <v>58</v>
      </c>
      <c r="D10" s="198">
        <v>4732679400</v>
      </c>
      <c r="E10" s="198">
        <v>4331437200</v>
      </c>
      <c r="F10" s="198">
        <v>4312443600</v>
      </c>
      <c r="G10" s="199" t="s">
        <v>440</v>
      </c>
      <c r="H10" s="198">
        <v>139125</v>
      </c>
      <c r="I10" s="199" t="s">
        <v>404</v>
      </c>
      <c r="J10" s="198">
        <v>2356562406.9200001</v>
      </c>
      <c r="K10" s="198">
        <v>2356562406.9200001</v>
      </c>
      <c r="L10" s="198">
        <v>1974735668.0799999</v>
      </c>
      <c r="M10" s="198">
        <v>1955742068.0799999</v>
      </c>
      <c r="N10" s="175">
        <f t="shared" si="0"/>
        <v>0.54406015788939521</v>
      </c>
      <c r="O10" s="93"/>
      <c r="P10" s="93"/>
      <c r="Q10" s="92"/>
    </row>
    <row r="11" spans="1:17" s="94" customFormat="1" ht="15" x14ac:dyDescent="0.25">
      <c r="A11" s="91"/>
      <c r="B11" s="197" t="s">
        <v>59</v>
      </c>
      <c r="C11" s="197" t="s">
        <v>60</v>
      </c>
      <c r="D11" s="198">
        <v>50500000</v>
      </c>
      <c r="E11" s="198">
        <v>50500000</v>
      </c>
      <c r="F11" s="198">
        <v>50500000</v>
      </c>
      <c r="G11" s="199" t="s">
        <v>440</v>
      </c>
      <c r="H11" s="199" t="s">
        <v>405</v>
      </c>
      <c r="I11" s="199" t="s">
        <v>404</v>
      </c>
      <c r="J11" s="198">
        <v>6683503.4000000004</v>
      </c>
      <c r="K11" s="198">
        <v>6683503.4000000004</v>
      </c>
      <c r="L11" s="198">
        <v>43816496.600000001</v>
      </c>
      <c r="M11" s="198">
        <v>43816496.600000001</v>
      </c>
      <c r="N11" s="175">
        <f t="shared" si="0"/>
        <v>0.13234660198019801</v>
      </c>
      <c r="O11" s="93"/>
      <c r="P11" s="93"/>
      <c r="Q11" s="92"/>
    </row>
    <row r="12" spans="1:17" s="36" customFormat="1" x14ac:dyDescent="0.2">
      <c r="A12" s="95"/>
      <c r="B12" s="197" t="s">
        <v>61</v>
      </c>
      <c r="C12" s="197" t="s">
        <v>62</v>
      </c>
      <c r="D12" s="198">
        <v>97000000</v>
      </c>
      <c r="E12" s="198">
        <v>72454426</v>
      </c>
      <c r="F12" s="198">
        <v>65922228</v>
      </c>
      <c r="G12" s="199" t="s">
        <v>440</v>
      </c>
      <c r="H12" s="199" t="s">
        <v>405</v>
      </c>
      <c r="I12" s="199" t="s">
        <v>404</v>
      </c>
      <c r="J12" s="198">
        <v>16785489.719999999</v>
      </c>
      <c r="K12" s="198">
        <v>16785489.719999999</v>
      </c>
      <c r="L12" s="198">
        <v>55668936.280000001</v>
      </c>
      <c r="M12" s="198">
        <v>49136738.280000001</v>
      </c>
      <c r="N12" s="175">
        <f t="shared" si="0"/>
        <v>0.23166962526209231</v>
      </c>
      <c r="O12" s="93"/>
      <c r="P12" s="93"/>
      <c r="Q12" s="92"/>
    </row>
    <row r="13" spans="1:17" s="36" customFormat="1" x14ac:dyDescent="0.2">
      <c r="A13" s="95"/>
      <c r="B13" s="197" t="s">
        <v>63</v>
      </c>
      <c r="C13" s="197" t="s">
        <v>64</v>
      </c>
      <c r="D13" s="198">
        <v>97000000</v>
      </c>
      <c r="E13" s="198">
        <v>72454426</v>
      </c>
      <c r="F13" s="198">
        <v>65922228</v>
      </c>
      <c r="G13" s="199" t="s">
        <v>440</v>
      </c>
      <c r="H13" s="199" t="s">
        <v>405</v>
      </c>
      <c r="I13" s="199" t="s">
        <v>404</v>
      </c>
      <c r="J13" s="198">
        <v>16785489.719999999</v>
      </c>
      <c r="K13" s="198">
        <v>16785489.719999999</v>
      </c>
      <c r="L13" s="198">
        <v>55668936.280000001</v>
      </c>
      <c r="M13" s="198">
        <v>49136738.280000001</v>
      </c>
      <c r="N13" s="175">
        <f t="shared" si="0"/>
        <v>0.23166962526209231</v>
      </c>
      <c r="O13" s="93"/>
      <c r="P13" s="93"/>
      <c r="Q13" s="92"/>
    </row>
    <row r="14" spans="1:17" s="36" customFormat="1" x14ac:dyDescent="0.2">
      <c r="A14" s="95"/>
      <c r="B14" s="197" t="s">
        <v>65</v>
      </c>
      <c r="C14" s="197" t="s">
        <v>66</v>
      </c>
      <c r="D14" s="198">
        <v>5422843140</v>
      </c>
      <c r="E14" s="198">
        <v>4581270671</v>
      </c>
      <c r="F14" s="198">
        <v>4563906667</v>
      </c>
      <c r="G14" s="199" t="s">
        <v>440</v>
      </c>
      <c r="H14" s="198">
        <v>47866</v>
      </c>
      <c r="I14" s="199" t="s">
        <v>404</v>
      </c>
      <c r="J14" s="198">
        <v>2127493399.0799999</v>
      </c>
      <c r="K14" s="198">
        <v>2127493399.0799999</v>
      </c>
      <c r="L14" s="198">
        <v>2453729405.9200001</v>
      </c>
      <c r="M14" s="198">
        <v>2436365401.9200001</v>
      </c>
      <c r="N14" s="175">
        <f t="shared" si="0"/>
        <v>0.4643893696452584</v>
      </c>
      <c r="O14" s="93"/>
      <c r="P14" s="93"/>
      <c r="Q14" s="92"/>
    </row>
    <row r="15" spans="1:17" s="36" customFormat="1" x14ac:dyDescent="0.2">
      <c r="A15" s="95"/>
      <c r="B15" s="197" t="s">
        <v>67</v>
      </c>
      <c r="C15" s="197" t="s">
        <v>68</v>
      </c>
      <c r="D15" s="198">
        <v>1702800000</v>
      </c>
      <c r="E15" s="198">
        <v>1601198258</v>
      </c>
      <c r="F15" s="198">
        <v>1593177818</v>
      </c>
      <c r="G15" s="199" t="s">
        <v>440</v>
      </c>
      <c r="H15" s="198">
        <v>47866</v>
      </c>
      <c r="I15" s="199" t="s">
        <v>404</v>
      </c>
      <c r="J15" s="198">
        <v>784677222.39999998</v>
      </c>
      <c r="K15" s="198">
        <v>784677222.39999998</v>
      </c>
      <c r="L15" s="198">
        <v>816473169.60000002</v>
      </c>
      <c r="M15" s="198">
        <v>808452729.60000002</v>
      </c>
      <c r="N15" s="175">
        <f t="shared" si="0"/>
        <v>0.49005625535723008</v>
      </c>
      <c r="O15" s="93"/>
      <c r="P15" s="93"/>
      <c r="Q15" s="92"/>
    </row>
    <row r="16" spans="1:17" s="36" customFormat="1" x14ac:dyDescent="0.2">
      <c r="A16" s="95"/>
      <c r="B16" s="197" t="s">
        <v>69</v>
      </c>
      <c r="C16" s="197" t="s">
        <v>70</v>
      </c>
      <c r="D16" s="198">
        <v>1433969263</v>
      </c>
      <c r="E16" s="198">
        <v>1263494451</v>
      </c>
      <c r="F16" s="198">
        <v>1259380506</v>
      </c>
      <c r="G16" s="199" t="s">
        <v>440</v>
      </c>
      <c r="H16" s="226" t="s">
        <v>405</v>
      </c>
      <c r="I16" s="199" t="s">
        <v>404</v>
      </c>
      <c r="J16" s="198">
        <v>603348383.54999995</v>
      </c>
      <c r="K16" s="198">
        <v>603348383.54999995</v>
      </c>
      <c r="L16" s="198">
        <v>660146067.45000005</v>
      </c>
      <c r="M16" s="198">
        <v>656032122.45000005</v>
      </c>
      <c r="N16" s="175">
        <f t="shared" si="0"/>
        <v>0.47752357208413254</v>
      </c>
      <c r="O16" s="93"/>
      <c r="P16" s="93"/>
      <c r="Q16" s="92"/>
    </row>
    <row r="17" spans="1:17" s="36" customFormat="1" x14ac:dyDescent="0.2">
      <c r="A17" s="95"/>
      <c r="B17" s="197" t="s">
        <v>71</v>
      </c>
      <c r="C17" s="197" t="s">
        <v>72</v>
      </c>
      <c r="D17" s="198">
        <v>786163509</v>
      </c>
      <c r="E17" s="198">
        <v>678808353</v>
      </c>
      <c r="F17" s="198">
        <v>676012646</v>
      </c>
      <c r="G17" s="199" t="s">
        <v>440</v>
      </c>
      <c r="H17" s="199" t="s">
        <v>405</v>
      </c>
      <c r="I17" s="199" t="s">
        <v>404</v>
      </c>
      <c r="J17" s="199" t="s">
        <v>406</v>
      </c>
      <c r="K17" s="199" t="s">
        <v>406</v>
      </c>
      <c r="L17" s="198">
        <v>678808353</v>
      </c>
      <c r="M17" s="198">
        <v>676012646</v>
      </c>
      <c r="N17" s="175">
        <v>1</v>
      </c>
      <c r="O17" s="93"/>
      <c r="P17" s="93"/>
      <c r="Q17" s="92"/>
    </row>
    <row r="18" spans="1:17" s="36" customFormat="1" x14ac:dyDescent="0.2">
      <c r="A18" s="95"/>
      <c r="B18" s="197" t="s">
        <v>73</v>
      </c>
      <c r="C18" s="197" t="s">
        <v>74</v>
      </c>
      <c r="D18" s="198">
        <v>655751368</v>
      </c>
      <c r="E18" s="198">
        <v>641824702</v>
      </c>
      <c r="F18" s="198">
        <v>641824702</v>
      </c>
      <c r="G18" s="199" t="s">
        <v>440</v>
      </c>
      <c r="H18" s="199" t="s">
        <v>405</v>
      </c>
      <c r="I18" s="199" t="s">
        <v>404</v>
      </c>
      <c r="J18" s="198">
        <v>585988860.84000003</v>
      </c>
      <c r="K18" s="198">
        <v>585988860.84000003</v>
      </c>
      <c r="L18" s="198">
        <v>55835841.159999996</v>
      </c>
      <c r="M18" s="198">
        <v>55835841.159999996</v>
      </c>
      <c r="N18" s="175">
        <f t="shared" si="0"/>
        <v>0.91300453069816567</v>
      </c>
      <c r="O18" s="93"/>
      <c r="P18" s="93"/>
      <c r="Q18" s="92"/>
    </row>
    <row r="19" spans="1:17" s="36" customFormat="1" x14ac:dyDescent="0.2">
      <c r="A19" s="95"/>
      <c r="B19" s="197" t="s">
        <v>75</v>
      </c>
      <c r="C19" s="197" t="s">
        <v>76</v>
      </c>
      <c r="D19" s="198">
        <v>844159000</v>
      </c>
      <c r="E19" s="198">
        <v>395944907</v>
      </c>
      <c r="F19" s="198">
        <v>393510995</v>
      </c>
      <c r="G19" s="199" t="s">
        <v>440</v>
      </c>
      <c r="H19" s="199" t="s">
        <v>405</v>
      </c>
      <c r="I19" s="199" t="s">
        <v>404</v>
      </c>
      <c r="J19" s="198">
        <v>153478932.28999999</v>
      </c>
      <c r="K19" s="198">
        <v>153478932.28999999</v>
      </c>
      <c r="L19" s="198">
        <v>242465974.71000001</v>
      </c>
      <c r="M19" s="198">
        <v>240032062.71000001</v>
      </c>
      <c r="N19" s="175">
        <f t="shared" si="0"/>
        <v>0.38762698945386359</v>
      </c>
      <c r="O19" s="93"/>
      <c r="P19" s="93"/>
      <c r="Q19" s="92"/>
    </row>
    <row r="20" spans="1:17" s="36" customFormat="1" x14ac:dyDescent="0.2">
      <c r="A20" s="95"/>
      <c r="B20" s="197" t="s">
        <v>77</v>
      </c>
      <c r="C20" s="197" t="s">
        <v>78</v>
      </c>
      <c r="D20" s="198">
        <v>928868709</v>
      </c>
      <c r="E20" s="198">
        <v>801786861</v>
      </c>
      <c r="F20" s="198">
        <v>798514577</v>
      </c>
      <c r="G20" s="199" t="s">
        <v>440</v>
      </c>
      <c r="H20" s="198">
        <v>355317925.20999998</v>
      </c>
      <c r="I20" s="199" t="s">
        <v>404</v>
      </c>
      <c r="J20" s="198">
        <v>442055084.79000002</v>
      </c>
      <c r="K20" s="198">
        <v>442055084.79000002</v>
      </c>
      <c r="L20" s="198">
        <v>4413851</v>
      </c>
      <c r="M20" s="198">
        <v>1141567</v>
      </c>
      <c r="N20" s="175">
        <f t="shared" si="0"/>
        <v>0.55133740186096669</v>
      </c>
      <c r="O20" s="93"/>
      <c r="P20" s="93"/>
      <c r="Q20" s="92"/>
    </row>
    <row r="21" spans="1:17" s="36" customFormat="1" x14ac:dyDescent="0.2">
      <c r="A21" s="95"/>
      <c r="B21" s="197" t="s">
        <v>79</v>
      </c>
      <c r="C21" s="197" t="s">
        <v>407</v>
      </c>
      <c r="D21" s="198">
        <v>275030790</v>
      </c>
      <c r="E21" s="198">
        <v>249806175</v>
      </c>
      <c r="F21" s="198">
        <v>249083322</v>
      </c>
      <c r="G21" s="199" t="s">
        <v>440</v>
      </c>
      <c r="H21" s="198">
        <v>112855234.20999999</v>
      </c>
      <c r="I21" s="199" t="s">
        <v>404</v>
      </c>
      <c r="J21" s="198">
        <v>136228087.78999999</v>
      </c>
      <c r="K21" s="198">
        <v>136228087.78999999</v>
      </c>
      <c r="L21" s="198">
        <v>722853</v>
      </c>
      <c r="M21" s="199" t="s">
        <v>404</v>
      </c>
      <c r="N21" s="175">
        <f t="shared" si="0"/>
        <v>0.54533514950140838</v>
      </c>
      <c r="O21" s="93"/>
      <c r="P21" s="93"/>
      <c r="Q21" s="92"/>
    </row>
    <row r="22" spans="1:17" s="36" customFormat="1" x14ac:dyDescent="0.2">
      <c r="A22" s="95"/>
      <c r="B22" s="197" t="s">
        <v>80</v>
      </c>
      <c r="C22" s="197" t="s">
        <v>407</v>
      </c>
      <c r="D22" s="198">
        <v>51501286</v>
      </c>
      <c r="E22" s="198">
        <v>46659613</v>
      </c>
      <c r="F22" s="198">
        <v>46659613</v>
      </c>
      <c r="G22" s="199" t="s">
        <v>440</v>
      </c>
      <c r="H22" s="198">
        <v>20813575</v>
      </c>
      <c r="I22" s="199" t="s">
        <v>404</v>
      </c>
      <c r="J22" s="198">
        <v>25687711</v>
      </c>
      <c r="K22" s="198">
        <v>25687711</v>
      </c>
      <c r="L22" s="198">
        <v>158327</v>
      </c>
      <c r="M22" s="198">
        <v>158327</v>
      </c>
      <c r="N22" s="175">
        <f t="shared" si="0"/>
        <v>0.55053416323877358</v>
      </c>
      <c r="O22" s="93"/>
      <c r="P22" s="93"/>
      <c r="Q22" s="92"/>
    </row>
    <row r="23" spans="1:17" s="36" customFormat="1" x14ac:dyDescent="0.2">
      <c r="A23" s="95"/>
      <c r="B23" s="197" t="s">
        <v>81</v>
      </c>
      <c r="C23" s="197" t="s">
        <v>407</v>
      </c>
      <c r="D23" s="198">
        <v>67274292</v>
      </c>
      <c r="E23" s="198">
        <v>59505716</v>
      </c>
      <c r="F23" s="198">
        <v>59505716</v>
      </c>
      <c r="G23" s="199" t="s">
        <v>440</v>
      </c>
      <c r="H23" s="198">
        <v>26625622</v>
      </c>
      <c r="I23" s="199" t="s">
        <v>404</v>
      </c>
      <c r="J23" s="198">
        <v>32315219</v>
      </c>
      <c r="K23" s="198">
        <v>32315219</v>
      </c>
      <c r="L23" s="198">
        <v>564875</v>
      </c>
      <c r="M23" s="198">
        <v>564875</v>
      </c>
      <c r="N23" s="175">
        <f t="shared" si="0"/>
        <v>0.54306075402907517</v>
      </c>
      <c r="O23" s="93"/>
      <c r="P23" s="93"/>
      <c r="Q23" s="92"/>
    </row>
    <row r="24" spans="1:17" s="36" customFormat="1" x14ac:dyDescent="0.2">
      <c r="A24" s="95"/>
      <c r="B24" s="197" t="s">
        <v>82</v>
      </c>
      <c r="C24" s="197" t="s">
        <v>407</v>
      </c>
      <c r="D24" s="198">
        <v>231879283</v>
      </c>
      <c r="E24" s="198">
        <v>195067654</v>
      </c>
      <c r="F24" s="198">
        <v>192686032</v>
      </c>
      <c r="G24" s="199" t="s">
        <v>440</v>
      </c>
      <c r="H24" s="198">
        <v>82861626</v>
      </c>
      <c r="I24" s="199" t="s">
        <v>404</v>
      </c>
      <c r="J24" s="198">
        <v>109824406</v>
      </c>
      <c r="K24" s="198">
        <v>109824406</v>
      </c>
      <c r="L24" s="198">
        <v>2381622</v>
      </c>
      <c r="M24" s="198" t="s">
        <v>404</v>
      </c>
      <c r="N24" s="175">
        <f t="shared" si="0"/>
        <v>0.56300675046822468</v>
      </c>
      <c r="O24" s="93"/>
      <c r="P24" s="93"/>
      <c r="Q24" s="92"/>
    </row>
    <row r="25" spans="1:17" s="36" customFormat="1" x14ac:dyDescent="0.2">
      <c r="A25" s="95"/>
      <c r="B25" s="197" t="s">
        <v>83</v>
      </c>
      <c r="C25" s="197" t="s">
        <v>407</v>
      </c>
      <c r="D25" s="198">
        <v>255548767</v>
      </c>
      <c r="E25" s="198">
        <v>209630426</v>
      </c>
      <c r="F25" s="198">
        <v>209630426</v>
      </c>
      <c r="G25" s="199" t="s">
        <v>440</v>
      </c>
      <c r="H25" s="198">
        <v>94295831</v>
      </c>
      <c r="I25" s="199" t="s">
        <v>404</v>
      </c>
      <c r="J25" s="198">
        <v>115334595</v>
      </c>
      <c r="K25" s="198">
        <v>115334595</v>
      </c>
      <c r="L25" s="198" t="s">
        <v>439</v>
      </c>
      <c r="M25" s="198" t="s">
        <v>404</v>
      </c>
      <c r="N25" s="175">
        <f t="shared" si="0"/>
        <v>0.55018060689339054</v>
      </c>
      <c r="O25" s="93"/>
      <c r="P25" s="93"/>
      <c r="Q25" s="92"/>
    </row>
    <row r="26" spans="1:17" s="36" customFormat="1" x14ac:dyDescent="0.2">
      <c r="A26" s="95"/>
      <c r="B26" s="197" t="s">
        <v>84</v>
      </c>
      <c r="C26" s="197" t="s">
        <v>376</v>
      </c>
      <c r="D26" s="198">
        <v>14866529</v>
      </c>
      <c r="E26" s="198">
        <v>13503037</v>
      </c>
      <c r="F26" s="198">
        <v>13463964</v>
      </c>
      <c r="G26" s="199" t="s">
        <v>440</v>
      </c>
      <c r="H26" s="198">
        <v>6103309</v>
      </c>
      <c r="I26" s="199" t="s">
        <v>404</v>
      </c>
      <c r="J26" s="198">
        <v>7360655</v>
      </c>
      <c r="K26" s="198">
        <v>7360655</v>
      </c>
      <c r="L26" s="198">
        <v>39073</v>
      </c>
      <c r="M26" s="199" t="s">
        <v>404</v>
      </c>
      <c r="N26" s="175">
        <f t="shared" si="0"/>
        <v>0.54511107390137492</v>
      </c>
      <c r="O26" s="93"/>
      <c r="P26" s="93"/>
      <c r="Q26" s="92"/>
    </row>
    <row r="27" spans="1:17" s="36" customFormat="1" x14ac:dyDescent="0.2">
      <c r="A27" s="95"/>
      <c r="B27" s="197" t="s">
        <v>85</v>
      </c>
      <c r="C27" s="197" t="s">
        <v>376</v>
      </c>
      <c r="D27" s="198">
        <v>2783853</v>
      </c>
      <c r="E27" s="198">
        <v>2522141</v>
      </c>
      <c r="F27" s="198">
        <v>2522141</v>
      </c>
      <c r="G27" s="199" t="s">
        <v>440</v>
      </c>
      <c r="H27" s="198">
        <v>895325</v>
      </c>
      <c r="I27" s="199" t="s">
        <v>404</v>
      </c>
      <c r="J27" s="198">
        <v>1388528</v>
      </c>
      <c r="K27" s="198">
        <v>1388528</v>
      </c>
      <c r="L27" s="198">
        <v>238288</v>
      </c>
      <c r="M27" s="198">
        <v>238288</v>
      </c>
      <c r="N27" s="175">
        <f t="shared" si="0"/>
        <v>0.55053543794736293</v>
      </c>
      <c r="O27" s="93"/>
      <c r="P27" s="93"/>
      <c r="Q27" s="92"/>
    </row>
    <row r="28" spans="1:17" s="36" customFormat="1" x14ac:dyDescent="0.2">
      <c r="A28" s="95"/>
      <c r="B28" s="197" t="s">
        <v>86</v>
      </c>
      <c r="C28" s="197" t="s">
        <v>376</v>
      </c>
      <c r="D28" s="198">
        <v>3636448</v>
      </c>
      <c r="E28" s="198">
        <v>3216525</v>
      </c>
      <c r="F28" s="198">
        <v>3216525</v>
      </c>
      <c r="G28" s="199" t="s">
        <v>440</v>
      </c>
      <c r="H28" s="198">
        <v>1289712</v>
      </c>
      <c r="I28" s="199" t="s">
        <v>404</v>
      </c>
      <c r="J28" s="198">
        <v>1746736</v>
      </c>
      <c r="K28" s="198">
        <v>1746736</v>
      </c>
      <c r="L28" s="198">
        <v>180077</v>
      </c>
      <c r="M28" s="198">
        <v>180077</v>
      </c>
      <c r="N28" s="175">
        <f t="shared" si="0"/>
        <v>0.5430506524898765</v>
      </c>
      <c r="O28" s="93"/>
      <c r="P28" s="93"/>
      <c r="Q28" s="92"/>
    </row>
    <row r="29" spans="1:17" s="36" customFormat="1" x14ac:dyDescent="0.2">
      <c r="A29" s="95"/>
      <c r="B29" s="197" t="s">
        <v>87</v>
      </c>
      <c r="C29" s="197" t="s">
        <v>376</v>
      </c>
      <c r="D29" s="198">
        <v>12534015</v>
      </c>
      <c r="E29" s="198">
        <v>10544199</v>
      </c>
      <c r="F29" s="198">
        <v>10415463</v>
      </c>
      <c r="G29" s="199" t="s">
        <v>440</v>
      </c>
      <c r="H29" s="198">
        <v>4480461</v>
      </c>
      <c r="I29" s="199" t="s">
        <v>404</v>
      </c>
      <c r="J29" s="198">
        <v>5935002</v>
      </c>
      <c r="K29" s="198">
        <v>5935002</v>
      </c>
      <c r="L29" s="198">
        <v>128736</v>
      </c>
      <c r="M29" s="199" t="s">
        <v>404</v>
      </c>
      <c r="N29" s="175">
        <f t="shared" si="0"/>
        <v>0.56286892916190223</v>
      </c>
      <c r="O29" s="93"/>
      <c r="P29" s="93"/>
      <c r="Q29" s="92"/>
    </row>
    <row r="30" spans="1:17" s="36" customFormat="1" x14ac:dyDescent="0.2">
      <c r="A30" s="95"/>
      <c r="B30" s="197" t="s">
        <v>88</v>
      </c>
      <c r="C30" s="197" t="s">
        <v>376</v>
      </c>
      <c r="D30" s="198">
        <v>13813446</v>
      </c>
      <c r="E30" s="198">
        <v>11331375</v>
      </c>
      <c r="F30" s="198">
        <v>11331375</v>
      </c>
      <c r="G30" s="199" t="s">
        <v>440</v>
      </c>
      <c r="H30" s="198">
        <v>5097230</v>
      </c>
      <c r="I30" s="199" t="s">
        <v>404</v>
      </c>
      <c r="J30" s="198">
        <v>6234145</v>
      </c>
      <c r="K30" s="198">
        <v>6234145</v>
      </c>
      <c r="L30" s="198" t="s">
        <v>439</v>
      </c>
      <c r="M30" s="198" t="s">
        <v>404</v>
      </c>
      <c r="N30" s="175">
        <f t="shared" si="0"/>
        <v>0.55016668321364348</v>
      </c>
      <c r="O30" s="93"/>
      <c r="P30" s="93"/>
      <c r="Q30" s="92"/>
    </row>
    <row r="31" spans="1:17" s="36" customFormat="1" x14ac:dyDescent="0.2">
      <c r="A31" s="95"/>
      <c r="B31" s="197" t="s">
        <v>89</v>
      </c>
      <c r="C31" s="197" t="s">
        <v>90</v>
      </c>
      <c r="D31" s="198">
        <v>1028868709</v>
      </c>
      <c r="E31" s="198">
        <v>901876863</v>
      </c>
      <c r="F31" s="198">
        <v>898604578</v>
      </c>
      <c r="G31" s="199" t="s">
        <v>440</v>
      </c>
      <c r="H31" s="198">
        <v>429809331.79000002</v>
      </c>
      <c r="I31" s="199" t="s">
        <v>404</v>
      </c>
      <c r="J31" s="198">
        <v>467698078.20999998</v>
      </c>
      <c r="K31" s="198">
        <v>467698078.20999998</v>
      </c>
      <c r="L31" s="198">
        <v>4369453</v>
      </c>
      <c r="M31" s="198">
        <v>1097168</v>
      </c>
      <c r="N31" s="175">
        <f t="shared" si="0"/>
        <v>0.51858307646816748</v>
      </c>
      <c r="O31" s="93"/>
      <c r="P31" s="93"/>
      <c r="Q31" s="92"/>
    </row>
    <row r="32" spans="1:17" s="36" customFormat="1" x14ac:dyDescent="0.2">
      <c r="A32" s="95"/>
      <c r="B32" s="197" t="s">
        <v>91</v>
      </c>
      <c r="C32" s="197" t="s">
        <v>408</v>
      </c>
      <c r="D32" s="198">
        <v>156098556</v>
      </c>
      <c r="E32" s="198">
        <v>141781883</v>
      </c>
      <c r="F32" s="198">
        <v>141371615</v>
      </c>
      <c r="G32" s="199" t="s">
        <v>440</v>
      </c>
      <c r="H32" s="198">
        <v>64715119.420000002</v>
      </c>
      <c r="I32" s="199" t="s">
        <v>404</v>
      </c>
      <c r="J32" s="198">
        <v>76656495.579999998</v>
      </c>
      <c r="K32" s="198">
        <v>76656495.579999998</v>
      </c>
      <c r="L32" s="198">
        <v>410268</v>
      </c>
      <c r="M32" s="199" t="s">
        <v>404</v>
      </c>
      <c r="N32" s="175">
        <f t="shared" si="0"/>
        <v>0.54066495632590805</v>
      </c>
      <c r="O32" s="93"/>
      <c r="P32" s="93"/>
      <c r="Q32" s="92"/>
    </row>
    <row r="33" spans="1:17" s="36" customFormat="1" x14ac:dyDescent="0.2">
      <c r="A33" s="95"/>
      <c r="B33" s="197" t="s">
        <v>92</v>
      </c>
      <c r="C33" s="197" t="s">
        <v>408</v>
      </c>
      <c r="D33" s="198">
        <v>29230460</v>
      </c>
      <c r="E33" s="198">
        <v>26482484</v>
      </c>
      <c r="F33" s="198">
        <v>26482484</v>
      </c>
      <c r="G33" s="199" t="s">
        <v>440</v>
      </c>
      <c r="H33" s="198">
        <v>12028183</v>
      </c>
      <c r="I33" s="199" t="s">
        <v>404</v>
      </c>
      <c r="J33" s="198">
        <v>14454301</v>
      </c>
      <c r="K33" s="198">
        <v>14454301</v>
      </c>
      <c r="L33" s="198" t="s">
        <v>439</v>
      </c>
      <c r="M33" s="198" t="s">
        <v>404</v>
      </c>
      <c r="N33" s="175">
        <f t="shared" si="0"/>
        <v>0.54580608828084254</v>
      </c>
      <c r="O33" s="93"/>
      <c r="P33" s="93"/>
      <c r="Q33" s="92"/>
    </row>
    <row r="34" spans="1:17" s="36" customFormat="1" x14ac:dyDescent="0.2">
      <c r="A34" s="95"/>
      <c r="B34" s="197" t="s">
        <v>93</v>
      </c>
      <c r="C34" s="197" t="s">
        <v>408</v>
      </c>
      <c r="D34" s="198">
        <v>38182707</v>
      </c>
      <c r="E34" s="198">
        <v>33773515</v>
      </c>
      <c r="F34" s="198">
        <v>33773515</v>
      </c>
      <c r="G34" s="199" t="s">
        <v>440</v>
      </c>
      <c r="H34" s="198">
        <v>15586954</v>
      </c>
      <c r="I34" s="199" t="s">
        <v>404</v>
      </c>
      <c r="J34" s="198">
        <v>18186561</v>
      </c>
      <c r="K34" s="198">
        <v>18186561</v>
      </c>
      <c r="L34" s="198" t="s">
        <v>439</v>
      </c>
      <c r="M34" s="198" t="s">
        <v>404</v>
      </c>
      <c r="N34" s="175">
        <f t="shared" si="0"/>
        <v>0.53848588161463207</v>
      </c>
      <c r="O34" s="93"/>
      <c r="P34" s="93"/>
      <c r="Q34" s="92"/>
    </row>
    <row r="35" spans="1:17" s="36" customFormat="1" x14ac:dyDescent="0.2">
      <c r="A35" s="95"/>
      <c r="B35" s="197" t="s">
        <v>94</v>
      </c>
      <c r="C35" s="197" t="s">
        <v>408</v>
      </c>
      <c r="D35" s="198">
        <v>131607160</v>
      </c>
      <c r="E35" s="198">
        <v>110714073</v>
      </c>
      <c r="F35" s="198">
        <v>109362341</v>
      </c>
      <c r="G35" s="199" t="s">
        <v>440</v>
      </c>
      <c r="H35" s="198">
        <v>47592567</v>
      </c>
      <c r="I35" s="199" t="s">
        <v>404</v>
      </c>
      <c r="J35" s="198">
        <v>61769774</v>
      </c>
      <c r="K35" s="198">
        <v>61769774</v>
      </c>
      <c r="L35" s="198">
        <v>1351732</v>
      </c>
      <c r="M35" s="199" t="s">
        <v>404</v>
      </c>
      <c r="N35" s="175">
        <f t="shared" si="0"/>
        <v>0.55792161128423123</v>
      </c>
      <c r="O35" s="93"/>
      <c r="P35" s="93"/>
      <c r="Q35" s="92"/>
    </row>
    <row r="36" spans="1:17" s="36" customFormat="1" x14ac:dyDescent="0.2">
      <c r="A36" s="95"/>
      <c r="B36" s="197" t="s">
        <v>95</v>
      </c>
      <c r="C36" s="197" t="s">
        <v>408</v>
      </c>
      <c r="D36" s="198">
        <v>145041192</v>
      </c>
      <c r="E36" s="198">
        <v>118979431</v>
      </c>
      <c r="F36" s="198">
        <v>118979431</v>
      </c>
      <c r="G36" s="199" t="s">
        <v>440</v>
      </c>
      <c r="H36" s="198">
        <v>68898845</v>
      </c>
      <c r="I36" s="199" t="s">
        <v>404</v>
      </c>
      <c r="J36" s="198">
        <v>50080586</v>
      </c>
      <c r="K36" s="198">
        <v>50080586</v>
      </c>
      <c r="L36" s="198" t="s">
        <v>439</v>
      </c>
      <c r="M36" s="198" t="s">
        <v>404</v>
      </c>
      <c r="N36" s="175">
        <f t="shared" si="0"/>
        <v>0.42091801565263831</v>
      </c>
      <c r="O36" s="93"/>
      <c r="P36" s="93"/>
      <c r="Q36" s="92"/>
    </row>
    <row r="37" spans="1:17" s="36" customFormat="1" x14ac:dyDescent="0.2">
      <c r="A37" s="95"/>
      <c r="B37" s="197" t="s">
        <v>96</v>
      </c>
      <c r="C37" s="197" t="s">
        <v>409</v>
      </c>
      <c r="D37" s="198">
        <v>44599587</v>
      </c>
      <c r="E37" s="198">
        <v>40599110</v>
      </c>
      <c r="F37" s="198">
        <v>40481891</v>
      </c>
      <c r="G37" s="199" t="s">
        <v>440</v>
      </c>
      <c r="H37" s="198">
        <v>17502316.370000001</v>
      </c>
      <c r="I37" s="199" t="s">
        <v>404</v>
      </c>
      <c r="J37" s="198">
        <v>22097270.629999999</v>
      </c>
      <c r="K37" s="198">
        <v>22097270.629999999</v>
      </c>
      <c r="L37" s="198">
        <v>999523</v>
      </c>
      <c r="M37" s="198">
        <v>882304</v>
      </c>
      <c r="N37" s="175">
        <f t="shared" si="0"/>
        <v>0.54427968076147482</v>
      </c>
      <c r="O37" s="93"/>
      <c r="P37" s="93"/>
      <c r="Q37" s="92"/>
    </row>
    <row r="38" spans="1:17" s="36" customFormat="1" x14ac:dyDescent="0.2">
      <c r="A38" s="95"/>
      <c r="B38" s="197" t="s">
        <v>97</v>
      </c>
      <c r="C38" s="197" t="s">
        <v>409</v>
      </c>
      <c r="D38" s="198">
        <v>8351560</v>
      </c>
      <c r="E38" s="198">
        <v>7566424</v>
      </c>
      <c r="F38" s="198">
        <v>7566424</v>
      </c>
      <c r="G38" s="199" t="s">
        <v>440</v>
      </c>
      <c r="H38" s="198">
        <v>3185986</v>
      </c>
      <c r="I38" s="199" t="s">
        <v>404</v>
      </c>
      <c r="J38" s="198">
        <v>4165574</v>
      </c>
      <c r="K38" s="198">
        <v>4165574</v>
      </c>
      <c r="L38" s="198">
        <v>214864</v>
      </c>
      <c r="M38" s="198">
        <v>214864</v>
      </c>
      <c r="N38" s="175">
        <f t="shared" si="0"/>
        <v>0.55053404355875379</v>
      </c>
      <c r="O38" s="93"/>
      <c r="P38" s="93"/>
      <c r="Q38" s="92"/>
    </row>
    <row r="39" spans="1:17" s="36" customFormat="1" x14ac:dyDescent="0.2">
      <c r="A39" s="95"/>
      <c r="B39" s="197" t="s">
        <v>98</v>
      </c>
      <c r="C39" s="197" t="s">
        <v>409</v>
      </c>
      <c r="D39" s="198">
        <v>10909345</v>
      </c>
      <c r="E39" s="198">
        <v>9649576</v>
      </c>
      <c r="F39" s="198">
        <v>9649576</v>
      </c>
      <c r="G39" s="199" t="s">
        <v>440</v>
      </c>
      <c r="H39" s="198">
        <v>4409359</v>
      </c>
      <c r="I39" s="199" t="s">
        <v>404</v>
      </c>
      <c r="J39" s="198">
        <v>5240217</v>
      </c>
      <c r="K39" s="198">
        <v>5240217</v>
      </c>
      <c r="L39" s="198" t="s">
        <v>439</v>
      </c>
      <c r="M39" s="198" t="s">
        <v>404</v>
      </c>
      <c r="N39" s="175">
        <f t="shared" si="0"/>
        <v>0.5430515288961919</v>
      </c>
      <c r="O39" s="93"/>
      <c r="P39" s="93"/>
      <c r="Q39" s="92"/>
    </row>
    <row r="40" spans="1:17" s="36" customFormat="1" x14ac:dyDescent="0.2">
      <c r="A40" s="95"/>
      <c r="B40" s="197" t="s">
        <v>99</v>
      </c>
      <c r="C40" s="197" t="s">
        <v>409</v>
      </c>
      <c r="D40" s="198">
        <v>37602045</v>
      </c>
      <c r="E40" s="198">
        <v>31632592</v>
      </c>
      <c r="F40" s="198">
        <v>31246383</v>
      </c>
      <c r="G40" s="199" t="s">
        <v>440</v>
      </c>
      <c r="H40" s="198">
        <v>13441268</v>
      </c>
      <c r="I40" s="199" t="s">
        <v>404</v>
      </c>
      <c r="J40" s="198">
        <v>17805115</v>
      </c>
      <c r="K40" s="198">
        <v>17805115</v>
      </c>
      <c r="L40" s="198">
        <v>386209</v>
      </c>
      <c r="M40" s="198" t="s">
        <v>404</v>
      </c>
      <c r="N40" s="175">
        <f t="shared" si="0"/>
        <v>0.56287246394478196</v>
      </c>
      <c r="O40" s="93"/>
      <c r="P40" s="93"/>
      <c r="Q40" s="92"/>
    </row>
    <row r="41" spans="1:17" s="36" customFormat="1" x14ac:dyDescent="0.2">
      <c r="A41" s="95"/>
      <c r="B41" s="197" t="s">
        <v>100</v>
      </c>
      <c r="C41" s="197" t="s">
        <v>409</v>
      </c>
      <c r="D41" s="198">
        <v>41440340</v>
      </c>
      <c r="E41" s="198">
        <v>33994123</v>
      </c>
      <c r="F41" s="198">
        <v>33994123</v>
      </c>
      <c r="G41" s="199" t="s">
        <v>440</v>
      </c>
      <c r="H41" s="198">
        <v>15291309</v>
      </c>
      <c r="I41" s="199" t="s">
        <v>404</v>
      </c>
      <c r="J41" s="198">
        <v>18702814</v>
      </c>
      <c r="K41" s="198">
        <v>18702814</v>
      </c>
      <c r="L41" s="198" t="s">
        <v>439</v>
      </c>
      <c r="M41" s="198" t="s">
        <v>404</v>
      </c>
      <c r="N41" s="175">
        <f t="shared" si="0"/>
        <v>0.55017786456794315</v>
      </c>
      <c r="O41" s="93"/>
      <c r="P41" s="93"/>
      <c r="Q41" s="92"/>
    </row>
    <row r="42" spans="1:17" s="36" customFormat="1" x14ac:dyDescent="0.2">
      <c r="A42" s="95"/>
      <c r="B42" s="197" t="s">
        <v>101</v>
      </c>
      <c r="C42" s="197" t="s">
        <v>410</v>
      </c>
      <c r="D42" s="198">
        <v>89199175</v>
      </c>
      <c r="E42" s="198">
        <v>81018220</v>
      </c>
      <c r="F42" s="198">
        <v>80783781</v>
      </c>
      <c r="G42" s="199" t="s">
        <v>440</v>
      </c>
      <c r="H42" s="198">
        <v>36619897</v>
      </c>
      <c r="I42" s="199" t="s">
        <v>404</v>
      </c>
      <c r="J42" s="198">
        <v>44163884</v>
      </c>
      <c r="K42" s="198">
        <v>44163884</v>
      </c>
      <c r="L42" s="198">
        <v>234439</v>
      </c>
      <c r="M42" s="199" t="s">
        <v>404</v>
      </c>
      <c r="N42" s="175">
        <f t="shared" si="0"/>
        <v>0.54511051958436019</v>
      </c>
      <c r="O42" s="93"/>
      <c r="P42" s="93"/>
      <c r="Q42" s="92"/>
    </row>
    <row r="43" spans="1:17" s="36" customFormat="1" x14ac:dyDescent="0.2">
      <c r="A43" s="95"/>
      <c r="B43" s="197" t="s">
        <v>102</v>
      </c>
      <c r="C43" s="197" t="s">
        <v>410</v>
      </c>
      <c r="D43" s="198">
        <v>16703120</v>
      </c>
      <c r="E43" s="198">
        <v>15132849</v>
      </c>
      <c r="F43" s="198">
        <v>15132849</v>
      </c>
      <c r="G43" s="199" t="s">
        <v>440</v>
      </c>
      <c r="H43" s="198">
        <v>6801711</v>
      </c>
      <c r="I43" s="199" t="s">
        <v>404</v>
      </c>
      <c r="J43" s="198">
        <v>8331138</v>
      </c>
      <c r="K43" s="198">
        <v>8331138</v>
      </c>
      <c r="L43" s="198" t="s">
        <v>439</v>
      </c>
      <c r="M43" s="198" t="s">
        <v>404</v>
      </c>
      <c r="N43" s="175">
        <f t="shared" si="0"/>
        <v>0.55053334636458739</v>
      </c>
      <c r="O43" s="93"/>
      <c r="P43" s="93"/>
      <c r="Q43" s="92"/>
    </row>
    <row r="44" spans="1:17" s="36" customFormat="1" x14ac:dyDescent="0.2">
      <c r="A44" s="95"/>
      <c r="B44" s="197" t="s">
        <v>103</v>
      </c>
      <c r="C44" s="197" t="s">
        <v>410</v>
      </c>
      <c r="D44" s="198">
        <v>21818689</v>
      </c>
      <c r="E44" s="198">
        <v>19299151</v>
      </c>
      <c r="F44" s="198">
        <v>19299151</v>
      </c>
      <c r="G44" s="199" t="s">
        <v>440</v>
      </c>
      <c r="H44" s="198">
        <v>8818682</v>
      </c>
      <c r="I44" s="199" t="s">
        <v>404</v>
      </c>
      <c r="J44" s="198">
        <v>10480469</v>
      </c>
      <c r="K44" s="198">
        <v>10480469</v>
      </c>
      <c r="L44" s="198" t="s">
        <v>439</v>
      </c>
      <c r="M44" s="198" t="s">
        <v>404</v>
      </c>
      <c r="N44" s="175">
        <f t="shared" si="0"/>
        <v>0.54305337058609471</v>
      </c>
      <c r="O44" s="93"/>
      <c r="P44" s="93"/>
      <c r="Q44" s="92"/>
    </row>
    <row r="45" spans="1:17" s="36" customFormat="1" x14ac:dyDescent="0.2">
      <c r="A45" s="95"/>
      <c r="B45" s="197" t="s">
        <v>104</v>
      </c>
      <c r="C45" s="197" t="s">
        <v>410</v>
      </c>
      <c r="D45" s="198">
        <v>75204092</v>
      </c>
      <c r="E45" s="198">
        <v>63265185</v>
      </c>
      <c r="F45" s="198">
        <v>62492767</v>
      </c>
      <c r="G45" s="199" t="s">
        <v>440</v>
      </c>
      <c r="H45" s="198">
        <v>26882685</v>
      </c>
      <c r="I45" s="199" t="s">
        <v>404</v>
      </c>
      <c r="J45" s="198">
        <v>35610082</v>
      </c>
      <c r="K45" s="198">
        <v>35610082</v>
      </c>
      <c r="L45" s="198">
        <v>772418</v>
      </c>
      <c r="M45" s="199" t="s">
        <v>404</v>
      </c>
      <c r="N45" s="175">
        <f t="shared" si="0"/>
        <v>0.56287011568843115</v>
      </c>
      <c r="O45" s="93"/>
      <c r="P45" s="93"/>
      <c r="Q45" s="92"/>
    </row>
    <row r="46" spans="1:17" s="36" customFormat="1" x14ac:dyDescent="0.2">
      <c r="A46" s="95"/>
      <c r="B46" s="197" t="s">
        <v>105</v>
      </c>
      <c r="C46" s="197" t="s">
        <v>410</v>
      </c>
      <c r="D46" s="198">
        <v>82880681</v>
      </c>
      <c r="E46" s="198">
        <v>67988247</v>
      </c>
      <c r="F46" s="198">
        <v>67988247</v>
      </c>
      <c r="G46" s="199" t="s">
        <v>440</v>
      </c>
      <c r="H46" s="198">
        <v>30582810</v>
      </c>
      <c r="I46" s="199" t="s">
        <v>404</v>
      </c>
      <c r="J46" s="198">
        <v>37405437</v>
      </c>
      <c r="K46" s="198">
        <v>37405437</v>
      </c>
      <c r="L46" s="198" t="s">
        <v>439</v>
      </c>
      <c r="M46" s="198" t="s">
        <v>404</v>
      </c>
      <c r="N46" s="175">
        <f t="shared" si="0"/>
        <v>0.55017504716660803</v>
      </c>
      <c r="O46" s="93"/>
      <c r="P46" s="93"/>
      <c r="Q46" s="92"/>
    </row>
    <row r="47" spans="1:17" s="36" customFormat="1" x14ac:dyDescent="0.2">
      <c r="A47" s="95"/>
      <c r="B47" s="197" t="s">
        <v>106</v>
      </c>
      <c r="C47" s="197" t="s">
        <v>107</v>
      </c>
      <c r="D47" s="198">
        <v>100000000</v>
      </c>
      <c r="E47" s="198">
        <v>100000000</v>
      </c>
      <c r="F47" s="198">
        <v>100000000</v>
      </c>
      <c r="G47" s="199" t="s">
        <v>440</v>
      </c>
      <c r="H47" s="198">
        <v>57451640</v>
      </c>
      <c r="I47" s="199" t="s">
        <v>404</v>
      </c>
      <c r="J47" s="198">
        <v>42548360</v>
      </c>
      <c r="K47" s="198">
        <v>42548360</v>
      </c>
      <c r="L47" s="199" t="s">
        <v>439</v>
      </c>
      <c r="M47" s="199" t="s">
        <v>404</v>
      </c>
      <c r="N47" s="175">
        <v>1</v>
      </c>
      <c r="O47" s="93"/>
      <c r="P47" s="93"/>
      <c r="Q47" s="92"/>
    </row>
    <row r="48" spans="1:17" s="94" customFormat="1" ht="15" x14ac:dyDescent="0.25">
      <c r="A48" s="91"/>
      <c r="B48" s="254" t="s">
        <v>108</v>
      </c>
      <c r="C48" s="254" t="s">
        <v>109</v>
      </c>
      <c r="D48" s="255">
        <v>5146140391</v>
      </c>
      <c r="E48" s="255">
        <v>3981657588</v>
      </c>
      <c r="F48" s="255">
        <v>3868270542.5</v>
      </c>
      <c r="G48" s="255">
        <v>440621464.92000002</v>
      </c>
      <c r="H48" s="255">
        <v>1180076205.3299999</v>
      </c>
      <c r="I48" s="255">
        <v>176803951.63999999</v>
      </c>
      <c r="J48" s="255">
        <v>1040819153.66</v>
      </c>
      <c r="K48" s="255">
        <v>1036724418.7</v>
      </c>
      <c r="L48" s="255">
        <v>1143336812.45</v>
      </c>
      <c r="M48" s="255">
        <v>1029949766.95</v>
      </c>
      <c r="N48" s="174">
        <f t="shared" si="0"/>
        <v>0.26140348100169181</v>
      </c>
      <c r="O48" s="28">
        <f>+E48</f>
        <v>3981657588</v>
      </c>
      <c r="P48" s="28">
        <f>+J48</f>
        <v>1040819153.66</v>
      </c>
      <c r="Q48" s="96">
        <f>+P48/O48</f>
        <v>0.26140348100169181</v>
      </c>
    </row>
    <row r="49" spans="1:17" s="36" customFormat="1" x14ac:dyDescent="0.2">
      <c r="A49" s="95"/>
      <c r="B49" s="197" t="s">
        <v>110</v>
      </c>
      <c r="C49" s="197" t="s">
        <v>111</v>
      </c>
      <c r="D49" s="198">
        <v>569812800</v>
      </c>
      <c r="E49" s="198">
        <v>322112800</v>
      </c>
      <c r="F49" s="198">
        <v>318043764</v>
      </c>
      <c r="G49" s="199" t="s">
        <v>440</v>
      </c>
      <c r="H49" s="198">
        <v>97043390.560000002</v>
      </c>
      <c r="I49" s="198">
        <v>11553801.560000001</v>
      </c>
      <c r="J49" s="198">
        <v>57824651.030000001</v>
      </c>
      <c r="K49" s="198">
        <v>57346411.530000001</v>
      </c>
      <c r="L49" s="198">
        <v>155690956.84999999</v>
      </c>
      <c r="M49" s="198">
        <v>151621920.84999999</v>
      </c>
      <c r="N49" s="175">
        <f>+J49/E49</f>
        <v>0.17951677496206297</v>
      </c>
      <c r="O49" s="93">
        <f t="shared" ref="O49:O112" si="1">+E49</f>
        <v>322112800</v>
      </c>
      <c r="P49" s="93">
        <f t="shared" ref="P49:P112" si="2">+J49</f>
        <v>57824651.030000001</v>
      </c>
      <c r="Q49" s="92">
        <f t="shared" ref="Q49:Q112" si="3">+P49/O49</f>
        <v>0.17951677496206297</v>
      </c>
    </row>
    <row r="50" spans="1:17" s="36" customFormat="1" x14ac:dyDescent="0.2">
      <c r="A50" s="95"/>
      <c r="B50" s="197" t="s">
        <v>112</v>
      </c>
      <c r="C50" s="197" t="s">
        <v>113</v>
      </c>
      <c r="D50" s="198">
        <v>103083000</v>
      </c>
      <c r="E50" s="198">
        <v>103083000</v>
      </c>
      <c r="F50" s="198">
        <v>99013964</v>
      </c>
      <c r="G50" s="199" t="s">
        <v>440</v>
      </c>
      <c r="H50" s="198">
        <v>15713048.77</v>
      </c>
      <c r="I50" s="198">
        <v>6895634.3799999999</v>
      </c>
      <c r="J50" s="198">
        <v>40321616.310000002</v>
      </c>
      <c r="K50" s="198">
        <v>39843376.810000002</v>
      </c>
      <c r="L50" s="198">
        <v>40152700.539999999</v>
      </c>
      <c r="M50" s="198">
        <v>36083664.539999999</v>
      </c>
      <c r="N50" s="175">
        <f t="shared" si="0"/>
        <v>0.39115679898722389</v>
      </c>
      <c r="O50" s="93">
        <f t="shared" si="1"/>
        <v>103083000</v>
      </c>
      <c r="P50" s="93">
        <f t="shared" si="2"/>
        <v>40321616.310000002</v>
      </c>
      <c r="Q50" s="92">
        <f t="shared" si="3"/>
        <v>0.39115679898722389</v>
      </c>
    </row>
    <row r="51" spans="1:17" s="36" customFormat="1" x14ac:dyDescent="0.2">
      <c r="A51" s="95"/>
      <c r="B51" s="197" t="s">
        <v>114</v>
      </c>
      <c r="C51" s="197" t="s">
        <v>115</v>
      </c>
      <c r="D51" s="198">
        <v>220000000</v>
      </c>
      <c r="E51" s="198">
        <v>82800000</v>
      </c>
      <c r="F51" s="198">
        <v>82800000</v>
      </c>
      <c r="G51" s="199" t="s">
        <v>440</v>
      </c>
      <c r="H51" s="198">
        <v>40800000</v>
      </c>
      <c r="I51" s="199" t="s">
        <v>404</v>
      </c>
      <c r="J51" s="199" t="s">
        <v>406</v>
      </c>
      <c r="K51" s="199" t="s">
        <v>406</v>
      </c>
      <c r="L51" s="198">
        <v>42000000</v>
      </c>
      <c r="M51" s="198">
        <v>42000000</v>
      </c>
      <c r="N51" s="175">
        <v>0</v>
      </c>
      <c r="O51" s="93">
        <f t="shared" si="1"/>
        <v>82800000</v>
      </c>
      <c r="P51" s="93" t="str">
        <f t="shared" si="2"/>
        <v xml:space="preserve">                           -   </v>
      </c>
      <c r="Q51" s="92">
        <v>0</v>
      </c>
    </row>
    <row r="52" spans="1:17" s="36" customFormat="1" x14ac:dyDescent="0.2">
      <c r="A52" s="95"/>
      <c r="B52" s="197" t="s">
        <v>116</v>
      </c>
      <c r="C52" s="197" t="s">
        <v>117</v>
      </c>
      <c r="D52" s="198">
        <v>57229800</v>
      </c>
      <c r="E52" s="198">
        <v>57229800</v>
      </c>
      <c r="F52" s="198">
        <v>57229800</v>
      </c>
      <c r="G52" s="199" t="s">
        <v>440</v>
      </c>
      <c r="H52" s="198">
        <v>3213344</v>
      </c>
      <c r="I52" s="199" t="s">
        <v>404</v>
      </c>
      <c r="J52" s="198">
        <v>4497174</v>
      </c>
      <c r="K52" s="198">
        <v>4497174</v>
      </c>
      <c r="L52" s="198">
        <v>49519282</v>
      </c>
      <c r="M52" s="198">
        <v>49519282</v>
      </c>
      <c r="N52" s="175">
        <v>0</v>
      </c>
      <c r="O52" s="93">
        <f t="shared" si="1"/>
        <v>57229800</v>
      </c>
      <c r="P52" s="93">
        <f t="shared" si="2"/>
        <v>4497174</v>
      </c>
      <c r="Q52" s="92">
        <v>0</v>
      </c>
    </row>
    <row r="53" spans="1:17" s="36" customFormat="1" x14ac:dyDescent="0.2">
      <c r="A53" s="95"/>
      <c r="B53" s="197" t="s">
        <v>118</v>
      </c>
      <c r="C53" s="197" t="s">
        <v>119</v>
      </c>
      <c r="D53" s="198">
        <v>189500000</v>
      </c>
      <c r="E53" s="198">
        <v>79000000</v>
      </c>
      <c r="F53" s="198">
        <v>79000000</v>
      </c>
      <c r="G53" s="199" t="s">
        <v>440</v>
      </c>
      <c r="H53" s="198">
        <v>37316997.789999999</v>
      </c>
      <c r="I53" s="198">
        <v>4658167.18</v>
      </c>
      <c r="J53" s="198">
        <v>13005860.720000001</v>
      </c>
      <c r="K53" s="198">
        <v>13005860.720000001</v>
      </c>
      <c r="L53" s="198">
        <v>24018974.309999999</v>
      </c>
      <c r="M53" s="198">
        <v>24018974.309999999</v>
      </c>
      <c r="N53" s="175">
        <f t="shared" si="0"/>
        <v>0.16463114835443038</v>
      </c>
      <c r="O53" s="93">
        <f t="shared" si="1"/>
        <v>79000000</v>
      </c>
      <c r="P53" s="93">
        <f t="shared" si="2"/>
        <v>13005860.720000001</v>
      </c>
      <c r="Q53" s="92">
        <f t="shared" si="3"/>
        <v>0.16463114835443038</v>
      </c>
    </row>
    <row r="54" spans="1:17" s="36" customFormat="1" x14ac:dyDescent="0.2">
      <c r="A54" s="95"/>
      <c r="B54" s="197" t="s">
        <v>120</v>
      </c>
      <c r="C54" s="197" t="s">
        <v>121</v>
      </c>
      <c r="D54" s="198">
        <v>422711260</v>
      </c>
      <c r="E54" s="198">
        <v>421448667</v>
      </c>
      <c r="F54" s="198">
        <v>420164556.5</v>
      </c>
      <c r="G54" s="199" t="s">
        <v>440</v>
      </c>
      <c r="H54" s="198">
        <v>73352730.040000007</v>
      </c>
      <c r="I54" s="198">
        <v>15000</v>
      </c>
      <c r="J54" s="198">
        <v>165336486.81</v>
      </c>
      <c r="K54" s="198">
        <v>165336486.81</v>
      </c>
      <c r="L54" s="198">
        <v>182744450.15000001</v>
      </c>
      <c r="M54" s="198">
        <v>181460339.65000001</v>
      </c>
      <c r="N54" s="175">
        <f>+J54/E54</f>
        <v>0.39230516016794048</v>
      </c>
      <c r="O54" s="93">
        <f t="shared" si="1"/>
        <v>421448667</v>
      </c>
      <c r="P54" s="93">
        <f t="shared" si="2"/>
        <v>165336486.81</v>
      </c>
      <c r="Q54" s="92">
        <f t="shared" si="3"/>
        <v>0.39230516016794048</v>
      </c>
    </row>
    <row r="55" spans="1:17" s="36" customFormat="1" x14ac:dyDescent="0.2">
      <c r="A55" s="95"/>
      <c r="B55" s="197" t="s">
        <v>122</v>
      </c>
      <c r="C55" s="197" t="s">
        <v>123</v>
      </c>
      <c r="D55" s="198">
        <v>121904104</v>
      </c>
      <c r="E55" s="198">
        <v>121904104</v>
      </c>
      <c r="F55" s="198">
        <v>121609104</v>
      </c>
      <c r="G55" s="199" t="s">
        <v>440</v>
      </c>
      <c r="H55" s="198">
        <v>22420762.600000001</v>
      </c>
      <c r="I55" s="199" t="s">
        <v>404</v>
      </c>
      <c r="J55" s="198">
        <v>37488943.399999999</v>
      </c>
      <c r="K55" s="198">
        <v>37488943.399999999</v>
      </c>
      <c r="L55" s="198">
        <v>61994398</v>
      </c>
      <c r="M55" s="198">
        <v>61699398</v>
      </c>
      <c r="N55" s="175">
        <f t="shared" si="0"/>
        <v>0.30752814851910154</v>
      </c>
      <c r="O55" s="93">
        <f t="shared" si="1"/>
        <v>121904104</v>
      </c>
      <c r="P55" s="93">
        <f t="shared" si="2"/>
        <v>37488943.399999999</v>
      </c>
      <c r="Q55" s="92">
        <f t="shared" si="3"/>
        <v>0.30752814851910154</v>
      </c>
    </row>
    <row r="56" spans="1:17" s="36" customFormat="1" x14ac:dyDescent="0.2">
      <c r="A56" s="95"/>
      <c r="B56" s="197" t="s">
        <v>124</v>
      </c>
      <c r="C56" s="197" t="s">
        <v>125</v>
      </c>
      <c r="D56" s="198">
        <v>126801687</v>
      </c>
      <c r="E56" s="198">
        <v>126801687</v>
      </c>
      <c r="F56" s="198">
        <v>126801687</v>
      </c>
      <c r="G56" s="199" t="s">
        <v>440</v>
      </c>
      <c r="H56" s="198">
        <v>24332436.34</v>
      </c>
      <c r="I56" s="199" t="s">
        <v>404</v>
      </c>
      <c r="J56" s="198">
        <v>44090208.659999996</v>
      </c>
      <c r="K56" s="198">
        <v>44090208.659999996</v>
      </c>
      <c r="L56" s="198">
        <v>58379042</v>
      </c>
      <c r="M56" s="198">
        <v>58379042</v>
      </c>
      <c r="N56" s="175">
        <f t="shared" si="0"/>
        <v>0.34770995325953352</v>
      </c>
      <c r="O56" s="93">
        <f t="shared" si="1"/>
        <v>126801687</v>
      </c>
      <c r="P56" s="93">
        <f t="shared" si="2"/>
        <v>44090208.659999996</v>
      </c>
      <c r="Q56" s="92">
        <f t="shared" si="3"/>
        <v>0.34770995325953352</v>
      </c>
    </row>
    <row r="57" spans="1:17" s="36" customFormat="1" x14ac:dyDescent="0.2">
      <c r="A57" s="95"/>
      <c r="B57" s="197" t="s">
        <v>126</v>
      </c>
      <c r="C57" s="197" t="s">
        <v>127</v>
      </c>
      <c r="D57" s="198">
        <v>1207116</v>
      </c>
      <c r="E57" s="198">
        <v>492023</v>
      </c>
      <c r="F57" s="198">
        <v>492021.5</v>
      </c>
      <c r="G57" s="199" t="s">
        <v>440</v>
      </c>
      <c r="H57" s="198">
        <v>72650</v>
      </c>
      <c r="I57" s="199" t="s">
        <v>404</v>
      </c>
      <c r="J57" s="198">
        <v>18927.5</v>
      </c>
      <c r="K57" s="198">
        <v>18927.5</v>
      </c>
      <c r="L57" s="198">
        <v>400445.5</v>
      </c>
      <c r="M57" s="198">
        <v>400444</v>
      </c>
      <c r="N57" s="175">
        <f t="shared" si="0"/>
        <v>3.8468730120339904E-2</v>
      </c>
      <c r="O57" s="93">
        <f t="shared" si="1"/>
        <v>492023</v>
      </c>
      <c r="P57" s="93">
        <f t="shared" si="2"/>
        <v>18927.5</v>
      </c>
      <c r="Q57" s="92">
        <f t="shared" si="3"/>
        <v>3.8468730120339904E-2</v>
      </c>
    </row>
    <row r="58" spans="1:17" s="36" customFormat="1" x14ac:dyDescent="0.2">
      <c r="A58" s="95"/>
      <c r="B58" s="197" t="s">
        <v>128</v>
      </c>
      <c r="C58" s="197" t="s">
        <v>129</v>
      </c>
      <c r="D58" s="198">
        <v>150486404</v>
      </c>
      <c r="E58" s="198">
        <v>150486404</v>
      </c>
      <c r="F58" s="198">
        <v>150486404</v>
      </c>
      <c r="G58" s="199" t="s">
        <v>440</v>
      </c>
      <c r="H58" s="198">
        <v>25767663.82</v>
      </c>
      <c r="I58" s="199" t="s">
        <v>404</v>
      </c>
      <c r="J58" s="198">
        <v>74476510.180000007</v>
      </c>
      <c r="K58" s="198">
        <v>74476510.180000007</v>
      </c>
      <c r="L58" s="198">
        <v>50242230</v>
      </c>
      <c r="M58" s="198">
        <v>50242230</v>
      </c>
      <c r="N58" s="175">
        <f t="shared" si="0"/>
        <v>0.49490524193800262</v>
      </c>
      <c r="O58" s="93">
        <f t="shared" si="1"/>
        <v>150486404</v>
      </c>
      <c r="P58" s="93">
        <f t="shared" si="2"/>
        <v>74476510.180000007</v>
      </c>
      <c r="Q58" s="92">
        <f t="shared" si="3"/>
        <v>0.49490524193800262</v>
      </c>
    </row>
    <row r="59" spans="1:17" s="36" customFormat="1" x14ac:dyDescent="0.2">
      <c r="A59" s="95"/>
      <c r="B59" s="197" t="s">
        <v>130</v>
      </c>
      <c r="C59" s="197" t="s">
        <v>131</v>
      </c>
      <c r="D59" s="198">
        <v>22311949</v>
      </c>
      <c r="E59" s="198">
        <v>21764449</v>
      </c>
      <c r="F59" s="198">
        <v>20775340</v>
      </c>
      <c r="G59" s="199" t="s">
        <v>440</v>
      </c>
      <c r="H59" s="198">
        <v>759217.28</v>
      </c>
      <c r="I59" s="198">
        <v>15000</v>
      </c>
      <c r="J59" s="198">
        <v>9261897.0700000003</v>
      </c>
      <c r="K59" s="198">
        <v>9261897.0700000003</v>
      </c>
      <c r="L59" s="198">
        <v>11728334.65</v>
      </c>
      <c r="M59" s="198">
        <v>10739225.65</v>
      </c>
      <c r="N59" s="175">
        <f t="shared" si="0"/>
        <v>0.42555164479468333</v>
      </c>
      <c r="O59" s="93">
        <f t="shared" si="1"/>
        <v>21764449</v>
      </c>
      <c r="P59" s="93">
        <f t="shared" si="2"/>
        <v>9261897.0700000003</v>
      </c>
      <c r="Q59" s="92">
        <f t="shared" si="3"/>
        <v>0.42555164479468333</v>
      </c>
    </row>
    <row r="60" spans="1:17" s="36" customFormat="1" x14ac:dyDescent="0.2">
      <c r="A60" s="95"/>
      <c r="B60" s="197" t="s">
        <v>132</v>
      </c>
      <c r="C60" s="197" t="s">
        <v>133</v>
      </c>
      <c r="D60" s="198">
        <v>209335581</v>
      </c>
      <c r="E60" s="198">
        <v>193759610</v>
      </c>
      <c r="F60" s="198">
        <v>182893910</v>
      </c>
      <c r="G60" s="198">
        <v>33109812.899999999</v>
      </c>
      <c r="H60" s="198">
        <v>83298072.799999997</v>
      </c>
      <c r="I60" s="198">
        <v>23092298.120000001</v>
      </c>
      <c r="J60" s="198">
        <v>11338346.9</v>
      </c>
      <c r="K60" s="198">
        <v>11338346.9</v>
      </c>
      <c r="L60" s="198">
        <v>42921079.280000001</v>
      </c>
      <c r="M60" s="198">
        <v>32055379.280000001</v>
      </c>
      <c r="N60" s="175">
        <f t="shared" si="0"/>
        <v>5.8517597656188511E-2</v>
      </c>
      <c r="O60" s="93">
        <f t="shared" si="1"/>
        <v>193759610</v>
      </c>
      <c r="P60" s="93">
        <f t="shared" si="2"/>
        <v>11338346.9</v>
      </c>
      <c r="Q60" s="92">
        <f t="shared" si="3"/>
        <v>5.8517597656188511E-2</v>
      </c>
    </row>
    <row r="61" spans="1:17" s="36" customFormat="1" x14ac:dyDescent="0.2">
      <c r="A61" s="95"/>
      <c r="B61" s="197" t="s">
        <v>134</v>
      </c>
      <c r="C61" s="197" t="s">
        <v>135</v>
      </c>
      <c r="D61" s="198">
        <v>68474500</v>
      </c>
      <c r="E61" s="198">
        <v>57674500</v>
      </c>
      <c r="F61" s="198">
        <v>57604500</v>
      </c>
      <c r="G61" s="198">
        <v>3000000</v>
      </c>
      <c r="H61" s="198">
        <v>43164920.130000003</v>
      </c>
      <c r="I61" s="198">
        <v>539177.62</v>
      </c>
      <c r="J61" s="198">
        <v>483447.9</v>
      </c>
      <c r="K61" s="198">
        <v>483447.9</v>
      </c>
      <c r="L61" s="198">
        <v>10486954.35</v>
      </c>
      <c r="M61" s="198">
        <v>10416954.35</v>
      </c>
      <c r="N61" s="175">
        <v>0</v>
      </c>
      <c r="O61" s="93">
        <f t="shared" si="1"/>
        <v>57674500</v>
      </c>
      <c r="P61" s="93">
        <f t="shared" si="2"/>
        <v>483447.9</v>
      </c>
      <c r="Q61" s="92">
        <v>0</v>
      </c>
    </row>
    <row r="62" spans="1:17" s="36" customFormat="1" x14ac:dyDescent="0.2">
      <c r="A62" s="95"/>
      <c r="B62" s="197" t="s">
        <v>136</v>
      </c>
      <c r="C62" s="197" t="s">
        <v>137</v>
      </c>
      <c r="D62" s="198">
        <v>4000000</v>
      </c>
      <c r="E62" s="199" t="s">
        <v>441</v>
      </c>
      <c r="F62" s="199" t="s">
        <v>406</v>
      </c>
      <c r="G62" s="199" t="s">
        <v>440</v>
      </c>
      <c r="H62" s="199" t="s">
        <v>405</v>
      </c>
      <c r="I62" s="199" t="s">
        <v>404</v>
      </c>
      <c r="J62" s="199" t="s">
        <v>406</v>
      </c>
      <c r="K62" s="199" t="s">
        <v>406</v>
      </c>
      <c r="L62" s="199" t="s">
        <v>439</v>
      </c>
      <c r="M62" s="199" t="s">
        <v>404</v>
      </c>
      <c r="N62" s="175">
        <v>0</v>
      </c>
      <c r="O62" s="93" t="str">
        <f t="shared" si="1"/>
        <v xml:space="preserve">                              -   </v>
      </c>
      <c r="P62" s="93" t="str">
        <f t="shared" si="2"/>
        <v xml:space="preserve">                           -   </v>
      </c>
      <c r="Q62" s="92">
        <v>0</v>
      </c>
    </row>
    <row r="63" spans="1:17" s="36" customFormat="1" x14ac:dyDescent="0.2">
      <c r="A63" s="95"/>
      <c r="B63" s="197" t="s">
        <v>138</v>
      </c>
      <c r="C63" s="197" t="s">
        <v>139</v>
      </c>
      <c r="D63" s="198">
        <v>29824800</v>
      </c>
      <c r="E63" s="198">
        <v>28824800</v>
      </c>
      <c r="F63" s="198">
        <v>19168600</v>
      </c>
      <c r="G63" s="198">
        <v>499685.01</v>
      </c>
      <c r="H63" s="198">
        <v>1336620.2</v>
      </c>
      <c r="I63" s="198">
        <v>86540</v>
      </c>
      <c r="J63" s="199" t="s">
        <v>406</v>
      </c>
      <c r="K63" s="199" t="s">
        <v>406</v>
      </c>
      <c r="L63" s="198">
        <v>26901954.789999999</v>
      </c>
      <c r="M63" s="198">
        <v>17245754.789999999</v>
      </c>
      <c r="N63" s="175">
        <v>0</v>
      </c>
      <c r="O63" s="93">
        <f t="shared" si="1"/>
        <v>28824800</v>
      </c>
      <c r="P63" s="93" t="str">
        <f t="shared" si="2"/>
        <v xml:space="preserve">                           -   </v>
      </c>
      <c r="Q63" s="92">
        <v>0</v>
      </c>
    </row>
    <row r="64" spans="1:17" s="36" customFormat="1" x14ac:dyDescent="0.2">
      <c r="A64" s="95"/>
      <c r="B64" s="197" t="s">
        <v>140</v>
      </c>
      <c r="C64" s="197" t="s">
        <v>141</v>
      </c>
      <c r="D64" s="198">
        <v>85315971</v>
      </c>
      <c r="E64" s="198">
        <v>68800000</v>
      </c>
      <c r="F64" s="198">
        <v>68760500</v>
      </c>
      <c r="G64" s="198">
        <v>29610127.890000001</v>
      </c>
      <c r="H64" s="198">
        <v>28277007</v>
      </c>
      <c r="I64" s="199" t="s">
        <v>404</v>
      </c>
      <c r="J64" s="198">
        <v>10833649</v>
      </c>
      <c r="K64" s="198">
        <v>10833649</v>
      </c>
      <c r="L64" s="198">
        <v>79216.11</v>
      </c>
      <c r="M64" s="198">
        <v>39716.11</v>
      </c>
      <c r="N64" s="175">
        <v>0</v>
      </c>
      <c r="O64" s="93">
        <f t="shared" si="1"/>
        <v>68800000</v>
      </c>
      <c r="P64" s="93">
        <f t="shared" si="2"/>
        <v>10833649</v>
      </c>
      <c r="Q64" s="92">
        <v>0</v>
      </c>
    </row>
    <row r="65" spans="1:17" s="36" customFormat="1" x14ac:dyDescent="0.2">
      <c r="A65" s="95"/>
      <c r="B65" s="197" t="s">
        <v>142</v>
      </c>
      <c r="C65" s="197" t="s">
        <v>143</v>
      </c>
      <c r="D65" s="198">
        <v>300000</v>
      </c>
      <c r="E65" s="198" t="s">
        <v>441</v>
      </c>
      <c r="F65" s="198" t="s">
        <v>406</v>
      </c>
      <c r="G65" s="199" t="s">
        <v>440</v>
      </c>
      <c r="H65" s="199" t="s">
        <v>405</v>
      </c>
      <c r="I65" s="199" t="s">
        <v>404</v>
      </c>
      <c r="J65" s="199" t="s">
        <v>406</v>
      </c>
      <c r="K65" s="199" t="s">
        <v>406</v>
      </c>
      <c r="L65" s="198" t="s">
        <v>439</v>
      </c>
      <c r="M65" s="198" t="s">
        <v>404</v>
      </c>
      <c r="N65" s="175">
        <v>0</v>
      </c>
      <c r="O65" s="93" t="str">
        <f t="shared" si="1"/>
        <v xml:space="preserve">                              -   </v>
      </c>
      <c r="P65" s="93" t="str">
        <f t="shared" si="2"/>
        <v xml:space="preserve">                           -   </v>
      </c>
      <c r="Q65" s="92">
        <v>0</v>
      </c>
    </row>
    <row r="66" spans="1:17" s="36" customFormat="1" x14ac:dyDescent="0.2">
      <c r="A66" s="95"/>
      <c r="B66" s="197" t="s">
        <v>382</v>
      </c>
      <c r="C66" s="197" t="s">
        <v>383</v>
      </c>
      <c r="D66" s="198">
        <v>1000000</v>
      </c>
      <c r="E66" s="198">
        <v>1000000</v>
      </c>
      <c r="F66" s="198">
        <v>750000</v>
      </c>
      <c r="G66" s="199" t="s">
        <v>440</v>
      </c>
      <c r="H66" s="199" t="s">
        <v>405</v>
      </c>
      <c r="I66" s="199" t="s">
        <v>404</v>
      </c>
      <c r="J66" s="199" t="s">
        <v>406</v>
      </c>
      <c r="K66" s="199" t="s">
        <v>406</v>
      </c>
      <c r="L66" s="198">
        <v>1000000</v>
      </c>
      <c r="M66" s="198">
        <v>750000</v>
      </c>
      <c r="N66" s="175">
        <v>0</v>
      </c>
      <c r="O66" s="93">
        <f t="shared" si="1"/>
        <v>1000000</v>
      </c>
      <c r="P66" s="93" t="str">
        <f t="shared" si="2"/>
        <v xml:space="preserve">                           -   </v>
      </c>
      <c r="Q66" s="92">
        <v>0</v>
      </c>
    </row>
    <row r="67" spans="1:17" s="36" customFormat="1" x14ac:dyDescent="0.2">
      <c r="A67" s="95"/>
      <c r="B67" s="197" t="s">
        <v>144</v>
      </c>
      <c r="C67" s="197" t="s">
        <v>145</v>
      </c>
      <c r="D67" s="198">
        <v>20420310</v>
      </c>
      <c r="E67" s="198">
        <v>37460310</v>
      </c>
      <c r="F67" s="198">
        <v>36610310</v>
      </c>
      <c r="G67" s="199" t="s">
        <v>440</v>
      </c>
      <c r="H67" s="198">
        <v>10519525.470000001</v>
      </c>
      <c r="I67" s="198">
        <v>22466580.5</v>
      </c>
      <c r="J67" s="198">
        <v>21250</v>
      </c>
      <c r="K67" s="198">
        <v>21250</v>
      </c>
      <c r="L67" s="198">
        <v>4452954.03</v>
      </c>
      <c r="M67" s="198">
        <v>3602954.03</v>
      </c>
      <c r="N67" s="175">
        <f t="shared" si="0"/>
        <v>5.6726706212522E-4</v>
      </c>
      <c r="O67" s="93">
        <f t="shared" si="1"/>
        <v>37460310</v>
      </c>
      <c r="P67" s="93">
        <f t="shared" si="2"/>
        <v>21250</v>
      </c>
      <c r="Q67" s="92">
        <f t="shared" si="3"/>
        <v>5.6726706212522E-4</v>
      </c>
    </row>
    <row r="68" spans="1:17" s="36" customFormat="1" x14ac:dyDescent="0.2">
      <c r="A68" s="95"/>
      <c r="B68" s="197" t="s">
        <v>146</v>
      </c>
      <c r="C68" s="197" t="s">
        <v>147</v>
      </c>
      <c r="D68" s="198">
        <v>2874610047</v>
      </c>
      <c r="E68" s="198">
        <v>2421714082</v>
      </c>
      <c r="F68" s="198">
        <v>2365574532</v>
      </c>
      <c r="G68" s="198">
        <v>382240178.22000003</v>
      </c>
      <c r="H68" s="198">
        <v>715216733.69000006</v>
      </c>
      <c r="I68" s="198">
        <v>130629725.58</v>
      </c>
      <c r="J68" s="198">
        <v>656140128.47000003</v>
      </c>
      <c r="K68" s="198">
        <v>653277180.88999999</v>
      </c>
      <c r="L68" s="198">
        <v>537487316.03999996</v>
      </c>
      <c r="M68" s="198">
        <v>481347766.04000002</v>
      </c>
      <c r="N68" s="175">
        <f t="shared" si="0"/>
        <v>0.27094037786992564</v>
      </c>
      <c r="O68" s="93">
        <f t="shared" si="1"/>
        <v>2421714082</v>
      </c>
      <c r="P68" s="93">
        <f t="shared" si="2"/>
        <v>656140128.47000003</v>
      </c>
      <c r="Q68" s="92">
        <f t="shared" si="3"/>
        <v>0.27094037786992564</v>
      </c>
    </row>
    <row r="69" spans="1:17" s="36" customFormat="1" x14ac:dyDescent="0.2">
      <c r="A69" s="95"/>
      <c r="B69" s="197" t="s">
        <v>148</v>
      </c>
      <c r="C69" s="197" t="s">
        <v>149</v>
      </c>
      <c r="D69" s="198">
        <v>20000</v>
      </c>
      <c r="E69" s="198">
        <v>20000</v>
      </c>
      <c r="F69" s="198">
        <v>20000</v>
      </c>
      <c r="G69" s="199" t="s">
        <v>440</v>
      </c>
      <c r="H69" s="199" t="s">
        <v>405</v>
      </c>
      <c r="I69" s="199" t="s">
        <v>404</v>
      </c>
      <c r="J69" s="199" t="s">
        <v>406</v>
      </c>
      <c r="K69" s="199" t="s">
        <v>406</v>
      </c>
      <c r="L69" s="198">
        <v>20000</v>
      </c>
      <c r="M69" s="198">
        <v>20000</v>
      </c>
      <c r="N69" s="175">
        <v>0</v>
      </c>
      <c r="O69" s="93">
        <f t="shared" si="1"/>
        <v>20000</v>
      </c>
      <c r="P69" s="93" t="str">
        <f t="shared" si="2"/>
        <v xml:space="preserve">                           -   </v>
      </c>
      <c r="Q69" s="92">
        <v>0</v>
      </c>
    </row>
    <row r="70" spans="1:17" s="36" customFormat="1" x14ac:dyDescent="0.2">
      <c r="A70" s="95"/>
      <c r="B70" s="197" t="s">
        <v>150</v>
      </c>
      <c r="C70" s="197" t="s">
        <v>384</v>
      </c>
      <c r="D70" s="198">
        <v>133650000</v>
      </c>
      <c r="E70" s="198">
        <v>39904600</v>
      </c>
      <c r="F70" s="198">
        <v>37761050</v>
      </c>
      <c r="G70" s="198">
        <v>9778258.4299999997</v>
      </c>
      <c r="H70" s="199" t="s">
        <v>405</v>
      </c>
      <c r="I70" s="199" t="s">
        <v>404</v>
      </c>
      <c r="J70" s="199" t="s">
        <v>406</v>
      </c>
      <c r="K70" s="199" t="s">
        <v>406</v>
      </c>
      <c r="L70" s="198">
        <v>30126341.57</v>
      </c>
      <c r="M70" s="198">
        <v>27982791.57</v>
      </c>
      <c r="N70" s="175">
        <v>0</v>
      </c>
      <c r="O70" s="93">
        <f t="shared" si="1"/>
        <v>39904600</v>
      </c>
      <c r="P70" s="93" t="str">
        <f t="shared" si="2"/>
        <v xml:space="preserve">                           -   </v>
      </c>
      <c r="Q70" s="92">
        <v>0</v>
      </c>
    </row>
    <row r="71" spans="1:17" s="36" customFormat="1" x14ac:dyDescent="0.2">
      <c r="A71" s="95"/>
      <c r="B71" s="197" t="s">
        <v>151</v>
      </c>
      <c r="C71" s="197" t="s">
        <v>152</v>
      </c>
      <c r="D71" s="198">
        <v>192000000</v>
      </c>
      <c r="E71" s="198">
        <v>143864590</v>
      </c>
      <c r="F71" s="198">
        <v>143864590</v>
      </c>
      <c r="G71" s="198">
        <v>18250000</v>
      </c>
      <c r="H71" s="198">
        <v>69807450</v>
      </c>
      <c r="I71" s="199" t="s">
        <v>404</v>
      </c>
      <c r="J71" s="198">
        <v>43171650</v>
      </c>
      <c r="K71" s="198">
        <v>43171650</v>
      </c>
      <c r="L71" s="198">
        <v>12635490</v>
      </c>
      <c r="M71" s="198">
        <v>12635490</v>
      </c>
      <c r="N71" s="175">
        <v>0</v>
      </c>
      <c r="O71" s="93">
        <f t="shared" si="1"/>
        <v>143864590</v>
      </c>
      <c r="P71" s="93">
        <f t="shared" si="2"/>
        <v>43171650</v>
      </c>
      <c r="Q71" s="92">
        <v>0</v>
      </c>
    </row>
    <row r="72" spans="1:17" s="36" customFormat="1" x14ac:dyDescent="0.2">
      <c r="A72" s="95"/>
      <c r="B72" s="197" t="s">
        <v>153</v>
      </c>
      <c r="C72" s="197" t="s">
        <v>385</v>
      </c>
      <c r="D72" s="198">
        <v>182266000</v>
      </c>
      <c r="E72" s="198">
        <v>117892550</v>
      </c>
      <c r="F72" s="198">
        <v>117892550</v>
      </c>
      <c r="G72" s="199" t="s">
        <v>440</v>
      </c>
      <c r="H72" s="198">
        <v>78663193.480000004</v>
      </c>
      <c r="I72" s="199" t="s">
        <v>404</v>
      </c>
      <c r="J72" s="198">
        <v>8508900</v>
      </c>
      <c r="K72" s="198">
        <v>8508900</v>
      </c>
      <c r="L72" s="198">
        <v>30720456.52</v>
      </c>
      <c r="M72" s="198">
        <v>30720456.52</v>
      </c>
      <c r="N72" s="175">
        <f t="shared" ref="N72:N135" si="4">+J72/E72</f>
        <v>7.2175044139769648E-2</v>
      </c>
      <c r="O72" s="93">
        <f t="shared" si="1"/>
        <v>117892550</v>
      </c>
      <c r="P72" s="93">
        <f t="shared" si="2"/>
        <v>8508900</v>
      </c>
      <c r="Q72" s="92">
        <f t="shared" si="3"/>
        <v>7.2175044139769648E-2</v>
      </c>
    </row>
    <row r="73" spans="1:17" s="36" customFormat="1" x14ac:dyDescent="0.2">
      <c r="A73" s="95"/>
      <c r="B73" s="197" t="s">
        <v>154</v>
      </c>
      <c r="C73" s="197" t="s">
        <v>155</v>
      </c>
      <c r="D73" s="198">
        <v>1205654736</v>
      </c>
      <c r="E73" s="198">
        <v>1224170736</v>
      </c>
      <c r="F73" s="198">
        <v>1170254736</v>
      </c>
      <c r="G73" s="198">
        <v>164419856.22</v>
      </c>
      <c r="H73" s="198">
        <v>221200430.43000001</v>
      </c>
      <c r="I73" s="198">
        <v>79335739.379999995</v>
      </c>
      <c r="J73" s="198">
        <v>402162429.39999998</v>
      </c>
      <c r="K73" s="198">
        <v>399299481.81999999</v>
      </c>
      <c r="L73" s="198">
        <v>357052280.56999999</v>
      </c>
      <c r="M73" s="198">
        <v>303136280.56999999</v>
      </c>
      <c r="N73" s="175">
        <f t="shared" si="4"/>
        <v>0.32851825123190986</v>
      </c>
      <c r="O73" s="93">
        <f t="shared" si="1"/>
        <v>1224170736</v>
      </c>
      <c r="P73" s="93">
        <f t="shared" si="2"/>
        <v>402162429.39999998</v>
      </c>
      <c r="Q73" s="92">
        <f t="shared" si="3"/>
        <v>0.32851825123190986</v>
      </c>
    </row>
    <row r="74" spans="1:17" s="36" customFormat="1" x14ac:dyDescent="0.2">
      <c r="A74" s="95"/>
      <c r="B74" s="197" t="s">
        <v>156</v>
      </c>
      <c r="C74" s="197" t="s">
        <v>157</v>
      </c>
      <c r="D74" s="198">
        <v>1161019311</v>
      </c>
      <c r="E74" s="198">
        <v>895861606</v>
      </c>
      <c r="F74" s="198">
        <v>895781606</v>
      </c>
      <c r="G74" s="198">
        <v>189792063.56999999</v>
      </c>
      <c r="H74" s="198">
        <v>345545659.77999997</v>
      </c>
      <c r="I74" s="198">
        <v>51293986.200000003</v>
      </c>
      <c r="J74" s="198">
        <v>202297149.06999999</v>
      </c>
      <c r="K74" s="198">
        <v>202297149.06999999</v>
      </c>
      <c r="L74" s="198">
        <v>106932747.38</v>
      </c>
      <c r="M74" s="198">
        <v>106852747.38</v>
      </c>
      <c r="N74" s="175">
        <f t="shared" si="4"/>
        <v>0.22581294668185611</v>
      </c>
      <c r="O74" s="93">
        <f t="shared" si="1"/>
        <v>895861606</v>
      </c>
      <c r="P74" s="93">
        <f t="shared" si="2"/>
        <v>202297149.06999999</v>
      </c>
      <c r="Q74" s="92">
        <f t="shared" si="3"/>
        <v>0.22581294668185611</v>
      </c>
    </row>
    <row r="75" spans="1:17" s="36" customFormat="1" x14ac:dyDescent="0.2">
      <c r="A75" s="95"/>
      <c r="B75" s="197" t="s">
        <v>158</v>
      </c>
      <c r="C75" s="197" t="s">
        <v>159</v>
      </c>
      <c r="D75" s="198">
        <v>291410940</v>
      </c>
      <c r="E75" s="198">
        <v>143784184</v>
      </c>
      <c r="F75" s="198">
        <v>124394467.5</v>
      </c>
      <c r="G75" s="199" t="s">
        <v>440</v>
      </c>
      <c r="H75" s="198">
        <v>46200287.280000001</v>
      </c>
      <c r="I75" s="199" t="s">
        <v>404</v>
      </c>
      <c r="J75" s="198">
        <v>16104577.460000001</v>
      </c>
      <c r="K75" s="198">
        <v>16060077.460000001</v>
      </c>
      <c r="L75" s="198">
        <v>81479319.260000005</v>
      </c>
      <c r="M75" s="198">
        <v>62089602.759999998</v>
      </c>
      <c r="N75" s="175">
        <f t="shared" si="4"/>
        <v>0.1120052081667063</v>
      </c>
      <c r="O75" s="93">
        <f t="shared" si="1"/>
        <v>143784184</v>
      </c>
      <c r="P75" s="93">
        <f t="shared" si="2"/>
        <v>16104577.460000001</v>
      </c>
      <c r="Q75" s="92">
        <f t="shared" si="3"/>
        <v>0.1120052081667063</v>
      </c>
    </row>
    <row r="76" spans="1:17" s="36" customFormat="1" x14ac:dyDescent="0.2">
      <c r="A76" s="95"/>
      <c r="B76" s="197" t="s">
        <v>160</v>
      </c>
      <c r="C76" s="197" t="s">
        <v>161</v>
      </c>
      <c r="D76" s="198">
        <v>86364490</v>
      </c>
      <c r="E76" s="198">
        <v>70648119</v>
      </c>
      <c r="F76" s="198">
        <v>60358772.5</v>
      </c>
      <c r="G76" s="199" t="s">
        <v>440</v>
      </c>
      <c r="H76" s="198">
        <v>27157526.109999999</v>
      </c>
      <c r="I76" s="199" t="s">
        <v>404</v>
      </c>
      <c r="J76" s="198">
        <v>2976224.36</v>
      </c>
      <c r="K76" s="198">
        <v>2976224.36</v>
      </c>
      <c r="L76" s="198">
        <v>40514368.530000001</v>
      </c>
      <c r="M76" s="198">
        <v>30225022.030000001</v>
      </c>
      <c r="N76" s="175">
        <f t="shared" si="4"/>
        <v>4.2127439514702436E-2</v>
      </c>
      <c r="O76" s="93">
        <f t="shared" si="1"/>
        <v>70648119</v>
      </c>
      <c r="P76" s="93">
        <f t="shared" si="2"/>
        <v>2976224.36</v>
      </c>
      <c r="Q76" s="92">
        <f t="shared" si="3"/>
        <v>4.2127439514702436E-2</v>
      </c>
    </row>
    <row r="77" spans="1:17" s="36" customFormat="1" x14ac:dyDescent="0.2">
      <c r="A77" s="95"/>
      <c r="B77" s="197" t="s">
        <v>162</v>
      </c>
      <c r="C77" s="197" t="s">
        <v>163</v>
      </c>
      <c r="D77" s="198">
        <v>138698450</v>
      </c>
      <c r="E77" s="198">
        <v>65255891</v>
      </c>
      <c r="F77" s="198">
        <v>56155521</v>
      </c>
      <c r="G77" s="199" t="s">
        <v>440</v>
      </c>
      <c r="H77" s="198">
        <v>13781328.050000001</v>
      </c>
      <c r="I77" s="199" t="s">
        <v>404</v>
      </c>
      <c r="J77" s="198">
        <v>10509613</v>
      </c>
      <c r="K77" s="198">
        <v>10465113</v>
      </c>
      <c r="L77" s="198">
        <v>40964949.950000003</v>
      </c>
      <c r="M77" s="198">
        <v>31864579.949999999</v>
      </c>
      <c r="N77" s="175">
        <f t="shared" si="4"/>
        <v>0.16105232552874038</v>
      </c>
      <c r="O77" s="93">
        <f t="shared" si="1"/>
        <v>65255891</v>
      </c>
      <c r="P77" s="93">
        <f t="shared" si="2"/>
        <v>10509613</v>
      </c>
      <c r="Q77" s="92">
        <f t="shared" si="3"/>
        <v>0.16105232552874038</v>
      </c>
    </row>
    <row r="78" spans="1:17" s="36" customFormat="1" x14ac:dyDescent="0.2">
      <c r="A78" s="95"/>
      <c r="B78" s="197" t="s">
        <v>164</v>
      </c>
      <c r="C78" s="197" t="s">
        <v>165</v>
      </c>
      <c r="D78" s="198">
        <v>41700000</v>
      </c>
      <c r="E78" s="198">
        <v>5000000</v>
      </c>
      <c r="F78" s="198">
        <v>5000000</v>
      </c>
      <c r="G78" s="199" t="s">
        <v>440</v>
      </c>
      <c r="H78" s="198">
        <v>3501086.68</v>
      </c>
      <c r="I78" s="199" t="s">
        <v>404</v>
      </c>
      <c r="J78" s="198">
        <v>1498913.32</v>
      </c>
      <c r="K78" s="198">
        <v>1498913.32</v>
      </c>
      <c r="L78" s="198" t="s">
        <v>439</v>
      </c>
      <c r="M78" s="198" t="s">
        <v>404</v>
      </c>
      <c r="N78" s="175">
        <f t="shared" si="4"/>
        <v>0.29978266400000003</v>
      </c>
      <c r="O78" s="93">
        <f t="shared" si="1"/>
        <v>5000000</v>
      </c>
      <c r="P78" s="93">
        <f t="shared" si="2"/>
        <v>1498913.32</v>
      </c>
      <c r="Q78" s="92">
        <f t="shared" si="3"/>
        <v>0.29978266400000003</v>
      </c>
    </row>
    <row r="79" spans="1:17" s="36" customFormat="1" x14ac:dyDescent="0.2">
      <c r="A79" s="95"/>
      <c r="B79" s="197" t="s">
        <v>166</v>
      </c>
      <c r="C79" s="197" t="s">
        <v>167</v>
      </c>
      <c r="D79" s="198">
        <v>24648000</v>
      </c>
      <c r="E79" s="198">
        <v>2880174</v>
      </c>
      <c r="F79" s="198">
        <v>2880174</v>
      </c>
      <c r="G79" s="199" t="s">
        <v>440</v>
      </c>
      <c r="H79" s="198">
        <v>1760346.44</v>
      </c>
      <c r="I79" s="199" t="s">
        <v>404</v>
      </c>
      <c r="J79" s="198">
        <v>1119826.78</v>
      </c>
      <c r="K79" s="198">
        <v>1119826.78</v>
      </c>
      <c r="L79" s="198">
        <v>0.78</v>
      </c>
      <c r="M79" s="198">
        <v>0.78</v>
      </c>
      <c r="N79" s="175">
        <f t="shared" si="4"/>
        <v>0.38880525273820266</v>
      </c>
      <c r="O79" s="93">
        <f t="shared" si="1"/>
        <v>2880174</v>
      </c>
      <c r="P79" s="93">
        <f t="shared" si="2"/>
        <v>1119826.78</v>
      </c>
      <c r="Q79" s="92">
        <f t="shared" si="3"/>
        <v>0.38880525273820266</v>
      </c>
    </row>
    <row r="80" spans="1:17" s="36" customFormat="1" x14ac:dyDescent="0.2">
      <c r="A80" s="95"/>
      <c r="B80" s="197" t="s">
        <v>168</v>
      </c>
      <c r="C80" s="197" t="s">
        <v>169</v>
      </c>
      <c r="D80" s="198">
        <v>139116000</v>
      </c>
      <c r="E80" s="198">
        <v>117766000</v>
      </c>
      <c r="F80" s="198">
        <v>115788490</v>
      </c>
      <c r="G80" s="199" t="s">
        <v>440</v>
      </c>
      <c r="H80" s="198">
        <v>94152204.920000002</v>
      </c>
      <c r="I80" s="199" t="s">
        <v>404</v>
      </c>
      <c r="J80" s="198">
        <v>2220057.14</v>
      </c>
      <c r="K80" s="198">
        <v>2220057.14</v>
      </c>
      <c r="L80" s="198">
        <v>21393737.940000001</v>
      </c>
      <c r="M80" s="198">
        <v>19416227.940000001</v>
      </c>
      <c r="N80" s="175">
        <f t="shared" si="4"/>
        <v>1.8851426897406723E-2</v>
      </c>
      <c r="O80" s="93">
        <f t="shared" si="1"/>
        <v>117766000</v>
      </c>
      <c r="P80" s="93">
        <f t="shared" si="2"/>
        <v>2220057.14</v>
      </c>
      <c r="Q80" s="92">
        <f t="shared" si="3"/>
        <v>1.8851426897406723E-2</v>
      </c>
    </row>
    <row r="81" spans="1:17" s="36" customFormat="1" x14ac:dyDescent="0.2">
      <c r="A81" s="95"/>
      <c r="B81" s="197" t="s">
        <v>170</v>
      </c>
      <c r="C81" s="197" t="s">
        <v>171</v>
      </c>
      <c r="D81" s="198">
        <v>139116000</v>
      </c>
      <c r="E81" s="198">
        <v>117766000</v>
      </c>
      <c r="F81" s="198">
        <v>115788490</v>
      </c>
      <c r="G81" s="199" t="s">
        <v>440</v>
      </c>
      <c r="H81" s="198">
        <v>94152204.920000002</v>
      </c>
      <c r="I81" s="199" t="s">
        <v>404</v>
      </c>
      <c r="J81" s="198">
        <v>2220057.14</v>
      </c>
      <c r="K81" s="198">
        <v>2220057.14</v>
      </c>
      <c r="L81" s="198">
        <v>21393737.940000001</v>
      </c>
      <c r="M81" s="198">
        <v>19416227.940000001</v>
      </c>
      <c r="N81" s="175">
        <f t="shared" si="4"/>
        <v>1.8851426897406723E-2</v>
      </c>
      <c r="O81" s="93">
        <f t="shared" si="1"/>
        <v>117766000</v>
      </c>
      <c r="P81" s="93">
        <f t="shared" si="2"/>
        <v>2220057.14</v>
      </c>
      <c r="Q81" s="92">
        <f t="shared" si="3"/>
        <v>1.8851426897406723E-2</v>
      </c>
    </row>
    <row r="82" spans="1:17" s="36" customFormat="1" x14ac:dyDescent="0.2">
      <c r="A82" s="95"/>
      <c r="B82" s="197" t="s">
        <v>172</v>
      </c>
      <c r="C82" s="197" t="s">
        <v>173</v>
      </c>
      <c r="D82" s="198">
        <v>45017883</v>
      </c>
      <c r="E82" s="198">
        <v>8174347</v>
      </c>
      <c r="F82" s="198">
        <v>5630923.5</v>
      </c>
      <c r="G82" s="198">
        <v>912900</v>
      </c>
      <c r="H82" s="198">
        <v>2076265</v>
      </c>
      <c r="I82" s="198">
        <v>17500</v>
      </c>
      <c r="J82" s="198">
        <v>80835</v>
      </c>
      <c r="K82" s="198">
        <v>80835</v>
      </c>
      <c r="L82" s="198">
        <v>5086847</v>
      </c>
      <c r="M82" s="198">
        <v>2543423.5</v>
      </c>
      <c r="N82" s="175">
        <f t="shared" si="4"/>
        <v>9.88886329391204E-3</v>
      </c>
      <c r="O82" s="93">
        <f t="shared" si="1"/>
        <v>8174347</v>
      </c>
      <c r="P82" s="93">
        <f t="shared" si="2"/>
        <v>80835</v>
      </c>
      <c r="Q82" s="92">
        <f t="shared" si="3"/>
        <v>9.88886329391204E-3</v>
      </c>
    </row>
    <row r="83" spans="1:17" s="36" customFormat="1" x14ac:dyDescent="0.2">
      <c r="A83" s="95"/>
      <c r="B83" s="197" t="s">
        <v>174</v>
      </c>
      <c r="C83" s="197" t="s">
        <v>175</v>
      </c>
      <c r="D83" s="198">
        <v>32122000</v>
      </c>
      <c r="E83" s="198">
        <v>7177747</v>
      </c>
      <c r="F83" s="198">
        <v>4634323.5</v>
      </c>
      <c r="G83" s="198">
        <v>912900</v>
      </c>
      <c r="H83" s="198">
        <v>1128000</v>
      </c>
      <c r="I83" s="199" t="s">
        <v>404</v>
      </c>
      <c r="J83" s="198">
        <v>50000</v>
      </c>
      <c r="K83" s="198">
        <v>50000</v>
      </c>
      <c r="L83" s="198">
        <v>5086847</v>
      </c>
      <c r="M83" s="198">
        <v>2543423.5</v>
      </c>
      <c r="N83" s="175">
        <f t="shared" si="4"/>
        <v>6.9659741420253461E-3</v>
      </c>
      <c r="O83" s="93">
        <f t="shared" si="1"/>
        <v>7177747</v>
      </c>
      <c r="P83" s="93">
        <f t="shared" si="2"/>
        <v>50000</v>
      </c>
      <c r="Q83" s="92">
        <f t="shared" si="3"/>
        <v>6.9659741420253461E-3</v>
      </c>
    </row>
    <row r="84" spans="1:17" s="36" customFormat="1" x14ac:dyDescent="0.2">
      <c r="A84" s="95"/>
      <c r="B84" s="197" t="s">
        <v>176</v>
      </c>
      <c r="C84" s="197" t="s">
        <v>177</v>
      </c>
      <c r="D84" s="198">
        <v>10807883</v>
      </c>
      <c r="E84" s="198">
        <v>474600</v>
      </c>
      <c r="F84" s="198">
        <v>474600</v>
      </c>
      <c r="G84" s="199" t="s">
        <v>440</v>
      </c>
      <c r="H84" s="198">
        <v>457100</v>
      </c>
      <c r="I84" s="198">
        <v>17500</v>
      </c>
      <c r="J84" s="199" t="s">
        <v>406</v>
      </c>
      <c r="K84" s="199" t="s">
        <v>406</v>
      </c>
      <c r="L84" s="198" t="s">
        <v>439</v>
      </c>
      <c r="M84" s="199" t="s">
        <v>404</v>
      </c>
      <c r="N84" s="175">
        <v>0</v>
      </c>
      <c r="O84" s="93">
        <f t="shared" si="1"/>
        <v>474600</v>
      </c>
      <c r="P84" s="93" t="str">
        <f t="shared" si="2"/>
        <v xml:space="preserve">                           -   </v>
      </c>
      <c r="Q84" s="92">
        <v>0</v>
      </c>
    </row>
    <row r="85" spans="1:17" s="36" customFormat="1" x14ac:dyDescent="0.2">
      <c r="A85" s="95"/>
      <c r="B85" s="197" t="s">
        <v>178</v>
      </c>
      <c r="C85" s="197" t="s">
        <v>179</v>
      </c>
      <c r="D85" s="198">
        <v>2088000</v>
      </c>
      <c r="E85" s="198">
        <v>522000</v>
      </c>
      <c r="F85" s="198">
        <v>522000</v>
      </c>
      <c r="G85" s="199" t="s">
        <v>440</v>
      </c>
      <c r="H85" s="198">
        <v>491165</v>
      </c>
      <c r="I85" s="199" t="s">
        <v>404</v>
      </c>
      <c r="J85" s="198">
        <v>30835</v>
      </c>
      <c r="K85" s="198">
        <v>30835</v>
      </c>
      <c r="L85" s="198" t="s">
        <v>439</v>
      </c>
      <c r="M85" s="199" t="s">
        <v>404</v>
      </c>
      <c r="N85" s="175">
        <f t="shared" si="4"/>
        <v>5.907088122605364E-2</v>
      </c>
      <c r="O85" s="93">
        <f t="shared" si="1"/>
        <v>522000</v>
      </c>
      <c r="P85" s="93">
        <f t="shared" si="2"/>
        <v>30835</v>
      </c>
      <c r="Q85" s="92">
        <f t="shared" si="3"/>
        <v>5.907088122605364E-2</v>
      </c>
    </row>
    <row r="86" spans="1:17" s="36" customFormat="1" x14ac:dyDescent="0.2">
      <c r="A86" s="95"/>
      <c r="B86" s="197" t="s">
        <v>180</v>
      </c>
      <c r="C86" s="197" t="s">
        <v>181</v>
      </c>
      <c r="D86" s="198">
        <v>586180880</v>
      </c>
      <c r="E86" s="198">
        <v>344952898</v>
      </c>
      <c r="F86" s="198">
        <v>329688474</v>
      </c>
      <c r="G86" s="198">
        <v>24358573.800000001</v>
      </c>
      <c r="H86" s="198">
        <v>68580251.040000007</v>
      </c>
      <c r="I86" s="198">
        <v>11495626.380000001</v>
      </c>
      <c r="J86" s="198">
        <v>130314345.84999999</v>
      </c>
      <c r="K86" s="198">
        <v>129605297.97</v>
      </c>
      <c r="L86" s="198">
        <v>110204100.93000001</v>
      </c>
      <c r="M86" s="198">
        <v>94939676.930000007</v>
      </c>
      <c r="N86" s="175">
        <f t="shared" si="4"/>
        <v>0.37777431819111718</v>
      </c>
      <c r="O86" s="93">
        <f t="shared" si="1"/>
        <v>344952898</v>
      </c>
      <c r="P86" s="93">
        <f t="shared" si="2"/>
        <v>130314345.84999999</v>
      </c>
      <c r="Q86" s="92">
        <f t="shared" si="3"/>
        <v>0.37777431819111718</v>
      </c>
    </row>
    <row r="87" spans="1:17" s="36" customFormat="1" x14ac:dyDescent="0.2">
      <c r="A87" s="95"/>
      <c r="B87" s="197" t="s">
        <v>182</v>
      </c>
      <c r="C87" s="197" t="s">
        <v>183</v>
      </c>
      <c r="D87" s="198">
        <v>321527480</v>
      </c>
      <c r="E87" s="198">
        <v>112598700</v>
      </c>
      <c r="F87" s="198">
        <v>110403700</v>
      </c>
      <c r="G87" s="199" t="s">
        <v>440</v>
      </c>
      <c r="H87" s="198">
        <v>9514531.9900000002</v>
      </c>
      <c r="I87" s="198">
        <v>710000</v>
      </c>
      <c r="J87" s="198">
        <v>53276968.450000003</v>
      </c>
      <c r="K87" s="198">
        <v>53276968.450000003</v>
      </c>
      <c r="L87" s="198">
        <v>49097199.560000002</v>
      </c>
      <c r="M87" s="198">
        <v>46902199.560000002</v>
      </c>
      <c r="N87" s="175">
        <f t="shared" si="4"/>
        <v>0.47315793566000319</v>
      </c>
      <c r="O87" s="93">
        <f t="shared" si="1"/>
        <v>112598700</v>
      </c>
      <c r="P87" s="93">
        <f t="shared" si="2"/>
        <v>53276968.450000003</v>
      </c>
      <c r="Q87" s="92">
        <f t="shared" si="3"/>
        <v>0.47315793566000319</v>
      </c>
    </row>
    <row r="88" spans="1:17" s="36" customFormat="1" x14ac:dyDescent="0.2">
      <c r="A88" s="95"/>
      <c r="B88" s="197" t="s">
        <v>367</v>
      </c>
      <c r="C88" s="197" t="s">
        <v>368</v>
      </c>
      <c r="D88" s="198">
        <v>25000000</v>
      </c>
      <c r="E88" s="198">
        <v>23710000</v>
      </c>
      <c r="F88" s="198">
        <v>23066000</v>
      </c>
      <c r="G88" s="199" t="s">
        <v>440</v>
      </c>
      <c r="H88" s="198">
        <v>22421006.77</v>
      </c>
      <c r="I88" s="199" t="s">
        <v>404</v>
      </c>
      <c r="J88" s="199" t="s">
        <v>406</v>
      </c>
      <c r="K88" s="199" t="s">
        <v>406</v>
      </c>
      <c r="L88" s="198">
        <v>1288993.23</v>
      </c>
      <c r="M88" s="198">
        <v>644993.23</v>
      </c>
      <c r="N88" s="175">
        <v>0</v>
      </c>
      <c r="O88" s="93">
        <f t="shared" si="1"/>
        <v>23710000</v>
      </c>
      <c r="P88" s="93" t="str">
        <f t="shared" si="2"/>
        <v xml:space="preserve">                           -   </v>
      </c>
      <c r="Q88" s="92">
        <v>0</v>
      </c>
    </row>
    <row r="89" spans="1:17" s="36" customFormat="1" x14ac:dyDescent="0.2">
      <c r="A89" s="95"/>
      <c r="B89" s="197" t="s">
        <v>184</v>
      </c>
      <c r="C89" s="197" t="s">
        <v>185</v>
      </c>
      <c r="D89" s="198">
        <v>2000000</v>
      </c>
      <c r="E89" s="198">
        <v>1693620</v>
      </c>
      <c r="F89" s="198">
        <v>1346810</v>
      </c>
      <c r="G89" s="199" t="s">
        <v>440</v>
      </c>
      <c r="H89" s="198">
        <v>2583.12</v>
      </c>
      <c r="I89" s="199" t="s">
        <v>404</v>
      </c>
      <c r="J89" s="198">
        <v>527465.92000000004</v>
      </c>
      <c r="K89" s="198">
        <v>263073.03999999998</v>
      </c>
      <c r="L89" s="198">
        <v>1163570.96</v>
      </c>
      <c r="M89" s="198">
        <v>816760.96</v>
      </c>
      <c r="N89" s="175">
        <v>0</v>
      </c>
      <c r="O89" s="93">
        <f t="shared" si="1"/>
        <v>1693620</v>
      </c>
      <c r="P89" s="93">
        <f t="shared" si="2"/>
        <v>527465.92000000004</v>
      </c>
      <c r="Q89" s="92">
        <v>0</v>
      </c>
    </row>
    <row r="90" spans="1:17" s="36" customFormat="1" x14ac:dyDescent="0.2">
      <c r="A90" s="95"/>
      <c r="B90" s="197" t="s">
        <v>186</v>
      </c>
      <c r="C90" s="197" t="s">
        <v>187</v>
      </c>
      <c r="D90" s="198">
        <v>33525000</v>
      </c>
      <c r="E90" s="198">
        <v>26142728</v>
      </c>
      <c r="F90" s="198">
        <v>22952614</v>
      </c>
      <c r="G90" s="199" t="s">
        <v>440</v>
      </c>
      <c r="H90" s="198">
        <v>3848842.32</v>
      </c>
      <c r="I90" s="198">
        <v>1741250</v>
      </c>
      <c r="J90" s="198">
        <v>8337441.4400000004</v>
      </c>
      <c r="K90" s="198">
        <v>8337441.4400000004</v>
      </c>
      <c r="L90" s="198">
        <v>12215194.24</v>
      </c>
      <c r="M90" s="198">
        <v>9025080.2400000002</v>
      </c>
      <c r="N90" s="175">
        <f t="shared" si="4"/>
        <v>0.31892010045776403</v>
      </c>
      <c r="O90" s="93">
        <f t="shared" si="1"/>
        <v>26142728</v>
      </c>
      <c r="P90" s="93">
        <f t="shared" si="2"/>
        <v>8337441.4400000004</v>
      </c>
      <c r="Q90" s="92">
        <f t="shared" si="3"/>
        <v>0.31892010045776403</v>
      </c>
    </row>
    <row r="91" spans="1:17" s="36" customFormat="1" x14ac:dyDescent="0.2">
      <c r="A91" s="95"/>
      <c r="B91" s="197" t="s">
        <v>188</v>
      </c>
      <c r="C91" s="197" t="s">
        <v>189</v>
      </c>
      <c r="D91" s="198">
        <v>26205000</v>
      </c>
      <c r="E91" s="198">
        <v>10792500</v>
      </c>
      <c r="F91" s="198">
        <v>10792500</v>
      </c>
      <c r="G91" s="199" t="s">
        <v>440</v>
      </c>
      <c r="H91" s="198">
        <v>5028500</v>
      </c>
      <c r="I91" s="199" t="s">
        <v>404</v>
      </c>
      <c r="J91" s="199" t="s">
        <v>406</v>
      </c>
      <c r="K91" s="199" t="s">
        <v>406</v>
      </c>
      <c r="L91" s="198">
        <v>5764000</v>
      </c>
      <c r="M91" s="198">
        <v>5764000</v>
      </c>
      <c r="N91" s="175">
        <v>0</v>
      </c>
      <c r="O91" s="93">
        <f t="shared" si="1"/>
        <v>10792500</v>
      </c>
      <c r="P91" s="93" t="str">
        <f t="shared" si="2"/>
        <v xml:space="preserve">                           -   </v>
      </c>
      <c r="Q91" s="92">
        <v>0</v>
      </c>
    </row>
    <row r="92" spans="1:17" s="36" customFormat="1" x14ac:dyDescent="0.2">
      <c r="A92" s="95"/>
      <c r="B92" s="197" t="s">
        <v>190</v>
      </c>
      <c r="C92" s="197" t="s">
        <v>191</v>
      </c>
      <c r="D92" s="198">
        <v>16196000</v>
      </c>
      <c r="E92" s="198">
        <v>11965950</v>
      </c>
      <c r="F92" s="198">
        <v>10114950</v>
      </c>
      <c r="G92" s="199" t="s">
        <v>440</v>
      </c>
      <c r="H92" s="198">
        <v>1983927.21</v>
      </c>
      <c r="I92" s="198">
        <v>152000</v>
      </c>
      <c r="J92" s="198">
        <v>635874.05000000005</v>
      </c>
      <c r="K92" s="198">
        <v>378799.05</v>
      </c>
      <c r="L92" s="198">
        <v>9194148.7400000002</v>
      </c>
      <c r="M92" s="198">
        <v>7343148.7400000002</v>
      </c>
      <c r="N92" s="175">
        <f t="shared" si="4"/>
        <v>5.3140289738800514E-2</v>
      </c>
      <c r="O92" s="93">
        <f t="shared" si="1"/>
        <v>11965950</v>
      </c>
      <c r="P92" s="93">
        <f t="shared" si="2"/>
        <v>635874.05000000005</v>
      </c>
      <c r="Q92" s="92">
        <f t="shared" si="3"/>
        <v>5.3140289738800514E-2</v>
      </c>
    </row>
    <row r="93" spans="1:17" s="36" customFormat="1" x14ac:dyDescent="0.2">
      <c r="A93" s="95"/>
      <c r="B93" s="197" t="s">
        <v>192</v>
      </c>
      <c r="C93" s="197" t="s">
        <v>193</v>
      </c>
      <c r="D93" s="198">
        <v>156227400</v>
      </c>
      <c r="E93" s="198">
        <v>153299400</v>
      </c>
      <c r="F93" s="198">
        <v>147261900</v>
      </c>
      <c r="G93" s="198">
        <v>24358573.800000001</v>
      </c>
      <c r="H93" s="198">
        <v>25780859.629999999</v>
      </c>
      <c r="I93" s="198">
        <v>8892376.3800000008</v>
      </c>
      <c r="J93" s="198">
        <v>66666495.990000002</v>
      </c>
      <c r="K93" s="198">
        <v>66478915.990000002</v>
      </c>
      <c r="L93" s="198">
        <v>27601094.199999999</v>
      </c>
      <c r="M93" s="198">
        <v>21563594.199999999</v>
      </c>
      <c r="N93" s="175">
        <f t="shared" si="4"/>
        <v>0.43487773592068857</v>
      </c>
      <c r="O93" s="93">
        <f t="shared" si="1"/>
        <v>153299400</v>
      </c>
      <c r="P93" s="93">
        <f t="shared" si="2"/>
        <v>66666495.990000002</v>
      </c>
      <c r="Q93" s="92">
        <f t="shared" si="3"/>
        <v>0.43487773592068857</v>
      </c>
    </row>
    <row r="94" spans="1:17" s="36" customFormat="1" x14ac:dyDescent="0.2">
      <c r="A94" s="95"/>
      <c r="B94" s="197" t="s">
        <v>194</v>
      </c>
      <c r="C94" s="197" t="s">
        <v>195</v>
      </c>
      <c r="D94" s="198">
        <v>5500000</v>
      </c>
      <c r="E94" s="198">
        <v>4750000</v>
      </c>
      <c r="F94" s="198">
        <v>3750000</v>
      </c>
      <c r="G94" s="199" t="s">
        <v>440</v>
      </c>
      <c r="H94" s="198" t="s">
        <v>405</v>
      </c>
      <c r="I94" s="198" t="s">
        <v>404</v>
      </c>
      <c r="J94" s="198">
        <v>870100</v>
      </c>
      <c r="K94" s="198">
        <v>870100</v>
      </c>
      <c r="L94" s="198">
        <v>3879900</v>
      </c>
      <c r="M94" s="198">
        <v>2879900</v>
      </c>
      <c r="N94" s="175">
        <v>0</v>
      </c>
      <c r="O94" s="93">
        <f t="shared" si="1"/>
        <v>4750000</v>
      </c>
      <c r="P94" s="93">
        <f t="shared" si="2"/>
        <v>870100</v>
      </c>
      <c r="Q94" s="92">
        <v>0</v>
      </c>
    </row>
    <row r="95" spans="1:17" s="36" customFormat="1" x14ac:dyDescent="0.2">
      <c r="A95" s="95"/>
      <c r="B95" s="197" t="s">
        <v>196</v>
      </c>
      <c r="C95" s="197" t="s">
        <v>197</v>
      </c>
      <c r="D95" s="198">
        <v>5500000</v>
      </c>
      <c r="E95" s="198">
        <v>5500000</v>
      </c>
      <c r="F95" s="198">
        <v>4307675</v>
      </c>
      <c r="G95" s="199" t="s">
        <v>440</v>
      </c>
      <c r="H95" s="199" t="s">
        <v>405</v>
      </c>
      <c r="I95" s="199" t="s">
        <v>404</v>
      </c>
      <c r="J95" s="198">
        <v>1305995</v>
      </c>
      <c r="K95" s="198">
        <v>1305995</v>
      </c>
      <c r="L95" s="198">
        <v>4194005</v>
      </c>
      <c r="M95" s="198">
        <v>3001680</v>
      </c>
      <c r="N95" s="175">
        <f t="shared" si="4"/>
        <v>0.23745363636363637</v>
      </c>
      <c r="O95" s="93">
        <f t="shared" si="1"/>
        <v>5500000</v>
      </c>
      <c r="P95" s="93">
        <f t="shared" si="2"/>
        <v>1305995</v>
      </c>
      <c r="Q95" s="92">
        <f t="shared" si="3"/>
        <v>0.23745363636363637</v>
      </c>
    </row>
    <row r="96" spans="1:17" s="36" customFormat="1" x14ac:dyDescent="0.2">
      <c r="A96" s="95"/>
      <c r="B96" s="197" t="s">
        <v>198</v>
      </c>
      <c r="C96" s="197" t="s">
        <v>199</v>
      </c>
      <c r="D96" s="198">
        <v>1000000</v>
      </c>
      <c r="E96" s="198">
        <v>1000000</v>
      </c>
      <c r="F96" s="198">
        <v>750000</v>
      </c>
      <c r="G96" s="199" t="s">
        <v>440</v>
      </c>
      <c r="H96" s="199" t="s">
        <v>405</v>
      </c>
      <c r="I96" s="199" t="s">
        <v>404</v>
      </c>
      <c r="J96" s="199" t="s">
        <v>406</v>
      </c>
      <c r="K96" s="199" t="s">
        <v>406</v>
      </c>
      <c r="L96" s="198">
        <v>1000000</v>
      </c>
      <c r="M96" s="198">
        <v>750000</v>
      </c>
      <c r="N96" s="175">
        <v>0</v>
      </c>
      <c r="O96" s="93">
        <f t="shared" si="1"/>
        <v>1000000</v>
      </c>
      <c r="P96" s="93" t="str">
        <f t="shared" si="2"/>
        <v xml:space="preserve">                           -   </v>
      </c>
      <c r="Q96" s="92">
        <v>0</v>
      </c>
    </row>
    <row r="97" spans="1:17" s="36" customFormat="1" x14ac:dyDescent="0.2">
      <c r="A97" s="95"/>
      <c r="B97" s="197" t="s">
        <v>200</v>
      </c>
      <c r="C97" s="197" t="s">
        <v>201</v>
      </c>
      <c r="D97" s="198">
        <v>4500000</v>
      </c>
      <c r="E97" s="198">
        <v>4500000</v>
      </c>
      <c r="F97" s="198">
        <v>3557675</v>
      </c>
      <c r="G97" s="199" t="s">
        <v>440</v>
      </c>
      <c r="H97" s="199" t="s">
        <v>405</v>
      </c>
      <c r="I97" s="199" t="s">
        <v>404</v>
      </c>
      <c r="J97" s="198">
        <v>1305995</v>
      </c>
      <c r="K97" s="198">
        <v>1305995</v>
      </c>
      <c r="L97" s="198">
        <v>3194005</v>
      </c>
      <c r="M97" s="198">
        <v>2251680</v>
      </c>
      <c r="N97" s="175">
        <v>0</v>
      </c>
      <c r="O97" s="93">
        <f t="shared" si="1"/>
        <v>4500000</v>
      </c>
      <c r="P97" s="93">
        <f t="shared" si="2"/>
        <v>1305995</v>
      </c>
      <c r="Q97" s="92">
        <v>0</v>
      </c>
    </row>
    <row r="98" spans="1:17" s="36" customFormat="1" x14ac:dyDescent="0.2">
      <c r="A98" s="95"/>
      <c r="B98" s="197" t="s">
        <v>202</v>
      </c>
      <c r="C98" s="197" t="s">
        <v>203</v>
      </c>
      <c r="D98" s="198">
        <v>2445000</v>
      </c>
      <c r="E98" s="198">
        <v>2445000</v>
      </c>
      <c r="F98" s="198">
        <v>1783750</v>
      </c>
      <c r="G98" s="199" t="s">
        <v>440</v>
      </c>
      <c r="H98" s="198">
        <v>156270</v>
      </c>
      <c r="I98" s="199" t="s">
        <v>404</v>
      </c>
      <c r="J98" s="198">
        <v>153730</v>
      </c>
      <c r="K98" s="198">
        <v>153730</v>
      </c>
      <c r="L98" s="198">
        <v>2135000</v>
      </c>
      <c r="M98" s="198">
        <v>1473750</v>
      </c>
      <c r="N98" s="175">
        <f t="shared" si="4"/>
        <v>6.2875255623721885E-2</v>
      </c>
      <c r="O98" s="93">
        <f t="shared" si="1"/>
        <v>2445000</v>
      </c>
      <c r="P98" s="93">
        <f t="shared" si="2"/>
        <v>153730</v>
      </c>
      <c r="Q98" s="92">
        <f t="shared" si="3"/>
        <v>6.2875255623721885E-2</v>
      </c>
    </row>
    <row r="99" spans="1:17" s="36" customFormat="1" x14ac:dyDescent="0.2">
      <c r="A99" s="95"/>
      <c r="B99" s="197" t="s">
        <v>204</v>
      </c>
      <c r="C99" s="197" t="s">
        <v>205</v>
      </c>
      <c r="D99" s="198">
        <v>345000</v>
      </c>
      <c r="E99" s="198">
        <v>345000</v>
      </c>
      <c r="F99" s="198">
        <v>208750</v>
      </c>
      <c r="G99" s="199" t="s">
        <v>440</v>
      </c>
      <c r="H99" s="199" t="s">
        <v>405</v>
      </c>
      <c r="I99" s="199" t="s">
        <v>404</v>
      </c>
      <c r="J99" s="199" t="s">
        <v>406</v>
      </c>
      <c r="K99" s="199" t="s">
        <v>406</v>
      </c>
      <c r="L99" s="198">
        <v>345000</v>
      </c>
      <c r="M99" s="198">
        <v>208750</v>
      </c>
      <c r="N99" s="175">
        <v>0</v>
      </c>
      <c r="O99" s="93">
        <f t="shared" si="1"/>
        <v>345000</v>
      </c>
      <c r="P99" s="93" t="str">
        <f t="shared" si="2"/>
        <v xml:space="preserve">                           -   </v>
      </c>
      <c r="Q99" s="92">
        <v>0</v>
      </c>
    </row>
    <row r="100" spans="1:17" s="36" customFormat="1" x14ac:dyDescent="0.2">
      <c r="A100" s="95"/>
      <c r="B100" s="197" t="s">
        <v>206</v>
      </c>
      <c r="C100" s="197" t="s">
        <v>207</v>
      </c>
      <c r="D100" s="198">
        <v>1700000</v>
      </c>
      <c r="E100" s="198">
        <v>1700000</v>
      </c>
      <c r="F100" s="198">
        <v>1275000</v>
      </c>
      <c r="G100" s="199" t="s">
        <v>440</v>
      </c>
      <c r="H100" s="198">
        <v>150000</v>
      </c>
      <c r="I100" s="199" t="s">
        <v>404</v>
      </c>
      <c r="J100" s="198">
        <v>150000</v>
      </c>
      <c r="K100" s="198">
        <v>150000</v>
      </c>
      <c r="L100" s="198">
        <v>1400000</v>
      </c>
      <c r="M100" s="198">
        <v>975000</v>
      </c>
      <c r="N100" s="175">
        <v>0</v>
      </c>
      <c r="O100" s="93">
        <f t="shared" si="1"/>
        <v>1700000</v>
      </c>
      <c r="P100" s="93">
        <f t="shared" si="2"/>
        <v>150000</v>
      </c>
      <c r="Q100" s="92">
        <v>0</v>
      </c>
    </row>
    <row r="101" spans="1:17" s="36" customFormat="1" x14ac:dyDescent="0.2">
      <c r="A101" s="95"/>
      <c r="B101" s="197" t="s">
        <v>208</v>
      </c>
      <c r="C101" s="197" t="s">
        <v>209</v>
      </c>
      <c r="D101" s="198">
        <v>400000</v>
      </c>
      <c r="E101" s="198">
        <v>400000</v>
      </c>
      <c r="F101" s="198">
        <v>300000</v>
      </c>
      <c r="G101" s="199" t="s">
        <v>440</v>
      </c>
      <c r="H101" s="198">
        <v>6270</v>
      </c>
      <c r="I101" s="199" t="s">
        <v>404</v>
      </c>
      <c r="J101" s="198">
        <v>3730</v>
      </c>
      <c r="K101" s="198">
        <v>3730</v>
      </c>
      <c r="L101" s="198">
        <v>390000</v>
      </c>
      <c r="M101" s="198">
        <v>290000</v>
      </c>
      <c r="N101" s="175">
        <v>0</v>
      </c>
      <c r="O101" s="93">
        <f t="shared" si="1"/>
        <v>400000</v>
      </c>
      <c r="P101" s="93">
        <f t="shared" si="2"/>
        <v>3730</v>
      </c>
      <c r="Q101" s="92">
        <v>0</v>
      </c>
    </row>
    <row r="102" spans="1:17" s="94" customFormat="1" ht="15" x14ac:dyDescent="0.25">
      <c r="A102" s="91"/>
      <c r="B102" s="195" t="s">
        <v>210</v>
      </c>
      <c r="C102" s="195" t="s">
        <v>211</v>
      </c>
      <c r="D102" s="194">
        <v>319487473</v>
      </c>
      <c r="E102" s="194">
        <v>226406507</v>
      </c>
      <c r="F102" s="194">
        <v>196235610.02000001</v>
      </c>
      <c r="G102" s="194">
        <v>35606029.950000003</v>
      </c>
      <c r="H102" s="194">
        <v>18886093.699999999</v>
      </c>
      <c r="I102" s="194">
        <v>3541133.93</v>
      </c>
      <c r="J102" s="194">
        <v>31616327.300000001</v>
      </c>
      <c r="K102" s="194">
        <v>31616327.300000001</v>
      </c>
      <c r="L102" s="194">
        <v>136756922.12</v>
      </c>
      <c r="M102" s="194">
        <v>106586025.14</v>
      </c>
      <c r="N102" s="174">
        <f t="shared" si="4"/>
        <v>0.13964407524736028</v>
      </c>
      <c r="O102" s="28">
        <f>+E102</f>
        <v>226406507</v>
      </c>
      <c r="P102" s="28">
        <f>+J102</f>
        <v>31616327.300000001</v>
      </c>
      <c r="Q102" s="96">
        <f>+P102/O102</f>
        <v>0.13964407524736028</v>
      </c>
    </row>
    <row r="103" spans="1:17" s="36" customFormat="1" x14ac:dyDescent="0.2">
      <c r="A103" s="95"/>
      <c r="B103" s="197" t="s">
        <v>212</v>
      </c>
      <c r="C103" s="197" t="s">
        <v>213</v>
      </c>
      <c r="D103" s="198">
        <v>106254973</v>
      </c>
      <c r="E103" s="198">
        <v>95980973</v>
      </c>
      <c r="F103" s="198">
        <v>87146248</v>
      </c>
      <c r="G103" s="198">
        <v>18378077.219999999</v>
      </c>
      <c r="H103" s="198">
        <v>4975152.6900000004</v>
      </c>
      <c r="I103" s="199" t="s">
        <v>404</v>
      </c>
      <c r="J103" s="198">
        <v>11607183.470000001</v>
      </c>
      <c r="K103" s="198">
        <v>11607183.470000001</v>
      </c>
      <c r="L103" s="198">
        <v>61020559.619999997</v>
      </c>
      <c r="M103" s="198">
        <v>52185834.619999997</v>
      </c>
      <c r="N103" s="175">
        <f t="shared" si="4"/>
        <v>0.12093212964198645</v>
      </c>
      <c r="O103" s="93">
        <f t="shared" si="1"/>
        <v>95980973</v>
      </c>
      <c r="P103" s="93">
        <f t="shared" si="2"/>
        <v>11607183.470000001</v>
      </c>
      <c r="Q103" s="92">
        <f t="shared" si="3"/>
        <v>0.12093212964198645</v>
      </c>
    </row>
    <row r="104" spans="1:17" s="36" customFormat="1" x14ac:dyDescent="0.2">
      <c r="A104" s="95"/>
      <c r="B104" s="197" t="s">
        <v>214</v>
      </c>
      <c r="C104" s="197" t="s">
        <v>215</v>
      </c>
      <c r="D104" s="198">
        <v>44718073</v>
      </c>
      <c r="E104" s="198">
        <v>44718073</v>
      </c>
      <c r="F104" s="198">
        <v>42730573</v>
      </c>
      <c r="G104" s="199" t="s">
        <v>440</v>
      </c>
      <c r="H104" s="198">
        <v>4352398.88</v>
      </c>
      <c r="I104" s="199" t="s">
        <v>404</v>
      </c>
      <c r="J104" s="198">
        <v>7128250.9699999997</v>
      </c>
      <c r="K104" s="198">
        <v>7128250.9699999997</v>
      </c>
      <c r="L104" s="198">
        <v>33237423.149999999</v>
      </c>
      <c r="M104" s="198">
        <v>31249923.149999999</v>
      </c>
      <c r="N104" s="175">
        <f t="shared" si="4"/>
        <v>0.15940425183348128</v>
      </c>
      <c r="O104" s="93">
        <f t="shared" si="1"/>
        <v>44718073</v>
      </c>
      <c r="P104" s="93">
        <f t="shared" si="2"/>
        <v>7128250.9699999997</v>
      </c>
      <c r="Q104" s="92">
        <f t="shared" si="3"/>
        <v>0.15940425183348128</v>
      </c>
    </row>
    <row r="105" spans="1:17" s="36" customFormat="1" x14ac:dyDescent="0.2">
      <c r="A105" s="95"/>
      <c r="B105" s="197" t="s">
        <v>216</v>
      </c>
      <c r="C105" s="197" t="s">
        <v>217</v>
      </c>
      <c r="D105" s="198">
        <v>2450000</v>
      </c>
      <c r="E105" s="198">
        <v>4450000</v>
      </c>
      <c r="F105" s="198">
        <v>2867500</v>
      </c>
      <c r="G105" s="198" t="s">
        <v>440</v>
      </c>
      <c r="H105" s="198">
        <v>88790.88</v>
      </c>
      <c r="I105" s="199" t="s">
        <v>404</v>
      </c>
      <c r="J105" s="198">
        <v>58873</v>
      </c>
      <c r="K105" s="198">
        <v>58873</v>
      </c>
      <c r="L105" s="198">
        <v>4302336.12</v>
      </c>
      <c r="M105" s="198">
        <v>2719836.12</v>
      </c>
      <c r="N105" s="175">
        <v>0</v>
      </c>
      <c r="O105" s="93">
        <f t="shared" si="1"/>
        <v>4450000</v>
      </c>
      <c r="P105" s="93">
        <f t="shared" si="2"/>
        <v>58873</v>
      </c>
      <c r="Q105" s="92">
        <f t="shared" si="3"/>
        <v>1.3229887640449437E-2</v>
      </c>
    </row>
    <row r="106" spans="1:17" s="36" customFormat="1" x14ac:dyDescent="0.2">
      <c r="A106" s="95"/>
      <c r="B106" s="197" t="s">
        <v>218</v>
      </c>
      <c r="C106" s="197" t="s">
        <v>219</v>
      </c>
      <c r="D106" s="198">
        <v>58086900</v>
      </c>
      <c r="E106" s="198">
        <v>45812900</v>
      </c>
      <c r="F106" s="198">
        <v>40585675</v>
      </c>
      <c r="G106" s="198">
        <v>17956805.219999999</v>
      </c>
      <c r="H106" s="198">
        <v>483962.93</v>
      </c>
      <c r="I106" s="199" t="s">
        <v>404</v>
      </c>
      <c r="J106" s="198">
        <v>4122059.5</v>
      </c>
      <c r="K106" s="198">
        <v>4122059.5</v>
      </c>
      <c r="L106" s="198">
        <v>23250072.350000001</v>
      </c>
      <c r="M106" s="198">
        <v>18022847.350000001</v>
      </c>
      <c r="N106" s="175">
        <f t="shared" si="4"/>
        <v>8.9975956553721773E-2</v>
      </c>
      <c r="O106" s="93">
        <f t="shared" si="1"/>
        <v>45812900</v>
      </c>
      <c r="P106" s="93">
        <f t="shared" si="2"/>
        <v>4122059.5</v>
      </c>
      <c r="Q106" s="92">
        <f t="shared" si="3"/>
        <v>8.9975956553721773E-2</v>
      </c>
    </row>
    <row r="107" spans="1:17" s="36" customFormat="1" x14ac:dyDescent="0.2">
      <c r="A107" s="95"/>
      <c r="B107" s="197" t="s">
        <v>220</v>
      </c>
      <c r="C107" s="197" t="s">
        <v>221</v>
      </c>
      <c r="D107" s="198">
        <v>1000000</v>
      </c>
      <c r="E107" s="198">
        <v>1000000</v>
      </c>
      <c r="F107" s="198">
        <v>962500</v>
      </c>
      <c r="G107" s="198">
        <v>421272</v>
      </c>
      <c r="H107" s="198">
        <v>50000</v>
      </c>
      <c r="I107" s="199" t="s">
        <v>404</v>
      </c>
      <c r="J107" s="198">
        <v>298000</v>
      </c>
      <c r="K107" s="198">
        <v>298000</v>
      </c>
      <c r="L107" s="198">
        <v>230728</v>
      </c>
      <c r="M107" s="198">
        <v>193228</v>
      </c>
      <c r="N107" s="175">
        <v>0</v>
      </c>
      <c r="O107" s="93">
        <f t="shared" si="1"/>
        <v>1000000</v>
      </c>
      <c r="P107" s="93">
        <f t="shared" si="2"/>
        <v>298000</v>
      </c>
      <c r="Q107" s="92">
        <f t="shared" si="3"/>
        <v>0.29799999999999999</v>
      </c>
    </row>
    <row r="108" spans="1:17" s="36" customFormat="1" x14ac:dyDescent="0.2">
      <c r="A108" s="95"/>
      <c r="B108" s="197" t="s">
        <v>222</v>
      </c>
      <c r="C108" s="197" t="s">
        <v>223</v>
      </c>
      <c r="D108" s="198">
        <v>2800000</v>
      </c>
      <c r="E108" s="198">
        <v>2337300</v>
      </c>
      <c r="F108" s="198">
        <v>1902300</v>
      </c>
      <c r="G108" s="198" t="s">
        <v>440</v>
      </c>
      <c r="H108" s="198">
        <v>483245.34</v>
      </c>
      <c r="I108" s="199" t="s">
        <v>404</v>
      </c>
      <c r="J108" s="199" t="s">
        <v>406</v>
      </c>
      <c r="K108" s="199" t="s">
        <v>406</v>
      </c>
      <c r="L108" s="198">
        <v>1854054.66</v>
      </c>
      <c r="M108" s="198">
        <v>1419054.66</v>
      </c>
      <c r="N108" s="175">
        <v>0</v>
      </c>
      <c r="O108" s="93">
        <f t="shared" si="1"/>
        <v>2337300</v>
      </c>
      <c r="P108" s="93" t="str">
        <f t="shared" si="2"/>
        <v xml:space="preserve">                           -   </v>
      </c>
      <c r="Q108" s="92">
        <v>0</v>
      </c>
    </row>
    <row r="109" spans="1:17" s="36" customFormat="1" x14ac:dyDescent="0.2">
      <c r="A109" s="95"/>
      <c r="B109" s="197" t="s">
        <v>224</v>
      </c>
      <c r="C109" s="197" t="s">
        <v>225</v>
      </c>
      <c r="D109" s="198">
        <v>800000</v>
      </c>
      <c r="E109" s="198">
        <v>400000</v>
      </c>
      <c r="F109" s="198">
        <v>400000</v>
      </c>
      <c r="G109" s="199" t="s">
        <v>440</v>
      </c>
      <c r="H109" s="199" t="s">
        <v>405</v>
      </c>
      <c r="I109" s="199" t="s">
        <v>404</v>
      </c>
      <c r="J109" s="199" t="s">
        <v>406</v>
      </c>
      <c r="K109" s="199" t="s">
        <v>406</v>
      </c>
      <c r="L109" s="198">
        <v>400000</v>
      </c>
      <c r="M109" s="198">
        <v>400000</v>
      </c>
      <c r="N109" s="175">
        <v>0</v>
      </c>
      <c r="O109" s="93">
        <f t="shared" si="1"/>
        <v>400000</v>
      </c>
      <c r="P109" s="93" t="str">
        <f t="shared" si="2"/>
        <v xml:space="preserve">                           -   </v>
      </c>
      <c r="Q109" s="92">
        <v>0</v>
      </c>
    </row>
    <row r="110" spans="1:17" s="36" customFormat="1" x14ac:dyDescent="0.2">
      <c r="A110" s="95"/>
      <c r="B110" s="197" t="s">
        <v>226</v>
      </c>
      <c r="C110" s="197" t="s">
        <v>227</v>
      </c>
      <c r="D110" s="198">
        <v>2000000</v>
      </c>
      <c r="E110" s="198">
        <v>1937300</v>
      </c>
      <c r="F110" s="198">
        <v>1502300</v>
      </c>
      <c r="G110" s="198" t="s">
        <v>440</v>
      </c>
      <c r="H110" s="198">
        <v>483245.34</v>
      </c>
      <c r="I110" s="199" t="s">
        <v>404</v>
      </c>
      <c r="J110" s="199" t="s">
        <v>406</v>
      </c>
      <c r="K110" s="199" t="s">
        <v>406</v>
      </c>
      <c r="L110" s="198">
        <v>1454054.66</v>
      </c>
      <c r="M110" s="198">
        <v>1019054.66</v>
      </c>
      <c r="N110" s="175">
        <v>0</v>
      </c>
      <c r="O110" s="93">
        <f t="shared" si="1"/>
        <v>1937300</v>
      </c>
      <c r="P110" s="93" t="str">
        <f t="shared" si="2"/>
        <v xml:space="preserve">                           -   </v>
      </c>
      <c r="Q110" s="92">
        <v>0</v>
      </c>
    </row>
    <row r="111" spans="1:17" s="36" customFormat="1" x14ac:dyDescent="0.2">
      <c r="A111" s="95"/>
      <c r="B111" s="197" t="s">
        <v>228</v>
      </c>
      <c r="C111" s="197" t="s">
        <v>229</v>
      </c>
      <c r="D111" s="198">
        <v>38300000</v>
      </c>
      <c r="E111" s="198">
        <v>32132998.039999999</v>
      </c>
      <c r="F111" s="198">
        <v>28984809.539999999</v>
      </c>
      <c r="G111" s="198">
        <v>10833136.6</v>
      </c>
      <c r="H111" s="198">
        <v>2339934.11</v>
      </c>
      <c r="I111" s="198">
        <v>1406883.08</v>
      </c>
      <c r="J111" s="198">
        <v>2686968.54</v>
      </c>
      <c r="K111" s="198">
        <v>2686968.54</v>
      </c>
      <c r="L111" s="198">
        <v>14866075.710000001</v>
      </c>
      <c r="M111" s="198">
        <v>11717887.210000001</v>
      </c>
      <c r="N111" s="175">
        <f t="shared" si="4"/>
        <v>8.3620225434775527E-2</v>
      </c>
      <c r="O111" s="93">
        <f t="shared" si="1"/>
        <v>32132998.039999999</v>
      </c>
      <c r="P111" s="93">
        <f t="shared" si="2"/>
        <v>2686968.54</v>
      </c>
      <c r="Q111" s="92">
        <f t="shared" si="3"/>
        <v>8.3620225434775527E-2</v>
      </c>
    </row>
    <row r="112" spans="1:17" s="36" customFormat="1" x14ac:dyDescent="0.2">
      <c r="A112" s="95"/>
      <c r="B112" s="197" t="s">
        <v>230</v>
      </c>
      <c r="C112" s="197" t="s">
        <v>231</v>
      </c>
      <c r="D112" s="198">
        <v>7000000</v>
      </c>
      <c r="E112" s="198">
        <v>5331000</v>
      </c>
      <c r="F112" s="198">
        <v>3606000</v>
      </c>
      <c r="G112" s="198">
        <v>310129.2</v>
      </c>
      <c r="H112" s="199" t="s">
        <v>405</v>
      </c>
      <c r="I112" s="199" t="s">
        <v>404</v>
      </c>
      <c r="J112" s="198">
        <v>534942</v>
      </c>
      <c r="K112" s="198">
        <v>534942</v>
      </c>
      <c r="L112" s="198">
        <v>4485928.8</v>
      </c>
      <c r="M112" s="198">
        <v>2760928.8</v>
      </c>
      <c r="N112" s="175">
        <v>0</v>
      </c>
      <c r="O112" s="93">
        <f t="shared" si="1"/>
        <v>5331000</v>
      </c>
      <c r="P112" s="93">
        <f t="shared" si="2"/>
        <v>534942</v>
      </c>
      <c r="Q112" s="92">
        <f t="shared" si="3"/>
        <v>0.10034552616769837</v>
      </c>
    </row>
    <row r="113" spans="1:17" s="36" customFormat="1" x14ac:dyDescent="0.2">
      <c r="A113" s="95"/>
      <c r="B113" s="197" t="s">
        <v>232</v>
      </c>
      <c r="C113" s="197" t="s">
        <v>233</v>
      </c>
      <c r="D113" s="198">
        <v>200000</v>
      </c>
      <c r="E113" s="198">
        <v>200000</v>
      </c>
      <c r="F113" s="198">
        <v>150000</v>
      </c>
      <c r="G113" s="199" t="s">
        <v>440</v>
      </c>
      <c r="H113" s="199" t="s">
        <v>405</v>
      </c>
      <c r="I113" s="199" t="s">
        <v>404</v>
      </c>
      <c r="J113" s="199" t="s">
        <v>406</v>
      </c>
      <c r="K113" s="199" t="s">
        <v>406</v>
      </c>
      <c r="L113" s="198">
        <v>200000</v>
      </c>
      <c r="M113" s="198">
        <v>150000</v>
      </c>
      <c r="N113" s="175">
        <v>0</v>
      </c>
      <c r="O113" s="93">
        <f t="shared" ref="O113:O143" si="5">+E113</f>
        <v>200000</v>
      </c>
      <c r="P113" s="93" t="str">
        <f t="shared" ref="P113:P143" si="6">+J113</f>
        <v xml:space="preserve">                           -   </v>
      </c>
      <c r="Q113" s="92">
        <v>0</v>
      </c>
    </row>
    <row r="114" spans="1:17" s="36" customFormat="1" x14ac:dyDescent="0.2">
      <c r="A114" s="95"/>
      <c r="B114" s="197" t="s">
        <v>234</v>
      </c>
      <c r="C114" s="197" t="s">
        <v>235</v>
      </c>
      <c r="D114" s="198">
        <v>2950000</v>
      </c>
      <c r="E114" s="198">
        <v>2650000</v>
      </c>
      <c r="F114" s="198">
        <v>1987500</v>
      </c>
      <c r="G114" s="199" t="s">
        <v>440</v>
      </c>
      <c r="H114" s="199" t="s">
        <v>405</v>
      </c>
      <c r="I114" s="199" t="s">
        <v>404</v>
      </c>
      <c r="J114" s="199" t="s">
        <v>406</v>
      </c>
      <c r="K114" s="199" t="s">
        <v>406</v>
      </c>
      <c r="L114" s="198">
        <v>2650000</v>
      </c>
      <c r="M114" s="198">
        <v>1987500</v>
      </c>
      <c r="N114" s="175">
        <v>0</v>
      </c>
      <c r="O114" s="93">
        <f t="shared" si="5"/>
        <v>2650000</v>
      </c>
      <c r="P114" s="93" t="str">
        <f t="shared" si="6"/>
        <v xml:space="preserve">                           -   </v>
      </c>
      <c r="Q114" s="92">
        <v>0</v>
      </c>
    </row>
    <row r="115" spans="1:17" s="36" customFormat="1" x14ac:dyDescent="0.2">
      <c r="A115" s="95"/>
      <c r="B115" s="197" t="s">
        <v>236</v>
      </c>
      <c r="C115" s="197" t="s">
        <v>237</v>
      </c>
      <c r="D115" s="198">
        <v>22800000</v>
      </c>
      <c r="E115" s="198">
        <v>19103400</v>
      </c>
      <c r="F115" s="198">
        <v>18515211.5</v>
      </c>
      <c r="G115" s="198">
        <v>10362984.699999999</v>
      </c>
      <c r="H115" s="198">
        <v>1192119.68</v>
      </c>
      <c r="I115" s="198">
        <v>1309781.08</v>
      </c>
      <c r="J115" s="198">
        <v>661559.82999999996</v>
      </c>
      <c r="K115" s="198">
        <v>661559.82999999996</v>
      </c>
      <c r="L115" s="198">
        <v>5576954.71</v>
      </c>
      <c r="M115" s="198">
        <v>4988766.21</v>
      </c>
      <c r="N115" s="175">
        <f t="shared" si="4"/>
        <v>3.4630475726833962E-2</v>
      </c>
      <c r="O115" s="93">
        <f t="shared" si="5"/>
        <v>19103400</v>
      </c>
      <c r="P115" s="93">
        <f t="shared" si="6"/>
        <v>661559.82999999996</v>
      </c>
      <c r="Q115" s="92">
        <f t="shared" ref="Q115:Q127" si="7">+P115/O115</f>
        <v>3.4630475726833962E-2</v>
      </c>
    </row>
    <row r="116" spans="1:17" s="36" customFormat="1" x14ac:dyDescent="0.2">
      <c r="A116" s="95"/>
      <c r="B116" s="197" t="s">
        <v>238</v>
      </c>
      <c r="C116" s="197" t="s">
        <v>239</v>
      </c>
      <c r="D116" s="198">
        <v>3500000</v>
      </c>
      <c r="E116" s="198">
        <v>2105000</v>
      </c>
      <c r="F116" s="198">
        <v>2015000</v>
      </c>
      <c r="G116" s="198">
        <v>160022.70000000001</v>
      </c>
      <c r="H116" s="198">
        <v>24757.13</v>
      </c>
      <c r="I116" s="198" t="s">
        <v>404</v>
      </c>
      <c r="J116" s="198">
        <v>167709.39000000001</v>
      </c>
      <c r="K116" s="198">
        <v>167709.39000000001</v>
      </c>
      <c r="L116" s="198">
        <v>1752510.78</v>
      </c>
      <c r="M116" s="198">
        <v>1662510.78</v>
      </c>
      <c r="N116" s="175">
        <f t="shared" si="4"/>
        <v>7.9671919239904992E-2</v>
      </c>
      <c r="O116" s="93">
        <f t="shared" si="5"/>
        <v>2105000</v>
      </c>
      <c r="P116" s="93">
        <f t="shared" si="6"/>
        <v>167709.39000000001</v>
      </c>
      <c r="Q116" s="92">
        <f t="shared" si="7"/>
        <v>7.9671919239904992E-2</v>
      </c>
    </row>
    <row r="117" spans="1:17" s="36" customFormat="1" x14ac:dyDescent="0.2">
      <c r="A117" s="95"/>
      <c r="B117" s="197" t="s">
        <v>240</v>
      </c>
      <c r="C117" s="197" t="s">
        <v>241</v>
      </c>
      <c r="D117" s="198">
        <v>1850000</v>
      </c>
      <c r="E117" s="198">
        <v>2743598.04</v>
      </c>
      <c r="F117" s="198">
        <v>2711098.04</v>
      </c>
      <c r="G117" s="199" t="s">
        <v>440</v>
      </c>
      <c r="H117" s="198">
        <v>1123057.3</v>
      </c>
      <c r="I117" s="198">
        <v>97102</v>
      </c>
      <c r="J117" s="198">
        <v>1322757.32</v>
      </c>
      <c r="K117" s="198">
        <v>1322757.32</v>
      </c>
      <c r="L117" s="198">
        <v>200681.42</v>
      </c>
      <c r="M117" s="198">
        <v>168181.42</v>
      </c>
      <c r="N117" s="175">
        <v>0</v>
      </c>
      <c r="O117" s="93">
        <f t="shared" si="5"/>
        <v>2743598.04</v>
      </c>
      <c r="P117" s="93">
        <f t="shared" si="6"/>
        <v>1322757.32</v>
      </c>
      <c r="Q117" s="92">
        <f t="shared" si="7"/>
        <v>0.48212504190300415</v>
      </c>
    </row>
    <row r="118" spans="1:17" s="36" customFormat="1" x14ac:dyDescent="0.2">
      <c r="A118" s="95"/>
      <c r="B118" s="197" t="s">
        <v>242</v>
      </c>
      <c r="C118" s="197" t="s">
        <v>243</v>
      </c>
      <c r="D118" s="198">
        <v>37317500</v>
      </c>
      <c r="E118" s="198">
        <v>37418500</v>
      </c>
      <c r="F118" s="198">
        <v>24645562.5</v>
      </c>
      <c r="G118" s="198">
        <v>1285470.54</v>
      </c>
      <c r="H118" s="198">
        <v>2693910.41</v>
      </c>
      <c r="I118" s="198">
        <v>2080362.8</v>
      </c>
      <c r="J118" s="198">
        <v>476404.85</v>
      </c>
      <c r="K118" s="198">
        <v>476404.85</v>
      </c>
      <c r="L118" s="198">
        <v>30882351.399999999</v>
      </c>
      <c r="M118" s="198">
        <v>18109413.899999999</v>
      </c>
      <c r="N118" s="175">
        <f t="shared" si="4"/>
        <v>1.2731799778184586E-2</v>
      </c>
      <c r="O118" s="93">
        <f t="shared" si="5"/>
        <v>37418500</v>
      </c>
      <c r="P118" s="93">
        <f t="shared" si="6"/>
        <v>476404.85</v>
      </c>
      <c r="Q118" s="92">
        <f t="shared" si="7"/>
        <v>1.2731799778184586E-2</v>
      </c>
    </row>
    <row r="119" spans="1:17" s="36" customFormat="1" x14ac:dyDescent="0.2">
      <c r="A119" s="95"/>
      <c r="B119" s="197" t="s">
        <v>244</v>
      </c>
      <c r="C119" s="197" t="s">
        <v>245</v>
      </c>
      <c r="D119" s="198">
        <v>17025000</v>
      </c>
      <c r="E119" s="198">
        <v>13125000</v>
      </c>
      <c r="F119" s="198">
        <v>13116000</v>
      </c>
      <c r="G119" s="198">
        <v>697579.69</v>
      </c>
      <c r="H119" s="198">
        <v>1517875.75</v>
      </c>
      <c r="I119" s="198">
        <v>139700</v>
      </c>
      <c r="J119" s="198">
        <v>303073</v>
      </c>
      <c r="K119" s="198">
        <v>303073</v>
      </c>
      <c r="L119" s="198">
        <v>10466771.560000001</v>
      </c>
      <c r="M119" s="198">
        <v>10457771.560000001</v>
      </c>
      <c r="N119" s="175">
        <v>0</v>
      </c>
      <c r="O119" s="93">
        <f t="shared" si="5"/>
        <v>13125000</v>
      </c>
      <c r="P119" s="93">
        <f t="shared" si="6"/>
        <v>303073</v>
      </c>
      <c r="Q119" s="92">
        <f t="shared" si="7"/>
        <v>2.3091276190476191E-2</v>
      </c>
    </row>
    <row r="120" spans="1:17" s="36" customFormat="1" x14ac:dyDescent="0.2">
      <c r="A120" s="95"/>
      <c r="B120" s="197" t="s">
        <v>246</v>
      </c>
      <c r="C120" s="197" t="s">
        <v>247</v>
      </c>
      <c r="D120" s="198">
        <v>20292500</v>
      </c>
      <c r="E120" s="198">
        <v>24293500</v>
      </c>
      <c r="F120" s="198">
        <v>11529562.5</v>
      </c>
      <c r="G120" s="198">
        <v>587890.85</v>
      </c>
      <c r="H120" s="198">
        <v>1176034.6599999999</v>
      </c>
      <c r="I120" s="198">
        <v>1940662.8</v>
      </c>
      <c r="J120" s="198">
        <v>173331.85</v>
      </c>
      <c r="K120" s="198">
        <v>173331.85</v>
      </c>
      <c r="L120" s="198">
        <v>20415579.84</v>
      </c>
      <c r="M120" s="198">
        <v>7651642.3399999999</v>
      </c>
      <c r="N120" s="175">
        <f t="shared" si="4"/>
        <v>7.1349064564595471E-3</v>
      </c>
      <c r="O120" s="93">
        <f t="shared" si="5"/>
        <v>24293500</v>
      </c>
      <c r="P120" s="93">
        <f t="shared" si="6"/>
        <v>173331.85</v>
      </c>
      <c r="Q120" s="92">
        <f t="shared" si="7"/>
        <v>7.1349064564595471E-3</v>
      </c>
    </row>
    <row r="121" spans="1:17" s="36" customFormat="1" x14ac:dyDescent="0.2">
      <c r="A121" s="95"/>
      <c r="B121" s="197" t="s">
        <v>248</v>
      </c>
      <c r="C121" s="197" t="s">
        <v>386</v>
      </c>
      <c r="D121" s="198">
        <v>134815000</v>
      </c>
      <c r="E121" s="198">
        <v>58536735.960000001</v>
      </c>
      <c r="F121" s="198">
        <v>53556689.979999997</v>
      </c>
      <c r="G121" s="198">
        <v>5109345.59</v>
      </c>
      <c r="H121" s="198">
        <v>8393851.1500000004</v>
      </c>
      <c r="I121" s="198">
        <v>53888.05</v>
      </c>
      <c r="J121" s="198">
        <v>16845770.440000001</v>
      </c>
      <c r="K121" s="198">
        <v>16845770.440000001</v>
      </c>
      <c r="L121" s="198">
        <v>28133880.73</v>
      </c>
      <c r="M121" s="198">
        <v>23153834.75</v>
      </c>
      <c r="N121" s="175">
        <f t="shared" si="4"/>
        <v>0.28778117132310294</v>
      </c>
      <c r="O121" s="93">
        <f t="shared" si="5"/>
        <v>58536735.960000001</v>
      </c>
      <c r="P121" s="93">
        <f t="shared" si="6"/>
        <v>16845770.440000001</v>
      </c>
      <c r="Q121" s="92">
        <f t="shared" si="7"/>
        <v>0.28778117132310294</v>
      </c>
    </row>
    <row r="122" spans="1:17" s="36" customFormat="1" x14ac:dyDescent="0.2">
      <c r="A122" s="95"/>
      <c r="B122" s="197" t="s">
        <v>249</v>
      </c>
      <c r="C122" s="197" t="s">
        <v>250</v>
      </c>
      <c r="D122" s="198">
        <v>9104000</v>
      </c>
      <c r="E122" s="198">
        <v>7702000</v>
      </c>
      <c r="F122" s="198">
        <v>6098500</v>
      </c>
      <c r="G122" s="198">
        <v>1013217.28</v>
      </c>
      <c r="H122" s="198">
        <v>31601.02</v>
      </c>
      <c r="I122" s="198" t="s">
        <v>404</v>
      </c>
      <c r="J122" s="198">
        <v>1167390</v>
      </c>
      <c r="K122" s="198">
        <v>1167390</v>
      </c>
      <c r="L122" s="198">
        <v>5489791.7000000002</v>
      </c>
      <c r="M122" s="198">
        <v>3886291.7</v>
      </c>
      <c r="N122" s="175">
        <f t="shared" si="4"/>
        <v>0.15156972215009087</v>
      </c>
      <c r="O122" s="93">
        <f t="shared" si="5"/>
        <v>7702000</v>
      </c>
      <c r="P122" s="93">
        <f t="shared" si="6"/>
        <v>1167390</v>
      </c>
      <c r="Q122" s="92">
        <f t="shared" si="7"/>
        <v>0.15156972215009087</v>
      </c>
    </row>
    <row r="123" spans="1:17" s="36" customFormat="1" x14ac:dyDescent="0.2">
      <c r="A123" s="95"/>
      <c r="B123" s="197" t="s">
        <v>251</v>
      </c>
      <c r="C123" s="197" t="s">
        <v>252</v>
      </c>
      <c r="D123" s="198">
        <v>3100000</v>
      </c>
      <c r="E123" s="198">
        <v>1500000</v>
      </c>
      <c r="F123" s="198">
        <v>1500000</v>
      </c>
      <c r="G123" s="198">
        <v>156750</v>
      </c>
      <c r="H123" s="199" t="s">
        <v>405</v>
      </c>
      <c r="I123" s="199" t="s">
        <v>404</v>
      </c>
      <c r="J123" s="199" t="s">
        <v>406</v>
      </c>
      <c r="K123" s="199" t="s">
        <v>406</v>
      </c>
      <c r="L123" s="198">
        <v>1343250</v>
      </c>
      <c r="M123" s="198">
        <v>1343250</v>
      </c>
      <c r="N123" s="175">
        <v>0</v>
      </c>
      <c r="O123" s="93">
        <f t="shared" si="5"/>
        <v>1500000</v>
      </c>
      <c r="P123" s="93" t="str">
        <f t="shared" si="6"/>
        <v xml:space="preserve">                           -   </v>
      </c>
      <c r="Q123" s="92">
        <v>0</v>
      </c>
    </row>
    <row r="124" spans="1:17" s="36" customFormat="1" x14ac:dyDescent="0.2">
      <c r="A124" s="95"/>
      <c r="B124" s="197" t="s">
        <v>253</v>
      </c>
      <c r="C124" s="197" t="s">
        <v>254</v>
      </c>
      <c r="D124" s="198">
        <v>58786000</v>
      </c>
      <c r="E124" s="198">
        <v>23257694.960000001</v>
      </c>
      <c r="F124" s="198">
        <v>22048444.48</v>
      </c>
      <c r="G124" s="198">
        <v>405063.51</v>
      </c>
      <c r="H124" s="198">
        <v>492957.91</v>
      </c>
      <c r="I124" s="198">
        <v>53888.05</v>
      </c>
      <c r="J124" s="198">
        <v>15228380.449999999</v>
      </c>
      <c r="K124" s="198">
        <v>15228380.449999999</v>
      </c>
      <c r="L124" s="198">
        <v>7077405.04</v>
      </c>
      <c r="M124" s="198">
        <v>5868154.5599999996</v>
      </c>
      <c r="N124" s="175">
        <f t="shared" si="4"/>
        <v>0.65476739961508201</v>
      </c>
      <c r="O124" s="93">
        <f t="shared" si="5"/>
        <v>23257694.960000001</v>
      </c>
      <c r="P124" s="93">
        <f t="shared" si="6"/>
        <v>15228380.449999999</v>
      </c>
      <c r="Q124" s="92">
        <f t="shared" si="7"/>
        <v>0.65476739961508201</v>
      </c>
    </row>
    <row r="125" spans="1:17" s="36" customFormat="1" x14ac:dyDescent="0.2">
      <c r="A125" s="95"/>
      <c r="B125" s="197" t="s">
        <v>255</v>
      </c>
      <c r="C125" s="197" t="s">
        <v>256</v>
      </c>
      <c r="D125" s="198">
        <v>46100000</v>
      </c>
      <c r="E125" s="198">
        <v>9700000</v>
      </c>
      <c r="F125" s="198">
        <v>9617500</v>
      </c>
      <c r="G125" s="198">
        <v>1425468</v>
      </c>
      <c r="H125" s="198">
        <v>44343.51</v>
      </c>
      <c r="I125" s="199" t="s">
        <v>404</v>
      </c>
      <c r="J125" s="199" t="s">
        <v>406</v>
      </c>
      <c r="K125" s="199" t="s">
        <v>406</v>
      </c>
      <c r="L125" s="198">
        <v>8230188.4900000002</v>
      </c>
      <c r="M125" s="198">
        <v>8147688.4900000002</v>
      </c>
      <c r="N125" s="175">
        <v>0</v>
      </c>
      <c r="O125" s="93">
        <f t="shared" si="5"/>
        <v>9700000</v>
      </c>
      <c r="P125" s="93" t="str">
        <f t="shared" si="6"/>
        <v xml:space="preserve">                           -   </v>
      </c>
      <c r="Q125" s="92">
        <v>0</v>
      </c>
    </row>
    <row r="126" spans="1:17" s="36" customFormat="1" x14ac:dyDescent="0.2">
      <c r="A126" s="95"/>
      <c r="B126" s="197" t="s">
        <v>257</v>
      </c>
      <c r="C126" s="197" t="s">
        <v>258</v>
      </c>
      <c r="D126" s="198">
        <v>10865000</v>
      </c>
      <c r="E126" s="198">
        <v>12413341</v>
      </c>
      <c r="F126" s="198">
        <v>11117920.5</v>
      </c>
      <c r="G126" s="198">
        <v>1571321.84</v>
      </c>
      <c r="H126" s="198">
        <v>7613713.5300000003</v>
      </c>
      <c r="I126" s="199" t="s">
        <v>404</v>
      </c>
      <c r="J126" s="198">
        <v>10000</v>
      </c>
      <c r="K126" s="198">
        <v>10000</v>
      </c>
      <c r="L126" s="198">
        <v>3218305.63</v>
      </c>
      <c r="M126" s="198">
        <v>1922885.13</v>
      </c>
      <c r="N126" s="175">
        <f t="shared" si="4"/>
        <v>8.0558489450986649E-4</v>
      </c>
      <c r="O126" s="93">
        <f t="shared" si="5"/>
        <v>12413341</v>
      </c>
      <c r="P126" s="93">
        <f t="shared" si="6"/>
        <v>10000</v>
      </c>
      <c r="Q126" s="92">
        <f t="shared" si="7"/>
        <v>8.0558489450986649E-4</v>
      </c>
    </row>
    <row r="127" spans="1:17" s="36" customFormat="1" x14ac:dyDescent="0.2">
      <c r="A127" s="95"/>
      <c r="B127" s="197" t="s">
        <v>259</v>
      </c>
      <c r="C127" s="197" t="s">
        <v>260</v>
      </c>
      <c r="D127" s="198">
        <v>2495000</v>
      </c>
      <c r="E127" s="198">
        <v>2295000</v>
      </c>
      <c r="F127" s="198">
        <v>1850625</v>
      </c>
      <c r="G127" s="198" t="s">
        <v>440</v>
      </c>
      <c r="H127" s="198">
        <v>147098.88</v>
      </c>
      <c r="I127" s="199" t="s">
        <v>404</v>
      </c>
      <c r="J127" s="198">
        <v>439999.99</v>
      </c>
      <c r="K127" s="198">
        <v>439999.99</v>
      </c>
      <c r="L127" s="198">
        <v>1707901.13</v>
      </c>
      <c r="M127" s="198">
        <v>1263526.1299999999</v>
      </c>
      <c r="N127" s="175">
        <f t="shared" si="4"/>
        <v>0.19172112854030501</v>
      </c>
      <c r="O127" s="93">
        <f t="shared" si="5"/>
        <v>2295000</v>
      </c>
      <c r="P127" s="93">
        <f t="shared" si="6"/>
        <v>439999.99</v>
      </c>
      <c r="Q127" s="92">
        <f t="shared" si="7"/>
        <v>0.19172112854030501</v>
      </c>
    </row>
    <row r="128" spans="1:17" s="36" customFormat="1" x14ac:dyDescent="0.2">
      <c r="A128" s="95"/>
      <c r="B128" s="197" t="s">
        <v>261</v>
      </c>
      <c r="C128" s="197" t="s">
        <v>262</v>
      </c>
      <c r="D128" s="198">
        <v>2100000</v>
      </c>
      <c r="E128" s="198">
        <v>286200</v>
      </c>
      <c r="F128" s="198">
        <v>286200</v>
      </c>
      <c r="G128" s="198">
        <v>286199.59999999998</v>
      </c>
      <c r="H128" s="199" t="s">
        <v>405</v>
      </c>
      <c r="I128" s="199" t="s">
        <v>404</v>
      </c>
      <c r="J128" s="199" t="s">
        <v>406</v>
      </c>
      <c r="K128" s="199" t="s">
        <v>406</v>
      </c>
      <c r="L128" s="198">
        <v>0.4</v>
      </c>
      <c r="M128" s="199">
        <v>0.4</v>
      </c>
      <c r="N128" s="175">
        <v>0</v>
      </c>
      <c r="O128" s="93">
        <f t="shared" si="5"/>
        <v>286200</v>
      </c>
      <c r="P128" s="93" t="str">
        <f t="shared" si="6"/>
        <v xml:space="preserve">                           -   </v>
      </c>
      <c r="Q128" s="92">
        <v>0</v>
      </c>
    </row>
    <row r="129" spans="1:17" s="36" customFormat="1" x14ac:dyDescent="0.2">
      <c r="A129" s="95"/>
      <c r="B129" s="197" t="s">
        <v>263</v>
      </c>
      <c r="C129" s="197" t="s">
        <v>264</v>
      </c>
      <c r="D129" s="198">
        <v>2265000</v>
      </c>
      <c r="E129" s="198">
        <v>1382500</v>
      </c>
      <c r="F129" s="198">
        <v>1037500</v>
      </c>
      <c r="G129" s="198">
        <v>251325.36</v>
      </c>
      <c r="H129" s="198">
        <v>64136.3</v>
      </c>
      <c r="I129" s="199" t="s">
        <v>404</v>
      </c>
      <c r="J129" s="199" t="s">
        <v>406</v>
      </c>
      <c r="K129" s="199" t="s">
        <v>406</v>
      </c>
      <c r="L129" s="198">
        <v>1067038.3400000001</v>
      </c>
      <c r="M129" s="198">
        <v>722038.34</v>
      </c>
      <c r="N129" s="175">
        <v>0</v>
      </c>
      <c r="O129" s="93">
        <f t="shared" si="5"/>
        <v>1382500</v>
      </c>
      <c r="P129" s="93" t="str">
        <f t="shared" si="6"/>
        <v xml:space="preserve">                           -   </v>
      </c>
      <c r="Q129" s="92">
        <v>0</v>
      </c>
    </row>
    <row r="130" spans="1:17" s="94" customFormat="1" ht="15" x14ac:dyDescent="0.25">
      <c r="A130" s="91"/>
      <c r="B130" s="254" t="s">
        <v>265</v>
      </c>
      <c r="C130" s="254" t="s">
        <v>266</v>
      </c>
      <c r="D130" s="255">
        <v>1272780905</v>
      </c>
      <c r="E130" s="255">
        <v>1195625114</v>
      </c>
      <c r="F130" s="255">
        <v>1025209832</v>
      </c>
      <c r="G130" s="255">
        <v>472157222.61000001</v>
      </c>
      <c r="H130" s="255">
        <v>118868408.75</v>
      </c>
      <c r="I130" s="255">
        <v>8928494.4399999995</v>
      </c>
      <c r="J130" s="255">
        <v>115297009.75</v>
      </c>
      <c r="K130" s="255">
        <v>115297009.75</v>
      </c>
      <c r="L130" s="255">
        <v>480373978.44999999</v>
      </c>
      <c r="M130" s="255">
        <v>309958696.44999999</v>
      </c>
      <c r="N130" s="175">
        <f t="shared" si="4"/>
        <v>9.6432408787626045E-2</v>
      </c>
      <c r="O130" s="28">
        <f>+E130</f>
        <v>1195625114</v>
      </c>
      <c r="P130" s="28">
        <f>+J130</f>
        <v>115297009.75</v>
      </c>
      <c r="Q130" s="92">
        <f>+P130/O130</f>
        <v>9.6432408787626045E-2</v>
      </c>
    </row>
    <row r="131" spans="1:17" s="36" customFormat="1" x14ac:dyDescent="0.2">
      <c r="A131" s="95"/>
      <c r="B131" s="197" t="s">
        <v>267</v>
      </c>
      <c r="C131" s="197" t="s">
        <v>268</v>
      </c>
      <c r="D131" s="198">
        <v>286305414</v>
      </c>
      <c r="E131" s="198">
        <v>217151129.22</v>
      </c>
      <c r="F131" s="198">
        <v>148137731.61000001</v>
      </c>
      <c r="G131" s="198">
        <v>52052949.850000001</v>
      </c>
      <c r="H131" s="198">
        <v>17844271.899999999</v>
      </c>
      <c r="I131" s="198">
        <v>3426331.53</v>
      </c>
      <c r="J131" s="198">
        <v>30679416.399999999</v>
      </c>
      <c r="K131" s="198">
        <v>30679416.399999999</v>
      </c>
      <c r="L131" s="198">
        <v>113148159.54000001</v>
      </c>
      <c r="M131" s="198">
        <v>44134761.93</v>
      </c>
      <c r="N131" s="175">
        <f t="shared" si="4"/>
        <v>0.14128140392453631</v>
      </c>
      <c r="O131" s="93">
        <f t="shared" si="5"/>
        <v>217151129.22</v>
      </c>
      <c r="P131" s="93">
        <f t="shared" si="6"/>
        <v>30679416.399999999</v>
      </c>
      <c r="Q131" s="92">
        <f t="shared" ref="Q131:Q143" si="8">+P131/O131</f>
        <v>0.14128140392453631</v>
      </c>
    </row>
    <row r="132" spans="1:17" s="36" customFormat="1" x14ac:dyDescent="0.2">
      <c r="A132" s="95"/>
      <c r="B132" s="197" t="s">
        <v>269</v>
      </c>
      <c r="C132" s="197" t="s">
        <v>270</v>
      </c>
      <c r="D132" s="198">
        <v>3000000</v>
      </c>
      <c r="E132" s="198">
        <v>3451000</v>
      </c>
      <c r="F132" s="198">
        <v>1984000</v>
      </c>
      <c r="G132" s="199" t="s">
        <v>440</v>
      </c>
      <c r="H132" s="199" t="s">
        <v>405</v>
      </c>
      <c r="I132" s="199" t="s">
        <v>404</v>
      </c>
      <c r="J132" s="198">
        <v>983981.4</v>
      </c>
      <c r="K132" s="198">
        <v>983981.4</v>
      </c>
      <c r="L132" s="198">
        <v>2467018.6</v>
      </c>
      <c r="M132" s="198">
        <v>1000018.6</v>
      </c>
      <c r="N132" s="175">
        <v>0</v>
      </c>
      <c r="O132" s="93">
        <f t="shared" si="5"/>
        <v>3451000</v>
      </c>
      <c r="P132" s="93">
        <f t="shared" si="6"/>
        <v>983981.4</v>
      </c>
      <c r="Q132" s="92">
        <f t="shared" si="8"/>
        <v>0.28512935381048971</v>
      </c>
    </row>
    <row r="133" spans="1:17" s="36" customFormat="1" x14ac:dyDescent="0.2">
      <c r="A133" s="95"/>
      <c r="B133" s="197" t="s">
        <v>411</v>
      </c>
      <c r="C133" s="197" t="s">
        <v>412</v>
      </c>
      <c r="D133" s="198">
        <v>76000000</v>
      </c>
      <c r="E133" s="198">
        <v>53200000</v>
      </c>
      <c r="F133" s="198">
        <v>49532854</v>
      </c>
      <c r="G133" s="198">
        <v>41075585.350000001</v>
      </c>
      <c r="H133" s="199" t="s">
        <v>405</v>
      </c>
      <c r="I133" s="199" t="s">
        <v>404</v>
      </c>
      <c r="J133" s="199" t="s">
        <v>406</v>
      </c>
      <c r="K133" s="199" t="s">
        <v>406</v>
      </c>
      <c r="L133" s="198">
        <v>12124414.65</v>
      </c>
      <c r="M133" s="198">
        <v>8457268.6500000004</v>
      </c>
      <c r="N133" s="175">
        <v>0</v>
      </c>
      <c r="O133" s="93">
        <f t="shared" si="5"/>
        <v>53200000</v>
      </c>
      <c r="P133" s="93" t="str">
        <f t="shared" si="6"/>
        <v xml:space="preserve">                           -   </v>
      </c>
      <c r="Q133" s="92">
        <v>0</v>
      </c>
    </row>
    <row r="134" spans="1:17" s="36" customFormat="1" x14ac:dyDescent="0.2">
      <c r="A134" s="95"/>
      <c r="B134" s="197" t="s">
        <v>271</v>
      </c>
      <c r="C134" s="197" t="s">
        <v>272</v>
      </c>
      <c r="D134" s="198">
        <v>11150000</v>
      </c>
      <c r="E134" s="198">
        <v>6354715.2199999997</v>
      </c>
      <c r="F134" s="198">
        <v>4819857.6100000003</v>
      </c>
      <c r="G134" s="198">
        <v>2137395</v>
      </c>
      <c r="H134" s="198">
        <v>86451.71</v>
      </c>
      <c r="I134" s="199" t="s">
        <v>404</v>
      </c>
      <c r="J134" s="198">
        <v>365621.39</v>
      </c>
      <c r="K134" s="198">
        <v>365621.39</v>
      </c>
      <c r="L134" s="198">
        <v>3765247.12</v>
      </c>
      <c r="M134" s="198">
        <v>2230389.5099999998</v>
      </c>
      <c r="N134" s="175">
        <v>0</v>
      </c>
      <c r="O134" s="93">
        <f t="shared" si="5"/>
        <v>6354715.2199999997</v>
      </c>
      <c r="P134" s="93">
        <f t="shared" si="6"/>
        <v>365621.39</v>
      </c>
      <c r="Q134" s="92">
        <f t="shared" si="8"/>
        <v>5.7535448457122211E-2</v>
      </c>
    </row>
    <row r="135" spans="1:17" s="36" customFormat="1" x14ac:dyDescent="0.2">
      <c r="A135" s="95"/>
      <c r="B135" s="197" t="s">
        <v>273</v>
      </c>
      <c r="C135" s="197" t="s">
        <v>274</v>
      </c>
      <c r="D135" s="198">
        <v>43179000</v>
      </c>
      <c r="E135" s="198">
        <v>25379000</v>
      </c>
      <c r="F135" s="198">
        <v>24313470</v>
      </c>
      <c r="G135" s="198" t="s">
        <v>440</v>
      </c>
      <c r="H135" s="198">
        <v>13227565.460000001</v>
      </c>
      <c r="I135" s="198">
        <v>3163831.53</v>
      </c>
      <c r="J135" s="198">
        <v>6405423.9199999999</v>
      </c>
      <c r="K135" s="198">
        <v>6405423.9199999999</v>
      </c>
      <c r="L135" s="198">
        <v>2582179.09</v>
      </c>
      <c r="M135" s="198">
        <v>1516649.09</v>
      </c>
      <c r="N135" s="175">
        <f t="shared" si="4"/>
        <v>0.25239071358209542</v>
      </c>
      <c r="O135" s="93">
        <f t="shared" si="5"/>
        <v>25379000</v>
      </c>
      <c r="P135" s="93">
        <f t="shared" si="6"/>
        <v>6405423.9199999999</v>
      </c>
      <c r="Q135" s="92">
        <f t="shared" si="8"/>
        <v>0.25239071358209542</v>
      </c>
    </row>
    <row r="136" spans="1:17" s="36" customFormat="1" x14ac:dyDescent="0.2">
      <c r="A136" s="95"/>
      <c r="B136" s="197" t="s">
        <v>275</v>
      </c>
      <c r="C136" s="197" t="s">
        <v>276</v>
      </c>
      <c r="D136" s="198">
        <v>145976414</v>
      </c>
      <c r="E136" s="198">
        <v>122476414</v>
      </c>
      <c r="F136" s="198">
        <v>62261550</v>
      </c>
      <c r="G136" s="198">
        <v>8839969.5</v>
      </c>
      <c r="H136" s="198">
        <v>4496129.7300000004</v>
      </c>
      <c r="I136" s="199" t="s">
        <v>404</v>
      </c>
      <c r="J136" s="198">
        <v>19831014.690000001</v>
      </c>
      <c r="K136" s="198">
        <v>19831014.690000001</v>
      </c>
      <c r="L136" s="198">
        <v>89309300.079999998</v>
      </c>
      <c r="M136" s="198">
        <v>29094436.079999998</v>
      </c>
      <c r="N136" s="175">
        <v>0</v>
      </c>
      <c r="O136" s="93">
        <f t="shared" si="5"/>
        <v>122476414</v>
      </c>
      <c r="P136" s="93">
        <f t="shared" si="6"/>
        <v>19831014.690000001</v>
      </c>
      <c r="Q136" s="92">
        <f t="shared" si="8"/>
        <v>0.16191700950682636</v>
      </c>
    </row>
    <row r="137" spans="1:17" s="36" customFormat="1" x14ac:dyDescent="0.2">
      <c r="A137" s="95"/>
      <c r="B137" s="197" t="s">
        <v>387</v>
      </c>
      <c r="C137" s="197" t="s">
        <v>388</v>
      </c>
      <c r="D137" s="198">
        <v>1000000</v>
      </c>
      <c r="E137" s="198">
        <v>1000000</v>
      </c>
      <c r="F137" s="198">
        <v>386000</v>
      </c>
      <c r="G137" s="199" t="s">
        <v>440</v>
      </c>
      <c r="H137" s="199" t="s">
        <v>405</v>
      </c>
      <c r="I137" s="199" t="s">
        <v>404</v>
      </c>
      <c r="J137" s="199" t="s">
        <v>406</v>
      </c>
      <c r="K137" s="199" t="s">
        <v>406</v>
      </c>
      <c r="L137" s="198">
        <v>1000000</v>
      </c>
      <c r="M137" s="198">
        <v>386000</v>
      </c>
      <c r="N137" s="175">
        <v>0</v>
      </c>
      <c r="O137" s="93">
        <f t="shared" si="5"/>
        <v>1000000</v>
      </c>
      <c r="P137" s="93" t="str">
        <f t="shared" si="6"/>
        <v xml:space="preserve">                           -   </v>
      </c>
      <c r="Q137" s="92">
        <v>0</v>
      </c>
    </row>
    <row r="138" spans="1:17" s="36" customFormat="1" x14ac:dyDescent="0.2">
      <c r="A138" s="95"/>
      <c r="B138" s="197" t="s">
        <v>277</v>
      </c>
      <c r="C138" s="197" t="s">
        <v>278</v>
      </c>
      <c r="D138" s="198">
        <v>6000000</v>
      </c>
      <c r="E138" s="198">
        <v>5290000</v>
      </c>
      <c r="F138" s="198">
        <v>4840000</v>
      </c>
      <c r="G138" s="199" t="s">
        <v>440</v>
      </c>
      <c r="H138" s="198">
        <v>34125</v>
      </c>
      <c r="I138" s="198">
        <v>262500</v>
      </c>
      <c r="J138" s="198">
        <v>3093375</v>
      </c>
      <c r="K138" s="198">
        <v>3093375</v>
      </c>
      <c r="L138" s="198">
        <v>1900000</v>
      </c>
      <c r="M138" s="198">
        <v>1450000</v>
      </c>
      <c r="N138" s="175">
        <v>0</v>
      </c>
      <c r="O138" s="93">
        <f t="shared" si="5"/>
        <v>5290000</v>
      </c>
      <c r="P138" s="93">
        <f t="shared" si="6"/>
        <v>3093375</v>
      </c>
      <c r="Q138" s="92">
        <f t="shared" si="8"/>
        <v>0.58475897920604913</v>
      </c>
    </row>
    <row r="139" spans="1:17" s="36" customFormat="1" x14ac:dyDescent="0.2">
      <c r="A139" s="95"/>
      <c r="B139" s="197" t="s">
        <v>279</v>
      </c>
      <c r="C139" s="197" t="s">
        <v>280</v>
      </c>
      <c r="D139" s="198">
        <v>929675491</v>
      </c>
      <c r="E139" s="198">
        <v>921673984.77999997</v>
      </c>
      <c r="F139" s="198">
        <v>830394600.38999999</v>
      </c>
      <c r="G139" s="198">
        <v>420104272.75999999</v>
      </c>
      <c r="H139" s="198">
        <v>98689002</v>
      </c>
      <c r="I139" s="198" t="s">
        <v>404</v>
      </c>
      <c r="J139" s="198">
        <v>67026949.789999999</v>
      </c>
      <c r="K139" s="198">
        <v>67026949.789999999</v>
      </c>
      <c r="L139" s="198">
        <v>335853760.23000002</v>
      </c>
      <c r="M139" s="198">
        <v>244574375.84</v>
      </c>
      <c r="N139" s="175">
        <v>0</v>
      </c>
      <c r="O139" s="93">
        <f t="shared" si="5"/>
        <v>921673984.77999997</v>
      </c>
      <c r="P139" s="93">
        <f t="shared" si="6"/>
        <v>67026949.789999999</v>
      </c>
      <c r="Q139" s="92">
        <f t="shared" si="8"/>
        <v>7.2723057064477167E-2</v>
      </c>
    </row>
    <row r="140" spans="1:17" s="36" customFormat="1" x14ac:dyDescent="0.2">
      <c r="A140" s="95"/>
      <c r="B140" s="197" t="s">
        <v>389</v>
      </c>
      <c r="C140" s="197" t="s">
        <v>390</v>
      </c>
      <c r="D140" s="198">
        <v>14675491</v>
      </c>
      <c r="E140" s="198">
        <v>13234284.779999999</v>
      </c>
      <c r="F140" s="198">
        <v>7234284.7800000003</v>
      </c>
      <c r="G140" s="199" t="s">
        <v>440</v>
      </c>
      <c r="H140" s="198" t="s">
        <v>405</v>
      </c>
      <c r="I140" s="198" t="s">
        <v>404</v>
      </c>
      <c r="J140" s="198">
        <v>1234281.79</v>
      </c>
      <c r="K140" s="198">
        <v>1234281.79</v>
      </c>
      <c r="L140" s="198">
        <v>12000002.99</v>
      </c>
      <c r="M140" s="198">
        <v>6000002.9900000002</v>
      </c>
      <c r="N140" s="175">
        <v>0</v>
      </c>
      <c r="O140" s="93">
        <f t="shared" si="5"/>
        <v>13234284.779999999</v>
      </c>
      <c r="P140" s="93">
        <f t="shared" si="6"/>
        <v>1234281.79</v>
      </c>
      <c r="Q140" s="92">
        <v>0</v>
      </c>
    </row>
    <row r="141" spans="1:17" s="36" customFormat="1" x14ac:dyDescent="0.2">
      <c r="A141" s="95"/>
      <c r="B141" s="197" t="s">
        <v>281</v>
      </c>
      <c r="C141" s="197" t="s">
        <v>282</v>
      </c>
      <c r="D141" s="198">
        <v>915000000</v>
      </c>
      <c r="E141" s="198">
        <v>908439700</v>
      </c>
      <c r="F141" s="198">
        <v>823160315.61000001</v>
      </c>
      <c r="G141" s="198">
        <v>420104272.75999999</v>
      </c>
      <c r="H141" s="198">
        <v>98689002</v>
      </c>
      <c r="I141" s="199" t="s">
        <v>404</v>
      </c>
      <c r="J141" s="198">
        <v>65792668</v>
      </c>
      <c r="K141" s="198">
        <v>65792668</v>
      </c>
      <c r="L141" s="198">
        <v>323853757.24000001</v>
      </c>
      <c r="M141" s="198">
        <v>238574372.84999999</v>
      </c>
      <c r="N141" s="175">
        <v>0</v>
      </c>
      <c r="O141" s="93">
        <f t="shared" si="5"/>
        <v>908439700</v>
      </c>
      <c r="P141" s="93">
        <f t="shared" si="6"/>
        <v>65792668</v>
      </c>
      <c r="Q141" s="92">
        <f t="shared" si="8"/>
        <v>7.2423814150790633E-2</v>
      </c>
    </row>
    <row r="142" spans="1:17" s="36" customFormat="1" x14ac:dyDescent="0.2">
      <c r="A142" s="95"/>
      <c r="B142" s="197" t="s">
        <v>283</v>
      </c>
      <c r="C142" s="197" t="s">
        <v>284</v>
      </c>
      <c r="D142" s="198">
        <v>56800000</v>
      </c>
      <c r="E142" s="198">
        <v>56800000</v>
      </c>
      <c r="F142" s="198">
        <v>46677500</v>
      </c>
      <c r="G142" s="199" t="s">
        <v>440</v>
      </c>
      <c r="H142" s="198">
        <v>2335134.85</v>
      </c>
      <c r="I142" s="198">
        <v>5502162.9100000001</v>
      </c>
      <c r="J142" s="198">
        <v>17590643.559999999</v>
      </c>
      <c r="K142" s="198">
        <v>17590643.559999999</v>
      </c>
      <c r="L142" s="198">
        <v>31372058.68</v>
      </c>
      <c r="M142" s="198">
        <v>21249558.68</v>
      </c>
      <c r="N142" s="175">
        <v>0</v>
      </c>
      <c r="O142" s="93">
        <f t="shared" si="5"/>
        <v>56800000</v>
      </c>
      <c r="P142" s="93">
        <f t="shared" si="6"/>
        <v>17590643.559999999</v>
      </c>
      <c r="Q142" s="92">
        <f>+P142/O142</f>
        <v>0.30969442887323939</v>
      </c>
    </row>
    <row r="143" spans="1:17" s="36" customFormat="1" x14ac:dyDescent="0.2">
      <c r="A143" s="95"/>
      <c r="B143" s="197" t="s">
        <v>285</v>
      </c>
      <c r="C143" s="197" t="s">
        <v>286</v>
      </c>
      <c r="D143" s="198">
        <v>56800000</v>
      </c>
      <c r="E143" s="198">
        <v>56800000</v>
      </c>
      <c r="F143" s="198">
        <v>46677500</v>
      </c>
      <c r="G143" s="199" t="s">
        <v>440</v>
      </c>
      <c r="H143" s="198">
        <v>2335134.85</v>
      </c>
      <c r="I143" s="198">
        <v>5502162.9100000001</v>
      </c>
      <c r="J143" s="198">
        <v>17590643.559999999</v>
      </c>
      <c r="K143" s="198">
        <v>17590643.559999999</v>
      </c>
      <c r="L143" s="198">
        <v>31372058.68</v>
      </c>
      <c r="M143" s="198">
        <v>21249558.68</v>
      </c>
      <c r="N143" s="175">
        <f t="shared" ref="N143:N197" si="9">+J143/E143</f>
        <v>0.30969442887323939</v>
      </c>
      <c r="O143" s="93">
        <f t="shared" si="5"/>
        <v>56800000</v>
      </c>
      <c r="P143" s="93">
        <f t="shared" si="6"/>
        <v>17590643.559999999</v>
      </c>
      <c r="Q143" s="92">
        <f t="shared" si="8"/>
        <v>0.30969442887323939</v>
      </c>
    </row>
    <row r="144" spans="1:17" s="94" customFormat="1" ht="15" x14ac:dyDescent="0.25">
      <c r="A144" s="91"/>
      <c r="B144" s="195" t="s">
        <v>287</v>
      </c>
      <c r="C144" s="195" t="s">
        <v>288</v>
      </c>
      <c r="D144" s="194">
        <v>27610831273</v>
      </c>
      <c r="E144" s="194">
        <v>26775896664</v>
      </c>
      <c r="F144" s="194">
        <v>21428159524.5</v>
      </c>
      <c r="G144" s="196" t="s">
        <v>440</v>
      </c>
      <c r="H144" s="194">
        <v>6315734608.0299997</v>
      </c>
      <c r="I144" s="196" t="s">
        <v>404</v>
      </c>
      <c r="J144" s="194">
        <v>14021526107.549999</v>
      </c>
      <c r="K144" s="194">
        <v>14013512357.549999</v>
      </c>
      <c r="L144" s="194">
        <v>6438635948.4200001</v>
      </c>
      <c r="M144" s="194">
        <v>1090898808.9200001</v>
      </c>
      <c r="N144" s="174">
        <f>+J144/E144</f>
        <v>0.52366224308005493</v>
      </c>
      <c r="O144" s="28">
        <f>O173+O176+O189</f>
        <v>1761937065</v>
      </c>
      <c r="P144" s="28">
        <f>P173+P176+P189</f>
        <v>391245528.84999996</v>
      </c>
      <c r="Q144" s="96">
        <f t="shared" ref="Q144" si="10">+P144/O144</f>
        <v>0.2220542019473323</v>
      </c>
    </row>
    <row r="145" spans="1:17" s="36" customFormat="1" x14ac:dyDescent="0.2">
      <c r="A145" s="95"/>
      <c r="B145" s="224" t="s">
        <v>289</v>
      </c>
      <c r="C145" s="224" t="s">
        <v>290</v>
      </c>
      <c r="D145" s="225">
        <v>23540147600</v>
      </c>
      <c r="E145" s="225">
        <v>22360355926</v>
      </c>
      <c r="F145" s="225">
        <v>17907846284.5</v>
      </c>
      <c r="G145" s="226" t="s">
        <v>440</v>
      </c>
      <c r="H145" s="225">
        <v>5219777361.3000002</v>
      </c>
      <c r="I145" s="226" t="s">
        <v>404</v>
      </c>
      <c r="J145" s="225">
        <v>12188996171.700001</v>
      </c>
      <c r="K145" s="225">
        <v>12188996171.700001</v>
      </c>
      <c r="L145" s="225">
        <v>4951582393</v>
      </c>
      <c r="M145" s="225">
        <v>499072751.5</v>
      </c>
      <c r="N145" s="175">
        <f t="shared" si="9"/>
        <v>0.54511637525085077</v>
      </c>
      <c r="O145" s="93"/>
      <c r="P145" s="93"/>
      <c r="Q145" s="92"/>
    </row>
    <row r="146" spans="1:17" s="36" customFormat="1" x14ac:dyDescent="0.2">
      <c r="A146" s="95"/>
      <c r="B146" s="197" t="s">
        <v>291</v>
      </c>
      <c r="C146" s="197" t="s">
        <v>413</v>
      </c>
      <c r="D146" s="198">
        <v>1119100000</v>
      </c>
      <c r="E146" s="198">
        <v>1088400000</v>
      </c>
      <c r="F146" s="198">
        <v>1036283295</v>
      </c>
      <c r="G146" s="199" t="s">
        <v>440</v>
      </c>
      <c r="H146" s="198">
        <v>375394758</v>
      </c>
      <c r="I146" s="199" t="s">
        <v>404</v>
      </c>
      <c r="J146" s="198">
        <v>660888537</v>
      </c>
      <c r="K146" s="198">
        <v>660888537</v>
      </c>
      <c r="L146" s="198">
        <v>52116705</v>
      </c>
      <c r="M146" s="199" t="s">
        <v>404</v>
      </c>
      <c r="N146" s="175">
        <v>0</v>
      </c>
      <c r="O146" s="93"/>
      <c r="P146" s="93"/>
      <c r="Q146" s="92"/>
    </row>
    <row r="147" spans="1:17" s="94" customFormat="1" ht="15" x14ac:dyDescent="0.25">
      <c r="A147" s="91"/>
      <c r="B147" s="197" t="s">
        <v>292</v>
      </c>
      <c r="C147" s="197" t="s">
        <v>435</v>
      </c>
      <c r="D147" s="198">
        <v>2981000000</v>
      </c>
      <c r="E147" s="198">
        <v>2741000000</v>
      </c>
      <c r="F147" s="198">
        <v>2174432616</v>
      </c>
      <c r="G147" s="199" t="s">
        <v>440</v>
      </c>
      <c r="H147" s="198">
        <v>566567384</v>
      </c>
      <c r="I147" s="199" t="s">
        <v>404</v>
      </c>
      <c r="J147" s="198">
        <v>1607865232</v>
      </c>
      <c r="K147" s="198">
        <v>1607865232</v>
      </c>
      <c r="L147" s="198">
        <v>566567384</v>
      </c>
      <c r="M147" s="199" t="s">
        <v>404</v>
      </c>
      <c r="N147" s="175">
        <f t="shared" si="9"/>
        <v>0.58659804159066031</v>
      </c>
      <c r="O147" s="93"/>
      <c r="P147" s="93"/>
      <c r="Q147" s="92"/>
    </row>
    <row r="148" spans="1:17" s="36" customFormat="1" x14ac:dyDescent="0.2">
      <c r="A148" s="95"/>
      <c r="B148" s="197" t="s">
        <v>293</v>
      </c>
      <c r="C148" s="197" t="s">
        <v>414</v>
      </c>
      <c r="D148" s="198">
        <v>1342700000</v>
      </c>
      <c r="E148" s="198">
        <v>1242180308</v>
      </c>
      <c r="F148" s="198">
        <v>1079373773</v>
      </c>
      <c r="G148" s="199" t="s">
        <v>440</v>
      </c>
      <c r="H148" s="198">
        <v>362806537</v>
      </c>
      <c r="I148" s="199" t="s">
        <v>404</v>
      </c>
      <c r="J148" s="198">
        <v>716567236</v>
      </c>
      <c r="K148" s="198">
        <v>716567236</v>
      </c>
      <c r="L148" s="198">
        <v>162806535</v>
      </c>
      <c r="M148" s="199" t="s">
        <v>404</v>
      </c>
      <c r="N148" s="175">
        <f t="shared" si="9"/>
        <v>0.57686249845139226</v>
      </c>
      <c r="O148" s="93"/>
      <c r="P148" s="93"/>
      <c r="Q148" s="92"/>
    </row>
    <row r="149" spans="1:17" s="36" customFormat="1" x14ac:dyDescent="0.2">
      <c r="A149" s="95"/>
      <c r="B149" s="197" t="s">
        <v>294</v>
      </c>
      <c r="C149" s="197" t="s">
        <v>295</v>
      </c>
      <c r="D149" s="198">
        <v>2633400000</v>
      </c>
      <c r="E149" s="198">
        <v>2602900000</v>
      </c>
      <c r="F149" s="198">
        <v>2044249378.5</v>
      </c>
      <c r="G149" s="199" t="s">
        <v>440</v>
      </c>
      <c r="H149" s="198">
        <v>558650621.5</v>
      </c>
      <c r="I149" s="199" t="s">
        <v>404</v>
      </c>
      <c r="J149" s="198">
        <v>1485598757</v>
      </c>
      <c r="K149" s="198">
        <v>1485598757</v>
      </c>
      <c r="L149" s="198">
        <v>558650621.5</v>
      </c>
      <c r="M149" s="199" t="s">
        <v>404</v>
      </c>
      <c r="N149" s="175">
        <f t="shared" si="9"/>
        <v>0.57074753428867797</v>
      </c>
      <c r="O149" s="93"/>
      <c r="P149" s="93"/>
      <c r="Q149" s="92"/>
    </row>
    <row r="150" spans="1:17" s="36" customFormat="1" x14ac:dyDescent="0.2">
      <c r="A150" s="95"/>
      <c r="B150" s="197" t="s">
        <v>296</v>
      </c>
      <c r="C150" s="197" t="s">
        <v>436</v>
      </c>
      <c r="D150" s="198">
        <v>1215770859</v>
      </c>
      <c r="E150" s="198">
        <v>1165770859</v>
      </c>
      <c r="F150" s="198">
        <v>886828144</v>
      </c>
      <c r="G150" s="199" t="s">
        <v>440</v>
      </c>
      <c r="H150" s="198">
        <v>279521912</v>
      </c>
      <c r="I150" s="199" t="s">
        <v>404</v>
      </c>
      <c r="J150" s="198">
        <v>607306232</v>
      </c>
      <c r="K150" s="198">
        <v>607306232</v>
      </c>
      <c r="L150" s="198">
        <v>278942715</v>
      </c>
      <c r="M150" s="199" t="s">
        <v>404</v>
      </c>
      <c r="N150" s="175">
        <f t="shared" si="9"/>
        <v>0.5209482011936275</v>
      </c>
      <c r="O150" s="93"/>
      <c r="P150" s="93"/>
      <c r="Q150" s="92"/>
    </row>
    <row r="151" spans="1:17" s="36" customFormat="1" x14ac:dyDescent="0.2">
      <c r="A151" s="95"/>
      <c r="B151" s="197" t="s">
        <v>297</v>
      </c>
      <c r="C151" s="197" t="s">
        <v>420</v>
      </c>
      <c r="D151" s="198">
        <v>3492100000</v>
      </c>
      <c r="E151" s="198">
        <v>3345646041</v>
      </c>
      <c r="F151" s="198">
        <v>2483553461.5</v>
      </c>
      <c r="G151" s="199" t="s">
        <v>440</v>
      </c>
      <c r="H151" s="198">
        <v>862092579.5</v>
      </c>
      <c r="I151" s="199" t="s">
        <v>404</v>
      </c>
      <c r="J151" s="198">
        <v>1621460882</v>
      </c>
      <c r="K151" s="198">
        <v>1621460882</v>
      </c>
      <c r="L151" s="198">
        <v>862092579.5</v>
      </c>
      <c r="M151" s="199" t="s">
        <v>404</v>
      </c>
      <c r="N151" s="175">
        <f t="shared" si="9"/>
        <v>0.48464806561406354</v>
      </c>
      <c r="O151" s="93"/>
      <c r="P151" s="93"/>
      <c r="Q151" s="92"/>
    </row>
    <row r="152" spans="1:17" s="36" customFormat="1" x14ac:dyDescent="0.2">
      <c r="A152" s="95"/>
      <c r="B152" s="197" t="s">
        <v>298</v>
      </c>
      <c r="C152" s="197" t="s">
        <v>437</v>
      </c>
      <c r="D152" s="198">
        <v>3264600000</v>
      </c>
      <c r="E152" s="198">
        <v>3116901107</v>
      </c>
      <c r="F152" s="198">
        <v>2378146739.5</v>
      </c>
      <c r="G152" s="199" t="s">
        <v>440</v>
      </c>
      <c r="H152" s="198">
        <v>750686830.5</v>
      </c>
      <c r="I152" s="199" t="s">
        <v>404</v>
      </c>
      <c r="J152" s="198">
        <v>1627459909</v>
      </c>
      <c r="K152" s="198">
        <v>1627459909</v>
      </c>
      <c r="L152" s="198">
        <v>738754367.5</v>
      </c>
      <c r="M152" s="199" t="s">
        <v>404</v>
      </c>
      <c r="N152" s="175">
        <f t="shared" si="9"/>
        <v>0.52214037376579492</v>
      </c>
      <c r="O152" s="93"/>
      <c r="P152" s="93"/>
      <c r="Q152" s="92"/>
    </row>
    <row r="153" spans="1:17" s="36" customFormat="1" x14ac:dyDescent="0.2">
      <c r="A153" s="95"/>
      <c r="B153" s="197" t="s">
        <v>299</v>
      </c>
      <c r="C153" s="197" t="s">
        <v>421</v>
      </c>
      <c r="D153" s="198">
        <v>1856100000</v>
      </c>
      <c r="E153" s="198">
        <v>1741100000</v>
      </c>
      <c r="F153" s="198">
        <v>1241136449</v>
      </c>
      <c r="G153" s="199" t="s">
        <v>440</v>
      </c>
      <c r="H153" s="198">
        <v>520597077</v>
      </c>
      <c r="I153" s="199" t="s">
        <v>404</v>
      </c>
      <c r="J153" s="198">
        <v>720539372</v>
      </c>
      <c r="K153" s="198">
        <v>720539372</v>
      </c>
      <c r="L153" s="198">
        <v>499963551</v>
      </c>
      <c r="M153" s="199" t="s">
        <v>404</v>
      </c>
      <c r="N153" s="175">
        <f t="shared" si="9"/>
        <v>0.41384146344265121</v>
      </c>
      <c r="O153" s="93"/>
      <c r="P153" s="93"/>
      <c r="Q153" s="92"/>
    </row>
    <row r="154" spans="1:17" s="36" customFormat="1" x14ac:dyDescent="0.2">
      <c r="A154" s="95"/>
      <c r="B154" s="197" t="s">
        <v>300</v>
      </c>
      <c r="C154" s="197" t="s">
        <v>301</v>
      </c>
      <c r="D154" s="198">
        <v>574806</v>
      </c>
      <c r="E154" s="198">
        <v>574806</v>
      </c>
      <c r="F154" s="198">
        <v>359253.5</v>
      </c>
      <c r="G154" s="199" t="s">
        <v>440</v>
      </c>
      <c r="H154" s="199" t="s">
        <v>405</v>
      </c>
      <c r="I154" s="199" t="s">
        <v>404</v>
      </c>
      <c r="J154" s="199" t="s">
        <v>406</v>
      </c>
      <c r="K154" s="199" t="s">
        <v>406</v>
      </c>
      <c r="L154" s="198">
        <v>574806</v>
      </c>
      <c r="M154" s="198">
        <v>359253.5</v>
      </c>
      <c r="N154" s="175">
        <v>0</v>
      </c>
      <c r="O154" s="93"/>
      <c r="P154" s="93"/>
      <c r="Q154" s="92"/>
    </row>
    <row r="155" spans="1:17" s="36" customFormat="1" x14ac:dyDescent="0.2">
      <c r="A155" s="95"/>
      <c r="B155" s="197" t="s">
        <v>302</v>
      </c>
      <c r="C155" s="197" t="s">
        <v>422</v>
      </c>
      <c r="D155" s="198">
        <v>2330500000</v>
      </c>
      <c r="E155" s="198">
        <v>2127958192</v>
      </c>
      <c r="F155" s="198">
        <v>1765474444</v>
      </c>
      <c r="G155" s="199" t="s">
        <v>440</v>
      </c>
      <c r="H155" s="198">
        <v>362483748.86000001</v>
      </c>
      <c r="I155" s="199" t="s">
        <v>404</v>
      </c>
      <c r="J155" s="198">
        <v>1280697362.1400001</v>
      </c>
      <c r="K155" s="198">
        <v>1280697362.1400001</v>
      </c>
      <c r="L155" s="198">
        <v>484777081</v>
      </c>
      <c r="M155" s="198">
        <v>122293333</v>
      </c>
      <c r="N155" s="175">
        <f t="shared" si="9"/>
        <v>0.60184329135541592</v>
      </c>
      <c r="O155" s="93"/>
      <c r="P155" s="93"/>
      <c r="Q155" s="92"/>
    </row>
    <row r="156" spans="1:17" s="36" customFormat="1" x14ac:dyDescent="0.2">
      <c r="A156" s="95"/>
      <c r="B156" s="197" t="s">
        <v>303</v>
      </c>
      <c r="C156" s="197" t="s">
        <v>423</v>
      </c>
      <c r="D156" s="198">
        <v>54600000</v>
      </c>
      <c r="E156" s="198">
        <v>54600000</v>
      </c>
      <c r="F156" s="198">
        <v>43225000</v>
      </c>
      <c r="G156" s="199" t="s">
        <v>440</v>
      </c>
      <c r="H156" s="198">
        <v>11375000</v>
      </c>
      <c r="I156" s="199" t="s">
        <v>404</v>
      </c>
      <c r="J156" s="198">
        <v>31850000</v>
      </c>
      <c r="K156" s="198">
        <v>31850000</v>
      </c>
      <c r="L156" s="198">
        <v>11375000</v>
      </c>
      <c r="M156" s="199" t="s">
        <v>404</v>
      </c>
      <c r="N156" s="175">
        <f>+J156/E156</f>
        <v>0.58333333333333337</v>
      </c>
      <c r="O156" s="93"/>
      <c r="P156" s="93"/>
      <c r="Q156" s="92"/>
    </row>
    <row r="157" spans="1:17" s="36" customFormat="1" x14ac:dyDescent="0.2">
      <c r="B157" s="197" t="s">
        <v>304</v>
      </c>
      <c r="C157" s="197" t="s">
        <v>424</v>
      </c>
      <c r="D157" s="198">
        <v>637000000</v>
      </c>
      <c r="E157" s="198">
        <v>587910924</v>
      </c>
      <c r="F157" s="198">
        <v>432506623.5</v>
      </c>
      <c r="G157" s="199" t="s">
        <v>440</v>
      </c>
      <c r="H157" s="198">
        <v>204769350.5</v>
      </c>
      <c r="I157" s="199" t="s">
        <v>404</v>
      </c>
      <c r="J157" s="198">
        <v>227737273</v>
      </c>
      <c r="K157" s="198">
        <v>227737273</v>
      </c>
      <c r="L157" s="198">
        <v>155404300.5</v>
      </c>
      <c r="M157" s="199" t="s">
        <v>404</v>
      </c>
      <c r="N157" s="175">
        <v>0</v>
      </c>
      <c r="O157" s="93"/>
      <c r="P157" s="93"/>
      <c r="Q157" s="92"/>
    </row>
    <row r="158" spans="1:17" s="36" customFormat="1" x14ac:dyDescent="0.2">
      <c r="B158" s="197" t="s">
        <v>305</v>
      </c>
      <c r="C158" s="197" t="s">
        <v>425</v>
      </c>
      <c r="D158" s="198">
        <v>296000000</v>
      </c>
      <c r="E158" s="198">
        <v>296000000</v>
      </c>
      <c r="F158" s="198">
        <v>222000000</v>
      </c>
      <c r="G158" s="199" t="s">
        <v>440</v>
      </c>
      <c r="H158" s="198">
        <v>86423739</v>
      </c>
      <c r="I158" s="199" t="s">
        <v>404</v>
      </c>
      <c r="J158" s="198">
        <v>135576261</v>
      </c>
      <c r="K158" s="198">
        <v>135576261</v>
      </c>
      <c r="L158" s="198">
        <v>74000000</v>
      </c>
      <c r="M158" s="199" t="s">
        <v>404</v>
      </c>
      <c r="N158" s="175">
        <f t="shared" si="9"/>
        <v>0.4580279087837838</v>
      </c>
      <c r="O158" s="93"/>
      <c r="P158" s="93"/>
      <c r="Q158" s="92"/>
    </row>
    <row r="159" spans="1:17" s="36" customFormat="1" x14ac:dyDescent="0.2">
      <c r="B159" s="197" t="s">
        <v>306</v>
      </c>
      <c r="C159" s="197" t="s">
        <v>426</v>
      </c>
      <c r="D159" s="198">
        <v>362000000</v>
      </c>
      <c r="E159" s="198">
        <v>340041335</v>
      </c>
      <c r="F159" s="198">
        <v>252365337.5</v>
      </c>
      <c r="G159" s="199" t="s">
        <v>440</v>
      </c>
      <c r="H159" s="198">
        <v>92994264.5</v>
      </c>
      <c r="I159" s="199" t="s">
        <v>404</v>
      </c>
      <c r="J159" s="198">
        <v>159371073</v>
      </c>
      <c r="K159" s="198">
        <v>159371073</v>
      </c>
      <c r="L159" s="198">
        <v>87675997.5</v>
      </c>
      <c r="M159" s="199" t="s">
        <v>404</v>
      </c>
      <c r="N159" s="175">
        <f t="shared" si="9"/>
        <v>0.46868147073943234</v>
      </c>
      <c r="O159" s="93"/>
      <c r="P159" s="93"/>
      <c r="Q159" s="92"/>
    </row>
    <row r="160" spans="1:17" s="36" customFormat="1" x14ac:dyDescent="0.2">
      <c r="B160" s="197" t="s">
        <v>307</v>
      </c>
      <c r="C160" s="197" t="s">
        <v>427</v>
      </c>
      <c r="D160" s="198">
        <v>185000000</v>
      </c>
      <c r="E160" s="198">
        <v>174306915</v>
      </c>
      <c r="F160" s="198">
        <v>133403457.5</v>
      </c>
      <c r="G160" s="199" t="s">
        <v>440</v>
      </c>
      <c r="H160" s="198">
        <v>43294806.5</v>
      </c>
      <c r="I160" s="199" t="s">
        <v>404</v>
      </c>
      <c r="J160" s="198">
        <v>90108651</v>
      </c>
      <c r="K160" s="198">
        <v>90108651</v>
      </c>
      <c r="L160" s="198">
        <v>40903457.5</v>
      </c>
      <c r="M160" s="199" t="s">
        <v>404</v>
      </c>
      <c r="N160" s="175">
        <f t="shared" si="9"/>
        <v>0.5169539659399055</v>
      </c>
      <c r="O160" s="93"/>
      <c r="P160" s="93"/>
      <c r="Q160" s="92"/>
    </row>
    <row r="161" spans="2:17" s="94" customFormat="1" ht="15" x14ac:dyDescent="0.25">
      <c r="B161" s="197" t="s">
        <v>308</v>
      </c>
      <c r="C161" s="197" t="s">
        <v>309</v>
      </c>
      <c r="D161" s="198">
        <v>113243449</v>
      </c>
      <c r="E161" s="198">
        <v>100243449</v>
      </c>
      <c r="F161" s="198">
        <v>100243449</v>
      </c>
      <c r="G161" s="199" t="s">
        <v>440</v>
      </c>
      <c r="H161" s="198">
        <v>55973454</v>
      </c>
      <c r="I161" s="199" t="s">
        <v>404</v>
      </c>
      <c r="J161" s="198">
        <v>44269995</v>
      </c>
      <c r="K161" s="198">
        <v>44269995</v>
      </c>
      <c r="L161" s="198" t="s">
        <v>439</v>
      </c>
      <c r="M161" s="199" t="s">
        <v>404</v>
      </c>
      <c r="N161" s="175">
        <f t="shared" si="9"/>
        <v>0.44162481879489202</v>
      </c>
      <c r="O161" s="93"/>
      <c r="P161" s="93"/>
      <c r="Q161" s="92"/>
    </row>
    <row r="162" spans="2:17" s="36" customFormat="1" x14ac:dyDescent="0.2">
      <c r="B162" s="197" t="s">
        <v>310</v>
      </c>
      <c r="C162" s="197" t="s">
        <v>415</v>
      </c>
      <c r="D162" s="198">
        <v>41923611</v>
      </c>
      <c r="E162" s="198">
        <v>38078561</v>
      </c>
      <c r="F162" s="198">
        <v>37968375</v>
      </c>
      <c r="G162" s="199" t="s">
        <v>440</v>
      </c>
      <c r="H162" s="198">
        <v>17520010.98</v>
      </c>
      <c r="I162" s="199" t="s">
        <v>404</v>
      </c>
      <c r="J162" s="198">
        <v>20403600.02</v>
      </c>
      <c r="K162" s="198">
        <v>20403600.02</v>
      </c>
      <c r="L162" s="198">
        <v>154950</v>
      </c>
      <c r="M162" s="198">
        <v>44764</v>
      </c>
      <c r="N162" s="175">
        <f t="shared" si="9"/>
        <v>0.53582907242739553</v>
      </c>
      <c r="O162" s="93"/>
      <c r="P162" s="93"/>
      <c r="Q162" s="92"/>
    </row>
    <row r="163" spans="2:17" s="36" customFormat="1" x14ac:dyDescent="0.2">
      <c r="B163" s="197" t="s">
        <v>311</v>
      </c>
      <c r="C163" s="197" t="s">
        <v>415</v>
      </c>
      <c r="D163" s="198">
        <v>7850466</v>
      </c>
      <c r="E163" s="198">
        <v>7112438</v>
      </c>
      <c r="F163" s="198">
        <v>7112438</v>
      </c>
      <c r="G163" s="199" t="s">
        <v>440</v>
      </c>
      <c r="H163" s="198">
        <v>3260379.58</v>
      </c>
      <c r="I163" s="199" t="s">
        <v>404</v>
      </c>
      <c r="J163" s="198">
        <v>3852058.42</v>
      </c>
      <c r="K163" s="198">
        <v>3852058.42</v>
      </c>
      <c r="L163" s="198" t="s">
        <v>439</v>
      </c>
      <c r="M163" s="198" t="s">
        <v>404</v>
      </c>
      <c r="N163" s="175">
        <f t="shared" si="9"/>
        <v>0.54159465713444532</v>
      </c>
      <c r="O163" s="93"/>
      <c r="P163" s="93"/>
      <c r="Q163" s="92"/>
    </row>
    <row r="164" spans="2:17" s="36" customFormat="1" x14ac:dyDescent="0.2">
      <c r="B164" s="197" t="s">
        <v>312</v>
      </c>
      <c r="C164" s="197" t="s">
        <v>415</v>
      </c>
      <c r="D164" s="198">
        <v>10254783</v>
      </c>
      <c r="E164" s="198">
        <v>9070600</v>
      </c>
      <c r="F164" s="198">
        <v>9070600</v>
      </c>
      <c r="G164" s="199" t="s">
        <v>440</v>
      </c>
      <c r="H164" s="198">
        <v>4219621.38</v>
      </c>
      <c r="I164" s="199" t="s">
        <v>404</v>
      </c>
      <c r="J164" s="198">
        <v>4850978.62</v>
      </c>
      <c r="K164" s="198">
        <v>4850978.62</v>
      </c>
      <c r="L164" s="198" t="s">
        <v>439</v>
      </c>
      <c r="M164" s="198" t="s">
        <v>404</v>
      </c>
      <c r="N164" s="175">
        <f t="shared" si="9"/>
        <v>0.53480239675434926</v>
      </c>
      <c r="O164" s="93"/>
      <c r="P164" s="93"/>
      <c r="Q164" s="92"/>
    </row>
    <row r="165" spans="2:17" s="36" customFormat="1" x14ac:dyDescent="0.2">
      <c r="B165" s="197" t="s">
        <v>313</v>
      </c>
      <c r="C165" s="197" t="s">
        <v>415</v>
      </c>
      <c r="D165" s="198">
        <v>35345923</v>
      </c>
      <c r="E165" s="198">
        <v>29734637</v>
      </c>
      <c r="F165" s="198">
        <v>29371601</v>
      </c>
      <c r="G165" s="199" t="s">
        <v>440</v>
      </c>
      <c r="H165" s="198">
        <v>12914814.779999999</v>
      </c>
      <c r="I165" s="199" t="s">
        <v>404</v>
      </c>
      <c r="J165" s="198">
        <v>16456786.220000001</v>
      </c>
      <c r="K165" s="198">
        <v>16456786.220000001</v>
      </c>
      <c r="L165" s="198">
        <v>363036</v>
      </c>
      <c r="M165" s="199" t="s">
        <v>404</v>
      </c>
      <c r="N165" s="175">
        <f t="shared" si="9"/>
        <v>0.5534550907751119</v>
      </c>
      <c r="O165" s="93"/>
      <c r="P165" s="93"/>
      <c r="Q165" s="92"/>
    </row>
    <row r="166" spans="2:17" s="36" customFormat="1" x14ac:dyDescent="0.2">
      <c r="B166" s="197" t="s">
        <v>314</v>
      </c>
      <c r="C166" s="197" t="s">
        <v>415</v>
      </c>
      <c r="D166" s="198">
        <v>38953920</v>
      </c>
      <c r="E166" s="198">
        <v>31954477</v>
      </c>
      <c r="F166" s="198">
        <v>31954477</v>
      </c>
      <c r="G166" s="199" t="s">
        <v>440</v>
      </c>
      <c r="H166" s="198">
        <v>14632843.029999999</v>
      </c>
      <c r="I166" s="199" t="s">
        <v>404</v>
      </c>
      <c r="J166" s="198">
        <v>17321633.969999999</v>
      </c>
      <c r="K166" s="198">
        <v>17321633.969999999</v>
      </c>
      <c r="L166" s="198" t="s">
        <v>439</v>
      </c>
      <c r="M166" s="198" t="s">
        <v>404</v>
      </c>
      <c r="N166" s="175">
        <f t="shared" si="9"/>
        <v>0.54207221010063777</v>
      </c>
      <c r="O166" s="93"/>
      <c r="P166" s="93"/>
      <c r="Q166" s="92"/>
    </row>
    <row r="167" spans="2:17" s="36" customFormat="1" x14ac:dyDescent="0.2">
      <c r="B167" s="197" t="s">
        <v>315</v>
      </c>
      <c r="C167" s="197" t="s">
        <v>416</v>
      </c>
      <c r="D167" s="198">
        <v>7433264</v>
      </c>
      <c r="E167" s="198">
        <v>6751519</v>
      </c>
      <c r="F167" s="198">
        <v>6731982</v>
      </c>
      <c r="G167" s="199" t="s">
        <v>440</v>
      </c>
      <c r="H167" s="198">
        <v>2757660.67</v>
      </c>
      <c r="I167" s="199" t="s">
        <v>404</v>
      </c>
      <c r="J167" s="198">
        <v>3675603.33</v>
      </c>
      <c r="K167" s="198">
        <v>3675603.33</v>
      </c>
      <c r="L167" s="198">
        <v>318255</v>
      </c>
      <c r="M167" s="198">
        <v>298718</v>
      </c>
      <c r="N167" s="175">
        <f t="shared" si="9"/>
        <v>0.54441131395764419</v>
      </c>
      <c r="O167" s="93"/>
      <c r="P167" s="93"/>
      <c r="Q167" s="92"/>
    </row>
    <row r="168" spans="2:17" s="36" customFormat="1" x14ac:dyDescent="0.2">
      <c r="B168" s="197" t="s">
        <v>316</v>
      </c>
      <c r="C168" s="197" t="s">
        <v>416</v>
      </c>
      <c r="D168" s="198">
        <v>1391926</v>
      </c>
      <c r="E168" s="198">
        <v>1261069</v>
      </c>
      <c r="F168" s="198">
        <v>1261069</v>
      </c>
      <c r="G168" s="199" t="s">
        <v>440</v>
      </c>
      <c r="H168" s="198">
        <v>395663.6</v>
      </c>
      <c r="I168" s="199" t="s">
        <v>404</v>
      </c>
      <c r="J168" s="198">
        <v>696262.4</v>
      </c>
      <c r="K168" s="198">
        <v>696262.4</v>
      </c>
      <c r="L168" s="198">
        <v>169143</v>
      </c>
      <c r="M168" s="198">
        <v>169143</v>
      </c>
      <c r="N168" s="175">
        <f t="shared" si="9"/>
        <v>0.55212078006833887</v>
      </c>
      <c r="O168" s="93"/>
      <c r="P168" s="93"/>
      <c r="Q168" s="92"/>
    </row>
    <row r="169" spans="2:17" s="36" customFormat="1" x14ac:dyDescent="0.2">
      <c r="B169" s="197" t="s">
        <v>317</v>
      </c>
      <c r="C169" s="197" t="s">
        <v>416</v>
      </c>
      <c r="D169" s="198">
        <v>1818224</v>
      </c>
      <c r="E169" s="198">
        <v>1608264</v>
      </c>
      <c r="F169" s="198">
        <v>1608264</v>
      </c>
      <c r="G169" s="199" t="s">
        <v>440</v>
      </c>
      <c r="H169" s="198">
        <v>594852.98</v>
      </c>
      <c r="I169" s="199" t="s">
        <v>404</v>
      </c>
      <c r="J169" s="198">
        <v>873371.02</v>
      </c>
      <c r="K169" s="198">
        <v>873371.02</v>
      </c>
      <c r="L169" s="198">
        <v>140040</v>
      </c>
      <c r="M169" s="198">
        <v>140040</v>
      </c>
      <c r="N169" s="175">
        <f t="shared" si="9"/>
        <v>0.54305202379708806</v>
      </c>
      <c r="O169" s="93"/>
      <c r="P169" s="93"/>
      <c r="Q169" s="92"/>
    </row>
    <row r="170" spans="2:17" s="36" customFormat="1" x14ac:dyDescent="0.2">
      <c r="B170" s="197" t="s">
        <v>318</v>
      </c>
      <c r="C170" s="197" t="s">
        <v>416</v>
      </c>
      <c r="D170" s="198">
        <v>6267007</v>
      </c>
      <c r="E170" s="198">
        <v>5272099</v>
      </c>
      <c r="F170" s="198">
        <v>5207731</v>
      </c>
      <c r="G170" s="199" t="s">
        <v>440</v>
      </c>
      <c r="H170" s="198">
        <v>2240218.71</v>
      </c>
      <c r="I170" s="199" t="s">
        <v>404</v>
      </c>
      <c r="J170" s="198">
        <v>2967512.29</v>
      </c>
      <c r="K170" s="198">
        <v>2967512.29</v>
      </c>
      <c r="L170" s="198">
        <v>64368</v>
      </c>
      <c r="M170" s="198" t="s">
        <v>404</v>
      </c>
      <c r="N170" s="175">
        <f t="shared" si="9"/>
        <v>0.56287112400582762</v>
      </c>
      <c r="O170" s="93"/>
      <c r="P170" s="93"/>
      <c r="Q170" s="92"/>
    </row>
    <row r="171" spans="2:17" s="36" customFormat="1" x14ac:dyDescent="0.2">
      <c r="B171" s="197" t="s">
        <v>319</v>
      </c>
      <c r="C171" s="197" t="s">
        <v>416</v>
      </c>
      <c r="D171" s="198">
        <v>6906723</v>
      </c>
      <c r="E171" s="198">
        <v>5665687</v>
      </c>
      <c r="F171" s="198">
        <v>5665687</v>
      </c>
      <c r="G171" s="199" t="s">
        <v>440</v>
      </c>
      <c r="H171" s="198">
        <v>2548572.73</v>
      </c>
      <c r="I171" s="199" t="s">
        <v>404</v>
      </c>
      <c r="J171" s="198">
        <v>3117114.27</v>
      </c>
      <c r="K171" s="198">
        <v>3117114.27</v>
      </c>
      <c r="L171" s="198" t="s">
        <v>439</v>
      </c>
      <c r="M171" s="198" t="s">
        <v>404</v>
      </c>
      <c r="N171" s="175">
        <f t="shared" si="9"/>
        <v>0.55017410421719382</v>
      </c>
      <c r="O171" s="93"/>
      <c r="P171" s="93"/>
      <c r="Q171" s="92"/>
    </row>
    <row r="172" spans="2:17" s="36" customFormat="1" x14ac:dyDescent="0.2">
      <c r="B172" s="197" t="s">
        <v>320</v>
      </c>
      <c r="C172" s="197" t="s">
        <v>417</v>
      </c>
      <c r="D172" s="198">
        <v>1498312639</v>
      </c>
      <c r="E172" s="198">
        <v>1498312639</v>
      </c>
      <c r="F172" s="198">
        <v>1498312639</v>
      </c>
      <c r="G172" s="199" t="s">
        <v>440</v>
      </c>
      <c r="H172" s="198">
        <v>25060660</v>
      </c>
      <c r="I172" s="199" t="s">
        <v>404</v>
      </c>
      <c r="J172" s="198">
        <v>1097484479</v>
      </c>
      <c r="K172" s="198">
        <v>1097484479</v>
      </c>
      <c r="L172" s="198">
        <v>375767500</v>
      </c>
      <c r="M172" s="198">
        <v>375767500</v>
      </c>
      <c r="N172" s="175">
        <f t="shared" si="9"/>
        <v>0.73248029178508456</v>
      </c>
      <c r="O172" s="93"/>
      <c r="P172" s="93"/>
      <c r="Q172" s="92"/>
    </row>
    <row r="173" spans="2:17" s="241" customFormat="1" x14ac:dyDescent="0.2">
      <c r="B173" s="244" t="s">
        <v>321</v>
      </c>
      <c r="C173" s="244" t="s">
        <v>322</v>
      </c>
      <c r="D173" s="245">
        <v>563300000</v>
      </c>
      <c r="E173" s="245">
        <v>565800000</v>
      </c>
      <c r="F173" s="245">
        <v>550800000</v>
      </c>
      <c r="G173" s="246" t="s">
        <v>440</v>
      </c>
      <c r="H173" s="245">
        <v>374804250</v>
      </c>
      <c r="I173" s="246" t="s">
        <v>404</v>
      </c>
      <c r="J173" s="245">
        <v>163476100</v>
      </c>
      <c r="K173" s="245">
        <v>155462350</v>
      </c>
      <c r="L173" s="245">
        <v>27519650</v>
      </c>
      <c r="M173" s="245">
        <v>12519650</v>
      </c>
      <c r="N173" s="247">
        <f t="shared" si="9"/>
        <v>0.28892912689996464</v>
      </c>
      <c r="O173" s="227">
        <f>E173</f>
        <v>565800000</v>
      </c>
      <c r="P173" s="227">
        <f>J173</f>
        <v>163476100</v>
      </c>
      <c r="Q173" s="228">
        <f t="shared" ref="Q173" si="11">P173/O173</f>
        <v>0.28892912689996464</v>
      </c>
    </row>
    <row r="174" spans="2:17" s="241" customFormat="1" x14ac:dyDescent="0.2">
      <c r="B174" s="244" t="s">
        <v>323</v>
      </c>
      <c r="C174" s="244" t="s">
        <v>324</v>
      </c>
      <c r="D174" s="245">
        <v>46800000</v>
      </c>
      <c r="E174" s="245">
        <v>46800000</v>
      </c>
      <c r="F174" s="245">
        <v>46800000</v>
      </c>
      <c r="G174" s="246" t="s">
        <v>440</v>
      </c>
      <c r="H174" s="245">
        <v>4210000</v>
      </c>
      <c r="I174" s="246" t="s">
        <v>404</v>
      </c>
      <c r="J174" s="245">
        <v>42590000</v>
      </c>
      <c r="K174" s="245">
        <v>42590000</v>
      </c>
      <c r="L174" s="246" t="s">
        <v>439</v>
      </c>
      <c r="M174" s="246" t="s">
        <v>404</v>
      </c>
      <c r="N174" s="247">
        <f t="shared" si="9"/>
        <v>0.91004273504273503</v>
      </c>
      <c r="O174" s="227">
        <f t="shared" ref="O174:O175" si="12">E174</f>
        <v>46800000</v>
      </c>
      <c r="P174" s="227">
        <f t="shared" ref="P174:P175" si="13">J174</f>
        <v>42590000</v>
      </c>
      <c r="Q174" s="228">
        <f t="shared" ref="Q174:Q175" si="14">P174/O174</f>
        <v>0.91004273504273503</v>
      </c>
    </row>
    <row r="175" spans="2:17" s="241" customFormat="1" x14ac:dyDescent="0.2">
      <c r="B175" s="244" t="s">
        <v>325</v>
      </c>
      <c r="C175" s="244" t="s">
        <v>326</v>
      </c>
      <c r="D175" s="245">
        <v>516500000</v>
      </c>
      <c r="E175" s="245">
        <v>519000000</v>
      </c>
      <c r="F175" s="245">
        <v>504000000</v>
      </c>
      <c r="G175" s="246" t="s">
        <v>440</v>
      </c>
      <c r="H175" s="245">
        <v>370594250</v>
      </c>
      <c r="I175" s="246" t="s">
        <v>404</v>
      </c>
      <c r="J175" s="245">
        <v>120886100</v>
      </c>
      <c r="K175" s="245">
        <v>112872350</v>
      </c>
      <c r="L175" s="245">
        <v>27519650</v>
      </c>
      <c r="M175" s="245">
        <v>12519650</v>
      </c>
      <c r="N175" s="247">
        <f t="shared" si="9"/>
        <v>0.23292119460500962</v>
      </c>
      <c r="O175" s="227">
        <f t="shared" si="12"/>
        <v>519000000</v>
      </c>
      <c r="P175" s="227">
        <f t="shared" si="13"/>
        <v>120886100</v>
      </c>
      <c r="Q175" s="228">
        <f t="shared" si="14"/>
        <v>0.23292119460500962</v>
      </c>
    </row>
    <row r="176" spans="2:17" s="241" customFormat="1" x14ac:dyDescent="0.2">
      <c r="B176" s="244" t="s">
        <v>327</v>
      </c>
      <c r="C176" s="244" t="s">
        <v>328</v>
      </c>
      <c r="D176" s="245">
        <v>360780000</v>
      </c>
      <c r="E176" s="245">
        <v>361780000</v>
      </c>
      <c r="F176" s="245">
        <v>307785500</v>
      </c>
      <c r="G176" s="246" t="s">
        <v>440</v>
      </c>
      <c r="H176" s="245">
        <v>16469043.23</v>
      </c>
      <c r="I176" s="246" t="s">
        <v>404</v>
      </c>
      <c r="J176" s="245">
        <v>120218122.58</v>
      </c>
      <c r="K176" s="245">
        <v>120218122.58</v>
      </c>
      <c r="L176" s="245">
        <v>225092834.19</v>
      </c>
      <c r="M176" s="245">
        <v>171098334.19</v>
      </c>
      <c r="N176" s="247">
        <f t="shared" si="9"/>
        <v>0.33229620924318648</v>
      </c>
      <c r="O176" s="227">
        <f t="shared" ref="O176:O178" si="15">E176</f>
        <v>361780000</v>
      </c>
      <c r="P176" s="227">
        <f t="shared" ref="P176:P178" si="16">J176</f>
        <v>120218122.58</v>
      </c>
      <c r="Q176" s="228">
        <f t="shared" ref="Q176:Q178" si="17">P176/O176</f>
        <v>0.33229620924318648</v>
      </c>
    </row>
    <row r="177" spans="2:17" s="241" customFormat="1" x14ac:dyDescent="0.2">
      <c r="B177" s="244" t="s">
        <v>329</v>
      </c>
      <c r="C177" s="244" t="s">
        <v>330</v>
      </c>
      <c r="D177" s="245">
        <v>306380000</v>
      </c>
      <c r="E177" s="245">
        <v>312380000</v>
      </c>
      <c r="F177" s="245">
        <v>258935500</v>
      </c>
      <c r="G177" s="246" t="s">
        <v>440</v>
      </c>
      <c r="H177" s="245">
        <v>16469043.23</v>
      </c>
      <c r="I177" s="246" t="s">
        <v>404</v>
      </c>
      <c r="J177" s="245">
        <v>108499670.08</v>
      </c>
      <c r="K177" s="245">
        <v>108499670.08</v>
      </c>
      <c r="L177" s="245">
        <v>187411286.69</v>
      </c>
      <c r="M177" s="245">
        <v>133966786.69</v>
      </c>
      <c r="N177" s="247">
        <f t="shared" si="9"/>
        <v>0.34733231986682883</v>
      </c>
      <c r="O177" s="227">
        <f t="shared" si="15"/>
        <v>312380000</v>
      </c>
      <c r="P177" s="227">
        <f t="shared" si="16"/>
        <v>108499670.08</v>
      </c>
      <c r="Q177" s="228">
        <f t="shared" si="17"/>
        <v>0.34733231986682883</v>
      </c>
    </row>
    <row r="178" spans="2:17" s="241" customFormat="1" x14ac:dyDescent="0.2">
      <c r="B178" s="244" t="s">
        <v>331</v>
      </c>
      <c r="C178" s="244" t="s">
        <v>332</v>
      </c>
      <c r="D178" s="245">
        <v>54400000</v>
      </c>
      <c r="E178" s="245">
        <v>49400000</v>
      </c>
      <c r="F178" s="245">
        <v>48850000</v>
      </c>
      <c r="G178" s="246" t="s">
        <v>440</v>
      </c>
      <c r="H178" s="246" t="s">
        <v>405</v>
      </c>
      <c r="I178" s="246" t="s">
        <v>404</v>
      </c>
      <c r="J178" s="245">
        <v>11718452.5</v>
      </c>
      <c r="K178" s="245">
        <v>11718452.5</v>
      </c>
      <c r="L178" s="245">
        <v>37681547.5</v>
      </c>
      <c r="M178" s="245">
        <v>37131547.5</v>
      </c>
      <c r="N178" s="247">
        <f t="shared" si="9"/>
        <v>0.23721563765182185</v>
      </c>
      <c r="O178" s="227">
        <f t="shared" si="15"/>
        <v>49400000</v>
      </c>
      <c r="P178" s="227">
        <f t="shared" si="16"/>
        <v>11718452.5</v>
      </c>
      <c r="Q178" s="228">
        <f t="shared" si="17"/>
        <v>0.23721563765182185</v>
      </c>
    </row>
    <row r="179" spans="2:17" s="94" customFormat="1" ht="15" x14ac:dyDescent="0.25">
      <c r="B179" s="197" t="s">
        <v>333</v>
      </c>
      <c r="C179" s="197" t="s">
        <v>334</v>
      </c>
      <c r="D179" s="198">
        <v>2563163070</v>
      </c>
      <c r="E179" s="198">
        <v>2504163070</v>
      </c>
      <c r="F179" s="198">
        <v>2007121507.5</v>
      </c>
      <c r="G179" s="199" t="s">
        <v>440</v>
      </c>
      <c r="H179" s="198">
        <v>588791794.5</v>
      </c>
      <c r="I179" s="199" t="s">
        <v>404</v>
      </c>
      <c r="J179" s="198">
        <v>1407735963</v>
      </c>
      <c r="K179" s="198">
        <v>1407735963</v>
      </c>
      <c r="L179" s="198">
        <v>507635312.5</v>
      </c>
      <c r="M179" s="198">
        <v>10593750</v>
      </c>
      <c r="N179" s="175">
        <f t="shared" si="9"/>
        <v>0.56215826351915654</v>
      </c>
      <c r="O179" s="93"/>
      <c r="P179" s="93"/>
      <c r="Q179" s="92"/>
    </row>
    <row r="180" spans="2:17" s="36" customFormat="1" x14ac:dyDescent="0.2">
      <c r="B180" s="197" t="s">
        <v>335</v>
      </c>
      <c r="C180" s="197" t="s">
        <v>428</v>
      </c>
      <c r="D180" s="198">
        <v>4200000</v>
      </c>
      <c r="E180" s="198">
        <v>4200000</v>
      </c>
      <c r="F180" s="198">
        <v>4200000</v>
      </c>
      <c r="G180" s="199" t="s">
        <v>440</v>
      </c>
      <c r="H180" s="198">
        <v>3150000</v>
      </c>
      <c r="I180" s="199" t="s">
        <v>404</v>
      </c>
      <c r="J180" s="199" t="s">
        <v>406</v>
      </c>
      <c r="K180" s="199" t="s">
        <v>406</v>
      </c>
      <c r="L180" s="198">
        <v>1050000</v>
      </c>
      <c r="M180" s="198">
        <v>1050000</v>
      </c>
      <c r="N180" s="175">
        <v>0</v>
      </c>
      <c r="O180" s="93"/>
      <c r="P180" s="93"/>
      <c r="Q180" s="92"/>
    </row>
    <row r="181" spans="2:17" s="36" customFormat="1" x14ac:dyDescent="0.2">
      <c r="B181" s="197" t="s">
        <v>336</v>
      </c>
      <c r="C181" s="197" t="s">
        <v>377</v>
      </c>
      <c r="D181" s="198">
        <v>5160000</v>
      </c>
      <c r="E181" s="198">
        <v>5160000</v>
      </c>
      <c r="F181" s="198">
        <v>5160000</v>
      </c>
      <c r="G181" s="199" t="s">
        <v>440</v>
      </c>
      <c r="H181" s="198">
        <v>3870000</v>
      </c>
      <c r="I181" s="199" t="s">
        <v>404</v>
      </c>
      <c r="J181" s="199" t="s">
        <v>406</v>
      </c>
      <c r="K181" s="199" t="s">
        <v>406</v>
      </c>
      <c r="L181" s="198">
        <v>1290000</v>
      </c>
      <c r="M181" s="198">
        <v>1290000</v>
      </c>
      <c r="N181" s="175">
        <v>0</v>
      </c>
      <c r="O181" s="93"/>
      <c r="P181" s="93"/>
      <c r="Q181" s="92"/>
    </row>
    <row r="182" spans="2:17" s="36" customFormat="1" x14ac:dyDescent="0.2">
      <c r="B182" s="197" t="s">
        <v>337</v>
      </c>
      <c r="C182" s="197" t="s">
        <v>378</v>
      </c>
      <c r="D182" s="198">
        <v>105000000</v>
      </c>
      <c r="E182" s="198">
        <v>96000000</v>
      </c>
      <c r="F182" s="198">
        <v>96000000</v>
      </c>
      <c r="G182" s="199" t="s">
        <v>440</v>
      </c>
      <c r="H182" s="198">
        <v>36250000</v>
      </c>
      <c r="I182" s="199" t="s">
        <v>404</v>
      </c>
      <c r="J182" s="198">
        <v>59750000</v>
      </c>
      <c r="K182" s="198">
        <v>59750000</v>
      </c>
      <c r="L182" s="198" t="s">
        <v>439</v>
      </c>
      <c r="M182" s="199" t="s">
        <v>404</v>
      </c>
      <c r="N182" s="175">
        <f t="shared" si="9"/>
        <v>0.62239583333333337</v>
      </c>
      <c r="O182" s="93"/>
      <c r="P182" s="93"/>
      <c r="Q182" s="92"/>
    </row>
    <row r="183" spans="2:17" s="36" customFormat="1" x14ac:dyDescent="0.2">
      <c r="B183" s="197" t="s">
        <v>338</v>
      </c>
      <c r="C183" s="197" t="s">
        <v>339</v>
      </c>
      <c r="D183" s="198">
        <v>100000000</v>
      </c>
      <c r="E183" s="198">
        <v>100000000</v>
      </c>
      <c r="F183" s="198">
        <v>100000000</v>
      </c>
      <c r="G183" s="199" t="s">
        <v>440</v>
      </c>
      <c r="H183" s="199" t="s">
        <v>405</v>
      </c>
      <c r="I183" s="199" t="s">
        <v>404</v>
      </c>
      <c r="J183" s="198">
        <v>100000000</v>
      </c>
      <c r="K183" s="198">
        <v>100000000</v>
      </c>
      <c r="L183" s="199" t="s">
        <v>439</v>
      </c>
      <c r="M183" s="199" t="s">
        <v>404</v>
      </c>
      <c r="N183" s="175">
        <v>0</v>
      </c>
      <c r="O183" s="93"/>
      <c r="P183" s="93"/>
      <c r="Q183" s="92"/>
    </row>
    <row r="184" spans="2:17" s="36" customFormat="1" x14ac:dyDescent="0.2">
      <c r="B184" s="197" t="s">
        <v>340</v>
      </c>
      <c r="C184" s="197" t="s">
        <v>418</v>
      </c>
      <c r="D184" s="198">
        <v>847200000</v>
      </c>
      <c r="E184" s="198">
        <v>847200000</v>
      </c>
      <c r="F184" s="198">
        <v>635400000</v>
      </c>
      <c r="G184" s="199" t="s">
        <v>440</v>
      </c>
      <c r="H184" s="198">
        <v>235518982</v>
      </c>
      <c r="I184" s="199" t="s">
        <v>404</v>
      </c>
      <c r="J184" s="198">
        <v>399881018</v>
      </c>
      <c r="K184" s="198">
        <v>399881018</v>
      </c>
      <c r="L184" s="198">
        <v>211800000</v>
      </c>
      <c r="M184" s="199" t="s">
        <v>404</v>
      </c>
      <c r="N184" s="175">
        <f t="shared" si="9"/>
        <v>0.47200309017941455</v>
      </c>
      <c r="O184" s="93"/>
      <c r="P184" s="93"/>
      <c r="Q184" s="92"/>
    </row>
    <row r="185" spans="2:17" s="36" customFormat="1" x14ac:dyDescent="0.2">
      <c r="B185" s="197" t="s">
        <v>341</v>
      </c>
      <c r="C185" s="197" t="s">
        <v>391</v>
      </c>
      <c r="D185" s="198">
        <v>1468588070</v>
      </c>
      <c r="E185" s="198">
        <v>1418588070</v>
      </c>
      <c r="F185" s="198">
        <v>1133346507.5</v>
      </c>
      <c r="G185" s="199" t="s">
        <v>440</v>
      </c>
      <c r="H185" s="198">
        <v>285241562.5</v>
      </c>
      <c r="I185" s="199" t="s">
        <v>404</v>
      </c>
      <c r="J185" s="198">
        <v>848104945</v>
      </c>
      <c r="K185" s="198">
        <v>848104945</v>
      </c>
      <c r="L185" s="198">
        <v>285241562.5</v>
      </c>
      <c r="M185" s="199" t="s">
        <v>404</v>
      </c>
      <c r="N185" s="175">
        <f t="shared" si="9"/>
        <v>0.59785145732968137</v>
      </c>
      <c r="O185" s="93"/>
      <c r="P185" s="93"/>
      <c r="Q185" s="92"/>
    </row>
    <row r="186" spans="2:17" s="36" customFormat="1" x14ac:dyDescent="0.2">
      <c r="B186" s="197" t="s">
        <v>342</v>
      </c>
      <c r="C186" s="197" t="s">
        <v>429</v>
      </c>
      <c r="D186" s="198">
        <v>3570000</v>
      </c>
      <c r="E186" s="198">
        <v>3570000</v>
      </c>
      <c r="F186" s="198">
        <v>3570000</v>
      </c>
      <c r="G186" s="199" t="s">
        <v>440</v>
      </c>
      <c r="H186" s="198">
        <v>2677500</v>
      </c>
      <c r="I186" s="199" t="s">
        <v>404</v>
      </c>
      <c r="J186" s="199" t="s">
        <v>406</v>
      </c>
      <c r="K186" s="199" t="s">
        <v>406</v>
      </c>
      <c r="L186" s="198">
        <v>892500</v>
      </c>
      <c r="M186" s="198">
        <v>892500</v>
      </c>
      <c r="N186" s="175">
        <v>0</v>
      </c>
      <c r="O186" s="93"/>
      <c r="P186" s="93"/>
      <c r="Q186" s="92"/>
    </row>
    <row r="187" spans="2:17" s="94" customFormat="1" ht="15" x14ac:dyDescent="0.25">
      <c r="B187" s="197" t="s">
        <v>343</v>
      </c>
      <c r="C187" s="197" t="s">
        <v>344</v>
      </c>
      <c r="D187" s="198">
        <v>11945000</v>
      </c>
      <c r="E187" s="198">
        <v>11945000</v>
      </c>
      <c r="F187" s="198">
        <v>11945000</v>
      </c>
      <c r="G187" s="199" t="s">
        <v>440</v>
      </c>
      <c r="H187" s="198">
        <v>8958750</v>
      </c>
      <c r="I187" s="199" t="s">
        <v>404</v>
      </c>
      <c r="J187" s="199" t="s">
        <v>406</v>
      </c>
      <c r="K187" s="199" t="s">
        <v>406</v>
      </c>
      <c r="L187" s="198">
        <v>2986250</v>
      </c>
      <c r="M187" s="198">
        <v>2986250</v>
      </c>
      <c r="N187" s="175">
        <v>0</v>
      </c>
      <c r="O187" s="93"/>
      <c r="P187" s="93"/>
      <c r="Q187" s="92"/>
    </row>
    <row r="188" spans="2:17" s="36" customFormat="1" x14ac:dyDescent="0.2">
      <c r="B188" s="197" t="s">
        <v>345</v>
      </c>
      <c r="C188" s="197" t="s">
        <v>430</v>
      </c>
      <c r="D188" s="198">
        <v>17500000</v>
      </c>
      <c r="E188" s="198">
        <v>17500000</v>
      </c>
      <c r="F188" s="198">
        <v>17500000</v>
      </c>
      <c r="G188" s="199" t="s">
        <v>440</v>
      </c>
      <c r="H188" s="198">
        <v>13125000</v>
      </c>
      <c r="I188" s="199" t="s">
        <v>404</v>
      </c>
      <c r="J188" s="199" t="s">
        <v>406</v>
      </c>
      <c r="K188" s="199" t="s">
        <v>406</v>
      </c>
      <c r="L188" s="198">
        <v>4375000</v>
      </c>
      <c r="M188" s="198">
        <v>4375000</v>
      </c>
      <c r="N188" s="175">
        <v>0</v>
      </c>
      <c r="O188" s="93"/>
      <c r="P188" s="93"/>
      <c r="Q188" s="92"/>
    </row>
    <row r="189" spans="2:17" s="253" customFormat="1" ht="15" x14ac:dyDescent="0.25">
      <c r="B189" s="248" t="s">
        <v>372</v>
      </c>
      <c r="C189" s="248" t="s">
        <v>373</v>
      </c>
      <c r="D189" s="249">
        <v>434000000</v>
      </c>
      <c r="E189" s="249">
        <v>834357065</v>
      </c>
      <c r="F189" s="249">
        <v>505165629.5</v>
      </c>
      <c r="G189" s="250" t="s">
        <v>440</v>
      </c>
      <c r="H189" s="249" t="s">
        <v>405</v>
      </c>
      <c r="I189" s="250" t="s">
        <v>404</v>
      </c>
      <c r="J189" s="249">
        <v>107551306.27</v>
      </c>
      <c r="K189" s="249">
        <v>107551306.27</v>
      </c>
      <c r="L189" s="249">
        <v>726805758.73000002</v>
      </c>
      <c r="M189" s="249">
        <v>397614323.23000002</v>
      </c>
      <c r="N189" s="251">
        <f t="shared" si="9"/>
        <v>0.12890321276299135</v>
      </c>
      <c r="O189" s="252">
        <f>E189</f>
        <v>834357065</v>
      </c>
      <c r="P189" s="252">
        <f>J189</f>
        <v>107551306.27</v>
      </c>
      <c r="Q189" s="233">
        <f>P189/O189</f>
        <v>0.12890321276299135</v>
      </c>
    </row>
    <row r="190" spans="2:17" s="241" customFormat="1" x14ac:dyDescent="0.2">
      <c r="B190" s="244" t="s">
        <v>374</v>
      </c>
      <c r="C190" s="244" t="s">
        <v>375</v>
      </c>
      <c r="D190" s="245">
        <v>434000000</v>
      </c>
      <c r="E190" s="245">
        <v>834357065</v>
      </c>
      <c r="F190" s="245">
        <v>505165629.5</v>
      </c>
      <c r="G190" s="246" t="s">
        <v>440</v>
      </c>
      <c r="H190" s="245" t="s">
        <v>405</v>
      </c>
      <c r="I190" s="246" t="s">
        <v>404</v>
      </c>
      <c r="J190" s="245">
        <v>107551306.27</v>
      </c>
      <c r="K190" s="245">
        <v>107551306.27</v>
      </c>
      <c r="L190" s="245">
        <v>726805758.73000002</v>
      </c>
      <c r="M190" s="245">
        <v>397614323.23000002</v>
      </c>
      <c r="N190" s="247">
        <f t="shared" si="9"/>
        <v>0.12890321276299135</v>
      </c>
      <c r="O190" s="227">
        <f>E190</f>
        <v>834357065</v>
      </c>
      <c r="P190" s="227">
        <f>J190</f>
        <v>107551306.27</v>
      </c>
      <c r="Q190" s="228">
        <f>P190/O190</f>
        <v>0.12890321276299135</v>
      </c>
    </row>
    <row r="191" spans="2:17" s="36" customFormat="1" x14ac:dyDescent="0.2">
      <c r="B191" s="197" t="s">
        <v>346</v>
      </c>
      <c r="C191" s="197" t="s">
        <v>347</v>
      </c>
      <c r="D191" s="198">
        <v>149440603</v>
      </c>
      <c r="E191" s="198">
        <v>149440603</v>
      </c>
      <c r="F191" s="198">
        <v>149440603</v>
      </c>
      <c r="G191" s="199" t="s">
        <v>440</v>
      </c>
      <c r="H191" s="198">
        <v>115892159</v>
      </c>
      <c r="I191" s="199" t="s">
        <v>404</v>
      </c>
      <c r="J191" s="198">
        <v>33548444</v>
      </c>
      <c r="K191" s="198">
        <v>33548444</v>
      </c>
      <c r="L191" s="199" t="s">
        <v>439</v>
      </c>
      <c r="M191" s="199" t="s">
        <v>404</v>
      </c>
      <c r="N191" s="175">
        <v>0</v>
      </c>
      <c r="O191" s="93"/>
      <c r="P191" s="93"/>
      <c r="Q191" s="92"/>
    </row>
    <row r="192" spans="2:17" s="36" customFormat="1" x14ac:dyDescent="0.2">
      <c r="B192" s="197" t="s">
        <v>348</v>
      </c>
      <c r="C192" s="197" t="s">
        <v>419</v>
      </c>
      <c r="D192" s="198">
        <v>75000000</v>
      </c>
      <c r="E192" s="198">
        <v>75000000</v>
      </c>
      <c r="F192" s="198">
        <v>75000000</v>
      </c>
      <c r="G192" s="199" t="s">
        <v>440</v>
      </c>
      <c r="H192" s="198">
        <v>75000000</v>
      </c>
      <c r="I192" s="199" t="s">
        <v>404</v>
      </c>
      <c r="J192" s="199" t="s">
        <v>406</v>
      </c>
      <c r="K192" s="199" t="s">
        <v>406</v>
      </c>
      <c r="L192" s="199" t="s">
        <v>439</v>
      </c>
      <c r="M192" s="199" t="s">
        <v>404</v>
      </c>
      <c r="N192" s="175">
        <v>0</v>
      </c>
      <c r="O192" s="93"/>
      <c r="P192" s="93"/>
      <c r="Q192" s="92"/>
    </row>
    <row r="193" spans="2:17" s="36" customFormat="1" x14ac:dyDescent="0.2">
      <c r="B193" s="197" t="s">
        <v>349</v>
      </c>
      <c r="C193" s="197" t="s">
        <v>350</v>
      </c>
      <c r="D193" s="198">
        <v>15711000</v>
      </c>
      <c r="E193" s="198">
        <v>15711000</v>
      </c>
      <c r="F193" s="198">
        <v>15711000</v>
      </c>
      <c r="G193" s="199" t="s">
        <v>440</v>
      </c>
      <c r="H193" s="198">
        <v>1087500</v>
      </c>
      <c r="I193" s="199" t="s">
        <v>404</v>
      </c>
      <c r="J193" s="198">
        <v>14623500</v>
      </c>
      <c r="K193" s="198">
        <v>14623500</v>
      </c>
      <c r="L193" s="199" t="s">
        <v>439</v>
      </c>
      <c r="M193" s="199" t="s">
        <v>404</v>
      </c>
      <c r="N193" s="175">
        <v>0</v>
      </c>
      <c r="O193" s="93"/>
      <c r="P193" s="93"/>
      <c r="Q193" s="92"/>
    </row>
    <row r="194" spans="2:17" s="36" customFormat="1" x14ac:dyDescent="0.2">
      <c r="B194" s="197" t="s">
        <v>351</v>
      </c>
      <c r="C194" s="197" t="s">
        <v>352</v>
      </c>
      <c r="D194" s="198">
        <v>2262384</v>
      </c>
      <c r="E194" s="198">
        <v>2262384</v>
      </c>
      <c r="F194" s="198">
        <v>2262384</v>
      </c>
      <c r="G194" s="199" t="s">
        <v>440</v>
      </c>
      <c r="H194" s="198">
        <v>271803</v>
      </c>
      <c r="I194" s="199" t="s">
        <v>404</v>
      </c>
      <c r="J194" s="198">
        <v>1990581</v>
      </c>
      <c r="K194" s="198">
        <v>1990581</v>
      </c>
      <c r="L194" s="199" t="s">
        <v>439</v>
      </c>
      <c r="M194" s="199" t="s">
        <v>404</v>
      </c>
      <c r="N194" s="175">
        <f t="shared" si="9"/>
        <v>0.87985991767975724</v>
      </c>
      <c r="O194" s="93"/>
      <c r="P194" s="93"/>
      <c r="Q194" s="92"/>
    </row>
    <row r="195" spans="2:17" s="36" customFormat="1" x14ac:dyDescent="0.2">
      <c r="B195" s="197" t="s">
        <v>353</v>
      </c>
      <c r="C195" s="197" t="s">
        <v>354</v>
      </c>
      <c r="D195" s="198">
        <v>634724</v>
      </c>
      <c r="E195" s="198">
        <v>634724</v>
      </c>
      <c r="F195" s="198">
        <v>634724</v>
      </c>
      <c r="G195" s="199" t="s">
        <v>440</v>
      </c>
      <c r="H195" s="198">
        <v>634724</v>
      </c>
      <c r="I195" s="199" t="s">
        <v>404</v>
      </c>
      <c r="J195" s="199" t="s">
        <v>406</v>
      </c>
      <c r="K195" s="199" t="s">
        <v>406</v>
      </c>
      <c r="L195" s="199" t="s">
        <v>439</v>
      </c>
      <c r="M195" s="199" t="s">
        <v>404</v>
      </c>
      <c r="N195" s="175">
        <v>0</v>
      </c>
      <c r="O195" s="93"/>
      <c r="P195" s="93"/>
      <c r="Q195" s="92"/>
    </row>
    <row r="196" spans="2:17" s="36" customFormat="1" x14ac:dyDescent="0.2">
      <c r="B196" s="197" t="s">
        <v>355</v>
      </c>
      <c r="C196" s="197" t="s">
        <v>356</v>
      </c>
      <c r="D196" s="198">
        <v>3621071</v>
      </c>
      <c r="E196" s="198">
        <v>3621071</v>
      </c>
      <c r="F196" s="198">
        <v>3621071</v>
      </c>
      <c r="G196" s="199" t="s">
        <v>440</v>
      </c>
      <c r="H196" s="198">
        <v>3621071</v>
      </c>
      <c r="I196" s="199" t="s">
        <v>404</v>
      </c>
      <c r="J196" s="199" t="s">
        <v>406</v>
      </c>
      <c r="K196" s="199" t="s">
        <v>406</v>
      </c>
      <c r="L196" s="199" t="s">
        <v>439</v>
      </c>
      <c r="M196" s="199" t="s">
        <v>404</v>
      </c>
      <c r="N196" s="175">
        <v>0</v>
      </c>
      <c r="O196" s="93"/>
      <c r="P196" s="93"/>
      <c r="Q196" s="92"/>
    </row>
    <row r="197" spans="2:17" s="36" customFormat="1" x14ac:dyDescent="0.2">
      <c r="B197" s="197" t="s">
        <v>357</v>
      </c>
      <c r="C197" s="197" t="s">
        <v>358</v>
      </c>
      <c r="D197" s="198">
        <v>5027520</v>
      </c>
      <c r="E197" s="198">
        <v>5027520</v>
      </c>
      <c r="F197" s="198">
        <v>5027520</v>
      </c>
      <c r="G197" s="199" t="s">
        <v>440</v>
      </c>
      <c r="H197" s="198">
        <v>527076</v>
      </c>
      <c r="I197" s="199" t="s">
        <v>404</v>
      </c>
      <c r="J197" s="198">
        <v>4500444</v>
      </c>
      <c r="K197" s="198">
        <v>4500444</v>
      </c>
      <c r="L197" s="199" t="s">
        <v>439</v>
      </c>
      <c r="M197" s="199" t="s">
        <v>404</v>
      </c>
      <c r="N197" s="175">
        <f t="shared" si="9"/>
        <v>0.89516182929157917</v>
      </c>
      <c r="O197" s="93"/>
      <c r="P197" s="93"/>
      <c r="Q197" s="92"/>
    </row>
    <row r="198" spans="2:17" s="36" customFormat="1" x14ac:dyDescent="0.2">
      <c r="B198" s="197" t="s">
        <v>359</v>
      </c>
      <c r="C198" s="197" t="s">
        <v>360</v>
      </c>
      <c r="D198" s="198">
        <v>6284400</v>
      </c>
      <c r="E198" s="198">
        <v>6284400</v>
      </c>
      <c r="F198" s="198">
        <v>6284400</v>
      </c>
      <c r="G198" s="199" t="s">
        <v>440</v>
      </c>
      <c r="H198" s="198">
        <v>6284400</v>
      </c>
      <c r="I198" s="199" t="s">
        <v>404</v>
      </c>
      <c r="J198" s="199" t="s">
        <v>406</v>
      </c>
      <c r="K198" s="199" t="s">
        <v>406</v>
      </c>
      <c r="L198" s="199" t="s">
        <v>439</v>
      </c>
      <c r="M198" s="199" t="s">
        <v>404</v>
      </c>
      <c r="N198" s="175">
        <v>0</v>
      </c>
      <c r="O198" s="93"/>
      <c r="P198" s="93"/>
      <c r="Q198" s="92"/>
    </row>
    <row r="199" spans="2:17" s="36" customFormat="1" x14ac:dyDescent="0.2">
      <c r="B199" s="197" t="s">
        <v>361</v>
      </c>
      <c r="C199" s="197" t="s">
        <v>362</v>
      </c>
      <c r="D199" s="198">
        <v>8169720</v>
      </c>
      <c r="E199" s="198">
        <v>8169720</v>
      </c>
      <c r="F199" s="198">
        <v>8169720</v>
      </c>
      <c r="G199" s="199" t="s">
        <v>440</v>
      </c>
      <c r="H199" s="198">
        <v>8169720</v>
      </c>
      <c r="I199" s="199" t="s">
        <v>404</v>
      </c>
      <c r="J199" s="199" t="s">
        <v>406</v>
      </c>
      <c r="K199" s="199" t="s">
        <v>406</v>
      </c>
      <c r="L199" s="199" t="s">
        <v>439</v>
      </c>
      <c r="M199" s="199" t="s">
        <v>404</v>
      </c>
      <c r="N199" s="175">
        <v>0</v>
      </c>
      <c r="O199" s="93"/>
      <c r="P199" s="93"/>
      <c r="Q199" s="92"/>
    </row>
    <row r="200" spans="2:17" s="36" customFormat="1" x14ac:dyDescent="0.2">
      <c r="B200" s="197" t="s">
        <v>363</v>
      </c>
      <c r="C200" s="197" t="s">
        <v>379</v>
      </c>
      <c r="D200" s="198">
        <v>9677976</v>
      </c>
      <c r="E200" s="198">
        <v>9677976</v>
      </c>
      <c r="F200" s="198">
        <v>9677976</v>
      </c>
      <c r="G200" s="199" t="s">
        <v>440</v>
      </c>
      <c r="H200" s="198">
        <v>1023276</v>
      </c>
      <c r="I200" s="199" t="s">
        <v>404</v>
      </c>
      <c r="J200" s="198">
        <v>8654700</v>
      </c>
      <c r="K200" s="198">
        <v>8654700</v>
      </c>
      <c r="L200" s="199" t="s">
        <v>439</v>
      </c>
      <c r="M200" s="199" t="s">
        <v>404</v>
      </c>
      <c r="N200" s="175">
        <f t="shared" ref="N200:N209" si="18">+J200/E200</f>
        <v>0.89426756172984934</v>
      </c>
      <c r="O200" s="93"/>
      <c r="P200" s="93"/>
      <c r="Q200" s="92"/>
    </row>
    <row r="201" spans="2:17" s="36" customFormat="1" x14ac:dyDescent="0.2">
      <c r="B201" s="197" t="s">
        <v>364</v>
      </c>
      <c r="C201" s="197" t="s">
        <v>365</v>
      </c>
      <c r="D201" s="198">
        <v>18853200</v>
      </c>
      <c r="E201" s="198">
        <v>18853200</v>
      </c>
      <c r="F201" s="198">
        <v>18853200</v>
      </c>
      <c r="G201" s="199" t="s">
        <v>440</v>
      </c>
      <c r="H201" s="198">
        <v>18853200</v>
      </c>
      <c r="I201" s="199" t="s">
        <v>404</v>
      </c>
      <c r="J201" s="199" t="s">
        <v>406</v>
      </c>
      <c r="K201" s="199" t="s">
        <v>406</v>
      </c>
      <c r="L201" s="199" t="s">
        <v>439</v>
      </c>
      <c r="M201" s="199" t="s">
        <v>404</v>
      </c>
      <c r="N201" s="175">
        <v>0</v>
      </c>
      <c r="O201" s="93"/>
      <c r="P201" s="93"/>
      <c r="Q201" s="92"/>
    </row>
    <row r="202" spans="2:17" s="36" customFormat="1" x14ac:dyDescent="0.2">
      <c r="B202" s="197" t="s">
        <v>366</v>
      </c>
      <c r="C202" s="197" t="s">
        <v>380</v>
      </c>
      <c r="D202" s="198">
        <v>3252177</v>
      </c>
      <c r="E202" s="198">
        <v>3252177</v>
      </c>
      <c r="F202" s="198">
        <v>3252177</v>
      </c>
      <c r="G202" s="199" t="s">
        <v>440</v>
      </c>
      <c r="H202" s="198">
        <v>367277</v>
      </c>
      <c r="I202" s="199" t="s">
        <v>404</v>
      </c>
      <c r="J202" s="198">
        <v>2884900</v>
      </c>
      <c r="K202" s="198">
        <v>2884900</v>
      </c>
      <c r="L202" s="199" t="s">
        <v>439</v>
      </c>
      <c r="M202" s="199" t="s">
        <v>404</v>
      </c>
      <c r="N202" s="175">
        <f t="shared" si="18"/>
        <v>0.88706733981576036</v>
      </c>
      <c r="O202" s="93"/>
      <c r="P202" s="93"/>
      <c r="Q202" s="92"/>
    </row>
    <row r="203" spans="2:17" s="36" customFormat="1" x14ac:dyDescent="0.2">
      <c r="B203" s="197" t="s">
        <v>369</v>
      </c>
      <c r="C203" s="197" t="s">
        <v>381</v>
      </c>
      <c r="D203" s="198">
        <v>453734</v>
      </c>
      <c r="E203" s="198">
        <v>453734</v>
      </c>
      <c r="F203" s="198">
        <v>453734</v>
      </c>
      <c r="G203" s="199" t="s">
        <v>440</v>
      </c>
      <c r="H203" s="198">
        <v>20999</v>
      </c>
      <c r="I203" s="199" t="s">
        <v>404</v>
      </c>
      <c r="J203" s="198">
        <v>432735</v>
      </c>
      <c r="K203" s="198">
        <v>432735</v>
      </c>
      <c r="L203" s="199" t="s">
        <v>439</v>
      </c>
      <c r="M203" s="199" t="s">
        <v>404</v>
      </c>
      <c r="N203" s="175">
        <f t="shared" si="18"/>
        <v>0.95371958019456338</v>
      </c>
      <c r="O203" s="93"/>
      <c r="P203" s="93"/>
      <c r="Q203" s="92"/>
    </row>
    <row r="204" spans="2:17" s="36" customFormat="1" x14ac:dyDescent="0.2">
      <c r="B204" s="197" t="s">
        <v>370</v>
      </c>
      <c r="C204" s="197" t="s">
        <v>371</v>
      </c>
      <c r="D204" s="198">
        <v>492697</v>
      </c>
      <c r="E204" s="198">
        <v>492697</v>
      </c>
      <c r="F204" s="198">
        <v>492697</v>
      </c>
      <c r="G204" s="199" t="s">
        <v>440</v>
      </c>
      <c r="H204" s="198">
        <v>31113</v>
      </c>
      <c r="I204" s="199" t="s">
        <v>404</v>
      </c>
      <c r="J204" s="198">
        <v>461584</v>
      </c>
      <c r="K204" s="198">
        <v>461584</v>
      </c>
      <c r="L204" s="199" t="s">
        <v>439</v>
      </c>
      <c r="M204" s="199" t="s">
        <v>404</v>
      </c>
      <c r="N204" s="175">
        <f t="shared" si="18"/>
        <v>0.93685165527697556</v>
      </c>
      <c r="O204" s="93"/>
      <c r="P204" s="93"/>
      <c r="Q204" s="92"/>
    </row>
    <row r="205" spans="2:17" s="94" customFormat="1" ht="15" x14ac:dyDescent="0.25">
      <c r="B205" s="195" t="s">
        <v>392</v>
      </c>
      <c r="C205" s="195" t="s">
        <v>393</v>
      </c>
      <c r="D205" s="194">
        <v>315000000</v>
      </c>
      <c r="E205" s="194">
        <v>315000000</v>
      </c>
      <c r="F205" s="194">
        <v>134932500</v>
      </c>
      <c r="G205" s="196" t="s">
        <v>440</v>
      </c>
      <c r="H205" s="194">
        <v>108967500</v>
      </c>
      <c r="I205" s="196" t="s">
        <v>404</v>
      </c>
      <c r="J205" s="196" t="s">
        <v>406</v>
      </c>
      <c r="K205" s="196" t="s">
        <v>406</v>
      </c>
      <c r="L205" s="194">
        <v>206032500</v>
      </c>
      <c r="M205" s="194">
        <v>25965000</v>
      </c>
      <c r="N205" s="174">
        <v>0</v>
      </c>
      <c r="O205" s="28"/>
      <c r="P205" s="28"/>
      <c r="Q205" s="96"/>
    </row>
    <row r="206" spans="2:17" s="36" customFormat="1" x14ac:dyDescent="0.2">
      <c r="B206" s="197" t="s">
        <v>431</v>
      </c>
      <c r="C206" s="197" t="s">
        <v>432</v>
      </c>
      <c r="D206" s="198">
        <v>315000000</v>
      </c>
      <c r="E206" s="198">
        <v>315000000</v>
      </c>
      <c r="F206" s="198">
        <v>134932500</v>
      </c>
      <c r="G206" s="199" t="s">
        <v>440</v>
      </c>
      <c r="H206" s="198">
        <v>108967500</v>
      </c>
      <c r="I206" s="199" t="s">
        <v>404</v>
      </c>
      <c r="J206" s="199" t="s">
        <v>406</v>
      </c>
      <c r="K206" s="199" t="s">
        <v>406</v>
      </c>
      <c r="L206" s="198">
        <v>206032500</v>
      </c>
      <c r="M206" s="198">
        <v>25965000</v>
      </c>
      <c r="N206" s="175">
        <v>0</v>
      </c>
      <c r="O206" s="93"/>
      <c r="P206" s="93"/>
      <c r="Q206" s="92"/>
    </row>
    <row r="207" spans="2:17" s="36" customFormat="1" x14ac:dyDescent="0.2">
      <c r="B207" s="197" t="s">
        <v>433</v>
      </c>
      <c r="C207" s="197" t="s">
        <v>434</v>
      </c>
      <c r="D207" s="198">
        <v>315000000</v>
      </c>
      <c r="E207" s="198">
        <v>315000000</v>
      </c>
      <c r="F207" s="198">
        <v>134932500</v>
      </c>
      <c r="G207" s="199" t="s">
        <v>440</v>
      </c>
      <c r="H207" s="198">
        <v>108967500</v>
      </c>
      <c r="I207" s="199" t="s">
        <v>404</v>
      </c>
      <c r="J207" s="199" t="s">
        <v>406</v>
      </c>
      <c r="K207" s="199" t="s">
        <v>406</v>
      </c>
      <c r="L207" s="198">
        <v>206032500</v>
      </c>
      <c r="M207" s="198">
        <v>25965000</v>
      </c>
      <c r="N207" s="175">
        <v>0</v>
      </c>
      <c r="O207" s="93"/>
      <c r="P207" s="93"/>
      <c r="Q207" s="92"/>
    </row>
    <row r="208" spans="2:17" s="94" customFormat="1" ht="15" x14ac:dyDescent="0.25">
      <c r="B208" s="197"/>
      <c r="C208" s="197"/>
      <c r="D208" s="198"/>
      <c r="E208" s="198"/>
      <c r="F208" s="198"/>
      <c r="G208" s="199"/>
      <c r="H208" s="198"/>
      <c r="I208" s="199"/>
      <c r="J208" s="198"/>
      <c r="K208" s="198"/>
      <c r="L208" s="199"/>
      <c r="M208" s="199"/>
      <c r="N208" s="206" t="e">
        <f t="shared" si="18"/>
        <v>#DIV/0!</v>
      </c>
      <c r="Q208" s="103"/>
    </row>
    <row r="209" spans="2:17" s="94" customFormat="1" ht="15" x14ac:dyDescent="0.25">
      <c r="B209" s="195"/>
      <c r="C209" s="195"/>
      <c r="D209" s="194"/>
      <c r="E209" s="194"/>
      <c r="F209" s="194"/>
      <c r="G209" s="196"/>
      <c r="H209" s="196"/>
      <c r="I209" s="196"/>
      <c r="J209" s="194"/>
      <c r="K209" s="194"/>
      <c r="L209" s="196"/>
      <c r="M209" s="196"/>
      <c r="N209" s="206" t="e">
        <f t="shared" si="18"/>
        <v>#DIV/0!</v>
      </c>
      <c r="Q209" s="103"/>
    </row>
    <row r="210" spans="2:17" s="36" customFormat="1" ht="15.6" customHeight="1" x14ac:dyDescent="0.25">
      <c r="B210" s="101"/>
      <c r="C210" s="101"/>
      <c r="D210" s="101"/>
      <c r="E210" s="101"/>
      <c r="F210" s="101"/>
      <c r="G210" s="40"/>
      <c r="H210" s="40"/>
      <c r="I210" s="40"/>
      <c r="J210" s="40"/>
      <c r="K210" s="40"/>
      <c r="L210" s="40"/>
      <c r="M210" s="40"/>
      <c r="N210" s="176"/>
      <c r="Q210" s="102"/>
    </row>
    <row r="211" spans="2:17" s="36" customFormat="1" ht="15.6" customHeight="1" x14ac:dyDescent="0.25">
      <c r="B211" s="101"/>
      <c r="C211" s="101"/>
      <c r="D211" s="101"/>
      <c r="E211" s="101"/>
      <c r="F211" s="101"/>
      <c r="G211" s="40"/>
      <c r="H211" s="40"/>
      <c r="I211" s="40"/>
      <c r="J211" s="40"/>
      <c r="K211" s="40"/>
      <c r="L211" s="40"/>
      <c r="M211" s="40"/>
      <c r="N211" s="176"/>
      <c r="Q211" s="102"/>
    </row>
    <row r="212" spans="2:17" s="36" customFormat="1" ht="15.6" customHeight="1" x14ac:dyDescent="0.25">
      <c r="B212" s="101"/>
      <c r="C212" s="101"/>
      <c r="D212" s="101"/>
      <c r="E212" s="101"/>
      <c r="F212" s="101"/>
      <c r="G212" s="40"/>
      <c r="H212" s="40"/>
      <c r="I212" s="40"/>
      <c r="J212" s="40"/>
      <c r="K212" s="40"/>
      <c r="L212" s="40"/>
      <c r="M212" s="40"/>
      <c r="N212" s="176"/>
      <c r="Q212" s="102"/>
    </row>
    <row r="213" spans="2:17" s="36" customFormat="1" ht="15.6" customHeight="1" x14ac:dyDescent="0.25">
      <c r="B213" s="101"/>
      <c r="C213" s="101"/>
      <c r="D213" s="101"/>
      <c r="E213" s="101"/>
      <c r="F213" s="101"/>
      <c r="G213" s="40"/>
      <c r="H213" s="40"/>
      <c r="I213" s="40"/>
      <c r="J213" s="40"/>
      <c r="K213" s="40"/>
      <c r="L213" s="40"/>
      <c r="M213" s="40"/>
      <c r="N213" s="176"/>
      <c r="Q213" s="102"/>
    </row>
    <row r="214" spans="2:17" s="36" customFormat="1" ht="15.6" customHeight="1" x14ac:dyDescent="0.25">
      <c r="B214" s="101"/>
      <c r="C214" s="101"/>
      <c r="D214" s="101"/>
      <c r="E214" s="101"/>
      <c r="F214" s="101"/>
      <c r="G214" s="40"/>
      <c r="H214" s="40"/>
      <c r="I214" s="40"/>
      <c r="J214" s="40"/>
      <c r="K214" s="40"/>
      <c r="L214" s="40"/>
      <c r="M214" s="40"/>
      <c r="N214" s="176"/>
      <c r="Q214" s="102"/>
    </row>
    <row r="215" spans="2:17" s="36" customFormat="1" ht="15.6" customHeight="1" x14ac:dyDescent="0.25">
      <c r="B215" s="101"/>
      <c r="C215" s="101"/>
      <c r="D215" s="101"/>
      <c r="E215" s="101"/>
      <c r="F215" s="101"/>
      <c r="G215" s="40"/>
      <c r="H215" s="40"/>
      <c r="I215" s="40"/>
      <c r="J215" s="40"/>
      <c r="K215" s="40"/>
      <c r="L215" s="40"/>
      <c r="M215" s="40"/>
      <c r="N215" s="176"/>
      <c r="Q215" s="102"/>
    </row>
    <row r="216" spans="2:17" s="36" customFormat="1" ht="15.6" customHeight="1" x14ac:dyDescent="0.25">
      <c r="B216" s="101"/>
      <c r="C216" s="101"/>
      <c r="D216" s="101"/>
      <c r="E216" s="101"/>
      <c r="F216" s="101"/>
      <c r="G216" s="40"/>
      <c r="H216" s="40"/>
      <c r="I216" s="40"/>
      <c r="J216" s="40"/>
      <c r="K216" s="40"/>
      <c r="L216" s="40"/>
      <c r="M216" s="40"/>
      <c r="N216" s="176"/>
      <c r="Q216" s="102"/>
    </row>
    <row r="217" spans="2:17" ht="32.1" customHeight="1" thickBot="1" x14ac:dyDescent="0.25">
      <c r="B217" s="73" t="s">
        <v>6</v>
      </c>
      <c r="C217" s="73" t="s">
        <v>7</v>
      </c>
      <c r="D217" s="73" t="s">
        <v>8</v>
      </c>
      <c r="E217" s="73" t="s">
        <v>9</v>
      </c>
      <c r="F217" s="73" t="s">
        <v>21</v>
      </c>
    </row>
    <row r="218" spans="2:17" ht="15" thickTop="1" x14ac:dyDescent="0.2">
      <c r="B218" s="37" t="s">
        <v>45</v>
      </c>
      <c r="C218" s="38">
        <f>+'749'!D158</f>
        <v>13307839452</v>
      </c>
      <c r="D218" s="39">
        <f>+'749'!E158</f>
        <v>6401792225.71</v>
      </c>
      <c r="E218" s="24">
        <f>+C218-D218</f>
        <v>6906047226.29</v>
      </c>
      <c r="F218" s="223">
        <f t="shared" ref="F218:F223" si="19">+D218/C218</f>
        <v>0.48105421235359819</v>
      </c>
    </row>
    <row r="219" spans="2:17" x14ac:dyDescent="0.2">
      <c r="B219" s="37" t="s">
        <v>46</v>
      </c>
      <c r="C219" s="24">
        <f>+'751'!D141</f>
        <v>10878185200</v>
      </c>
      <c r="D219" s="36">
        <f>+'751'!E141</f>
        <v>4760353643.9400005</v>
      </c>
      <c r="E219" s="24">
        <f>+C219-D219</f>
        <v>6117831556.0599995</v>
      </c>
      <c r="F219" s="223">
        <f t="shared" si="19"/>
        <v>0.43760549727908665</v>
      </c>
    </row>
    <row r="220" spans="2:17" x14ac:dyDescent="0.2">
      <c r="B220" s="37" t="s">
        <v>47</v>
      </c>
      <c r="C220" s="24">
        <f>+'753'!D108</f>
        <v>1936273575</v>
      </c>
      <c r="D220" s="36">
        <f>+'753'!E108</f>
        <v>651909195.0999999</v>
      </c>
      <c r="E220" s="24">
        <f>+C220-D220</f>
        <v>1284364379.9000001</v>
      </c>
      <c r="F220" s="223">
        <f t="shared" si="19"/>
        <v>0.33668237976134124</v>
      </c>
    </row>
    <row r="221" spans="2:17" x14ac:dyDescent="0.2">
      <c r="B221" s="37" t="s">
        <v>48</v>
      </c>
      <c r="C221" s="24">
        <f>+'755'!D133</f>
        <v>3938994653</v>
      </c>
      <c r="D221" s="36">
        <f>+'755'!E133</f>
        <v>1813340601.0599999</v>
      </c>
      <c r="E221" s="24">
        <f>+C221-D221</f>
        <v>2125654051.9400001</v>
      </c>
      <c r="F221" s="223">
        <f t="shared" si="19"/>
        <v>0.46035619766046937</v>
      </c>
    </row>
    <row r="222" spans="2:17" x14ac:dyDescent="0.2">
      <c r="B222" s="37" t="s">
        <v>49</v>
      </c>
      <c r="C222" s="24">
        <f>+'758'!D119</f>
        <v>13172619014</v>
      </c>
      <c r="D222" s="36">
        <f>+'758'!E119</f>
        <v>6999140894.5699997</v>
      </c>
      <c r="E222" s="24">
        <f>+C222-D222</f>
        <v>6173478119.4300003</v>
      </c>
      <c r="F222" s="46">
        <f t="shared" si="19"/>
        <v>0.53134011445493401</v>
      </c>
    </row>
    <row r="223" spans="2:17" ht="16.5" thickBot="1" x14ac:dyDescent="0.3">
      <c r="B223" s="74" t="s">
        <v>10</v>
      </c>
      <c r="C223" s="74">
        <f>SUM(C218:C222)</f>
        <v>43233911894</v>
      </c>
      <c r="D223" s="74">
        <f>SUM(D218:D222)</f>
        <v>20626536560.380001</v>
      </c>
      <c r="E223" s="74">
        <f>SUM(E218:E222)</f>
        <v>22607375333.619999</v>
      </c>
      <c r="F223" s="75">
        <f t="shared" si="19"/>
        <v>0.4770916083409642</v>
      </c>
      <c r="G223" s="276">
        <f>F223-N7</f>
        <v>0</v>
      </c>
    </row>
    <row r="224" spans="2:17" ht="15.75" thickTop="1" x14ac:dyDescent="0.25">
      <c r="B224" s="34"/>
      <c r="C224" s="279">
        <f>C223-E7</f>
        <v>0</v>
      </c>
      <c r="D224" s="279">
        <f>D223-J7</f>
        <v>0</v>
      </c>
      <c r="E224" s="32"/>
    </row>
    <row r="225" spans="2:15" ht="15" x14ac:dyDescent="0.25">
      <c r="B225" s="32"/>
      <c r="C225" s="34"/>
      <c r="D225" s="40"/>
      <c r="E225" s="32"/>
      <c r="F225" s="32"/>
    </row>
    <row r="226" spans="2:15" ht="15.6" customHeight="1" x14ac:dyDescent="0.25">
      <c r="B226" s="256" t="s">
        <v>35</v>
      </c>
      <c r="C226" s="256"/>
      <c r="D226" s="256"/>
      <c r="E226" s="256"/>
      <c r="F226" s="256"/>
      <c r="G226" s="172"/>
      <c r="O226" s="72"/>
    </row>
    <row r="227" spans="2:15" ht="32.1" customHeight="1" thickBot="1" x14ac:dyDescent="0.3">
      <c r="B227" s="76" t="s">
        <v>6</v>
      </c>
      <c r="C227" s="76" t="s">
        <v>31</v>
      </c>
      <c r="D227" s="76" t="s">
        <v>32</v>
      </c>
      <c r="E227" s="76" t="s">
        <v>36</v>
      </c>
      <c r="F227" s="76" t="s">
        <v>33</v>
      </c>
      <c r="G227" s="172"/>
      <c r="O227" s="72"/>
    </row>
    <row r="228" spans="2:15" ht="15" thickTop="1" x14ac:dyDescent="0.2">
      <c r="B228" s="37" t="s">
        <v>45</v>
      </c>
      <c r="C228" s="24">
        <f>+'749'!D167</f>
        <v>3383944516</v>
      </c>
      <c r="D228" s="24">
        <f>+'749'!E167</f>
        <v>765961108.04999995</v>
      </c>
      <c r="E228" s="24">
        <f>+C228-D228</f>
        <v>2617983407.9499998</v>
      </c>
      <c r="F228" s="276">
        <f>+D228/C228</f>
        <v>0.22635155642427796</v>
      </c>
      <c r="G228" s="172"/>
      <c r="O228" s="72"/>
    </row>
    <row r="229" spans="2:15" x14ac:dyDescent="0.2">
      <c r="B229" s="37" t="s">
        <v>46</v>
      </c>
      <c r="C229" s="24">
        <f>+'751'!D151</f>
        <v>1189529760</v>
      </c>
      <c r="D229" s="24">
        <f>+'751'!E151</f>
        <v>158610014.44</v>
      </c>
      <c r="E229" s="24">
        <f>+C229-D229</f>
        <v>1030919745.5599999</v>
      </c>
      <c r="F229" s="276">
        <f t="shared" ref="F229:F233" si="20">+D229/C229</f>
        <v>0.13333841638396671</v>
      </c>
      <c r="G229" s="172"/>
      <c r="O229" s="72"/>
    </row>
    <row r="230" spans="2:15" x14ac:dyDescent="0.2">
      <c r="B230" s="37" t="s">
        <v>47</v>
      </c>
      <c r="C230" s="24">
        <f>+'753'!D116</f>
        <v>973412595</v>
      </c>
      <c r="D230" s="24">
        <f>+'753'!E116</f>
        <v>174756954.93000001</v>
      </c>
      <c r="E230" s="24">
        <f>+C230-D230</f>
        <v>798655640.06999993</v>
      </c>
      <c r="F230" s="276">
        <f t="shared" si="20"/>
        <v>0.1795301969870238</v>
      </c>
      <c r="G230" s="172"/>
      <c r="O230" s="72"/>
    </row>
    <row r="231" spans="2:15" x14ac:dyDescent="0.2">
      <c r="B231" s="37" t="s">
        <v>48</v>
      </c>
      <c r="C231" s="24">
        <f>+'755'!D143</f>
        <v>1123409506</v>
      </c>
      <c r="D231" s="24">
        <f>+'755'!E143</f>
        <v>375996964.27999997</v>
      </c>
      <c r="E231" s="24">
        <f>+C231-D231</f>
        <v>747412541.72000003</v>
      </c>
      <c r="F231" s="276">
        <f t="shared" si="20"/>
        <v>0.33469270312547983</v>
      </c>
      <c r="G231"/>
      <c r="O231" s="72"/>
    </row>
    <row r="232" spans="2:15" x14ac:dyDescent="0.2">
      <c r="B232" s="37" t="s">
        <v>49</v>
      </c>
      <c r="C232" s="24">
        <f>+'758'!D128</f>
        <v>495329897</v>
      </c>
      <c r="D232" s="24">
        <f>+'758'!E128</f>
        <v>103652977.86</v>
      </c>
      <c r="E232" s="24">
        <f>+C232-D232</f>
        <v>391676919.13999999</v>
      </c>
      <c r="F232" s="276">
        <f t="shared" si="20"/>
        <v>0.20926049182127199</v>
      </c>
      <c r="G232"/>
      <c r="O232" s="72"/>
    </row>
    <row r="233" spans="2:15" ht="16.5" thickBot="1" x14ac:dyDescent="0.3">
      <c r="B233" s="77" t="s">
        <v>10</v>
      </c>
      <c r="C233" s="77">
        <f>SUM(C228:C232)</f>
        <v>7165626274</v>
      </c>
      <c r="D233" s="77">
        <f>SUM(D228:D232)</f>
        <v>1578978019.5599999</v>
      </c>
      <c r="E233" s="77">
        <f>SUM(E228:E232)</f>
        <v>5586648254.4400005</v>
      </c>
      <c r="F233" s="78">
        <f t="shared" si="20"/>
        <v>0.22035450345620411</v>
      </c>
      <c r="G233" s="278">
        <f>F233-Q7</f>
        <v>0</v>
      </c>
      <c r="O233" s="72"/>
    </row>
    <row r="234" spans="2:15" ht="15" thickTop="1" x14ac:dyDescent="0.2">
      <c r="B234" s="72"/>
      <c r="C234" s="72">
        <f>+C233-O7</f>
        <v>0</v>
      </c>
      <c r="D234" s="72">
        <f>+D233-P7</f>
        <v>0</v>
      </c>
      <c r="E234" s="72"/>
      <c r="F234" s="72"/>
      <c r="G234"/>
      <c r="O234" s="72"/>
    </row>
    <row r="235" spans="2:15" x14ac:dyDescent="0.2">
      <c r="B235" s="72"/>
      <c r="C235" s="72"/>
      <c r="D235" s="72"/>
      <c r="E235" s="72"/>
      <c r="F235" s="72"/>
      <c r="G235"/>
      <c r="O235" s="72"/>
    </row>
    <row r="236" spans="2:15" x14ac:dyDescent="0.2">
      <c r="B236" s="72"/>
      <c r="C236" s="72"/>
      <c r="D236" s="72"/>
      <c r="E236" s="72"/>
      <c r="F236" s="72"/>
      <c r="G236" s="172"/>
      <c r="O236" s="72"/>
    </row>
    <row r="237" spans="2:15" x14ac:dyDescent="0.2">
      <c r="B237" s="72"/>
      <c r="C237" s="72"/>
      <c r="D237" s="72"/>
      <c r="E237" s="72"/>
      <c r="F237" s="72"/>
      <c r="G237" s="172"/>
      <c r="O237" s="72"/>
    </row>
    <row r="238" spans="2:15" x14ac:dyDescent="0.2">
      <c r="B238" s="72"/>
      <c r="C238" s="72"/>
      <c r="D238" s="72"/>
      <c r="E238" s="72"/>
      <c r="F238" s="72"/>
      <c r="G238" s="172"/>
      <c r="O238" s="72"/>
    </row>
    <row r="239" spans="2:15" x14ac:dyDescent="0.2">
      <c r="B239" s="72"/>
      <c r="C239" s="72"/>
      <c r="D239" s="72"/>
      <c r="E239" s="72"/>
      <c r="F239" s="72"/>
      <c r="G239" s="172"/>
      <c r="O239" s="72"/>
    </row>
    <row r="240" spans="2:15" x14ac:dyDescent="0.2">
      <c r="B240" s="72"/>
      <c r="C240" s="72"/>
      <c r="D240" s="72"/>
      <c r="E240" s="72"/>
      <c r="F240" s="72"/>
      <c r="G240" s="172"/>
      <c r="O240" s="72"/>
    </row>
    <row r="241" spans="2:15" x14ac:dyDescent="0.2">
      <c r="B241" s="72"/>
      <c r="C241" s="72"/>
      <c r="D241" s="72"/>
      <c r="E241" s="72"/>
      <c r="F241" s="72"/>
      <c r="G241" s="172"/>
      <c r="O241" s="72"/>
    </row>
    <row r="242" spans="2:15" x14ac:dyDescent="0.2">
      <c r="B242" s="72"/>
      <c r="C242" s="72"/>
      <c r="D242" s="72"/>
      <c r="E242" s="72"/>
      <c r="F242" s="72"/>
      <c r="G242" s="172"/>
      <c r="O242" s="72"/>
    </row>
    <row r="243" spans="2:15" x14ac:dyDescent="0.2">
      <c r="B243" s="72"/>
      <c r="C243" s="72"/>
      <c r="D243" s="72"/>
      <c r="E243" s="72"/>
      <c r="F243" s="72"/>
      <c r="G243" s="172"/>
      <c r="O243" s="72"/>
    </row>
    <row r="244" spans="2:15" x14ac:dyDescent="0.2">
      <c r="B244" s="72"/>
      <c r="C244" s="72"/>
      <c r="D244" s="72"/>
      <c r="E244" s="72"/>
      <c r="F244" s="72"/>
      <c r="G244" s="172"/>
      <c r="O244" s="72"/>
    </row>
    <row r="245" spans="2:15" x14ac:dyDescent="0.2">
      <c r="B245" s="72"/>
      <c r="C245" s="72"/>
      <c r="D245" s="72"/>
      <c r="E245" s="72"/>
      <c r="F245" s="72"/>
      <c r="G245" s="172"/>
      <c r="O245" s="72"/>
    </row>
    <row r="246" spans="2:15" ht="15" x14ac:dyDescent="0.2">
      <c r="B246" s="84" t="s">
        <v>51</v>
      </c>
      <c r="C246" s="85" t="s">
        <v>52</v>
      </c>
      <c r="D246" s="85" t="s">
        <v>53</v>
      </c>
      <c r="E246" s="84" t="s">
        <v>7</v>
      </c>
      <c r="F246" s="84" t="s">
        <v>19</v>
      </c>
      <c r="G246" s="172"/>
      <c r="O246" s="72"/>
    </row>
    <row r="247" spans="2:15" x14ac:dyDescent="0.2">
      <c r="B247" s="86" t="s">
        <v>45</v>
      </c>
      <c r="C247" s="87">
        <f>+F247/E247</f>
        <v>0.48105421235359819</v>
      </c>
      <c r="D247" s="87">
        <f>+(100%/12)*6</f>
        <v>0.5</v>
      </c>
      <c r="E247" s="88">
        <f>+C218</f>
        <v>13307839452</v>
      </c>
      <c r="F247" s="88">
        <f t="shared" ref="E247:F251" si="21">+D218</f>
        <v>6401792225.71</v>
      </c>
      <c r="G247" s="172"/>
      <c r="O247" s="72"/>
    </row>
    <row r="248" spans="2:15" x14ac:dyDescent="0.2">
      <c r="B248" s="86" t="s">
        <v>46</v>
      </c>
      <c r="C248" s="87">
        <f>+F248/E248</f>
        <v>0.43760549727908665</v>
      </c>
      <c r="D248" s="87">
        <f t="shared" ref="D248:D251" si="22">+(100%/12)*6</f>
        <v>0.5</v>
      </c>
      <c r="E248" s="88">
        <f t="shared" si="21"/>
        <v>10878185200</v>
      </c>
      <c r="F248" s="88">
        <f t="shared" si="21"/>
        <v>4760353643.9400005</v>
      </c>
      <c r="G248" s="172"/>
      <c r="O248" s="72"/>
    </row>
    <row r="249" spans="2:15" x14ac:dyDescent="0.2">
      <c r="B249" s="86" t="s">
        <v>47</v>
      </c>
      <c r="C249" s="87">
        <f>+F249/E249</f>
        <v>0.33668237976134124</v>
      </c>
      <c r="D249" s="87">
        <f t="shared" si="22"/>
        <v>0.5</v>
      </c>
      <c r="E249" s="88">
        <f t="shared" si="21"/>
        <v>1936273575</v>
      </c>
      <c r="F249" s="88">
        <f t="shared" si="21"/>
        <v>651909195.0999999</v>
      </c>
      <c r="G249" s="172"/>
      <c r="O249" s="72"/>
    </row>
    <row r="250" spans="2:15" x14ac:dyDescent="0.2">
      <c r="B250" s="86" t="s">
        <v>48</v>
      </c>
      <c r="C250" s="87">
        <f>+F250/E250</f>
        <v>0.46035619766046937</v>
      </c>
      <c r="D250" s="87">
        <f t="shared" si="22"/>
        <v>0.5</v>
      </c>
      <c r="E250" s="88">
        <f t="shared" si="21"/>
        <v>3938994653</v>
      </c>
      <c r="F250" s="88">
        <f t="shared" si="21"/>
        <v>1813340601.0599999</v>
      </c>
      <c r="G250" s="172"/>
      <c r="O250" s="72"/>
    </row>
    <row r="251" spans="2:15" x14ac:dyDescent="0.2">
      <c r="B251" s="86" t="s">
        <v>49</v>
      </c>
      <c r="C251" s="87">
        <f>+F251/E251</f>
        <v>0.53134011445493401</v>
      </c>
      <c r="D251" s="87">
        <f t="shared" si="22"/>
        <v>0.5</v>
      </c>
      <c r="E251" s="88">
        <f t="shared" si="21"/>
        <v>13172619014</v>
      </c>
      <c r="F251" s="88">
        <f t="shared" si="21"/>
        <v>6999140894.5699997</v>
      </c>
      <c r="G251" s="172"/>
      <c r="O251" s="72"/>
    </row>
    <row r="252" spans="2:15" x14ac:dyDescent="0.2">
      <c r="B252" s="89"/>
      <c r="C252" s="89"/>
      <c r="D252" s="89"/>
      <c r="E252" s="89"/>
      <c r="F252" s="89"/>
      <c r="G252" s="172"/>
      <c r="O252" s="72"/>
    </row>
    <row r="253" spans="2:15" x14ac:dyDescent="0.2">
      <c r="B253" s="72"/>
      <c r="C253" s="72"/>
      <c r="D253" s="72"/>
      <c r="E253" s="72"/>
      <c r="F253" s="72"/>
      <c r="G253" s="172"/>
      <c r="O253" s="72"/>
    </row>
    <row r="254" spans="2:15" x14ac:dyDescent="0.2">
      <c r="B254" s="72"/>
      <c r="C254" s="72"/>
      <c r="D254" s="72"/>
      <c r="E254" s="72"/>
      <c r="F254" s="72"/>
      <c r="G254" s="172"/>
      <c r="O254" s="72"/>
    </row>
    <row r="255" spans="2:15" x14ac:dyDescent="0.2">
      <c r="B255" s="72"/>
      <c r="C255" s="72"/>
      <c r="D255" s="72"/>
      <c r="E255" s="72"/>
      <c r="F255" s="72"/>
      <c r="G255" s="172"/>
      <c r="O255" s="72"/>
    </row>
    <row r="256" spans="2:15" x14ac:dyDescent="0.2">
      <c r="B256" s="72"/>
      <c r="C256" s="72"/>
      <c r="D256" s="72"/>
      <c r="E256" s="72"/>
      <c r="F256" s="72"/>
      <c r="G256" s="172"/>
      <c r="O256" s="72"/>
    </row>
    <row r="257" spans="2:15" x14ac:dyDescent="0.2">
      <c r="B257" s="72"/>
      <c r="C257" s="72"/>
      <c r="D257" s="72"/>
      <c r="E257" s="72"/>
      <c r="F257" s="72"/>
      <c r="G257" s="172"/>
      <c r="O257" s="72"/>
    </row>
    <row r="258" spans="2:15" x14ac:dyDescent="0.2">
      <c r="B258" s="72"/>
      <c r="C258" s="72"/>
      <c r="D258" s="72"/>
      <c r="E258" s="72"/>
      <c r="F258" s="72"/>
      <c r="G258" s="172"/>
      <c r="O258" s="72"/>
    </row>
    <row r="259" spans="2:15" x14ac:dyDescent="0.2">
      <c r="B259" s="72"/>
      <c r="C259" s="72"/>
      <c r="D259" s="72"/>
      <c r="E259" s="72"/>
      <c r="F259" s="72"/>
      <c r="G259" s="172"/>
      <c r="O259" s="72"/>
    </row>
    <row r="260" spans="2:15" x14ac:dyDescent="0.2">
      <c r="B260" s="72"/>
      <c r="C260" s="72"/>
      <c r="D260" s="72"/>
      <c r="E260" s="72"/>
      <c r="F260" s="72"/>
      <c r="G260" s="172"/>
      <c r="O260" s="72"/>
    </row>
    <row r="261" spans="2:15" x14ac:dyDescent="0.2">
      <c r="B261" s="72"/>
      <c r="C261" s="72"/>
      <c r="D261" s="72"/>
      <c r="E261" s="72"/>
      <c r="F261" s="72"/>
      <c r="G261" s="172"/>
      <c r="O261" s="72"/>
    </row>
    <row r="262" spans="2:15" x14ac:dyDescent="0.2">
      <c r="B262" s="72"/>
      <c r="C262" s="72"/>
      <c r="D262" s="72"/>
      <c r="E262" s="72"/>
      <c r="F262" s="72"/>
      <c r="G262" s="172"/>
      <c r="O262" s="72"/>
    </row>
    <row r="263" spans="2:15" x14ac:dyDescent="0.2">
      <c r="B263" s="72"/>
      <c r="C263" s="72"/>
      <c r="D263" s="72"/>
      <c r="E263" s="72"/>
      <c r="F263" s="72"/>
      <c r="G263" s="172"/>
      <c r="O263" s="72"/>
    </row>
    <row r="264" spans="2:15" x14ac:dyDescent="0.2">
      <c r="B264" s="72"/>
      <c r="C264" s="72"/>
      <c r="D264" s="72"/>
      <c r="E264" s="72"/>
      <c r="F264" s="72"/>
      <c r="G264" s="172"/>
      <c r="O264" s="72"/>
    </row>
    <row r="265" spans="2:15" x14ac:dyDescent="0.2">
      <c r="B265" s="72"/>
      <c r="C265" s="72"/>
      <c r="D265" s="72"/>
      <c r="E265" s="72"/>
      <c r="F265" s="72"/>
      <c r="G265" s="172"/>
      <c r="O265" s="72"/>
    </row>
    <row r="266" spans="2:15" x14ac:dyDescent="0.2">
      <c r="B266" s="72"/>
      <c r="C266" s="72"/>
      <c r="D266" s="72"/>
      <c r="E266" s="72"/>
      <c r="F266" s="72"/>
      <c r="G266" s="172"/>
      <c r="O266" s="72"/>
    </row>
    <row r="267" spans="2:15" x14ac:dyDescent="0.2">
      <c r="B267" s="72"/>
      <c r="C267" s="72"/>
      <c r="D267" s="72"/>
      <c r="E267" s="72"/>
      <c r="F267" s="72"/>
      <c r="G267" s="172"/>
      <c r="O267" s="72"/>
    </row>
    <row r="268" spans="2:15" x14ac:dyDescent="0.2">
      <c r="B268" s="72"/>
      <c r="C268" s="72"/>
      <c r="D268" s="72"/>
      <c r="E268" s="72"/>
      <c r="F268" s="72"/>
      <c r="G268" s="172"/>
      <c r="O268" s="72"/>
    </row>
    <row r="269" spans="2:15" x14ac:dyDescent="0.2">
      <c r="B269" s="72"/>
      <c r="C269" s="72"/>
      <c r="D269" s="72"/>
      <c r="E269" s="72"/>
      <c r="F269" s="72"/>
      <c r="G269" s="172"/>
      <c r="O269" s="72"/>
    </row>
    <row r="270" spans="2:15" x14ac:dyDescent="0.2">
      <c r="B270" s="72"/>
      <c r="C270" s="72"/>
      <c r="D270" s="72"/>
      <c r="E270" s="72"/>
      <c r="F270" s="72"/>
      <c r="G270" s="172"/>
      <c r="O270" s="72"/>
    </row>
  </sheetData>
  <mergeCells count="5">
    <mergeCell ref="B226:F226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R846"/>
  <sheetViews>
    <sheetView zoomScaleNormal="100" workbookViewId="0">
      <pane xSplit="4" ySplit="6" topLeftCell="E145" activePane="bottomRight" state="frozen"/>
      <selection pane="topRight" activeCell="E1" sqref="E1"/>
      <selection pane="bottomLeft" activeCell="A7" sqref="A7"/>
      <selection pane="bottomRight" activeCell="H152" sqref="H152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7" customWidth="1"/>
    <col min="3" max="3" width="16.85546875" style="21" customWidth="1"/>
    <col min="4" max="4" width="24" style="102" customWidth="1"/>
    <col min="5" max="5" width="23.140625" style="21" customWidth="1"/>
    <col min="6" max="6" width="22.42578125" style="21" customWidth="1"/>
    <col min="7" max="7" width="22.28515625" style="21" customWidth="1"/>
    <col min="8" max="8" width="19.85546875" style="49" customWidth="1"/>
    <col min="9" max="9" width="21" style="49" customWidth="1"/>
    <col min="10" max="10" width="19.42578125" style="133" customWidth="1"/>
    <col min="11" max="13" width="22.140625" style="49" customWidth="1"/>
    <col min="14" max="14" width="21.42578125" style="49" bestFit="1" customWidth="1"/>
    <col min="15" max="15" width="14.42578125" style="21" customWidth="1"/>
    <col min="16" max="16" width="19.5703125" style="102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154"/>
    </row>
    <row r="2" spans="1:18" s="55" customFormat="1" x14ac:dyDescent="0.2">
      <c r="A2" s="260" t="s">
        <v>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154"/>
    </row>
    <row r="3" spans="1:18" s="55" customFormat="1" x14ac:dyDescent="0.2">
      <c r="A3" s="260" t="s">
        <v>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154"/>
    </row>
    <row r="4" spans="1:18" s="17" customFormat="1" x14ac:dyDescent="0.2">
      <c r="A4" s="259" t="s">
        <v>442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153"/>
    </row>
    <row r="5" spans="1:18" s="55" customFormat="1" x14ac:dyDescent="0.2">
      <c r="B5" s="155"/>
      <c r="C5" s="18"/>
      <c r="D5" s="28"/>
      <c r="E5" s="18"/>
      <c r="F5" s="18"/>
      <c r="G5" s="18"/>
      <c r="H5" s="178"/>
      <c r="I5" s="178"/>
      <c r="J5" s="132"/>
      <c r="K5" s="178"/>
      <c r="L5" s="178"/>
      <c r="M5" s="239"/>
      <c r="N5" s="178"/>
      <c r="P5" s="28"/>
      <c r="Q5" s="18"/>
    </row>
    <row r="6" spans="1:18" s="125" customFormat="1" ht="38.25" customHeight="1" thickBot="1" x14ac:dyDescent="0.25">
      <c r="A6" s="156" t="s">
        <v>12</v>
      </c>
      <c r="B6" s="157" t="s">
        <v>395</v>
      </c>
      <c r="C6" s="158" t="s">
        <v>41</v>
      </c>
      <c r="D6" s="159" t="s">
        <v>40</v>
      </c>
      <c r="E6" s="159" t="s">
        <v>13</v>
      </c>
      <c r="F6" s="159" t="s">
        <v>14</v>
      </c>
      <c r="G6" s="159" t="s">
        <v>15</v>
      </c>
      <c r="H6" s="179" t="s">
        <v>16</v>
      </c>
      <c r="I6" s="179" t="s">
        <v>17</v>
      </c>
      <c r="J6" s="179" t="s">
        <v>18</v>
      </c>
      <c r="K6" s="179" t="s">
        <v>19</v>
      </c>
      <c r="L6" s="179" t="s">
        <v>20</v>
      </c>
      <c r="M6" s="179" t="s">
        <v>42</v>
      </c>
      <c r="N6" s="179" t="s">
        <v>43</v>
      </c>
      <c r="O6" s="48" t="s">
        <v>34</v>
      </c>
      <c r="P6" s="124" t="s">
        <v>30</v>
      </c>
      <c r="Q6" s="124" t="s">
        <v>28</v>
      </c>
      <c r="R6" s="124" t="s">
        <v>29</v>
      </c>
    </row>
    <row r="7" spans="1:18" s="55" customFormat="1" ht="13.5" thickTop="1" x14ac:dyDescent="0.2">
      <c r="A7" s="17" t="s">
        <v>398</v>
      </c>
      <c r="B7" s="155" t="s">
        <v>396</v>
      </c>
      <c r="C7" s="17" t="s">
        <v>399</v>
      </c>
      <c r="D7" s="17" t="s">
        <v>399</v>
      </c>
      <c r="E7" s="180">
        <v>14525176958</v>
      </c>
      <c r="F7" s="180">
        <v>13307839452</v>
      </c>
      <c r="G7" s="180">
        <v>12341100454.5</v>
      </c>
      <c r="H7" s="180">
        <v>283003973.12</v>
      </c>
      <c r="I7" s="180">
        <v>2520591066.8200002</v>
      </c>
      <c r="J7" s="180">
        <v>113933931.95</v>
      </c>
      <c r="K7" s="181">
        <v>6401792225.71</v>
      </c>
      <c r="L7" s="180">
        <v>6401747725.71</v>
      </c>
      <c r="M7" s="180">
        <v>3988518254.4000001</v>
      </c>
      <c r="N7" s="180">
        <v>3021779256.9000001</v>
      </c>
      <c r="O7" s="238">
        <f>+K7/F7</f>
        <v>0.48105421235359819</v>
      </c>
      <c r="P7" s="18">
        <f>P28+P75+P103+P114</f>
        <v>3383944516</v>
      </c>
      <c r="Q7" s="18">
        <f>Q28+Q75+Q103+Q114</f>
        <v>765961108.04999995</v>
      </c>
      <c r="R7" s="238">
        <f>+Q7/P7</f>
        <v>0.22635155642427796</v>
      </c>
    </row>
    <row r="8" spans="1:18" s="91" customFormat="1" x14ac:dyDescent="0.2">
      <c r="A8" s="91" t="s">
        <v>398</v>
      </c>
      <c r="B8" s="105" t="s">
        <v>396</v>
      </c>
      <c r="C8" s="91" t="s">
        <v>54</v>
      </c>
      <c r="D8" s="91" t="s">
        <v>22</v>
      </c>
      <c r="E8" s="181">
        <v>3889863755</v>
      </c>
      <c r="F8" s="181">
        <v>3574866989</v>
      </c>
      <c r="G8" s="181">
        <v>3562480976</v>
      </c>
      <c r="H8" s="181">
        <v>0</v>
      </c>
      <c r="I8" s="181">
        <v>295247516</v>
      </c>
      <c r="J8" s="181">
        <v>0</v>
      </c>
      <c r="K8" s="181">
        <v>1788825699.3099999</v>
      </c>
      <c r="L8" s="181">
        <v>1788825699.3099999</v>
      </c>
      <c r="M8" s="181">
        <v>1490793773.6900001</v>
      </c>
      <c r="N8" s="181">
        <v>1478407760.6900001</v>
      </c>
      <c r="O8" s="23">
        <f t="shared" ref="O8:O71" si="0">+K8/F8</f>
        <v>0.50038944240842631</v>
      </c>
      <c r="P8" s="28"/>
      <c r="Q8" s="28"/>
      <c r="R8" s="96"/>
    </row>
    <row r="9" spans="1:18" s="95" customFormat="1" x14ac:dyDescent="0.2">
      <c r="A9" s="95" t="s">
        <v>398</v>
      </c>
      <c r="B9" s="109" t="s">
        <v>396</v>
      </c>
      <c r="C9" s="95" t="s">
        <v>55</v>
      </c>
      <c r="D9" s="95" t="s">
        <v>56</v>
      </c>
      <c r="E9" s="182">
        <v>1404441900</v>
      </c>
      <c r="F9" s="182">
        <v>1276949925</v>
      </c>
      <c r="G9" s="182">
        <v>1269709725</v>
      </c>
      <c r="H9" s="182">
        <v>0</v>
      </c>
      <c r="I9" s="182">
        <v>0</v>
      </c>
      <c r="J9" s="182">
        <v>0</v>
      </c>
      <c r="K9" s="182">
        <v>689032549.34000003</v>
      </c>
      <c r="L9" s="182">
        <v>689032549.34000003</v>
      </c>
      <c r="M9" s="182">
        <v>587917375.65999997</v>
      </c>
      <c r="N9" s="182">
        <v>580677175.65999997</v>
      </c>
      <c r="O9" s="92">
        <f t="shared" si="0"/>
        <v>0.53959245844350556</v>
      </c>
      <c r="P9" s="93"/>
      <c r="Q9" s="93"/>
      <c r="R9" s="92"/>
    </row>
    <row r="10" spans="1:18" s="95" customFormat="1" x14ac:dyDescent="0.2">
      <c r="A10" s="95" t="s">
        <v>398</v>
      </c>
      <c r="B10" s="109" t="s">
        <v>396</v>
      </c>
      <c r="C10" s="95" t="s">
        <v>57</v>
      </c>
      <c r="D10" s="95" t="s">
        <v>58</v>
      </c>
      <c r="E10" s="182">
        <v>1384441900</v>
      </c>
      <c r="F10" s="182">
        <v>1256949925</v>
      </c>
      <c r="G10" s="182">
        <v>1249709725</v>
      </c>
      <c r="H10" s="182">
        <v>0</v>
      </c>
      <c r="I10" s="182">
        <v>0</v>
      </c>
      <c r="J10" s="182">
        <v>0</v>
      </c>
      <c r="K10" s="182">
        <v>688281837.32000005</v>
      </c>
      <c r="L10" s="182">
        <v>688281837.32000005</v>
      </c>
      <c r="M10" s="182">
        <v>568668087.67999995</v>
      </c>
      <c r="N10" s="182">
        <v>561427887.67999995</v>
      </c>
      <c r="O10" s="92">
        <f t="shared" si="0"/>
        <v>0.5475809526143216</v>
      </c>
      <c r="P10" s="93"/>
      <c r="Q10" s="93"/>
      <c r="R10" s="92"/>
    </row>
    <row r="11" spans="1:18" s="95" customFormat="1" x14ac:dyDescent="0.2">
      <c r="A11" s="95" t="s">
        <v>398</v>
      </c>
      <c r="B11" s="109" t="s">
        <v>396</v>
      </c>
      <c r="C11" s="95" t="s">
        <v>59</v>
      </c>
      <c r="D11" s="95" t="s">
        <v>60</v>
      </c>
      <c r="E11" s="182">
        <v>20000000</v>
      </c>
      <c r="F11" s="182">
        <v>20000000</v>
      </c>
      <c r="G11" s="182">
        <v>20000000</v>
      </c>
      <c r="H11" s="182">
        <v>0</v>
      </c>
      <c r="I11" s="182">
        <v>0</v>
      </c>
      <c r="J11" s="182">
        <v>0</v>
      </c>
      <c r="K11" s="182">
        <v>750712.02</v>
      </c>
      <c r="L11" s="182">
        <v>750712.02</v>
      </c>
      <c r="M11" s="182">
        <v>19249287.98</v>
      </c>
      <c r="N11" s="182">
        <v>19249287.98</v>
      </c>
      <c r="O11" s="92">
        <f t="shared" si="0"/>
        <v>3.7535601000000002E-2</v>
      </c>
      <c r="P11" s="93"/>
      <c r="Q11" s="93"/>
      <c r="R11" s="92"/>
    </row>
    <row r="12" spans="1:18" s="95" customFormat="1" x14ac:dyDescent="0.2">
      <c r="A12" s="95" t="s">
        <v>398</v>
      </c>
      <c r="B12" s="109" t="s">
        <v>396</v>
      </c>
      <c r="C12" s="95" t="s">
        <v>61</v>
      </c>
      <c r="D12" s="95" t="s">
        <v>62</v>
      </c>
      <c r="E12" s="182">
        <v>51000000</v>
      </c>
      <c r="F12" s="182">
        <v>37995573</v>
      </c>
      <c r="G12" s="182">
        <v>35598999</v>
      </c>
      <c r="H12" s="182">
        <v>0</v>
      </c>
      <c r="I12" s="182">
        <v>0</v>
      </c>
      <c r="J12" s="182">
        <v>0</v>
      </c>
      <c r="K12" s="182">
        <v>8454750.1400000006</v>
      </c>
      <c r="L12" s="182">
        <v>8454750.1400000006</v>
      </c>
      <c r="M12" s="182">
        <v>29540822.859999999</v>
      </c>
      <c r="N12" s="182">
        <v>27144248.859999999</v>
      </c>
      <c r="O12" s="92">
        <f t="shared" si="0"/>
        <v>0.22251934824091218</v>
      </c>
      <c r="P12" s="93"/>
      <c r="Q12" s="93"/>
      <c r="R12" s="92"/>
    </row>
    <row r="13" spans="1:18" s="95" customFormat="1" x14ac:dyDescent="0.2">
      <c r="A13" s="95" t="s">
        <v>398</v>
      </c>
      <c r="B13" s="109" t="s">
        <v>396</v>
      </c>
      <c r="C13" s="95" t="s">
        <v>63</v>
      </c>
      <c r="D13" s="95" t="s">
        <v>64</v>
      </c>
      <c r="E13" s="182">
        <v>51000000</v>
      </c>
      <c r="F13" s="182">
        <v>37995573</v>
      </c>
      <c r="G13" s="182">
        <v>35598999</v>
      </c>
      <c r="H13" s="182">
        <v>0</v>
      </c>
      <c r="I13" s="182">
        <v>0</v>
      </c>
      <c r="J13" s="182">
        <v>0</v>
      </c>
      <c r="K13" s="182">
        <v>8454750.1400000006</v>
      </c>
      <c r="L13" s="182">
        <v>8454750.1400000006</v>
      </c>
      <c r="M13" s="182">
        <v>29540822.859999999</v>
      </c>
      <c r="N13" s="182">
        <v>27144248.859999999</v>
      </c>
      <c r="O13" s="92">
        <f t="shared" si="0"/>
        <v>0.22251934824091218</v>
      </c>
      <c r="P13" s="93"/>
      <c r="Q13" s="93"/>
      <c r="R13" s="92"/>
    </row>
    <row r="14" spans="1:18" s="95" customFormat="1" x14ac:dyDescent="0.2">
      <c r="A14" s="95" t="s">
        <v>398</v>
      </c>
      <c r="B14" s="109" t="s">
        <v>396</v>
      </c>
      <c r="C14" s="95" t="s">
        <v>65</v>
      </c>
      <c r="D14" s="95" t="s">
        <v>66</v>
      </c>
      <c r="E14" s="182">
        <v>1754627218</v>
      </c>
      <c r="F14" s="182">
        <v>1633213066</v>
      </c>
      <c r="G14" s="182">
        <v>1631987679</v>
      </c>
      <c r="H14" s="182">
        <v>0</v>
      </c>
      <c r="I14" s="182">
        <v>0</v>
      </c>
      <c r="J14" s="182">
        <v>0</v>
      </c>
      <c r="K14" s="182">
        <v>762283646.83000004</v>
      </c>
      <c r="L14" s="182">
        <v>762283646.83000004</v>
      </c>
      <c r="M14" s="182">
        <v>870929419.16999996</v>
      </c>
      <c r="N14" s="182">
        <v>869704032.16999996</v>
      </c>
      <c r="O14" s="92">
        <f t="shared" si="0"/>
        <v>0.46673864096431372</v>
      </c>
      <c r="P14" s="93"/>
      <c r="Q14" s="93"/>
      <c r="R14" s="92"/>
    </row>
    <row r="15" spans="1:18" s="95" customFormat="1" x14ac:dyDescent="0.2">
      <c r="A15" s="95" t="s">
        <v>398</v>
      </c>
      <c r="B15" s="109" t="s">
        <v>396</v>
      </c>
      <c r="C15" s="95" t="s">
        <v>67</v>
      </c>
      <c r="D15" s="95" t="s">
        <v>68</v>
      </c>
      <c r="E15" s="182">
        <v>467800000</v>
      </c>
      <c r="F15" s="182">
        <v>433623855</v>
      </c>
      <c r="G15" s="182">
        <v>433049427</v>
      </c>
      <c r="H15" s="182">
        <v>0</v>
      </c>
      <c r="I15" s="182">
        <v>0</v>
      </c>
      <c r="J15" s="182">
        <v>0</v>
      </c>
      <c r="K15" s="182">
        <v>213707818.52000001</v>
      </c>
      <c r="L15" s="182">
        <v>213707818.52000001</v>
      </c>
      <c r="M15" s="182">
        <v>219916036.47999999</v>
      </c>
      <c r="N15" s="182">
        <v>219341608.47999999</v>
      </c>
      <c r="O15" s="92">
        <f t="shared" si="0"/>
        <v>0.49284147091031238</v>
      </c>
      <c r="P15" s="93"/>
      <c r="Q15" s="93"/>
      <c r="R15" s="92"/>
    </row>
    <row r="16" spans="1:18" s="95" customFormat="1" x14ac:dyDescent="0.2">
      <c r="A16" s="95" t="s">
        <v>398</v>
      </c>
      <c r="B16" s="109" t="s">
        <v>396</v>
      </c>
      <c r="C16" s="95" t="s">
        <v>69</v>
      </c>
      <c r="D16" s="95" t="s">
        <v>70</v>
      </c>
      <c r="E16" s="182">
        <v>639637097</v>
      </c>
      <c r="F16" s="182">
        <v>585319524</v>
      </c>
      <c r="G16" s="182">
        <v>585319524</v>
      </c>
      <c r="H16" s="182">
        <v>0</v>
      </c>
      <c r="I16" s="182">
        <v>0</v>
      </c>
      <c r="J16" s="182">
        <v>0</v>
      </c>
      <c r="K16" s="182">
        <v>288206061.93000001</v>
      </c>
      <c r="L16" s="182">
        <v>288206061.93000001</v>
      </c>
      <c r="M16" s="182">
        <v>297113462.06999999</v>
      </c>
      <c r="N16" s="182">
        <v>297113462.06999999</v>
      </c>
      <c r="O16" s="92">
        <f t="shared" si="0"/>
        <v>0.49239099348751608</v>
      </c>
      <c r="P16" s="93"/>
      <c r="Q16" s="93"/>
      <c r="R16" s="92"/>
    </row>
    <row r="17" spans="1:18" s="95" customFormat="1" x14ac:dyDescent="0.2">
      <c r="A17" s="95" t="s">
        <v>398</v>
      </c>
      <c r="B17" s="109" t="s">
        <v>396</v>
      </c>
      <c r="C17" s="95" t="s">
        <v>73</v>
      </c>
      <c r="D17" s="95" t="s">
        <v>74</v>
      </c>
      <c r="E17" s="182">
        <v>214926847</v>
      </c>
      <c r="F17" s="182">
        <v>207871090</v>
      </c>
      <c r="G17" s="182">
        <v>207871090</v>
      </c>
      <c r="H17" s="182">
        <v>0</v>
      </c>
      <c r="I17" s="182">
        <v>0</v>
      </c>
      <c r="J17" s="182">
        <v>0</v>
      </c>
      <c r="K17" s="182">
        <v>188747844.94999999</v>
      </c>
      <c r="L17" s="182">
        <v>188747844.94999999</v>
      </c>
      <c r="M17" s="182">
        <v>19123245.050000001</v>
      </c>
      <c r="N17" s="182">
        <v>19123245.050000001</v>
      </c>
      <c r="O17" s="92">
        <f t="shared" si="0"/>
        <v>0.90800430665947818</v>
      </c>
      <c r="P17" s="93"/>
      <c r="Q17" s="93"/>
      <c r="R17" s="92"/>
    </row>
    <row r="18" spans="1:18" s="95" customFormat="1" x14ac:dyDescent="0.2">
      <c r="A18" s="95" t="s">
        <v>398</v>
      </c>
      <c r="B18" s="109" t="s">
        <v>396</v>
      </c>
      <c r="C18" s="95" t="s">
        <v>75</v>
      </c>
      <c r="D18" s="95" t="s">
        <v>76</v>
      </c>
      <c r="E18" s="182">
        <v>185500000</v>
      </c>
      <c r="F18" s="182">
        <v>181763368</v>
      </c>
      <c r="G18" s="182">
        <v>181763368</v>
      </c>
      <c r="H18" s="182">
        <v>0</v>
      </c>
      <c r="I18" s="182">
        <v>0</v>
      </c>
      <c r="J18" s="182">
        <v>0</v>
      </c>
      <c r="K18" s="182">
        <v>71621921.430000007</v>
      </c>
      <c r="L18" s="182">
        <v>71621921.430000007</v>
      </c>
      <c r="M18" s="182">
        <v>110141446.56999999</v>
      </c>
      <c r="N18" s="182">
        <v>110141446.56999999</v>
      </c>
      <c r="O18" s="92">
        <f t="shared" si="0"/>
        <v>0.39403936127547995</v>
      </c>
      <c r="P18" s="93"/>
      <c r="Q18" s="93"/>
      <c r="R18" s="92"/>
    </row>
    <row r="19" spans="1:18" s="95" customFormat="1" ht="14.1" customHeight="1" x14ac:dyDescent="0.2">
      <c r="A19" s="95" t="s">
        <v>398</v>
      </c>
      <c r="B19" s="109" t="s">
        <v>397</v>
      </c>
      <c r="C19" s="95" t="s">
        <v>71</v>
      </c>
      <c r="D19" s="95" t="s">
        <v>72</v>
      </c>
      <c r="E19" s="182">
        <v>246763274</v>
      </c>
      <c r="F19" s="182">
        <v>224635229</v>
      </c>
      <c r="G19" s="182">
        <v>223984270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224635229</v>
      </c>
      <c r="N19" s="182">
        <v>223984270</v>
      </c>
      <c r="O19" s="92">
        <v>0</v>
      </c>
      <c r="P19" s="93"/>
      <c r="Q19" s="93"/>
      <c r="R19" s="92"/>
    </row>
    <row r="20" spans="1:18" s="95" customFormat="1" x14ac:dyDescent="0.2">
      <c r="A20" s="95" t="s">
        <v>398</v>
      </c>
      <c r="B20" s="109" t="s">
        <v>396</v>
      </c>
      <c r="C20" s="95" t="s">
        <v>77</v>
      </c>
      <c r="D20" s="95" t="s">
        <v>78</v>
      </c>
      <c r="E20" s="182">
        <v>289897319</v>
      </c>
      <c r="F20" s="182">
        <v>263309212</v>
      </c>
      <c r="G20" s="182">
        <v>262547286</v>
      </c>
      <c r="H20" s="182">
        <v>0</v>
      </c>
      <c r="I20" s="182">
        <v>118958543.20999999</v>
      </c>
      <c r="J20" s="182">
        <v>0</v>
      </c>
      <c r="K20" s="182">
        <v>143588742.78999999</v>
      </c>
      <c r="L20" s="182">
        <v>143588742.78999999</v>
      </c>
      <c r="M20" s="182">
        <v>761926</v>
      </c>
      <c r="N20" s="182">
        <v>0</v>
      </c>
      <c r="O20" s="92">
        <f t="shared" si="0"/>
        <v>0.54532365844458186</v>
      </c>
      <c r="P20" s="93"/>
      <c r="Q20" s="93"/>
      <c r="R20" s="92"/>
    </row>
    <row r="21" spans="1:18" s="95" customFormat="1" x14ac:dyDescent="0.2">
      <c r="A21" s="95" t="s">
        <v>398</v>
      </c>
      <c r="B21" s="109" t="s">
        <v>396</v>
      </c>
      <c r="C21" s="95" t="s">
        <v>79</v>
      </c>
      <c r="D21" s="95" t="s">
        <v>407</v>
      </c>
      <c r="E21" s="182">
        <v>275030790</v>
      </c>
      <c r="F21" s="182">
        <v>249806175</v>
      </c>
      <c r="G21" s="182">
        <v>249083322</v>
      </c>
      <c r="H21" s="182">
        <v>0</v>
      </c>
      <c r="I21" s="182">
        <v>112855234.20999999</v>
      </c>
      <c r="J21" s="182">
        <v>0</v>
      </c>
      <c r="K21" s="182">
        <v>136228087.78999999</v>
      </c>
      <c r="L21" s="182">
        <v>136228087.78999999</v>
      </c>
      <c r="M21" s="182">
        <v>722853</v>
      </c>
      <c r="N21" s="182">
        <v>0</v>
      </c>
      <c r="O21" s="92">
        <f t="shared" si="0"/>
        <v>0.54533514950140838</v>
      </c>
      <c r="P21" s="93"/>
      <c r="Q21" s="93"/>
      <c r="R21" s="92"/>
    </row>
    <row r="22" spans="1:18" s="95" customFormat="1" x14ac:dyDescent="0.2">
      <c r="A22" s="95" t="s">
        <v>398</v>
      </c>
      <c r="B22" s="109" t="s">
        <v>396</v>
      </c>
      <c r="C22" s="95" t="s">
        <v>84</v>
      </c>
      <c r="D22" s="95" t="s">
        <v>376</v>
      </c>
      <c r="E22" s="182">
        <v>14866529</v>
      </c>
      <c r="F22" s="182">
        <v>13503037</v>
      </c>
      <c r="G22" s="182">
        <v>13463964</v>
      </c>
      <c r="H22" s="182">
        <v>0</v>
      </c>
      <c r="I22" s="182">
        <v>6103309</v>
      </c>
      <c r="J22" s="182">
        <v>0</v>
      </c>
      <c r="K22" s="182">
        <v>7360655</v>
      </c>
      <c r="L22" s="182">
        <v>7360655</v>
      </c>
      <c r="M22" s="182">
        <v>39073</v>
      </c>
      <c r="N22" s="182">
        <v>0</v>
      </c>
      <c r="O22" s="92">
        <f t="shared" si="0"/>
        <v>0.54511107390137492</v>
      </c>
      <c r="P22" s="93"/>
      <c r="Q22" s="93"/>
      <c r="R22" s="92"/>
    </row>
    <row r="23" spans="1:18" s="95" customFormat="1" x14ac:dyDescent="0.2">
      <c r="A23" s="95" t="s">
        <v>398</v>
      </c>
      <c r="B23" s="109" t="s">
        <v>396</v>
      </c>
      <c r="C23" s="95" t="s">
        <v>89</v>
      </c>
      <c r="D23" s="95" t="s">
        <v>90</v>
      </c>
      <c r="E23" s="182">
        <v>389897318</v>
      </c>
      <c r="F23" s="182">
        <v>363399213</v>
      </c>
      <c r="G23" s="182">
        <v>362637287</v>
      </c>
      <c r="H23" s="182">
        <v>0</v>
      </c>
      <c r="I23" s="182">
        <v>176288972.78999999</v>
      </c>
      <c r="J23" s="182">
        <v>0</v>
      </c>
      <c r="K23" s="182">
        <v>185466010.21000001</v>
      </c>
      <c r="L23" s="182">
        <v>185466010.21000001</v>
      </c>
      <c r="M23" s="182">
        <v>1644230</v>
      </c>
      <c r="N23" s="182">
        <v>882304</v>
      </c>
      <c r="O23" s="92">
        <f t="shared" si="0"/>
        <v>0.51036436947374464</v>
      </c>
      <c r="P23" s="93"/>
      <c r="Q23" s="93"/>
      <c r="R23" s="92"/>
    </row>
    <row r="24" spans="1:18" s="95" customFormat="1" x14ac:dyDescent="0.2">
      <c r="A24" s="95" t="s">
        <v>398</v>
      </c>
      <c r="B24" s="109" t="s">
        <v>396</v>
      </c>
      <c r="C24" s="95" t="s">
        <v>91</v>
      </c>
      <c r="D24" s="95" t="s">
        <v>408</v>
      </c>
      <c r="E24" s="182">
        <v>156098556</v>
      </c>
      <c r="F24" s="182">
        <v>141781883</v>
      </c>
      <c r="G24" s="182">
        <v>141371615</v>
      </c>
      <c r="H24" s="182">
        <v>0</v>
      </c>
      <c r="I24" s="182">
        <v>64715119.420000002</v>
      </c>
      <c r="J24" s="182">
        <v>0</v>
      </c>
      <c r="K24" s="182">
        <v>76656495.579999998</v>
      </c>
      <c r="L24" s="182">
        <v>76656495.579999998</v>
      </c>
      <c r="M24" s="182">
        <v>410268</v>
      </c>
      <c r="N24" s="182">
        <v>0</v>
      </c>
      <c r="O24" s="92">
        <f t="shared" si="0"/>
        <v>0.54066495632590805</v>
      </c>
      <c r="P24" s="93"/>
      <c r="Q24" s="93"/>
      <c r="R24" s="92"/>
    </row>
    <row r="25" spans="1:18" s="95" customFormat="1" x14ac:dyDescent="0.2">
      <c r="A25" s="95" t="s">
        <v>398</v>
      </c>
      <c r="B25" s="109" t="s">
        <v>396</v>
      </c>
      <c r="C25" s="95" t="s">
        <v>96</v>
      </c>
      <c r="D25" s="95" t="s">
        <v>409</v>
      </c>
      <c r="E25" s="182">
        <v>44599587</v>
      </c>
      <c r="F25" s="182">
        <v>40599110</v>
      </c>
      <c r="G25" s="182">
        <v>40481891</v>
      </c>
      <c r="H25" s="182">
        <v>0</v>
      </c>
      <c r="I25" s="182">
        <v>17502316.370000001</v>
      </c>
      <c r="J25" s="182">
        <v>0</v>
      </c>
      <c r="K25" s="182">
        <v>22097270.629999999</v>
      </c>
      <c r="L25" s="182">
        <v>22097270.629999999</v>
      </c>
      <c r="M25" s="182">
        <v>999523</v>
      </c>
      <c r="N25" s="182">
        <v>882304</v>
      </c>
      <c r="O25" s="92">
        <f t="shared" si="0"/>
        <v>0.54427968076147482</v>
      </c>
      <c r="P25" s="93"/>
      <c r="Q25" s="93"/>
      <c r="R25" s="92"/>
    </row>
    <row r="26" spans="1:18" s="95" customFormat="1" x14ac:dyDescent="0.2">
      <c r="A26" s="95" t="s">
        <v>398</v>
      </c>
      <c r="B26" s="109" t="s">
        <v>396</v>
      </c>
      <c r="C26" s="95" t="s">
        <v>101</v>
      </c>
      <c r="D26" s="95" t="s">
        <v>410</v>
      </c>
      <c r="E26" s="182">
        <v>89199175</v>
      </c>
      <c r="F26" s="182">
        <v>81018220</v>
      </c>
      <c r="G26" s="182">
        <v>80783781</v>
      </c>
      <c r="H26" s="182">
        <v>0</v>
      </c>
      <c r="I26" s="182">
        <v>36619897</v>
      </c>
      <c r="J26" s="182">
        <v>0</v>
      </c>
      <c r="K26" s="182">
        <v>44163884</v>
      </c>
      <c r="L26" s="182">
        <v>44163884</v>
      </c>
      <c r="M26" s="182">
        <v>234439</v>
      </c>
      <c r="N26" s="182">
        <v>0</v>
      </c>
      <c r="O26" s="92">
        <f t="shared" si="0"/>
        <v>0.54511051958436019</v>
      </c>
      <c r="P26" s="93"/>
      <c r="Q26" s="93"/>
      <c r="R26" s="92"/>
    </row>
    <row r="27" spans="1:18" s="95" customFormat="1" x14ac:dyDescent="0.2">
      <c r="A27" s="95" t="s">
        <v>398</v>
      </c>
      <c r="B27" s="109" t="s">
        <v>396</v>
      </c>
      <c r="C27" s="95" t="s">
        <v>106</v>
      </c>
      <c r="D27" s="95" t="s">
        <v>107</v>
      </c>
      <c r="E27" s="182">
        <v>100000000</v>
      </c>
      <c r="F27" s="182">
        <v>100000000</v>
      </c>
      <c r="G27" s="182">
        <v>100000000</v>
      </c>
      <c r="H27" s="182">
        <v>0</v>
      </c>
      <c r="I27" s="182">
        <v>57451640</v>
      </c>
      <c r="J27" s="182">
        <v>0</v>
      </c>
      <c r="K27" s="182">
        <v>42548360</v>
      </c>
      <c r="L27" s="182">
        <v>42548360</v>
      </c>
      <c r="M27" s="182">
        <v>0</v>
      </c>
      <c r="N27" s="182">
        <v>0</v>
      </c>
      <c r="O27" s="92">
        <f t="shared" si="0"/>
        <v>0.42548360000000002</v>
      </c>
      <c r="P27" s="93"/>
      <c r="Q27" s="93"/>
      <c r="R27" s="92"/>
    </row>
    <row r="28" spans="1:18" s="91" customFormat="1" x14ac:dyDescent="0.2">
      <c r="A28" s="91" t="s">
        <v>398</v>
      </c>
      <c r="B28" s="105" t="s">
        <v>396</v>
      </c>
      <c r="C28" s="91" t="s">
        <v>108</v>
      </c>
      <c r="D28" s="91" t="s">
        <v>109</v>
      </c>
      <c r="E28" s="181">
        <v>3232035256</v>
      </c>
      <c r="F28" s="181">
        <v>2477310373</v>
      </c>
      <c r="G28" s="181">
        <v>2411205691.5</v>
      </c>
      <c r="H28" s="181">
        <v>196259124.72</v>
      </c>
      <c r="I28" s="181">
        <v>785983738.45000005</v>
      </c>
      <c r="J28" s="181">
        <v>112109571.83</v>
      </c>
      <c r="K28" s="181">
        <v>645605504.27999997</v>
      </c>
      <c r="L28" s="181">
        <v>645561004.27999997</v>
      </c>
      <c r="M28" s="181">
        <v>737352433.72000003</v>
      </c>
      <c r="N28" s="181">
        <v>671247752.22000003</v>
      </c>
      <c r="O28" s="96">
        <v>0</v>
      </c>
      <c r="P28" s="28">
        <f>F28</f>
        <v>2477310373</v>
      </c>
      <c r="Q28" s="28">
        <f>K28</f>
        <v>645605504.27999997</v>
      </c>
      <c r="R28" s="92">
        <f>+Q28/P28</f>
        <v>0.26060743591776014</v>
      </c>
    </row>
    <row r="29" spans="1:18" s="95" customFormat="1" x14ac:dyDescent="0.2">
      <c r="A29" s="95" t="s">
        <v>398</v>
      </c>
      <c r="B29" s="109" t="s">
        <v>396</v>
      </c>
      <c r="C29" s="95" t="s">
        <v>110</v>
      </c>
      <c r="D29" s="95" t="s">
        <v>111</v>
      </c>
      <c r="E29" s="182">
        <v>462829800</v>
      </c>
      <c r="F29" s="182">
        <v>215629800</v>
      </c>
      <c r="G29" s="182">
        <v>215629800</v>
      </c>
      <c r="H29" s="182">
        <v>0</v>
      </c>
      <c r="I29" s="182">
        <v>78116997.790000007</v>
      </c>
      <c r="J29" s="182">
        <v>4658167.18</v>
      </c>
      <c r="K29" s="182">
        <v>17503034.719999999</v>
      </c>
      <c r="L29" s="182">
        <v>17503034.719999999</v>
      </c>
      <c r="M29" s="182">
        <v>115351600.31</v>
      </c>
      <c r="N29" s="182">
        <v>115351600.31</v>
      </c>
      <c r="O29" s="92">
        <f t="shared" si="0"/>
        <v>8.1171687401277559E-2</v>
      </c>
      <c r="P29" s="93">
        <f t="shared" ref="P29:P92" si="1">+F29</f>
        <v>215629800</v>
      </c>
      <c r="Q29" s="93">
        <f t="shared" ref="Q29:Q92" si="2">+K29</f>
        <v>17503034.719999999</v>
      </c>
      <c r="R29" s="92">
        <f t="shared" ref="R29:R92" si="3">+Q29/P29</f>
        <v>8.1171687401277559E-2</v>
      </c>
    </row>
    <row r="30" spans="1:18" s="95" customFormat="1" x14ac:dyDescent="0.2">
      <c r="A30" s="95" t="s">
        <v>398</v>
      </c>
      <c r="B30" s="109" t="s">
        <v>396</v>
      </c>
      <c r="C30" s="95" t="s">
        <v>114</v>
      </c>
      <c r="D30" s="95" t="s">
        <v>115</v>
      </c>
      <c r="E30" s="182">
        <v>220000000</v>
      </c>
      <c r="F30" s="182">
        <v>82800000</v>
      </c>
      <c r="G30" s="182">
        <v>82800000</v>
      </c>
      <c r="H30" s="182">
        <v>0</v>
      </c>
      <c r="I30" s="182">
        <v>40800000</v>
      </c>
      <c r="J30" s="182">
        <v>0</v>
      </c>
      <c r="K30" s="182">
        <v>0</v>
      </c>
      <c r="L30" s="182">
        <v>0</v>
      </c>
      <c r="M30" s="182">
        <v>42000000</v>
      </c>
      <c r="N30" s="182">
        <v>42000000</v>
      </c>
      <c r="O30" s="92">
        <f t="shared" si="0"/>
        <v>0</v>
      </c>
      <c r="P30" s="93">
        <f t="shared" si="1"/>
        <v>82800000</v>
      </c>
      <c r="Q30" s="93">
        <f t="shared" si="2"/>
        <v>0</v>
      </c>
      <c r="R30" s="92">
        <f t="shared" si="3"/>
        <v>0</v>
      </c>
    </row>
    <row r="31" spans="1:18" s="95" customFormat="1" x14ac:dyDescent="0.2">
      <c r="A31" s="95" t="s">
        <v>398</v>
      </c>
      <c r="B31" s="109" t="s">
        <v>396</v>
      </c>
      <c r="C31" s="95" t="s">
        <v>116</v>
      </c>
      <c r="D31" s="95" t="s">
        <v>117</v>
      </c>
      <c r="E31" s="182">
        <v>53829800</v>
      </c>
      <c r="F31" s="182">
        <v>53829800</v>
      </c>
      <c r="G31" s="182">
        <v>53829800</v>
      </c>
      <c r="H31" s="182">
        <v>0</v>
      </c>
      <c r="I31" s="182">
        <v>0</v>
      </c>
      <c r="J31" s="182">
        <v>0</v>
      </c>
      <c r="K31" s="182">
        <v>4497174</v>
      </c>
      <c r="L31" s="182">
        <v>4497174</v>
      </c>
      <c r="M31" s="182">
        <v>49332626</v>
      </c>
      <c r="N31" s="182">
        <v>49332626</v>
      </c>
      <c r="O31" s="92">
        <f t="shared" si="0"/>
        <v>8.3544319317552726E-2</v>
      </c>
      <c r="P31" s="93">
        <f t="shared" si="1"/>
        <v>53829800</v>
      </c>
      <c r="Q31" s="93">
        <f t="shared" si="2"/>
        <v>4497174</v>
      </c>
      <c r="R31" s="92">
        <f t="shared" si="3"/>
        <v>8.3544319317552726E-2</v>
      </c>
    </row>
    <row r="32" spans="1:18" s="95" customFormat="1" x14ac:dyDescent="0.2">
      <c r="A32" s="95" t="s">
        <v>398</v>
      </c>
      <c r="B32" s="109" t="s">
        <v>396</v>
      </c>
      <c r="C32" s="95" t="s">
        <v>118</v>
      </c>
      <c r="D32" s="95" t="s">
        <v>119</v>
      </c>
      <c r="E32" s="182">
        <v>189000000</v>
      </c>
      <c r="F32" s="182">
        <v>79000000</v>
      </c>
      <c r="G32" s="182">
        <v>79000000</v>
      </c>
      <c r="H32" s="182">
        <v>0</v>
      </c>
      <c r="I32" s="182">
        <v>37316997.789999999</v>
      </c>
      <c r="J32" s="182">
        <v>4658167.18</v>
      </c>
      <c r="K32" s="182">
        <v>13005860.720000001</v>
      </c>
      <c r="L32" s="182">
        <v>13005860.720000001</v>
      </c>
      <c r="M32" s="182">
        <v>24018974.309999999</v>
      </c>
      <c r="N32" s="182">
        <v>24018974.309999999</v>
      </c>
      <c r="O32" s="92">
        <f t="shared" si="0"/>
        <v>0.16463114835443038</v>
      </c>
      <c r="P32" s="93">
        <f t="shared" si="1"/>
        <v>79000000</v>
      </c>
      <c r="Q32" s="93">
        <f t="shared" si="2"/>
        <v>13005860.720000001</v>
      </c>
      <c r="R32" s="92">
        <f t="shared" si="3"/>
        <v>0.16463114835443038</v>
      </c>
    </row>
    <row r="33" spans="1:18" s="95" customFormat="1" x14ac:dyDescent="0.2">
      <c r="A33" s="95" t="s">
        <v>398</v>
      </c>
      <c r="B33" s="109" t="s">
        <v>396</v>
      </c>
      <c r="C33" s="95" t="s">
        <v>120</v>
      </c>
      <c r="D33" s="95" t="s">
        <v>121</v>
      </c>
      <c r="E33" s="182">
        <v>225885009</v>
      </c>
      <c r="F33" s="182">
        <v>225850884</v>
      </c>
      <c r="G33" s="182">
        <v>225850883</v>
      </c>
      <c r="H33" s="182">
        <v>0</v>
      </c>
      <c r="I33" s="182">
        <v>37412724</v>
      </c>
      <c r="J33" s="182">
        <v>15000</v>
      </c>
      <c r="K33" s="182">
        <v>96479956.349999994</v>
      </c>
      <c r="L33" s="182">
        <v>96479956.349999994</v>
      </c>
      <c r="M33" s="182">
        <v>91943203.650000006</v>
      </c>
      <c r="N33" s="182">
        <v>91943202.650000006</v>
      </c>
      <c r="O33" s="92">
        <f t="shared" si="0"/>
        <v>0.42718432020837249</v>
      </c>
      <c r="P33" s="93">
        <f t="shared" si="1"/>
        <v>225850884</v>
      </c>
      <c r="Q33" s="93">
        <f t="shared" si="2"/>
        <v>96479956.349999994</v>
      </c>
      <c r="R33" s="92">
        <f t="shared" si="3"/>
        <v>0.42718432020837249</v>
      </c>
    </row>
    <row r="34" spans="1:18" s="95" customFormat="1" x14ac:dyDescent="0.2">
      <c r="A34" s="95" t="s">
        <v>398</v>
      </c>
      <c r="B34" s="109" t="s">
        <v>396</v>
      </c>
      <c r="C34" s="95" t="s">
        <v>122</v>
      </c>
      <c r="D34" s="95" t="s">
        <v>123</v>
      </c>
      <c r="E34" s="182">
        <v>84255809</v>
      </c>
      <c r="F34" s="182">
        <v>84255809</v>
      </c>
      <c r="G34" s="182">
        <v>84255809</v>
      </c>
      <c r="H34" s="182">
        <v>0</v>
      </c>
      <c r="I34" s="182">
        <v>16636947</v>
      </c>
      <c r="J34" s="182">
        <v>0</v>
      </c>
      <c r="K34" s="182">
        <v>25490959</v>
      </c>
      <c r="L34" s="182">
        <v>25490959</v>
      </c>
      <c r="M34" s="182">
        <v>42127903</v>
      </c>
      <c r="N34" s="182">
        <v>42127903</v>
      </c>
      <c r="O34" s="92">
        <f t="shared" si="0"/>
        <v>0.3025424514053387</v>
      </c>
      <c r="P34" s="93">
        <f t="shared" si="1"/>
        <v>84255809</v>
      </c>
      <c r="Q34" s="93">
        <f t="shared" si="2"/>
        <v>25490959</v>
      </c>
      <c r="R34" s="92">
        <f t="shared" si="3"/>
        <v>0.3025424514053387</v>
      </c>
    </row>
    <row r="35" spans="1:18" s="95" customFormat="1" x14ac:dyDescent="0.2">
      <c r="A35" s="95" t="s">
        <v>398</v>
      </c>
      <c r="B35" s="109" t="s">
        <v>396</v>
      </c>
      <c r="C35" s="95" t="s">
        <v>124</v>
      </c>
      <c r="D35" s="95" t="s">
        <v>125</v>
      </c>
      <c r="E35" s="182">
        <v>36807687</v>
      </c>
      <c r="F35" s="182">
        <v>36807687</v>
      </c>
      <c r="G35" s="182">
        <v>36807687</v>
      </c>
      <c r="H35" s="182">
        <v>0</v>
      </c>
      <c r="I35" s="182">
        <v>6533939.0999999996</v>
      </c>
      <c r="J35" s="182">
        <v>0</v>
      </c>
      <c r="K35" s="182">
        <v>11869905.9</v>
      </c>
      <c r="L35" s="182">
        <v>11869905.9</v>
      </c>
      <c r="M35" s="182">
        <v>18403842</v>
      </c>
      <c r="N35" s="182">
        <v>18403842</v>
      </c>
      <c r="O35" s="92">
        <f t="shared" si="0"/>
        <v>0.32248442832063856</v>
      </c>
      <c r="P35" s="93">
        <f t="shared" si="1"/>
        <v>36807687</v>
      </c>
      <c r="Q35" s="93">
        <f t="shared" si="2"/>
        <v>11869905.9</v>
      </c>
      <c r="R35" s="92">
        <f t="shared" si="3"/>
        <v>0.32248442832063856</v>
      </c>
    </row>
    <row r="36" spans="1:18" s="95" customFormat="1" x14ac:dyDescent="0.2">
      <c r="A36" s="95" t="s">
        <v>398</v>
      </c>
      <c r="B36" s="109" t="s">
        <v>396</v>
      </c>
      <c r="C36" s="95" t="s">
        <v>126</v>
      </c>
      <c r="D36" s="95" t="s">
        <v>127</v>
      </c>
      <c r="E36" s="182">
        <v>68250</v>
      </c>
      <c r="F36" s="182">
        <v>34125</v>
      </c>
      <c r="G36" s="182">
        <v>34124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34125</v>
      </c>
      <c r="N36" s="182">
        <v>34124</v>
      </c>
      <c r="O36" s="92">
        <f t="shared" si="0"/>
        <v>0</v>
      </c>
      <c r="P36" s="93">
        <f t="shared" si="1"/>
        <v>34125</v>
      </c>
      <c r="Q36" s="93">
        <f t="shared" si="2"/>
        <v>0</v>
      </c>
      <c r="R36" s="92">
        <f t="shared" si="3"/>
        <v>0</v>
      </c>
    </row>
    <row r="37" spans="1:18" s="95" customFormat="1" x14ac:dyDescent="0.2">
      <c r="A37" s="95" t="s">
        <v>398</v>
      </c>
      <c r="B37" s="109" t="s">
        <v>396</v>
      </c>
      <c r="C37" s="95" t="s">
        <v>128</v>
      </c>
      <c r="D37" s="95" t="s">
        <v>129</v>
      </c>
      <c r="E37" s="182">
        <v>87953250</v>
      </c>
      <c r="F37" s="182">
        <v>87953250</v>
      </c>
      <c r="G37" s="182">
        <v>87953250</v>
      </c>
      <c r="H37" s="182">
        <v>0</v>
      </c>
      <c r="I37" s="182">
        <v>13548605.1</v>
      </c>
      <c r="J37" s="182">
        <v>0</v>
      </c>
      <c r="K37" s="182">
        <v>51428018.899999999</v>
      </c>
      <c r="L37" s="182">
        <v>51428018.899999999</v>
      </c>
      <c r="M37" s="182">
        <v>22976626</v>
      </c>
      <c r="N37" s="182">
        <v>22976626</v>
      </c>
      <c r="O37" s="92">
        <f t="shared" si="0"/>
        <v>0.58471993814895984</v>
      </c>
      <c r="P37" s="93">
        <f t="shared" si="1"/>
        <v>87953250</v>
      </c>
      <c r="Q37" s="93">
        <f t="shared" si="2"/>
        <v>51428018.899999999</v>
      </c>
      <c r="R37" s="92">
        <f t="shared" si="3"/>
        <v>0.58471993814895984</v>
      </c>
    </row>
    <row r="38" spans="1:18" s="95" customFormat="1" x14ac:dyDescent="0.2">
      <c r="A38" s="95" t="s">
        <v>398</v>
      </c>
      <c r="B38" s="109" t="s">
        <v>396</v>
      </c>
      <c r="C38" s="95" t="s">
        <v>130</v>
      </c>
      <c r="D38" s="95" t="s">
        <v>131</v>
      </c>
      <c r="E38" s="182">
        <v>16800013</v>
      </c>
      <c r="F38" s="182">
        <v>16800013</v>
      </c>
      <c r="G38" s="182">
        <v>16800013</v>
      </c>
      <c r="H38" s="182">
        <v>0</v>
      </c>
      <c r="I38" s="182">
        <v>693232.8</v>
      </c>
      <c r="J38" s="182">
        <v>15000</v>
      </c>
      <c r="K38" s="182">
        <v>7691072.5499999998</v>
      </c>
      <c r="L38" s="182">
        <v>7691072.5499999998</v>
      </c>
      <c r="M38" s="182">
        <v>8400707.6500000004</v>
      </c>
      <c r="N38" s="182">
        <v>8400707.6500000004</v>
      </c>
      <c r="O38" s="92">
        <f t="shared" si="0"/>
        <v>0.45780158324877485</v>
      </c>
      <c r="P38" s="93">
        <f t="shared" si="1"/>
        <v>16800013</v>
      </c>
      <c r="Q38" s="93">
        <f t="shared" si="2"/>
        <v>7691072.5499999998</v>
      </c>
      <c r="R38" s="92">
        <f t="shared" si="3"/>
        <v>0.45780158324877485</v>
      </c>
    </row>
    <row r="39" spans="1:18" s="95" customFormat="1" x14ac:dyDescent="0.2">
      <c r="A39" s="95" t="s">
        <v>398</v>
      </c>
      <c r="B39" s="109" t="s">
        <v>396</v>
      </c>
      <c r="C39" s="95" t="s">
        <v>132</v>
      </c>
      <c r="D39" s="95" t="s">
        <v>133</v>
      </c>
      <c r="E39" s="182">
        <v>93742800</v>
      </c>
      <c r="F39" s="182">
        <v>109832800</v>
      </c>
      <c r="G39" s="182">
        <v>100376600</v>
      </c>
      <c r="H39" s="182">
        <v>3358435</v>
      </c>
      <c r="I39" s="182">
        <v>44679004.369999997</v>
      </c>
      <c r="J39" s="182">
        <v>22896910.5</v>
      </c>
      <c r="K39" s="182">
        <v>483447.9</v>
      </c>
      <c r="L39" s="182">
        <v>483447.9</v>
      </c>
      <c r="M39" s="182">
        <v>38415002.229999997</v>
      </c>
      <c r="N39" s="182">
        <v>28958802.23</v>
      </c>
      <c r="O39" s="92">
        <f t="shared" si="0"/>
        <v>4.4016714496944451E-3</v>
      </c>
      <c r="P39" s="93">
        <f t="shared" si="1"/>
        <v>109832800</v>
      </c>
      <c r="Q39" s="93">
        <f t="shared" si="2"/>
        <v>483447.9</v>
      </c>
      <c r="R39" s="92">
        <f t="shared" si="3"/>
        <v>4.4016714496944451E-3</v>
      </c>
    </row>
    <row r="40" spans="1:18" s="95" customFormat="1" x14ac:dyDescent="0.2">
      <c r="A40" s="95" t="s">
        <v>398</v>
      </c>
      <c r="B40" s="109" t="s">
        <v>396</v>
      </c>
      <c r="C40" s="95" t="s">
        <v>134</v>
      </c>
      <c r="D40" s="95" t="s">
        <v>135</v>
      </c>
      <c r="E40" s="182">
        <v>63918000</v>
      </c>
      <c r="F40" s="182">
        <v>54618000</v>
      </c>
      <c r="G40" s="182">
        <v>54618000</v>
      </c>
      <c r="H40" s="182">
        <v>3000000</v>
      </c>
      <c r="I40" s="182">
        <v>41444098.700000003</v>
      </c>
      <c r="J40" s="182">
        <v>343790</v>
      </c>
      <c r="K40" s="182">
        <v>483447.9</v>
      </c>
      <c r="L40" s="182">
        <v>483447.9</v>
      </c>
      <c r="M40" s="182">
        <v>9346663.4000000004</v>
      </c>
      <c r="N40" s="182">
        <v>9346663.4000000004</v>
      </c>
      <c r="O40" s="92">
        <f t="shared" si="0"/>
        <v>8.8514390860156E-3</v>
      </c>
      <c r="P40" s="93">
        <f t="shared" si="1"/>
        <v>54618000</v>
      </c>
      <c r="Q40" s="93">
        <f t="shared" si="2"/>
        <v>483447.9</v>
      </c>
      <c r="R40" s="92">
        <f t="shared" si="3"/>
        <v>8.8514390860156E-3</v>
      </c>
    </row>
    <row r="41" spans="1:18" s="95" customFormat="1" x14ac:dyDescent="0.2">
      <c r="A41" s="95" t="s">
        <v>398</v>
      </c>
      <c r="B41" s="109" t="s">
        <v>396</v>
      </c>
      <c r="C41" s="95" t="s">
        <v>138</v>
      </c>
      <c r="D41" s="95" t="s">
        <v>139</v>
      </c>
      <c r="E41" s="182">
        <v>26824800</v>
      </c>
      <c r="F41" s="182">
        <v>26824800</v>
      </c>
      <c r="G41" s="182">
        <v>17618600</v>
      </c>
      <c r="H41" s="182">
        <v>358435</v>
      </c>
      <c r="I41" s="182">
        <v>264250.2</v>
      </c>
      <c r="J41" s="182">
        <v>86540</v>
      </c>
      <c r="K41" s="182">
        <v>0</v>
      </c>
      <c r="L41" s="182">
        <v>0</v>
      </c>
      <c r="M41" s="182">
        <v>26115574.800000001</v>
      </c>
      <c r="N41" s="182">
        <v>16909374.800000001</v>
      </c>
      <c r="O41" s="92">
        <f t="shared" si="0"/>
        <v>0</v>
      </c>
      <c r="P41" s="93">
        <f t="shared" si="1"/>
        <v>26824800</v>
      </c>
      <c r="Q41" s="93">
        <f t="shared" si="2"/>
        <v>0</v>
      </c>
      <c r="R41" s="92">
        <f t="shared" si="3"/>
        <v>0</v>
      </c>
    </row>
    <row r="42" spans="1:18" s="95" customFormat="1" x14ac:dyDescent="0.2">
      <c r="A42" s="95" t="s">
        <v>398</v>
      </c>
      <c r="B42" s="109" t="s">
        <v>396</v>
      </c>
      <c r="C42" s="95" t="s">
        <v>382</v>
      </c>
      <c r="D42" s="95" t="s">
        <v>383</v>
      </c>
      <c r="E42" s="182">
        <v>1000000</v>
      </c>
      <c r="F42" s="182">
        <v>1000000</v>
      </c>
      <c r="G42" s="182">
        <v>750000</v>
      </c>
      <c r="H42" s="182">
        <v>0</v>
      </c>
      <c r="I42" s="182">
        <v>0</v>
      </c>
      <c r="J42" s="182">
        <v>0</v>
      </c>
      <c r="K42" s="182">
        <v>0</v>
      </c>
      <c r="L42" s="182">
        <v>0</v>
      </c>
      <c r="M42" s="182">
        <v>1000000</v>
      </c>
      <c r="N42" s="182">
        <v>750000</v>
      </c>
      <c r="O42" s="92">
        <f t="shared" si="0"/>
        <v>0</v>
      </c>
      <c r="P42" s="93">
        <f t="shared" si="1"/>
        <v>1000000</v>
      </c>
      <c r="Q42" s="93">
        <f t="shared" si="2"/>
        <v>0</v>
      </c>
      <c r="R42" s="92">
        <f t="shared" si="3"/>
        <v>0</v>
      </c>
    </row>
    <row r="43" spans="1:18" s="95" customFormat="1" x14ac:dyDescent="0.2">
      <c r="A43" s="95" t="s">
        <v>398</v>
      </c>
      <c r="B43" s="109" t="s">
        <v>396</v>
      </c>
      <c r="C43" s="95" t="s">
        <v>144</v>
      </c>
      <c r="D43" s="95" t="s">
        <v>145</v>
      </c>
      <c r="E43" s="182">
        <v>2000000</v>
      </c>
      <c r="F43" s="182">
        <v>27390000</v>
      </c>
      <c r="G43" s="182">
        <v>27390000</v>
      </c>
      <c r="H43" s="182">
        <v>0</v>
      </c>
      <c r="I43" s="182">
        <v>2970655.47</v>
      </c>
      <c r="J43" s="182">
        <v>22466580.5</v>
      </c>
      <c r="K43" s="182">
        <v>0</v>
      </c>
      <c r="L43" s="182">
        <v>0</v>
      </c>
      <c r="M43" s="182">
        <v>1952764.03</v>
      </c>
      <c r="N43" s="182">
        <v>1952764.03</v>
      </c>
      <c r="O43" s="92">
        <v>0</v>
      </c>
      <c r="P43" s="93">
        <f t="shared" si="1"/>
        <v>27390000</v>
      </c>
      <c r="Q43" s="93">
        <f t="shared" si="2"/>
        <v>0</v>
      </c>
      <c r="R43" s="92">
        <v>0</v>
      </c>
    </row>
    <row r="44" spans="1:18" s="95" customFormat="1" x14ac:dyDescent="0.2">
      <c r="A44" s="95" t="s">
        <v>398</v>
      </c>
      <c r="B44" s="109" t="s">
        <v>396</v>
      </c>
      <c r="C44" s="95" t="s">
        <v>146</v>
      </c>
      <c r="D44" s="95" t="s">
        <v>147</v>
      </c>
      <c r="E44" s="182">
        <v>1902404407</v>
      </c>
      <c r="F44" s="182">
        <v>1560058907</v>
      </c>
      <c r="G44" s="182">
        <v>1509658907</v>
      </c>
      <c r="H44" s="182">
        <v>168542115.91999999</v>
      </c>
      <c r="I44" s="182">
        <v>469897561.35000002</v>
      </c>
      <c r="J44" s="182">
        <v>79559133.849999994</v>
      </c>
      <c r="K44" s="182">
        <v>438894726.31999999</v>
      </c>
      <c r="L44" s="182">
        <v>438894726.31999999</v>
      </c>
      <c r="M44" s="182">
        <v>403165369.56</v>
      </c>
      <c r="N44" s="182">
        <v>352765369.56</v>
      </c>
      <c r="O44" s="92">
        <f t="shared" si="0"/>
        <v>0.28133214992759242</v>
      </c>
      <c r="P44" s="93">
        <f t="shared" si="1"/>
        <v>1560058907</v>
      </c>
      <c r="Q44" s="93">
        <f t="shared" si="2"/>
        <v>438894726.31999999</v>
      </c>
      <c r="R44" s="92">
        <f t="shared" si="3"/>
        <v>0.28133214992759242</v>
      </c>
    </row>
    <row r="45" spans="1:18" s="95" customFormat="1" x14ac:dyDescent="0.2">
      <c r="A45" s="95" t="s">
        <v>398</v>
      </c>
      <c r="B45" s="109" t="s">
        <v>396</v>
      </c>
      <c r="C45" s="95" t="s">
        <v>150</v>
      </c>
      <c r="D45" s="95" t="s">
        <v>384</v>
      </c>
      <c r="E45" s="182">
        <v>40000000</v>
      </c>
      <c r="F45" s="182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92" t="e">
        <f t="shared" si="0"/>
        <v>#DIV/0!</v>
      </c>
      <c r="P45" s="93">
        <f t="shared" si="1"/>
        <v>0</v>
      </c>
      <c r="Q45" s="93">
        <f t="shared" si="2"/>
        <v>0</v>
      </c>
      <c r="R45" s="92" t="e">
        <f t="shared" si="3"/>
        <v>#DIV/0!</v>
      </c>
    </row>
    <row r="46" spans="1:18" s="95" customFormat="1" x14ac:dyDescent="0.2">
      <c r="A46" s="95" t="s">
        <v>398</v>
      </c>
      <c r="B46" s="109" t="s">
        <v>396</v>
      </c>
      <c r="C46" s="95" t="s">
        <v>151</v>
      </c>
      <c r="D46" s="95" t="s">
        <v>152</v>
      </c>
      <c r="E46" s="182">
        <v>146000000</v>
      </c>
      <c r="F46" s="182">
        <v>88616500</v>
      </c>
      <c r="G46" s="182">
        <v>88616500</v>
      </c>
      <c r="H46" s="182">
        <v>0</v>
      </c>
      <c r="I46" s="182">
        <v>45936800</v>
      </c>
      <c r="J46" s="182">
        <v>0</v>
      </c>
      <c r="K46" s="182">
        <v>32459250</v>
      </c>
      <c r="L46" s="182">
        <v>32459250</v>
      </c>
      <c r="M46" s="182">
        <v>10220450</v>
      </c>
      <c r="N46" s="182">
        <v>10220450</v>
      </c>
      <c r="O46" s="92">
        <f t="shared" si="0"/>
        <v>0.36628900938312842</v>
      </c>
      <c r="P46" s="93">
        <f t="shared" si="1"/>
        <v>88616500</v>
      </c>
      <c r="Q46" s="93">
        <f t="shared" si="2"/>
        <v>32459250</v>
      </c>
      <c r="R46" s="92">
        <f t="shared" si="3"/>
        <v>0.36628900938312842</v>
      </c>
    </row>
    <row r="47" spans="1:18" s="95" customFormat="1" x14ac:dyDescent="0.2">
      <c r="A47" s="95" t="s">
        <v>398</v>
      </c>
      <c r="B47" s="109" t="s">
        <v>396</v>
      </c>
      <c r="C47" s="95" t="s">
        <v>153</v>
      </c>
      <c r="D47" s="95" t="s">
        <v>385</v>
      </c>
      <c r="E47" s="182">
        <v>161475000</v>
      </c>
      <c r="F47" s="182">
        <v>97513000</v>
      </c>
      <c r="G47" s="182">
        <v>97513000</v>
      </c>
      <c r="H47" s="182">
        <v>0</v>
      </c>
      <c r="I47" s="182">
        <v>58679143.479999997</v>
      </c>
      <c r="J47" s="182">
        <v>0</v>
      </c>
      <c r="K47" s="182">
        <v>8508900</v>
      </c>
      <c r="L47" s="182">
        <v>8508900</v>
      </c>
      <c r="M47" s="182">
        <v>30324956.52</v>
      </c>
      <c r="N47" s="182">
        <v>30324956.52</v>
      </c>
      <c r="O47" s="92">
        <f t="shared" si="0"/>
        <v>8.7259134679478628E-2</v>
      </c>
      <c r="P47" s="93">
        <f t="shared" si="1"/>
        <v>97513000</v>
      </c>
      <c r="Q47" s="93">
        <f t="shared" si="2"/>
        <v>8508900</v>
      </c>
      <c r="R47" s="92">
        <f t="shared" si="3"/>
        <v>8.7259134679478628E-2</v>
      </c>
    </row>
    <row r="48" spans="1:18" s="95" customFormat="1" x14ac:dyDescent="0.2">
      <c r="A48" s="95" t="s">
        <v>398</v>
      </c>
      <c r="B48" s="109" t="s">
        <v>396</v>
      </c>
      <c r="C48" s="95" t="s">
        <v>154</v>
      </c>
      <c r="D48" s="95" t="s">
        <v>155</v>
      </c>
      <c r="E48" s="182">
        <v>785787896</v>
      </c>
      <c r="F48" s="182">
        <v>785787896</v>
      </c>
      <c r="G48" s="182">
        <v>735387896</v>
      </c>
      <c r="H48" s="182">
        <v>96921565.920000002</v>
      </c>
      <c r="I48" s="182">
        <v>150409808.88999999</v>
      </c>
      <c r="J48" s="182">
        <v>52977514.100000001</v>
      </c>
      <c r="K48" s="182">
        <v>219323994.41</v>
      </c>
      <c r="L48" s="182">
        <v>219323994.41</v>
      </c>
      <c r="M48" s="182">
        <v>266155012.68000001</v>
      </c>
      <c r="N48" s="182">
        <v>215755012.68000001</v>
      </c>
      <c r="O48" s="92">
        <f t="shared" si="0"/>
        <v>0.27911348027432581</v>
      </c>
      <c r="P48" s="93">
        <f t="shared" si="1"/>
        <v>785787896</v>
      </c>
      <c r="Q48" s="93">
        <f t="shared" si="2"/>
        <v>219323994.41</v>
      </c>
      <c r="R48" s="92">
        <f t="shared" si="3"/>
        <v>0.27911348027432581</v>
      </c>
    </row>
    <row r="49" spans="1:18" s="95" customFormat="1" x14ac:dyDescent="0.2">
      <c r="A49" s="95" t="s">
        <v>398</v>
      </c>
      <c r="B49" s="109" t="s">
        <v>396</v>
      </c>
      <c r="C49" s="95" t="s">
        <v>156</v>
      </c>
      <c r="D49" s="95" t="s">
        <v>157</v>
      </c>
      <c r="E49" s="182">
        <v>769141511</v>
      </c>
      <c r="F49" s="182">
        <v>588141511</v>
      </c>
      <c r="G49" s="182">
        <v>588141511</v>
      </c>
      <c r="H49" s="182">
        <v>71620550</v>
      </c>
      <c r="I49" s="182">
        <v>214871808.97999999</v>
      </c>
      <c r="J49" s="182">
        <v>26581619.75</v>
      </c>
      <c r="K49" s="182">
        <v>178602581.91</v>
      </c>
      <c r="L49" s="182">
        <v>178602581.91</v>
      </c>
      <c r="M49" s="182">
        <v>96464950.359999999</v>
      </c>
      <c r="N49" s="182">
        <v>96464950.359999999</v>
      </c>
      <c r="O49" s="92">
        <f t="shared" si="0"/>
        <v>0.30367280419694775</v>
      </c>
      <c r="P49" s="93">
        <f t="shared" si="1"/>
        <v>588141511</v>
      </c>
      <c r="Q49" s="93">
        <f t="shared" si="2"/>
        <v>178602581.91</v>
      </c>
      <c r="R49" s="92">
        <f t="shared" si="3"/>
        <v>0.30367280419694775</v>
      </c>
    </row>
    <row r="50" spans="1:18" s="95" customFormat="1" x14ac:dyDescent="0.2">
      <c r="A50" s="95" t="s">
        <v>398</v>
      </c>
      <c r="B50" s="109" t="s">
        <v>396</v>
      </c>
      <c r="C50" s="95" t="s">
        <v>158</v>
      </c>
      <c r="D50" s="95" t="s">
        <v>159</v>
      </c>
      <c r="E50" s="182">
        <v>130820840</v>
      </c>
      <c r="F50" s="182">
        <v>53894795</v>
      </c>
      <c r="G50" s="182">
        <v>53327708</v>
      </c>
      <c r="H50" s="182">
        <v>0</v>
      </c>
      <c r="I50" s="182">
        <v>28012279.84</v>
      </c>
      <c r="J50" s="182">
        <v>0</v>
      </c>
      <c r="K50" s="182">
        <v>4481445.78</v>
      </c>
      <c r="L50" s="182">
        <v>4436945.78</v>
      </c>
      <c r="M50" s="182">
        <v>21401069.379999999</v>
      </c>
      <c r="N50" s="182">
        <v>20833982.379999999</v>
      </c>
      <c r="O50" s="92">
        <f t="shared" si="0"/>
        <v>8.3151736266925222E-2</v>
      </c>
      <c r="P50" s="93">
        <f t="shared" si="1"/>
        <v>53894795</v>
      </c>
      <c r="Q50" s="93">
        <f t="shared" si="2"/>
        <v>4481445.78</v>
      </c>
      <c r="R50" s="92">
        <f t="shared" si="3"/>
        <v>8.3151736266925222E-2</v>
      </c>
    </row>
    <row r="51" spans="1:18" s="95" customFormat="1" ht="14.25" customHeight="1" x14ac:dyDescent="0.2">
      <c r="A51" s="95" t="s">
        <v>398</v>
      </c>
      <c r="B51" s="109" t="s">
        <v>396</v>
      </c>
      <c r="C51" s="95" t="s">
        <v>160</v>
      </c>
      <c r="D51" s="95" t="s">
        <v>161</v>
      </c>
      <c r="E51" s="182">
        <v>21864490</v>
      </c>
      <c r="F51" s="182">
        <v>17826271</v>
      </c>
      <c r="G51" s="182">
        <v>17826271</v>
      </c>
      <c r="H51" s="182">
        <v>0</v>
      </c>
      <c r="I51" s="182">
        <v>16335259.32</v>
      </c>
      <c r="J51" s="182">
        <v>0</v>
      </c>
      <c r="K51" s="182">
        <v>52792.68</v>
      </c>
      <c r="L51" s="182">
        <v>52792.68</v>
      </c>
      <c r="M51" s="182">
        <v>1438219</v>
      </c>
      <c r="N51" s="182">
        <v>1438219</v>
      </c>
      <c r="O51" s="92">
        <f t="shared" si="0"/>
        <v>2.9615100095808037E-3</v>
      </c>
      <c r="P51" s="93">
        <f t="shared" si="1"/>
        <v>17826271</v>
      </c>
      <c r="Q51" s="93">
        <f t="shared" si="2"/>
        <v>52792.68</v>
      </c>
      <c r="R51" s="92">
        <f t="shared" si="3"/>
        <v>2.9615100095808037E-3</v>
      </c>
    </row>
    <row r="52" spans="1:18" s="95" customFormat="1" ht="14.25" customHeight="1" x14ac:dyDescent="0.2">
      <c r="A52" s="95" t="s">
        <v>398</v>
      </c>
      <c r="B52" s="109" t="s">
        <v>396</v>
      </c>
      <c r="C52" s="95" t="s">
        <v>162</v>
      </c>
      <c r="D52" s="95" t="s">
        <v>163</v>
      </c>
      <c r="E52" s="182">
        <v>54108350</v>
      </c>
      <c r="F52" s="182">
        <v>28188350</v>
      </c>
      <c r="G52" s="182">
        <v>27621263</v>
      </c>
      <c r="H52" s="182">
        <v>0</v>
      </c>
      <c r="I52" s="182">
        <v>6415587.4000000004</v>
      </c>
      <c r="J52" s="182">
        <v>0</v>
      </c>
      <c r="K52" s="182">
        <v>1809913</v>
      </c>
      <c r="L52" s="182">
        <v>1765413</v>
      </c>
      <c r="M52" s="182">
        <v>19962849.600000001</v>
      </c>
      <c r="N52" s="182">
        <v>19395762.600000001</v>
      </c>
      <c r="O52" s="92">
        <f t="shared" si="0"/>
        <v>6.4207837635051362E-2</v>
      </c>
      <c r="P52" s="93">
        <f t="shared" si="1"/>
        <v>28188350</v>
      </c>
      <c r="Q52" s="93">
        <f t="shared" si="2"/>
        <v>1809913</v>
      </c>
      <c r="R52" s="92">
        <f t="shared" si="3"/>
        <v>6.4207837635051362E-2</v>
      </c>
    </row>
    <row r="53" spans="1:18" s="102" customFormat="1" x14ac:dyDescent="0.2">
      <c r="A53" s="95" t="s">
        <v>398</v>
      </c>
      <c r="B53" s="109" t="s">
        <v>396</v>
      </c>
      <c r="C53" s="95" t="s">
        <v>164</v>
      </c>
      <c r="D53" s="95" t="s">
        <v>165</v>
      </c>
      <c r="E53" s="182">
        <v>35700000</v>
      </c>
      <c r="F53" s="182">
        <v>5000000</v>
      </c>
      <c r="G53" s="182">
        <v>5000000</v>
      </c>
      <c r="H53" s="182">
        <v>0</v>
      </c>
      <c r="I53" s="182">
        <v>3501086.68</v>
      </c>
      <c r="J53" s="182">
        <v>0</v>
      </c>
      <c r="K53" s="182">
        <v>1498913.32</v>
      </c>
      <c r="L53" s="182">
        <v>1498913.32</v>
      </c>
      <c r="M53" s="182">
        <v>0</v>
      </c>
      <c r="N53" s="182">
        <v>0</v>
      </c>
      <c r="O53" s="92">
        <f t="shared" si="0"/>
        <v>0.29978266400000003</v>
      </c>
      <c r="P53" s="93">
        <f t="shared" si="1"/>
        <v>5000000</v>
      </c>
      <c r="Q53" s="93">
        <f t="shared" si="2"/>
        <v>1498913.32</v>
      </c>
      <c r="R53" s="92">
        <f t="shared" si="3"/>
        <v>0.29978266400000003</v>
      </c>
    </row>
    <row r="54" spans="1:18" s="102" customFormat="1" x14ac:dyDescent="0.2">
      <c r="A54" s="95" t="s">
        <v>398</v>
      </c>
      <c r="B54" s="109" t="s">
        <v>396</v>
      </c>
      <c r="C54" s="95" t="s">
        <v>166</v>
      </c>
      <c r="D54" s="95" t="s">
        <v>167</v>
      </c>
      <c r="E54" s="182">
        <v>19148000</v>
      </c>
      <c r="F54" s="182">
        <v>2880174</v>
      </c>
      <c r="G54" s="182">
        <v>2880174</v>
      </c>
      <c r="H54" s="182">
        <v>0</v>
      </c>
      <c r="I54" s="182">
        <v>1760346.44</v>
      </c>
      <c r="J54" s="182">
        <v>0</v>
      </c>
      <c r="K54" s="182">
        <v>1119826.78</v>
      </c>
      <c r="L54" s="182">
        <v>1119826.78</v>
      </c>
      <c r="M54" s="182">
        <v>0.78</v>
      </c>
      <c r="N54" s="182">
        <v>0.78</v>
      </c>
      <c r="O54" s="92">
        <f t="shared" si="0"/>
        <v>0.38880525273820266</v>
      </c>
      <c r="P54" s="93">
        <f t="shared" si="1"/>
        <v>2880174</v>
      </c>
      <c r="Q54" s="93">
        <f t="shared" si="2"/>
        <v>1119826.78</v>
      </c>
      <c r="R54" s="92">
        <f t="shared" si="3"/>
        <v>0.38880525273820266</v>
      </c>
    </row>
    <row r="55" spans="1:18" s="102" customFormat="1" x14ac:dyDescent="0.2">
      <c r="A55" s="95" t="s">
        <v>398</v>
      </c>
      <c r="B55" s="109" t="s">
        <v>396</v>
      </c>
      <c r="C55" s="95" t="s">
        <v>168</v>
      </c>
      <c r="D55" s="95" t="s">
        <v>169</v>
      </c>
      <c r="E55" s="182">
        <v>92500000</v>
      </c>
      <c r="F55" s="182">
        <v>92500000</v>
      </c>
      <c r="G55" s="182">
        <v>92500000</v>
      </c>
      <c r="H55" s="182">
        <v>0</v>
      </c>
      <c r="I55" s="182">
        <v>78532737.439999998</v>
      </c>
      <c r="J55" s="182">
        <v>0</v>
      </c>
      <c r="K55" s="182">
        <v>0</v>
      </c>
      <c r="L55" s="182">
        <v>0</v>
      </c>
      <c r="M55" s="182">
        <v>13967262.560000001</v>
      </c>
      <c r="N55" s="182">
        <v>13967262.560000001</v>
      </c>
      <c r="O55" s="92">
        <f t="shared" si="0"/>
        <v>0</v>
      </c>
      <c r="P55" s="93">
        <f t="shared" si="1"/>
        <v>92500000</v>
      </c>
      <c r="Q55" s="93">
        <f t="shared" si="2"/>
        <v>0</v>
      </c>
      <c r="R55" s="92">
        <f t="shared" si="3"/>
        <v>0</v>
      </c>
    </row>
    <row r="56" spans="1:18" s="102" customFormat="1" x14ac:dyDescent="0.2">
      <c r="A56" s="95" t="s">
        <v>398</v>
      </c>
      <c r="B56" s="109" t="s">
        <v>396</v>
      </c>
      <c r="C56" s="95" t="s">
        <v>170</v>
      </c>
      <c r="D56" s="95" t="s">
        <v>171</v>
      </c>
      <c r="E56" s="182">
        <v>92500000</v>
      </c>
      <c r="F56" s="182">
        <v>92500000</v>
      </c>
      <c r="G56" s="182">
        <v>92500000</v>
      </c>
      <c r="H56" s="182">
        <v>0</v>
      </c>
      <c r="I56" s="182">
        <v>78532737.439999998</v>
      </c>
      <c r="J56" s="182">
        <v>0</v>
      </c>
      <c r="K56" s="182">
        <v>0</v>
      </c>
      <c r="L56" s="182">
        <v>0</v>
      </c>
      <c r="M56" s="182">
        <v>13967262.560000001</v>
      </c>
      <c r="N56" s="182">
        <v>13967262.560000001</v>
      </c>
      <c r="O56" s="92">
        <f t="shared" si="0"/>
        <v>0</v>
      </c>
      <c r="P56" s="93">
        <f t="shared" si="1"/>
        <v>92500000</v>
      </c>
      <c r="Q56" s="93">
        <f t="shared" si="2"/>
        <v>0</v>
      </c>
      <c r="R56" s="92">
        <f t="shared" si="3"/>
        <v>0</v>
      </c>
    </row>
    <row r="57" spans="1:18" s="102" customFormat="1" x14ac:dyDescent="0.2">
      <c r="A57" s="95" t="s">
        <v>398</v>
      </c>
      <c r="B57" s="109" t="s">
        <v>396</v>
      </c>
      <c r="C57" s="95" t="s">
        <v>172</v>
      </c>
      <c r="D57" s="95" t="s">
        <v>173</v>
      </c>
      <c r="E57" s="182">
        <v>38010000</v>
      </c>
      <c r="F57" s="182">
        <v>6735847</v>
      </c>
      <c r="G57" s="182">
        <v>4192423.5</v>
      </c>
      <c r="H57" s="182">
        <v>0</v>
      </c>
      <c r="I57" s="182">
        <v>1618165</v>
      </c>
      <c r="J57" s="182">
        <v>0</v>
      </c>
      <c r="K57" s="182">
        <v>30835</v>
      </c>
      <c r="L57" s="182">
        <v>30835</v>
      </c>
      <c r="M57" s="182">
        <v>5086847</v>
      </c>
      <c r="N57" s="182">
        <v>2543423.5</v>
      </c>
      <c r="O57" s="92">
        <f t="shared" si="0"/>
        <v>4.5777464957265212E-3</v>
      </c>
      <c r="P57" s="93">
        <f t="shared" si="1"/>
        <v>6735847</v>
      </c>
      <c r="Q57" s="93">
        <f t="shared" si="2"/>
        <v>30835</v>
      </c>
      <c r="R57" s="92">
        <f t="shared" si="3"/>
        <v>4.5777464957265212E-3</v>
      </c>
    </row>
    <row r="58" spans="1:18" s="102" customFormat="1" x14ac:dyDescent="0.2">
      <c r="A58" s="95" t="s">
        <v>398</v>
      </c>
      <c r="B58" s="109" t="s">
        <v>396</v>
      </c>
      <c r="C58" s="95" t="s">
        <v>174</v>
      </c>
      <c r="D58" s="95" t="s">
        <v>175</v>
      </c>
      <c r="E58" s="182">
        <v>27922000</v>
      </c>
      <c r="F58" s="182">
        <v>6213847</v>
      </c>
      <c r="G58" s="182">
        <v>3670423.5</v>
      </c>
      <c r="H58" s="182">
        <v>0</v>
      </c>
      <c r="I58" s="182">
        <v>1127000</v>
      </c>
      <c r="J58" s="182">
        <v>0</v>
      </c>
      <c r="K58" s="182">
        <v>0</v>
      </c>
      <c r="L58" s="182">
        <v>0</v>
      </c>
      <c r="M58" s="182">
        <v>5086847</v>
      </c>
      <c r="N58" s="182">
        <v>2543423.5</v>
      </c>
      <c r="O58" s="92">
        <f t="shared" si="0"/>
        <v>0</v>
      </c>
      <c r="P58" s="93">
        <f t="shared" si="1"/>
        <v>6213847</v>
      </c>
      <c r="Q58" s="93">
        <f t="shared" si="2"/>
        <v>0</v>
      </c>
      <c r="R58" s="92">
        <f t="shared" si="3"/>
        <v>0</v>
      </c>
    </row>
    <row r="59" spans="1:18" s="102" customFormat="1" x14ac:dyDescent="0.2">
      <c r="A59" s="95" t="s">
        <v>398</v>
      </c>
      <c r="B59" s="109" t="s">
        <v>396</v>
      </c>
      <c r="C59" s="95" t="s">
        <v>176</v>
      </c>
      <c r="D59" s="95" t="s">
        <v>177</v>
      </c>
      <c r="E59" s="182">
        <v>8000000</v>
      </c>
      <c r="F59" s="182">
        <v>0</v>
      </c>
      <c r="G59" s="182">
        <v>0</v>
      </c>
      <c r="H59" s="182">
        <v>0</v>
      </c>
      <c r="I59" s="182">
        <v>0</v>
      </c>
      <c r="J59" s="182">
        <v>0</v>
      </c>
      <c r="K59" s="182">
        <v>0</v>
      </c>
      <c r="L59" s="182">
        <v>0</v>
      </c>
      <c r="M59" s="182">
        <v>0</v>
      </c>
      <c r="N59" s="182">
        <v>0</v>
      </c>
      <c r="O59" s="92" t="e">
        <f t="shared" si="0"/>
        <v>#DIV/0!</v>
      </c>
      <c r="P59" s="93">
        <f t="shared" si="1"/>
        <v>0</v>
      </c>
      <c r="Q59" s="93">
        <f t="shared" si="2"/>
        <v>0</v>
      </c>
      <c r="R59" s="92" t="e">
        <f t="shared" si="3"/>
        <v>#DIV/0!</v>
      </c>
    </row>
    <row r="60" spans="1:18" s="102" customFormat="1" x14ac:dyDescent="0.2">
      <c r="A60" s="95" t="s">
        <v>398</v>
      </c>
      <c r="B60" s="109" t="s">
        <v>396</v>
      </c>
      <c r="C60" s="95" t="s">
        <v>178</v>
      </c>
      <c r="D60" s="95" t="s">
        <v>179</v>
      </c>
      <c r="E60" s="182">
        <v>2088000</v>
      </c>
      <c r="F60" s="182">
        <v>522000</v>
      </c>
      <c r="G60" s="182">
        <v>522000</v>
      </c>
      <c r="H60" s="182">
        <v>0</v>
      </c>
      <c r="I60" s="182">
        <v>491165</v>
      </c>
      <c r="J60" s="182">
        <v>0</v>
      </c>
      <c r="K60" s="182">
        <v>30835</v>
      </c>
      <c r="L60" s="182">
        <v>30835</v>
      </c>
      <c r="M60" s="182">
        <v>0</v>
      </c>
      <c r="N60" s="182">
        <v>0</v>
      </c>
      <c r="O60" s="92">
        <f t="shared" si="0"/>
        <v>5.907088122605364E-2</v>
      </c>
      <c r="P60" s="93">
        <f t="shared" si="1"/>
        <v>522000</v>
      </c>
      <c r="Q60" s="93">
        <f t="shared" si="2"/>
        <v>30835</v>
      </c>
      <c r="R60" s="92">
        <f t="shared" si="3"/>
        <v>5.907088122605364E-2</v>
      </c>
    </row>
    <row r="61" spans="1:18" s="102" customFormat="1" x14ac:dyDescent="0.2">
      <c r="A61" s="95" t="s">
        <v>398</v>
      </c>
      <c r="B61" s="109" t="s">
        <v>396</v>
      </c>
      <c r="C61" s="95" t="s">
        <v>180</v>
      </c>
      <c r="D61" s="95" t="s">
        <v>181</v>
      </c>
      <c r="E61" s="182">
        <v>280842400</v>
      </c>
      <c r="F61" s="182">
        <v>207807340</v>
      </c>
      <c r="G61" s="182">
        <v>205919370</v>
      </c>
      <c r="H61" s="182">
        <v>24358573.800000001</v>
      </c>
      <c r="I61" s="182">
        <v>47564268.659999996</v>
      </c>
      <c r="J61" s="182">
        <v>4980360.3</v>
      </c>
      <c r="K61" s="182">
        <v>87114761.209999993</v>
      </c>
      <c r="L61" s="182">
        <v>87114761.209999993</v>
      </c>
      <c r="M61" s="182">
        <v>43789376.030000001</v>
      </c>
      <c r="N61" s="182">
        <v>41901406.030000001</v>
      </c>
      <c r="O61" s="92">
        <f t="shared" si="0"/>
        <v>0.41920925993278196</v>
      </c>
      <c r="P61" s="93">
        <f t="shared" si="1"/>
        <v>207807340</v>
      </c>
      <c r="Q61" s="93">
        <f t="shared" si="2"/>
        <v>87114761.209999993</v>
      </c>
      <c r="R61" s="92">
        <f t="shared" si="3"/>
        <v>0.41920925993278196</v>
      </c>
    </row>
    <row r="62" spans="1:18" s="102" customFormat="1" x14ac:dyDescent="0.2">
      <c r="A62" s="95" t="s">
        <v>398</v>
      </c>
      <c r="B62" s="109" t="s">
        <v>396</v>
      </c>
      <c r="C62" s="95" t="s">
        <v>182</v>
      </c>
      <c r="D62" s="95" t="s">
        <v>183</v>
      </c>
      <c r="E62" s="182">
        <v>100000000</v>
      </c>
      <c r="F62" s="182">
        <v>55000000</v>
      </c>
      <c r="G62" s="182">
        <v>55000000</v>
      </c>
      <c r="H62" s="182">
        <v>0</v>
      </c>
      <c r="I62" s="182">
        <v>4895091.99</v>
      </c>
      <c r="J62" s="182">
        <v>110000</v>
      </c>
      <c r="K62" s="182">
        <v>31910665.09</v>
      </c>
      <c r="L62" s="182">
        <v>31910665.09</v>
      </c>
      <c r="M62" s="182">
        <v>18084242.920000002</v>
      </c>
      <c r="N62" s="182">
        <v>18084242.920000002</v>
      </c>
      <c r="O62" s="92">
        <f t="shared" si="0"/>
        <v>0.58019391072727278</v>
      </c>
      <c r="P62" s="93">
        <f t="shared" si="1"/>
        <v>55000000</v>
      </c>
      <c r="Q62" s="93">
        <f t="shared" si="2"/>
        <v>31910665.09</v>
      </c>
      <c r="R62" s="92">
        <f t="shared" si="3"/>
        <v>0.58019391072727278</v>
      </c>
    </row>
    <row r="63" spans="1:18" s="102" customFormat="1" x14ac:dyDescent="0.2">
      <c r="A63" s="95" t="s">
        <v>398</v>
      </c>
      <c r="B63" s="109" t="s">
        <v>396</v>
      </c>
      <c r="C63" s="95" t="s">
        <v>367</v>
      </c>
      <c r="D63" s="95" t="s">
        <v>368</v>
      </c>
      <c r="E63" s="182">
        <v>25000000</v>
      </c>
      <c r="F63" s="182">
        <v>23710000</v>
      </c>
      <c r="G63" s="182">
        <v>23066000</v>
      </c>
      <c r="H63" s="182">
        <v>0</v>
      </c>
      <c r="I63" s="182">
        <v>22421006.77</v>
      </c>
      <c r="J63" s="182">
        <v>0</v>
      </c>
      <c r="K63" s="182">
        <v>0</v>
      </c>
      <c r="L63" s="182">
        <v>0</v>
      </c>
      <c r="M63" s="182">
        <v>1288993.23</v>
      </c>
      <c r="N63" s="182">
        <v>644993.23</v>
      </c>
      <c r="O63" s="92">
        <f t="shared" si="0"/>
        <v>0</v>
      </c>
      <c r="P63" s="93">
        <f t="shared" si="1"/>
        <v>23710000</v>
      </c>
      <c r="Q63" s="93">
        <f t="shared" si="2"/>
        <v>0</v>
      </c>
      <c r="R63" s="92">
        <f t="shared" si="3"/>
        <v>0</v>
      </c>
    </row>
    <row r="64" spans="1:18" s="102" customFormat="1" x14ac:dyDescent="0.2">
      <c r="A64" s="95" t="s">
        <v>398</v>
      </c>
      <c r="B64" s="109" t="s">
        <v>396</v>
      </c>
      <c r="C64" s="95" t="s">
        <v>186</v>
      </c>
      <c r="D64" s="95" t="s">
        <v>187</v>
      </c>
      <c r="E64" s="182">
        <v>19000000</v>
      </c>
      <c r="F64" s="182">
        <v>11633940</v>
      </c>
      <c r="G64" s="182">
        <v>10566970</v>
      </c>
      <c r="H64" s="182">
        <v>0</v>
      </c>
      <c r="I64" s="182">
        <v>847287.69</v>
      </c>
      <c r="J64" s="182">
        <v>1160000</v>
      </c>
      <c r="K64" s="182">
        <v>2545445.5299999998</v>
      </c>
      <c r="L64" s="182">
        <v>2545445.5299999998</v>
      </c>
      <c r="M64" s="182">
        <v>7081206.7800000003</v>
      </c>
      <c r="N64" s="182">
        <v>6014236.7800000003</v>
      </c>
      <c r="O64" s="92">
        <f t="shared" si="0"/>
        <v>0.21879479608799768</v>
      </c>
      <c r="P64" s="93">
        <f t="shared" si="1"/>
        <v>11633940</v>
      </c>
      <c r="Q64" s="93">
        <f t="shared" si="2"/>
        <v>2545445.5299999998</v>
      </c>
      <c r="R64" s="92">
        <f t="shared" si="3"/>
        <v>0.21879479608799768</v>
      </c>
    </row>
    <row r="65" spans="1:18" s="102" customFormat="1" x14ac:dyDescent="0.2">
      <c r="A65" s="95" t="s">
        <v>398</v>
      </c>
      <c r="B65" s="109" t="s">
        <v>396</v>
      </c>
      <c r="C65" s="95" t="s">
        <v>188</v>
      </c>
      <c r="D65" s="95" t="s">
        <v>189</v>
      </c>
      <c r="E65" s="182">
        <v>25380000</v>
      </c>
      <c r="F65" s="182">
        <v>10380000</v>
      </c>
      <c r="G65" s="182">
        <v>10380000</v>
      </c>
      <c r="H65" s="182">
        <v>0</v>
      </c>
      <c r="I65" s="182">
        <v>5028500</v>
      </c>
      <c r="J65" s="182">
        <v>0</v>
      </c>
      <c r="K65" s="182">
        <v>0</v>
      </c>
      <c r="L65" s="182">
        <v>0</v>
      </c>
      <c r="M65" s="182">
        <v>5351500</v>
      </c>
      <c r="N65" s="182">
        <v>5351500</v>
      </c>
      <c r="O65" s="92">
        <f t="shared" si="0"/>
        <v>0</v>
      </c>
      <c r="P65" s="93">
        <f t="shared" si="1"/>
        <v>10380000</v>
      </c>
      <c r="Q65" s="93">
        <f t="shared" si="2"/>
        <v>0</v>
      </c>
      <c r="R65" s="92">
        <f t="shared" si="3"/>
        <v>0</v>
      </c>
    </row>
    <row r="66" spans="1:18" s="102" customFormat="1" x14ac:dyDescent="0.2">
      <c r="A66" s="95" t="s">
        <v>398</v>
      </c>
      <c r="B66" s="109" t="s">
        <v>396</v>
      </c>
      <c r="C66" s="95" t="s">
        <v>190</v>
      </c>
      <c r="D66" s="95" t="s">
        <v>191</v>
      </c>
      <c r="E66" s="182">
        <v>8000000</v>
      </c>
      <c r="F66" s="182">
        <v>4354000</v>
      </c>
      <c r="G66" s="182">
        <v>4177000</v>
      </c>
      <c r="H66" s="182">
        <v>0</v>
      </c>
      <c r="I66" s="182">
        <v>616621</v>
      </c>
      <c r="J66" s="182">
        <v>152000</v>
      </c>
      <c r="K66" s="182">
        <v>18419</v>
      </c>
      <c r="L66" s="182">
        <v>18419</v>
      </c>
      <c r="M66" s="182">
        <v>3566960</v>
      </c>
      <c r="N66" s="182">
        <v>3389960</v>
      </c>
      <c r="O66" s="92">
        <f t="shared" si="0"/>
        <v>4.2303628847037205E-3</v>
      </c>
      <c r="P66" s="93">
        <f t="shared" si="1"/>
        <v>4354000</v>
      </c>
      <c r="Q66" s="93">
        <f t="shared" si="2"/>
        <v>18419</v>
      </c>
      <c r="R66" s="92">
        <f t="shared" si="3"/>
        <v>4.2303628847037205E-3</v>
      </c>
    </row>
    <row r="67" spans="1:18" s="102" customFormat="1" x14ac:dyDescent="0.2">
      <c r="A67" s="95" t="s">
        <v>398</v>
      </c>
      <c r="B67" s="109" t="s">
        <v>396</v>
      </c>
      <c r="C67" s="95" t="s">
        <v>192</v>
      </c>
      <c r="D67" s="95" t="s">
        <v>193</v>
      </c>
      <c r="E67" s="182">
        <v>102462400</v>
      </c>
      <c r="F67" s="182">
        <v>102229400</v>
      </c>
      <c r="G67" s="182">
        <v>102229400</v>
      </c>
      <c r="H67" s="182">
        <v>24358573.800000001</v>
      </c>
      <c r="I67" s="182">
        <v>13755761.210000001</v>
      </c>
      <c r="J67" s="182">
        <v>3558360.3</v>
      </c>
      <c r="K67" s="182">
        <v>52640231.590000004</v>
      </c>
      <c r="L67" s="182">
        <v>52640231.590000004</v>
      </c>
      <c r="M67" s="182">
        <v>7916473.0999999996</v>
      </c>
      <c r="N67" s="182">
        <v>7916473.0999999996</v>
      </c>
      <c r="O67" s="92">
        <f t="shared" si="0"/>
        <v>0.51492263076962208</v>
      </c>
      <c r="P67" s="93">
        <f t="shared" si="1"/>
        <v>102229400</v>
      </c>
      <c r="Q67" s="93">
        <f t="shared" si="2"/>
        <v>52640231.590000004</v>
      </c>
      <c r="R67" s="92">
        <f t="shared" si="3"/>
        <v>0.51492263076962208</v>
      </c>
    </row>
    <row r="68" spans="1:18" s="102" customFormat="1" x14ac:dyDescent="0.2">
      <c r="A68" s="95" t="s">
        <v>398</v>
      </c>
      <c r="B68" s="109" t="s">
        <v>396</v>
      </c>
      <c r="C68" s="95" t="s">
        <v>194</v>
      </c>
      <c r="D68" s="95" t="s">
        <v>195</v>
      </c>
      <c r="E68" s="182">
        <v>1000000</v>
      </c>
      <c r="F68" s="182">
        <v>500000</v>
      </c>
      <c r="G68" s="182">
        <v>500000</v>
      </c>
      <c r="H68" s="182">
        <v>0</v>
      </c>
      <c r="I68" s="182">
        <v>0</v>
      </c>
      <c r="J68" s="182">
        <v>0</v>
      </c>
      <c r="K68" s="182">
        <v>0</v>
      </c>
      <c r="L68" s="182">
        <v>0</v>
      </c>
      <c r="M68" s="182">
        <v>500000</v>
      </c>
      <c r="N68" s="182">
        <v>500000</v>
      </c>
      <c r="O68" s="92">
        <f t="shared" si="0"/>
        <v>0</v>
      </c>
      <c r="P68" s="93">
        <f t="shared" si="1"/>
        <v>500000</v>
      </c>
      <c r="Q68" s="93">
        <f t="shared" si="2"/>
        <v>0</v>
      </c>
      <c r="R68" s="92">
        <f t="shared" si="3"/>
        <v>0</v>
      </c>
    </row>
    <row r="69" spans="1:18" s="102" customFormat="1" x14ac:dyDescent="0.2">
      <c r="A69" s="95" t="s">
        <v>398</v>
      </c>
      <c r="B69" s="109" t="s">
        <v>396</v>
      </c>
      <c r="C69" s="95" t="s">
        <v>196</v>
      </c>
      <c r="D69" s="95" t="s">
        <v>197</v>
      </c>
      <c r="E69" s="182">
        <v>4100000</v>
      </c>
      <c r="F69" s="182">
        <v>4100000</v>
      </c>
      <c r="G69" s="182">
        <v>3075000</v>
      </c>
      <c r="H69" s="182">
        <v>0</v>
      </c>
      <c r="I69" s="182">
        <v>0</v>
      </c>
      <c r="J69" s="182">
        <v>0</v>
      </c>
      <c r="K69" s="182">
        <v>467297</v>
      </c>
      <c r="L69" s="182">
        <v>467297</v>
      </c>
      <c r="M69" s="182">
        <v>3632703</v>
      </c>
      <c r="N69" s="182">
        <v>2607703</v>
      </c>
      <c r="O69" s="92">
        <f t="shared" si="0"/>
        <v>0.11397487804878048</v>
      </c>
      <c r="P69" s="93">
        <f t="shared" si="1"/>
        <v>4100000</v>
      </c>
      <c r="Q69" s="93">
        <f t="shared" si="2"/>
        <v>467297</v>
      </c>
      <c r="R69" s="92">
        <f t="shared" si="3"/>
        <v>0.11397487804878048</v>
      </c>
    </row>
    <row r="70" spans="1:18" s="102" customFormat="1" x14ac:dyDescent="0.2">
      <c r="A70" s="95" t="s">
        <v>398</v>
      </c>
      <c r="B70" s="109" t="s">
        <v>396</v>
      </c>
      <c r="C70" s="95" t="s">
        <v>198</v>
      </c>
      <c r="D70" s="95" t="s">
        <v>199</v>
      </c>
      <c r="E70" s="182">
        <v>1000000</v>
      </c>
      <c r="F70" s="182">
        <v>1000000</v>
      </c>
      <c r="G70" s="182">
        <v>750000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1000000</v>
      </c>
      <c r="N70" s="182">
        <v>750000</v>
      </c>
      <c r="O70" s="92">
        <f t="shared" si="0"/>
        <v>0</v>
      </c>
      <c r="P70" s="93">
        <f t="shared" si="1"/>
        <v>1000000</v>
      </c>
      <c r="Q70" s="93">
        <f t="shared" si="2"/>
        <v>0</v>
      </c>
      <c r="R70" s="92">
        <f t="shared" si="3"/>
        <v>0</v>
      </c>
    </row>
    <row r="71" spans="1:18" s="102" customFormat="1" x14ac:dyDescent="0.2">
      <c r="A71" s="95" t="s">
        <v>398</v>
      </c>
      <c r="B71" s="109" t="s">
        <v>396</v>
      </c>
      <c r="C71" s="95" t="s">
        <v>200</v>
      </c>
      <c r="D71" s="95" t="s">
        <v>201</v>
      </c>
      <c r="E71" s="182">
        <v>3100000</v>
      </c>
      <c r="F71" s="182">
        <v>3100000</v>
      </c>
      <c r="G71" s="182">
        <v>2325000</v>
      </c>
      <c r="H71" s="182">
        <v>0</v>
      </c>
      <c r="I71" s="182">
        <v>0</v>
      </c>
      <c r="J71" s="182">
        <v>0</v>
      </c>
      <c r="K71" s="182">
        <v>467297</v>
      </c>
      <c r="L71" s="182">
        <v>467297</v>
      </c>
      <c r="M71" s="182">
        <v>2632703</v>
      </c>
      <c r="N71" s="182">
        <v>1857703</v>
      </c>
      <c r="O71" s="92">
        <f t="shared" si="0"/>
        <v>0.15074096774193549</v>
      </c>
      <c r="P71" s="93">
        <f t="shared" si="1"/>
        <v>3100000</v>
      </c>
      <c r="Q71" s="93">
        <f t="shared" si="2"/>
        <v>467297</v>
      </c>
      <c r="R71" s="92">
        <f t="shared" si="3"/>
        <v>0.15074096774193549</v>
      </c>
    </row>
    <row r="72" spans="1:18" s="102" customFormat="1" x14ac:dyDescent="0.2">
      <c r="A72" s="95" t="s">
        <v>398</v>
      </c>
      <c r="B72" s="109" t="s">
        <v>396</v>
      </c>
      <c r="C72" s="95" t="s">
        <v>202</v>
      </c>
      <c r="D72" s="95" t="s">
        <v>203</v>
      </c>
      <c r="E72" s="182">
        <v>900000</v>
      </c>
      <c r="F72" s="182">
        <v>900000</v>
      </c>
      <c r="G72" s="182">
        <v>675000</v>
      </c>
      <c r="H72" s="182">
        <v>0</v>
      </c>
      <c r="I72" s="182">
        <v>150000</v>
      </c>
      <c r="J72" s="182">
        <v>0</v>
      </c>
      <c r="K72" s="182">
        <v>150000</v>
      </c>
      <c r="L72" s="182">
        <v>150000</v>
      </c>
      <c r="M72" s="182">
        <v>600000</v>
      </c>
      <c r="N72" s="182">
        <v>375000</v>
      </c>
      <c r="O72" s="92">
        <f t="shared" ref="O72:O135" si="4">+K72/F72</f>
        <v>0.16666666666666666</v>
      </c>
      <c r="P72" s="93">
        <f t="shared" si="1"/>
        <v>900000</v>
      </c>
      <c r="Q72" s="93">
        <f t="shared" si="2"/>
        <v>150000</v>
      </c>
      <c r="R72" s="92">
        <f t="shared" si="3"/>
        <v>0.16666666666666666</v>
      </c>
    </row>
    <row r="73" spans="1:18" s="102" customFormat="1" x14ac:dyDescent="0.2">
      <c r="A73" s="95" t="s">
        <v>398</v>
      </c>
      <c r="B73" s="109" t="s">
        <v>396</v>
      </c>
      <c r="C73" s="95" t="s">
        <v>206</v>
      </c>
      <c r="D73" s="95" t="s">
        <v>207</v>
      </c>
      <c r="E73" s="182">
        <v>600000</v>
      </c>
      <c r="F73" s="182">
        <v>600000</v>
      </c>
      <c r="G73" s="182">
        <v>450000</v>
      </c>
      <c r="H73" s="182">
        <v>0</v>
      </c>
      <c r="I73" s="182">
        <v>150000</v>
      </c>
      <c r="J73" s="182">
        <v>0</v>
      </c>
      <c r="K73" s="182">
        <v>150000</v>
      </c>
      <c r="L73" s="182">
        <v>150000</v>
      </c>
      <c r="M73" s="182">
        <v>300000</v>
      </c>
      <c r="N73" s="182">
        <v>150000</v>
      </c>
      <c r="O73" s="92">
        <f t="shared" si="4"/>
        <v>0.25</v>
      </c>
      <c r="P73" s="93">
        <f t="shared" si="1"/>
        <v>600000</v>
      </c>
      <c r="Q73" s="93">
        <f t="shared" si="2"/>
        <v>150000</v>
      </c>
      <c r="R73" s="92">
        <f t="shared" si="3"/>
        <v>0.25</v>
      </c>
    </row>
    <row r="74" spans="1:18" s="102" customFormat="1" x14ac:dyDescent="0.2">
      <c r="A74" s="95" t="s">
        <v>398</v>
      </c>
      <c r="B74" s="109" t="s">
        <v>396</v>
      </c>
      <c r="C74" s="95" t="s">
        <v>208</v>
      </c>
      <c r="D74" s="95" t="s">
        <v>209</v>
      </c>
      <c r="E74" s="182">
        <v>300000</v>
      </c>
      <c r="F74" s="182">
        <v>300000</v>
      </c>
      <c r="G74" s="182">
        <v>225000</v>
      </c>
      <c r="H74" s="182">
        <v>0</v>
      </c>
      <c r="I74" s="182">
        <v>0</v>
      </c>
      <c r="J74" s="182">
        <v>0</v>
      </c>
      <c r="K74" s="182">
        <v>0</v>
      </c>
      <c r="L74" s="182">
        <v>0</v>
      </c>
      <c r="M74" s="182">
        <v>300000</v>
      </c>
      <c r="N74" s="182">
        <v>225000</v>
      </c>
      <c r="O74" s="92">
        <f t="shared" si="4"/>
        <v>0</v>
      </c>
      <c r="P74" s="93">
        <f t="shared" si="1"/>
        <v>300000</v>
      </c>
      <c r="Q74" s="93">
        <f t="shared" si="2"/>
        <v>0</v>
      </c>
      <c r="R74" s="92">
        <f t="shared" si="3"/>
        <v>0</v>
      </c>
    </row>
    <row r="75" spans="1:18" s="103" customFormat="1" x14ac:dyDescent="0.2">
      <c r="A75" s="91" t="s">
        <v>398</v>
      </c>
      <c r="B75" s="105" t="s">
        <v>396</v>
      </c>
      <c r="C75" s="91" t="s">
        <v>210</v>
      </c>
      <c r="D75" s="91" t="s">
        <v>211</v>
      </c>
      <c r="E75" s="181">
        <v>179143073</v>
      </c>
      <c r="F75" s="181">
        <v>136091273</v>
      </c>
      <c r="G75" s="181">
        <v>132099273</v>
      </c>
      <c r="H75" s="181">
        <v>34691898.549999997</v>
      </c>
      <c r="I75" s="181">
        <v>5349558</v>
      </c>
      <c r="J75" s="181">
        <v>829935.69</v>
      </c>
      <c r="K75" s="181">
        <v>14185302.65</v>
      </c>
      <c r="L75" s="181">
        <v>14185302.65</v>
      </c>
      <c r="M75" s="181">
        <v>81034578.109999999</v>
      </c>
      <c r="N75" s="181">
        <v>77042578.109999999</v>
      </c>
      <c r="O75" s="96">
        <f t="shared" si="4"/>
        <v>0.10423374208572507</v>
      </c>
      <c r="P75" s="28">
        <f t="shared" si="1"/>
        <v>136091273</v>
      </c>
      <c r="Q75" s="28">
        <f t="shared" si="2"/>
        <v>14185302.65</v>
      </c>
      <c r="R75" s="96">
        <f t="shared" si="3"/>
        <v>0.10423374208572507</v>
      </c>
    </row>
    <row r="76" spans="1:18" s="102" customFormat="1" x14ac:dyDescent="0.2">
      <c r="A76" s="95" t="s">
        <v>398</v>
      </c>
      <c r="B76" s="109" t="s">
        <v>396</v>
      </c>
      <c r="C76" s="95" t="s">
        <v>212</v>
      </c>
      <c r="D76" s="95" t="s">
        <v>213</v>
      </c>
      <c r="E76" s="182">
        <v>73178073</v>
      </c>
      <c r="F76" s="182">
        <v>61929073</v>
      </c>
      <c r="G76" s="182">
        <v>60173573</v>
      </c>
      <c r="H76" s="182">
        <v>18378077.219999999</v>
      </c>
      <c r="I76" s="182">
        <v>2251582.9300000002</v>
      </c>
      <c r="J76" s="182">
        <v>0</v>
      </c>
      <c r="K76" s="182">
        <v>3964025.47</v>
      </c>
      <c r="L76" s="182">
        <v>3964025.47</v>
      </c>
      <c r="M76" s="182">
        <v>37335387.380000003</v>
      </c>
      <c r="N76" s="182">
        <v>35579887.380000003</v>
      </c>
      <c r="O76" s="92">
        <f t="shared" si="4"/>
        <v>6.4009120078383872E-2</v>
      </c>
      <c r="P76" s="93">
        <f t="shared" si="1"/>
        <v>61929073</v>
      </c>
      <c r="Q76" s="93">
        <f t="shared" si="2"/>
        <v>3964025.47</v>
      </c>
      <c r="R76" s="92">
        <f t="shared" si="3"/>
        <v>6.4009120078383872E-2</v>
      </c>
    </row>
    <row r="77" spans="1:18" s="102" customFormat="1" x14ac:dyDescent="0.2">
      <c r="A77" s="95" t="s">
        <v>398</v>
      </c>
      <c r="B77" s="109" t="s">
        <v>396</v>
      </c>
      <c r="C77" s="95" t="s">
        <v>214</v>
      </c>
      <c r="D77" s="95" t="s">
        <v>215</v>
      </c>
      <c r="E77" s="182">
        <v>27158073</v>
      </c>
      <c r="F77" s="182">
        <v>27158073</v>
      </c>
      <c r="G77" s="182">
        <v>27158073</v>
      </c>
      <c r="H77" s="182">
        <v>0</v>
      </c>
      <c r="I77" s="182">
        <v>2151582.9300000002</v>
      </c>
      <c r="J77" s="182">
        <v>0</v>
      </c>
      <c r="K77" s="182">
        <v>3948417.07</v>
      </c>
      <c r="L77" s="182">
        <v>3948417.07</v>
      </c>
      <c r="M77" s="182">
        <v>21058073</v>
      </c>
      <c r="N77" s="182">
        <v>21058073</v>
      </c>
      <c r="O77" s="92">
        <f t="shared" si="4"/>
        <v>0.14538649594174077</v>
      </c>
      <c r="P77" s="93">
        <f t="shared" si="1"/>
        <v>27158073</v>
      </c>
      <c r="Q77" s="93">
        <f t="shared" si="2"/>
        <v>3948417.07</v>
      </c>
      <c r="R77" s="92">
        <f t="shared" si="3"/>
        <v>0.14538649594174077</v>
      </c>
    </row>
    <row r="78" spans="1:18" s="102" customFormat="1" x14ac:dyDescent="0.2">
      <c r="A78" s="95" t="s">
        <v>398</v>
      </c>
      <c r="B78" s="109" t="s">
        <v>396</v>
      </c>
      <c r="C78" s="95" t="s">
        <v>216</v>
      </c>
      <c r="D78" s="95" t="s">
        <v>217</v>
      </c>
      <c r="E78" s="182">
        <v>2000000</v>
      </c>
      <c r="F78" s="182">
        <v>3500000</v>
      </c>
      <c r="G78" s="182">
        <v>2250000</v>
      </c>
      <c r="H78" s="182">
        <v>0</v>
      </c>
      <c r="I78" s="182">
        <v>0</v>
      </c>
      <c r="J78" s="182">
        <v>0</v>
      </c>
      <c r="K78" s="182">
        <v>0</v>
      </c>
      <c r="L78" s="182">
        <v>0</v>
      </c>
      <c r="M78" s="182">
        <v>3500000</v>
      </c>
      <c r="N78" s="182">
        <v>2250000</v>
      </c>
      <c r="O78" s="92">
        <f t="shared" si="4"/>
        <v>0</v>
      </c>
      <c r="P78" s="93">
        <f t="shared" si="1"/>
        <v>3500000</v>
      </c>
      <c r="Q78" s="93">
        <f t="shared" si="2"/>
        <v>0</v>
      </c>
      <c r="R78" s="92">
        <f t="shared" si="3"/>
        <v>0</v>
      </c>
    </row>
    <row r="79" spans="1:18" s="102" customFormat="1" x14ac:dyDescent="0.2">
      <c r="A79" s="95" t="s">
        <v>398</v>
      </c>
      <c r="B79" s="109" t="s">
        <v>396</v>
      </c>
      <c r="C79" s="95" t="s">
        <v>218</v>
      </c>
      <c r="D79" s="95" t="s">
        <v>219</v>
      </c>
      <c r="E79" s="182">
        <v>43520000</v>
      </c>
      <c r="F79" s="182">
        <v>30771000</v>
      </c>
      <c r="G79" s="182">
        <v>30265500</v>
      </c>
      <c r="H79" s="182">
        <v>17956805.219999999</v>
      </c>
      <c r="I79" s="182">
        <v>50000</v>
      </c>
      <c r="J79" s="182">
        <v>0</v>
      </c>
      <c r="K79" s="182">
        <v>15608.4</v>
      </c>
      <c r="L79" s="182">
        <v>15608.4</v>
      </c>
      <c r="M79" s="182">
        <v>12748586.380000001</v>
      </c>
      <c r="N79" s="182">
        <v>12243086.380000001</v>
      </c>
      <c r="O79" s="92">
        <f t="shared" si="4"/>
        <v>5.0724383347957496E-4</v>
      </c>
      <c r="P79" s="93">
        <f t="shared" si="1"/>
        <v>30771000</v>
      </c>
      <c r="Q79" s="93">
        <f t="shared" si="2"/>
        <v>15608.4</v>
      </c>
      <c r="R79" s="92">
        <f t="shared" si="3"/>
        <v>5.0724383347957496E-4</v>
      </c>
    </row>
    <row r="80" spans="1:18" s="102" customFormat="1" x14ac:dyDescent="0.2">
      <c r="A80" s="95" t="s">
        <v>398</v>
      </c>
      <c r="B80" s="109" t="s">
        <v>396</v>
      </c>
      <c r="C80" s="95" t="s">
        <v>220</v>
      </c>
      <c r="D80" s="95" t="s">
        <v>221</v>
      </c>
      <c r="E80" s="182">
        <v>500000</v>
      </c>
      <c r="F80" s="182">
        <v>500000</v>
      </c>
      <c r="G80" s="182">
        <v>500000</v>
      </c>
      <c r="H80" s="182">
        <v>421272</v>
      </c>
      <c r="I80" s="182">
        <v>50000</v>
      </c>
      <c r="J80" s="182">
        <v>0</v>
      </c>
      <c r="K80" s="182">
        <v>0</v>
      </c>
      <c r="L80" s="182">
        <v>0</v>
      </c>
      <c r="M80" s="182">
        <v>28728</v>
      </c>
      <c r="N80" s="182">
        <v>28728</v>
      </c>
      <c r="O80" s="92">
        <f t="shared" si="4"/>
        <v>0</v>
      </c>
      <c r="P80" s="93">
        <f t="shared" si="1"/>
        <v>500000</v>
      </c>
      <c r="Q80" s="93">
        <f t="shared" si="2"/>
        <v>0</v>
      </c>
      <c r="R80" s="92">
        <f t="shared" si="3"/>
        <v>0</v>
      </c>
    </row>
    <row r="81" spans="1:18" s="102" customFormat="1" x14ac:dyDescent="0.2">
      <c r="A81" s="95" t="s">
        <v>398</v>
      </c>
      <c r="B81" s="109" t="s">
        <v>396</v>
      </c>
      <c r="C81" s="95" t="s">
        <v>222</v>
      </c>
      <c r="D81" s="95" t="s">
        <v>223</v>
      </c>
      <c r="E81" s="182">
        <v>2300000</v>
      </c>
      <c r="F81" s="182">
        <v>1900000</v>
      </c>
      <c r="G81" s="182">
        <v>1465000</v>
      </c>
      <c r="H81" s="182">
        <v>0</v>
      </c>
      <c r="I81" s="182">
        <v>50000</v>
      </c>
      <c r="J81" s="182">
        <v>0</v>
      </c>
      <c r="K81" s="182">
        <v>0</v>
      </c>
      <c r="L81" s="182">
        <v>0</v>
      </c>
      <c r="M81" s="182">
        <v>1850000</v>
      </c>
      <c r="N81" s="182">
        <v>1415000</v>
      </c>
      <c r="O81" s="92">
        <f t="shared" si="4"/>
        <v>0</v>
      </c>
      <c r="P81" s="93">
        <f t="shared" si="1"/>
        <v>1900000</v>
      </c>
      <c r="Q81" s="93">
        <f t="shared" si="2"/>
        <v>0</v>
      </c>
      <c r="R81" s="92">
        <f t="shared" si="3"/>
        <v>0</v>
      </c>
    </row>
    <row r="82" spans="1:18" s="102" customFormat="1" x14ac:dyDescent="0.2">
      <c r="A82" s="95" t="s">
        <v>398</v>
      </c>
      <c r="B82" s="109" t="s">
        <v>396</v>
      </c>
      <c r="C82" s="95" t="s">
        <v>224</v>
      </c>
      <c r="D82" s="95" t="s">
        <v>225</v>
      </c>
      <c r="E82" s="182">
        <v>800000</v>
      </c>
      <c r="F82" s="182">
        <v>400000</v>
      </c>
      <c r="G82" s="182">
        <v>400000</v>
      </c>
      <c r="H82" s="182">
        <v>0</v>
      </c>
      <c r="I82" s="182">
        <v>0</v>
      </c>
      <c r="J82" s="182">
        <v>0</v>
      </c>
      <c r="K82" s="182">
        <v>0</v>
      </c>
      <c r="L82" s="182">
        <v>0</v>
      </c>
      <c r="M82" s="182">
        <v>400000</v>
      </c>
      <c r="N82" s="182">
        <v>400000</v>
      </c>
      <c r="O82" s="92">
        <f t="shared" si="4"/>
        <v>0</v>
      </c>
      <c r="P82" s="93">
        <f t="shared" si="1"/>
        <v>400000</v>
      </c>
      <c r="Q82" s="93">
        <f t="shared" si="2"/>
        <v>0</v>
      </c>
      <c r="R82" s="92">
        <f t="shared" si="3"/>
        <v>0</v>
      </c>
    </row>
    <row r="83" spans="1:18" s="102" customFormat="1" x14ac:dyDescent="0.2">
      <c r="A83" s="95" t="s">
        <v>398</v>
      </c>
      <c r="B83" s="109" t="s">
        <v>396</v>
      </c>
      <c r="C83" s="95" t="s">
        <v>226</v>
      </c>
      <c r="D83" s="95" t="s">
        <v>227</v>
      </c>
      <c r="E83" s="182">
        <v>1500000</v>
      </c>
      <c r="F83" s="182">
        <v>1500000</v>
      </c>
      <c r="G83" s="182">
        <v>1065000</v>
      </c>
      <c r="H83" s="182">
        <v>0</v>
      </c>
      <c r="I83" s="182">
        <v>50000</v>
      </c>
      <c r="J83" s="182">
        <v>0</v>
      </c>
      <c r="K83" s="182">
        <v>0</v>
      </c>
      <c r="L83" s="182">
        <v>0</v>
      </c>
      <c r="M83" s="182">
        <v>1450000</v>
      </c>
      <c r="N83" s="182">
        <v>1015000</v>
      </c>
      <c r="O83" s="92">
        <f t="shared" si="4"/>
        <v>0</v>
      </c>
      <c r="P83" s="93">
        <f t="shared" si="1"/>
        <v>1500000</v>
      </c>
      <c r="Q83" s="93">
        <f t="shared" si="2"/>
        <v>0</v>
      </c>
      <c r="R83" s="92">
        <f t="shared" si="3"/>
        <v>0</v>
      </c>
    </row>
    <row r="84" spans="1:18" s="102" customFormat="1" x14ac:dyDescent="0.2">
      <c r="A84" s="95" t="s">
        <v>398</v>
      </c>
      <c r="B84" s="109" t="s">
        <v>396</v>
      </c>
      <c r="C84" s="95" t="s">
        <v>228</v>
      </c>
      <c r="D84" s="95" t="s">
        <v>229</v>
      </c>
      <c r="E84" s="182">
        <v>31800000</v>
      </c>
      <c r="F84" s="182">
        <v>23250000</v>
      </c>
      <c r="G84" s="182">
        <v>22524000</v>
      </c>
      <c r="H84" s="182">
        <v>10833136.6</v>
      </c>
      <c r="I84" s="182">
        <v>121137.08</v>
      </c>
      <c r="J84" s="182">
        <v>0</v>
      </c>
      <c r="K84" s="182">
        <v>1241060.92</v>
      </c>
      <c r="L84" s="182">
        <v>1241060.92</v>
      </c>
      <c r="M84" s="182">
        <v>11054665.4</v>
      </c>
      <c r="N84" s="182">
        <v>10328665.4</v>
      </c>
      <c r="O84" s="92">
        <f t="shared" si="4"/>
        <v>5.3378964301075263E-2</v>
      </c>
      <c r="P84" s="93">
        <f t="shared" si="1"/>
        <v>23250000</v>
      </c>
      <c r="Q84" s="93">
        <f t="shared" si="2"/>
        <v>1241060.92</v>
      </c>
      <c r="R84" s="92">
        <f t="shared" si="3"/>
        <v>5.3378964301075263E-2</v>
      </c>
    </row>
    <row r="85" spans="1:18" s="102" customFormat="1" x14ac:dyDescent="0.2">
      <c r="A85" s="95" t="s">
        <v>398</v>
      </c>
      <c r="B85" s="109" t="s">
        <v>396</v>
      </c>
      <c r="C85" s="95" t="s">
        <v>230</v>
      </c>
      <c r="D85" s="95" t="s">
        <v>231</v>
      </c>
      <c r="E85" s="182">
        <v>5650000</v>
      </c>
      <c r="F85" s="182">
        <v>2847000</v>
      </c>
      <c r="G85" s="182">
        <v>2836000</v>
      </c>
      <c r="H85" s="182">
        <v>310129.2</v>
      </c>
      <c r="I85" s="182">
        <v>0</v>
      </c>
      <c r="J85" s="182">
        <v>0</v>
      </c>
      <c r="K85" s="182">
        <v>0</v>
      </c>
      <c r="L85" s="182">
        <v>0</v>
      </c>
      <c r="M85" s="182">
        <v>2536870.7999999998</v>
      </c>
      <c r="N85" s="182">
        <v>2525870.7999999998</v>
      </c>
      <c r="O85" s="92">
        <f t="shared" si="4"/>
        <v>0</v>
      </c>
      <c r="P85" s="93">
        <f t="shared" si="1"/>
        <v>2847000</v>
      </c>
      <c r="Q85" s="93">
        <f t="shared" si="2"/>
        <v>0</v>
      </c>
      <c r="R85" s="92">
        <f t="shared" si="3"/>
        <v>0</v>
      </c>
    </row>
    <row r="86" spans="1:18" s="102" customFormat="1" x14ac:dyDescent="0.2">
      <c r="A86" s="95" t="s">
        <v>398</v>
      </c>
      <c r="B86" s="109" t="s">
        <v>396</v>
      </c>
      <c r="C86" s="95" t="s">
        <v>232</v>
      </c>
      <c r="D86" s="95" t="s">
        <v>233</v>
      </c>
      <c r="E86" s="182">
        <v>200000</v>
      </c>
      <c r="F86" s="182">
        <v>200000</v>
      </c>
      <c r="G86" s="182">
        <v>150000</v>
      </c>
      <c r="H86" s="182">
        <v>0</v>
      </c>
      <c r="I86" s="182">
        <v>0</v>
      </c>
      <c r="J86" s="182">
        <v>0</v>
      </c>
      <c r="K86" s="182">
        <v>0</v>
      </c>
      <c r="L86" s="182">
        <v>0</v>
      </c>
      <c r="M86" s="182">
        <v>200000</v>
      </c>
      <c r="N86" s="182">
        <v>150000</v>
      </c>
      <c r="O86" s="92">
        <f t="shared" si="4"/>
        <v>0</v>
      </c>
      <c r="P86" s="93">
        <f t="shared" si="1"/>
        <v>200000</v>
      </c>
      <c r="Q86" s="93">
        <f t="shared" si="2"/>
        <v>0</v>
      </c>
      <c r="R86" s="92">
        <f t="shared" si="3"/>
        <v>0</v>
      </c>
    </row>
    <row r="87" spans="1:18" s="102" customFormat="1" x14ac:dyDescent="0.2">
      <c r="A87" s="95" t="s">
        <v>398</v>
      </c>
      <c r="B87" s="109" t="s">
        <v>396</v>
      </c>
      <c r="C87" s="95" t="s">
        <v>234</v>
      </c>
      <c r="D87" s="95" t="s">
        <v>235</v>
      </c>
      <c r="E87" s="182">
        <v>2650000</v>
      </c>
      <c r="F87" s="182">
        <v>2650000</v>
      </c>
      <c r="G87" s="182">
        <v>1987500</v>
      </c>
      <c r="H87" s="182">
        <v>0</v>
      </c>
      <c r="I87" s="182">
        <v>0</v>
      </c>
      <c r="J87" s="182">
        <v>0</v>
      </c>
      <c r="K87" s="182">
        <v>0</v>
      </c>
      <c r="L87" s="182">
        <v>0</v>
      </c>
      <c r="M87" s="182">
        <v>2650000</v>
      </c>
      <c r="N87" s="182">
        <v>1987500</v>
      </c>
      <c r="O87" s="92">
        <f t="shared" si="4"/>
        <v>0</v>
      </c>
      <c r="P87" s="93">
        <f t="shared" si="1"/>
        <v>2650000</v>
      </c>
      <c r="Q87" s="93">
        <f t="shared" si="2"/>
        <v>0</v>
      </c>
      <c r="R87" s="92">
        <f t="shared" si="3"/>
        <v>0</v>
      </c>
    </row>
    <row r="88" spans="1:18" s="102" customFormat="1" x14ac:dyDescent="0.2">
      <c r="A88" s="95" t="s">
        <v>398</v>
      </c>
      <c r="B88" s="109" t="s">
        <v>396</v>
      </c>
      <c r="C88" s="95" t="s">
        <v>236</v>
      </c>
      <c r="D88" s="95" t="s">
        <v>237</v>
      </c>
      <c r="E88" s="182">
        <v>19000000</v>
      </c>
      <c r="F88" s="182">
        <v>14648000</v>
      </c>
      <c r="G88" s="182">
        <v>14648000</v>
      </c>
      <c r="H88" s="182">
        <v>10362984.699999999</v>
      </c>
      <c r="I88" s="182">
        <v>46379.97</v>
      </c>
      <c r="J88" s="182">
        <v>0</v>
      </c>
      <c r="K88" s="182">
        <v>28620.03</v>
      </c>
      <c r="L88" s="182">
        <v>28620.03</v>
      </c>
      <c r="M88" s="182">
        <v>4210015.3</v>
      </c>
      <c r="N88" s="182">
        <v>4210015.3</v>
      </c>
      <c r="O88" s="92">
        <f t="shared" si="4"/>
        <v>1.953852403058438E-3</v>
      </c>
      <c r="P88" s="93">
        <f t="shared" si="1"/>
        <v>14648000</v>
      </c>
      <c r="Q88" s="93">
        <f t="shared" si="2"/>
        <v>28620.03</v>
      </c>
      <c r="R88" s="92">
        <f t="shared" si="3"/>
        <v>1.953852403058438E-3</v>
      </c>
    </row>
    <row r="89" spans="1:18" s="102" customFormat="1" x14ac:dyDescent="0.2">
      <c r="A89" s="95" t="s">
        <v>398</v>
      </c>
      <c r="B89" s="109" t="s">
        <v>396</v>
      </c>
      <c r="C89" s="95" t="s">
        <v>238</v>
      </c>
      <c r="D89" s="95" t="s">
        <v>239</v>
      </c>
      <c r="E89" s="182">
        <v>3000000</v>
      </c>
      <c r="F89" s="182">
        <v>1605000</v>
      </c>
      <c r="G89" s="182">
        <v>1602500</v>
      </c>
      <c r="H89" s="182">
        <v>160022.70000000001</v>
      </c>
      <c r="I89" s="182">
        <v>24757.11</v>
      </c>
      <c r="J89" s="182">
        <v>0</v>
      </c>
      <c r="K89" s="182">
        <v>25242.89</v>
      </c>
      <c r="L89" s="182">
        <v>25242.89</v>
      </c>
      <c r="M89" s="182">
        <v>1394977.3</v>
      </c>
      <c r="N89" s="182">
        <v>1392477.3</v>
      </c>
      <c r="O89" s="92">
        <f t="shared" si="4"/>
        <v>1.5727657320872272E-2</v>
      </c>
      <c r="P89" s="93">
        <f t="shared" si="1"/>
        <v>1605000</v>
      </c>
      <c r="Q89" s="93">
        <f t="shared" si="2"/>
        <v>25242.89</v>
      </c>
      <c r="R89" s="92">
        <f t="shared" si="3"/>
        <v>1.5727657320872272E-2</v>
      </c>
    </row>
    <row r="90" spans="1:18" s="102" customFormat="1" x14ac:dyDescent="0.2">
      <c r="A90" s="95" t="s">
        <v>398</v>
      </c>
      <c r="B90" s="109" t="s">
        <v>396</v>
      </c>
      <c r="C90" s="95" t="s">
        <v>240</v>
      </c>
      <c r="D90" s="95" t="s">
        <v>241</v>
      </c>
      <c r="E90" s="182">
        <v>1300000</v>
      </c>
      <c r="F90" s="182">
        <v>1300000</v>
      </c>
      <c r="G90" s="182">
        <v>1300000</v>
      </c>
      <c r="H90" s="182">
        <v>0</v>
      </c>
      <c r="I90" s="182">
        <v>50000</v>
      </c>
      <c r="J90" s="182">
        <v>0</v>
      </c>
      <c r="K90" s="182">
        <v>1187198</v>
      </c>
      <c r="L90" s="182">
        <v>1187198</v>
      </c>
      <c r="M90" s="182">
        <v>62802</v>
      </c>
      <c r="N90" s="182">
        <v>62802</v>
      </c>
      <c r="O90" s="92">
        <f t="shared" si="4"/>
        <v>0.91322923076923079</v>
      </c>
      <c r="P90" s="93">
        <f t="shared" si="1"/>
        <v>1300000</v>
      </c>
      <c r="Q90" s="93">
        <f t="shared" si="2"/>
        <v>1187198</v>
      </c>
      <c r="R90" s="92">
        <f t="shared" si="3"/>
        <v>0.91322923076923079</v>
      </c>
    </row>
    <row r="91" spans="1:18" s="102" customFormat="1" x14ac:dyDescent="0.2">
      <c r="A91" s="95" t="s">
        <v>398</v>
      </c>
      <c r="B91" s="109" t="s">
        <v>396</v>
      </c>
      <c r="C91" s="95" t="s">
        <v>242</v>
      </c>
      <c r="D91" s="95" t="s">
        <v>243</v>
      </c>
      <c r="E91" s="182">
        <v>33735000</v>
      </c>
      <c r="F91" s="182">
        <v>21946000</v>
      </c>
      <c r="G91" s="182">
        <v>21578000</v>
      </c>
      <c r="H91" s="182">
        <v>1285470.54</v>
      </c>
      <c r="I91" s="182">
        <v>2176192.58</v>
      </c>
      <c r="J91" s="182">
        <v>782630.3</v>
      </c>
      <c r="K91" s="182">
        <v>169331.85</v>
      </c>
      <c r="L91" s="182">
        <v>169331.85</v>
      </c>
      <c r="M91" s="182">
        <v>17532374.73</v>
      </c>
      <c r="N91" s="182">
        <v>17164374.73</v>
      </c>
      <c r="O91" s="92">
        <f t="shared" si="4"/>
        <v>7.7158411555636568E-3</v>
      </c>
      <c r="P91" s="93">
        <f t="shared" si="1"/>
        <v>21946000</v>
      </c>
      <c r="Q91" s="93">
        <f t="shared" si="2"/>
        <v>169331.85</v>
      </c>
      <c r="R91" s="92">
        <f t="shared" si="3"/>
        <v>7.7158411555636568E-3</v>
      </c>
    </row>
    <row r="92" spans="1:18" s="102" customFormat="1" x14ac:dyDescent="0.2">
      <c r="A92" s="95" t="s">
        <v>398</v>
      </c>
      <c r="B92" s="109" t="s">
        <v>396</v>
      </c>
      <c r="C92" s="95" t="s">
        <v>244</v>
      </c>
      <c r="D92" s="95" t="s">
        <v>245</v>
      </c>
      <c r="E92" s="182">
        <v>16025000</v>
      </c>
      <c r="F92" s="182">
        <v>12125000</v>
      </c>
      <c r="G92" s="182">
        <v>12125000</v>
      </c>
      <c r="H92" s="182">
        <v>697579.69</v>
      </c>
      <c r="I92" s="182">
        <v>1157601.04</v>
      </c>
      <c r="J92" s="182">
        <v>0</v>
      </c>
      <c r="K92" s="182">
        <v>86000</v>
      </c>
      <c r="L92" s="182">
        <v>86000</v>
      </c>
      <c r="M92" s="182">
        <v>10183819.27</v>
      </c>
      <c r="N92" s="182">
        <v>10183819.27</v>
      </c>
      <c r="O92" s="92">
        <f t="shared" si="4"/>
        <v>7.0927835051546395E-3</v>
      </c>
      <c r="P92" s="93">
        <f t="shared" si="1"/>
        <v>12125000</v>
      </c>
      <c r="Q92" s="93">
        <f t="shared" si="2"/>
        <v>86000</v>
      </c>
      <c r="R92" s="92">
        <f t="shared" si="3"/>
        <v>7.0927835051546395E-3</v>
      </c>
    </row>
    <row r="93" spans="1:18" s="102" customFormat="1" x14ac:dyDescent="0.2">
      <c r="A93" s="95" t="s">
        <v>398</v>
      </c>
      <c r="B93" s="109" t="s">
        <v>396</v>
      </c>
      <c r="C93" s="95" t="s">
        <v>246</v>
      </c>
      <c r="D93" s="95" t="s">
        <v>247</v>
      </c>
      <c r="E93" s="182">
        <v>17710000</v>
      </c>
      <c r="F93" s="182">
        <v>9821000</v>
      </c>
      <c r="G93" s="182">
        <v>9453000</v>
      </c>
      <c r="H93" s="182">
        <v>587890.85</v>
      </c>
      <c r="I93" s="182">
        <v>1018591.54</v>
      </c>
      <c r="J93" s="182">
        <v>782630.3</v>
      </c>
      <c r="K93" s="182">
        <v>83331.850000000006</v>
      </c>
      <c r="L93" s="182">
        <v>83331.850000000006</v>
      </c>
      <c r="M93" s="182">
        <v>7348555.46</v>
      </c>
      <c r="N93" s="182">
        <v>6980555.46</v>
      </c>
      <c r="O93" s="92">
        <f t="shared" si="4"/>
        <v>8.4850677120456176E-3</v>
      </c>
      <c r="P93" s="93">
        <f t="shared" ref="P93:P112" si="5">+F93</f>
        <v>9821000</v>
      </c>
      <c r="Q93" s="93">
        <f t="shared" ref="Q93:Q112" si="6">+K93</f>
        <v>83331.850000000006</v>
      </c>
      <c r="R93" s="92">
        <f t="shared" ref="R93:R112" si="7">+Q93/P93</f>
        <v>8.4850677120456176E-3</v>
      </c>
    </row>
    <row r="94" spans="1:18" s="102" customFormat="1" x14ac:dyDescent="0.2">
      <c r="A94" s="95" t="s">
        <v>398</v>
      </c>
      <c r="B94" s="109" t="s">
        <v>396</v>
      </c>
      <c r="C94" s="95" t="s">
        <v>248</v>
      </c>
      <c r="D94" s="95" t="s">
        <v>386</v>
      </c>
      <c r="E94" s="182">
        <v>38130000</v>
      </c>
      <c r="F94" s="182">
        <v>27066200</v>
      </c>
      <c r="G94" s="182">
        <v>26358700</v>
      </c>
      <c r="H94" s="182">
        <v>4195214.1900000004</v>
      </c>
      <c r="I94" s="182">
        <v>750645.41</v>
      </c>
      <c r="J94" s="182">
        <v>47305.39</v>
      </c>
      <c r="K94" s="182">
        <v>8810884.4100000001</v>
      </c>
      <c r="L94" s="182">
        <v>8810884.4100000001</v>
      </c>
      <c r="M94" s="182">
        <v>13262150.6</v>
      </c>
      <c r="N94" s="182">
        <v>12554650.6</v>
      </c>
      <c r="O94" s="92">
        <f t="shared" si="4"/>
        <v>0.32553089868544532</v>
      </c>
      <c r="P94" s="93">
        <f t="shared" si="5"/>
        <v>27066200</v>
      </c>
      <c r="Q94" s="93">
        <f t="shared" si="6"/>
        <v>8810884.4100000001</v>
      </c>
      <c r="R94" s="92">
        <f t="shared" si="7"/>
        <v>0.32553089868544532</v>
      </c>
    </row>
    <row r="95" spans="1:18" s="102" customFormat="1" x14ac:dyDescent="0.2">
      <c r="A95" s="95" t="s">
        <v>398</v>
      </c>
      <c r="B95" s="109" t="s">
        <v>396</v>
      </c>
      <c r="C95" s="95" t="s">
        <v>249</v>
      </c>
      <c r="D95" s="95" t="s">
        <v>250</v>
      </c>
      <c r="E95" s="182">
        <v>3300000</v>
      </c>
      <c r="F95" s="182">
        <v>2100000</v>
      </c>
      <c r="G95" s="182">
        <v>2037500</v>
      </c>
      <c r="H95" s="182">
        <v>1013217.28</v>
      </c>
      <c r="I95" s="182">
        <v>26550.51</v>
      </c>
      <c r="J95" s="182">
        <v>0</v>
      </c>
      <c r="K95" s="182">
        <v>909185</v>
      </c>
      <c r="L95" s="182">
        <v>909185</v>
      </c>
      <c r="M95" s="182">
        <v>151047.21</v>
      </c>
      <c r="N95" s="182">
        <v>88547.21</v>
      </c>
      <c r="O95" s="92">
        <f t="shared" si="4"/>
        <v>0.43294523809523811</v>
      </c>
      <c r="P95" s="93">
        <f t="shared" si="5"/>
        <v>2100000</v>
      </c>
      <c r="Q95" s="93">
        <f t="shared" si="6"/>
        <v>909185</v>
      </c>
      <c r="R95" s="92">
        <f t="shared" si="7"/>
        <v>0.43294523809523811</v>
      </c>
    </row>
    <row r="96" spans="1:18" s="102" customFormat="1" x14ac:dyDescent="0.2">
      <c r="A96" s="95" t="s">
        <v>398</v>
      </c>
      <c r="B96" s="109" t="s">
        <v>396</v>
      </c>
      <c r="C96" s="95" t="s">
        <v>251</v>
      </c>
      <c r="D96" s="95" t="s">
        <v>252</v>
      </c>
      <c r="E96" s="182">
        <v>3000000</v>
      </c>
      <c r="F96" s="182">
        <v>1500000</v>
      </c>
      <c r="G96" s="182">
        <v>1500000</v>
      </c>
      <c r="H96" s="182">
        <v>156750</v>
      </c>
      <c r="I96" s="182">
        <v>0</v>
      </c>
      <c r="J96" s="182">
        <v>0</v>
      </c>
      <c r="K96" s="182">
        <v>0</v>
      </c>
      <c r="L96" s="182">
        <v>0</v>
      </c>
      <c r="M96" s="182">
        <v>1343250</v>
      </c>
      <c r="N96" s="182">
        <v>1343250</v>
      </c>
      <c r="O96" s="92">
        <f t="shared" si="4"/>
        <v>0</v>
      </c>
      <c r="P96" s="93">
        <f t="shared" si="5"/>
        <v>1500000</v>
      </c>
      <c r="Q96" s="93">
        <f t="shared" si="6"/>
        <v>0</v>
      </c>
      <c r="R96" s="92">
        <f t="shared" si="7"/>
        <v>0</v>
      </c>
    </row>
    <row r="97" spans="1:18" s="102" customFormat="1" x14ac:dyDescent="0.2">
      <c r="A97" s="95" t="s">
        <v>398</v>
      </c>
      <c r="B97" s="109" t="s">
        <v>396</v>
      </c>
      <c r="C97" s="95" t="s">
        <v>253</v>
      </c>
      <c r="D97" s="95" t="s">
        <v>254</v>
      </c>
      <c r="E97" s="182">
        <v>17200000</v>
      </c>
      <c r="F97" s="182">
        <v>10200000</v>
      </c>
      <c r="G97" s="182">
        <v>10200000</v>
      </c>
      <c r="H97" s="182">
        <v>405063.51</v>
      </c>
      <c r="I97" s="182">
        <v>486996.02</v>
      </c>
      <c r="J97" s="182">
        <v>47305.39</v>
      </c>
      <c r="K97" s="182">
        <v>7451699.4199999999</v>
      </c>
      <c r="L97" s="182">
        <v>7451699.4199999999</v>
      </c>
      <c r="M97" s="182">
        <v>1808935.66</v>
      </c>
      <c r="N97" s="182">
        <v>1808935.66</v>
      </c>
      <c r="O97" s="92">
        <f t="shared" si="4"/>
        <v>0.73055876666666664</v>
      </c>
      <c r="P97" s="93">
        <f t="shared" si="5"/>
        <v>10200000</v>
      </c>
      <c r="Q97" s="93">
        <f t="shared" si="6"/>
        <v>7451699.4199999999</v>
      </c>
      <c r="R97" s="92">
        <f t="shared" si="7"/>
        <v>0.73055876666666664</v>
      </c>
    </row>
    <row r="98" spans="1:18" s="102" customFormat="1" x14ac:dyDescent="0.2">
      <c r="A98" s="95" t="s">
        <v>398</v>
      </c>
      <c r="B98" s="109" t="s">
        <v>396</v>
      </c>
      <c r="C98" s="95" t="s">
        <v>255</v>
      </c>
      <c r="D98" s="95" t="s">
        <v>256</v>
      </c>
      <c r="E98" s="182">
        <v>9000000</v>
      </c>
      <c r="F98" s="182">
        <v>9000000</v>
      </c>
      <c r="G98" s="182">
        <v>9000000</v>
      </c>
      <c r="H98" s="182">
        <v>953489.6</v>
      </c>
      <c r="I98" s="182">
        <v>0</v>
      </c>
      <c r="J98" s="182">
        <v>0</v>
      </c>
      <c r="K98" s="182">
        <v>0</v>
      </c>
      <c r="L98" s="182">
        <v>0</v>
      </c>
      <c r="M98" s="182">
        <v>8046510.4000000004</v>
      </c>
      <c r="N98" s="182">
        <v>8046510.4000000004</v>
      </c>
      <c r="O98" s="92">
        <f t="shared" si="4"/>
        <v>0</v>
      </c>
      <c r="P98" s="93">
        <f t="shared" si="5"/>
        <v>9000000</v>
      </c>
      <c r="Q98" s="93">
        <f t="shared" si="6"/>
        <v>0</v>
      </c>
      <c r="R98" s="92">
        <f t="shared" si="7"/>
        <v>0</v>
      </c>
    </row>
    <row r="99" spans="1:18" s="102" customFormat="1" x14ac:dyDescent="0.2">
      <c r="A99" s="95" t="s">
        <v>398</v>
      </c>
      <c r="B99" s="109" t="s">
        <v>396</v>
      </c>
      <c r="C99" s="95" t="s">
        <v>257</v>
      </c>
      <c r="D99" s="95" t="s">
        <v>258</v>
      </c>
      <c r="E99" s="182">
        <v>2300000</v>
      </c>
      <c r="F99" s="182">
        <v>2300000</v>
      </c>
      <c r="G99" s="182">
        <v>1775000</v>
      </c>
      <c r="H99" s="182">
        <v>1129168.8400000001</v>
      </c>
      <c r="I99" s="182">
        <v>40000</v>
      </c>
      <c r="J99" s="182">
        <v>0</v>
      </c>
      <c r="K99" s="182">
        <v>10000</v>
      </c>
      <c r="L99" s="182">
        <v>10000</v>
      </c>
      <c r="M99" s="182">
        <v>1120831.1599999999</v>
      </c>
      <c r="N99" s="182">
        <v>595831.16</v>
      </c>
      <c r="O99" s="92">
        <f t="shared" si="4"/>
        <v>4.3478260869565218E-3</v>
      </c>
      <c r="P99" s="93">
        <f t="shared" si="5"/>
        <v>2300000</v>
      </c>
      <c r="Q99" s="93">
        <f t="shared" si="6"/>
        <v>10000</v>
      </c>
      <c r="R99" s="92">
        <f t="shared" si="7"/>
        <v>4.3478260869565218E-3</v>
      </c>
    </row>
    <row r="100" spans="1:18" s="102" customFormat="1" x14ac:dyDescent="0.2">
      <c r="A100" s="95" t="s">
        <v>398</v>
      </c>
      <c r="B100" s="109" t="s">
        <v>396</v>
      </c>
      <c r="C100" s="95" t="s">
        <v>259</v>
      </c>
      <c r="D100" s="95" t="s">
        <v>260</v>
      </c>
      <c r="E100" s="182">
        <v>1230000</v>
      </c>
      <c r="F100" s="182">
        <v>1230000</v>
      </c>
      <c r="G100" s="182">
        <v>1122500</v>
      </c>
      <c r="H100" s="182">
        <v>0</v>
      </c>
      <c r="I100" s="182">
        <v>147098.88</v>
      </c>
      <c r="J100" s="182">
        <v>0</v>
      </c>
      <c r="K100" s="182">
        <v>439999.99</v>
      </c>
      <c r="L100" s="182">
        <v>439999.99</v>
      </c>
      <c r="M100" s="182">
        <v>642901.13</v>
      </c>
      <c r="N100" s="182">
        <v>535401.13</v>
      </c>
      <c r="O100" s="92">
        <f t="shared" si="4"/>
        <v>0.35772356910569103</v>
      </c>
      <c r="P100" s="93">
        <f t="shared" si="5"/>
        <v>1230000</v>
      </c>
      <c r="Q100" s="93">
        <f t="shared" si="6"/>
        <v>439999.99</v>
      </c>
      <c r="R100" s="92">
        <f t="shared" si="7"/>
        <v>0.35772356910569103</v>
      </c>
    </row>
    <row r="101" spans="1:18" s="102" customFormat="1" x14ac:dyDescent="0.2">
      <c r="A101" s="95" t="s">
        <v>398</v>
      </c>
      <c r="B101" s="109" t="s">
        <v>396</v>
      </c>
      <c r="C101" s="95" t="s">
        <v>261</v>
      </c>
      <c r="D101" s="95" t="s">
        <v>262</v>
      </c>
      <c r="E101" s="182">
        <v>1500000</v>
      </c>
      <c r="F101" s="182">
        <v>286200</v>
      </c>
      <c r="G101" s="182">
        <v>286200</v>
      </c>
      <c r="H101" s="182">
        <v>286199.59999999998</v>
      </c>
      <c r="I101" s="182">
        <v>0</v>
      </c>
      <c r="J101" s="182">
        <v>0</v>
      </c>
      <c r="K101" s="182">
        <v>0</v>
      </c>
      <c r="L101" s="182">
        <v>0</v>
      </c>
      <c r="M101" s="182">
        <v>0.4</v>
      </c>
      <c r="N101" s="182">
        <v>0.4</v>
      </c>
      <c r="O101" s="92">
        <f t="shared" si="4"/>
        <v>0</v>
      </c>
      <c r="P101" s="93">
        <f t="shared" si="5"/>
        <v>286200</v>
      </c>
      <c r="Q101" s="93">
        <f t="shared" si="6"/>
        <v>0</v>
      </c>
      <c r="R101" s="92">
        <f t="shared" si="7"/>
        <v>0</v>
      </c>
    </row>
    <row r="102" spans="1:18" s="102" customFormat="1" x14ac:dyDescent="0.2">
      <c r="A102" s="95" t="s">
        <v>398</v>
      </c>
      <c r="B102" s="109" t="s">
        <v>396</v>
      </c>
      <c r="C102" s="95" t="s">
        <v>263</v>
      </c>
      <c r="D102" s="95" t="s">
        <v>264</v>
      </c>
      <c r="E102" s="182">
        <v>600000</v>
      </c>
      <c r="F102" s="182">
        <v>450000</v>
      </c>
      <c r="G102" s="182">
        <v>437500</v>
      </c>
      <c r="H102" s="182">
        <v>251325.36</v>
      </c>
      <c r="I102" s="182">
        <v>50000</v>
      </c>
      <c r="J102" s="182">
        <v>0</v>
      </c>
      <c r="K102" s="182">
        <v>0</v>
      </c>
      <c r="L102" s="182">
        <v>0</v>
      </c>
      <c r="M102" s="182">
        <v>148674.64000000001</v>
      </c>
      <c r="N102" s="182">
        <v>136174.64000000001</v>
      </c>
      <c r="O102" s="92">
        <f t="shared" si="4"/>
        <v>0</v>
      </c>
      <c r="P102" s="93">
        <f t="shared" si="5"/>
        <v>450000</v>
      </c>
      <c r="Q102" s="93">
        <f t="shared" si="6"/>
        <v>0</v>
      </c>
      <c r="R102" s="92">
        <f t="shared" si="7"/>
        <v>0</v>
      </c>
    </row>
    <row r="103" spans="1:18" s="103" customFormat="1" x14ac:dyDescent="0.2">
      <c r="A103" s="91" t="s">
        <v>398</v>
      </c>
      <c r="B103" s="105" t="s">
        <v>396</v>
      </c>
      <c r="C103" s="91" t="s">
        <v>265</v>
      </c>
      <c r="D103" s="91" t="s">
        <v>266</v>
      </c>
      <c r="E103" s="181">
        <v>217730440</v>
      </c>
      <c r="F103" s="181">
        <v>178810440</v>
      </c>
      <c r="G103" s="181">
        <v>117096174</v>
      </c>
      <c r="H103" s="181">
        <v>52052949.850000001</v>
      </c>
      <c r="I103" s="181">
        <v>16129704.699999999</v>
      </c>
      <c r="J103" s="181">
        <v>994424.43</v>
      </c>
      <c r="K103" s="181">
        <v>12452273.369999999</v>
      </c>
      <c r="L103" s="181">
        <v>12452273.369999999</v>
      </c>
      <c r="M103" s="181">
        <v>97181087.650000006</v>
      </c>
      <c r="N103" s="181">
        <v>35466821.649999999</v>
      </c>
      <c r="O103" s="96">
        <f t="shared" si="4"/>
        <v>6.9639520880324435E-2</v>
      </c>
      <c r="P103" s="28">
        <f>+F103</f>
        <v>178810440</v>
      </c>
      <c r="Q103" s="28">
        <f>+K103</f>
        <v>12452273.369999999</v>
      </c>
      <c r="R103" s="96">
        <f t="shared" si="7"/>
        <v>6.9639520880324435E-2</v>
      </c>
    </row>
    <row r="104" spans="1:18" s="102" customFormat="1" x14ac:dyDescent="0.2">
      <c r="A104" s="95" t="s">
        <v>398</v>
      </c>
      <c r="B104" s="109" t="s">
        <v>396</v>
      </c>
      <c r="C104" s="95" t="s">
        <v>267</v>
      </c>
      <c r="D104" s="95" t="s">
        <v>268</v>
      </c>
      <c r="E104" s="182">
        <v>189730440</v>
      </c>
      <c r="F104" s="182">
        <v>150810440</v>
      </c>
      <c r="G104" s="182">
        <v>96096174</v>
      </c>
      <c r="H104" s="182">
        <v>52052949.850000001</v>
      </c>
      <c r="I104" s="182">
        <v>14774159.98</v>
      </c>
      <c r="J104" s="182">
        <v>994424.43</v>
      </c>
      <c r="K104" s="182">
        <v>6405423.9199999999</v>
      </c>
      <c r="L104" s="182">
        <v>6405423.9199999999</v>
      </c>
      <c r="M104" s="182">
        <v>76583481.819999993</v>
      </c>
      <c r="N104" s="182">
        <v>21869215.82</v>
      </c>
      <c r="O104" s="92">
        <f t="shared" si="4"/>
        <v>4.2473345479265227E-2</v>
      </c>
      <c r="P104" s="93">
        <f t="shared" si="5"/>
        <v>150810440</v>
      </c>
      <c r="Q104" s="93">
        <f t="shared" si="6"/>
        <v>6405423.9199999999</v>
      </c>
      <c r="R104" s="92">
        <f t="shared" si="7"/>
        <v>4.2473345479265227E-2</v>
      </c>
    </row>
    <row r="105" spans="1:18" s="102" customFormat="1" x14ac:dyDescent="0.2">
      <c r="A105" s="95" t="s">
        <v>398</v>
      </c>
      <c r="B105" s="109" t="s">
        <v>396</v>
      </c>
      <c r="C105" s="95" t="s">
        <v>269</v>
      </c>
      <c r="D105" s="95" t="s">
        <v>270</v>
      </c>
      <c r="E105" s="182">
        <v>0</v>
      </c>
      <c r="F105" s="182">
        <v>350000</v>
      </c>
      <c r="G105" s="182">
        <v>0</v>
      </c>
      <c r="H105" s="182">
        <v>0</v>
      </c>
      <c r="I105" s="182">
        <v>0</v>
      </c>
      <c r="J105" s="182">
        <v>0</v>
      </c>
      <c r="K105" s="182">
        <v>0</v>
      </c>
      <c r="L105" s="182">
        <v>0</v>
      </c>
      <c r="M105" s="182">
        <v>350000</v>
      </c>
      <c r="N105" s="182">
        <v>0</v>
      </c>
      <c r="O105" s="92">
        <v>0</v>
      </c>
      <c r="P105" s="93">
        <f t="shared" si="5"/>
        <v>350000</v>
      </c>
      <c r="Q105" s="93">
        <f t="shared" si="6"/>
        <v>0</v>
      </c>
      <c r="R105" s="92">
        <v>0</v>
      </c>
    </row>
    <row r="106" spans="1:18" s="102" customFormat="1" x14ac:dyDescent="0.2">
      <c r="A106" s="95" t="s">
        <v>398</v>
      </c>
      <c r="B106" s="109" t="s">
        <v>397</v>
      </c>
      <c r="C106" s="95" t="s">
        <v>269</v>
      </c>
      <c r="D106" s="95" t="s">
        <v>270</v>
      </c>
      <c r="E106" s="182">
        <v>2000000</v>
      </c>
      <c r="F106" s="182">
        <v>1500000</v>
      </c>
      <c r="G106" s="182">
        <v>1000000</v>
      </c>
      <c r="H106" s="182">
        <v>0</v>
      </c>
      <c r="I106" s="182">
        <v>0</v>
      </c>
      <c r="J106" s="182">
        <v>0</v>
      </c>
      <c r="K106" s="182">
        <v>0</v>
      </c>
      <c r="L106" s="182">
        <v>0</v>
      </c>
      <c r="M106" s="182">
        <v>1500000</v>
      </c>
      <c r="N106" s="182">
        <v>1000000</v>
      </c>
      <c r="O106" s="92">
        <f t="shared" si="4"/>
        <v>0</v>
      </c>
      <c r="P106" s="93">
        <f t="shared" si="5"/>
        <v>1500000</v>
      </c>
      <c r="Q106" s="93">
        <f t="shared" si="6"/>
        <v>0</v>
      </c>
      <c r="R106" s="92">
        <f t="shared" si="7"/>
        <v>0</v>
      </c>
    </row>
    <row r="107" spans="1:18" s="102" customFormat="1" x14ac:dyDescent="0.2">
      <c r="A107" s="95" t="s">
        <v>398</v>
      </c>
      <c r="B107" s="109" t="s">
        <v>397</v>
      </c>
      <c r="C107" s="95" t="s">
        <v>411</v>
      </c>
      <c r="D107" s="95" t="s">
        <v>412</v>
      </c>
      <c r="E107" s="182">
        <v>76000000</v>
      </c>
      <c r="F107" s="182">
        <v>53200000</v>
      </c>
      <c r="G107" s="182">
        <v>49532854</v>
      </c>
      <c r="H107" s="182">
        <v>41075585.350000001</v>
      </c>
      <c r="I107" s="182">
        <v>0</v>
      </c>
      <c r="J107" s="182">
        <v>0</v>
      </c>
      <c r="K107" s="182">
        <v>0</v>
      </c>
      <c r="L107" s="182">
        <v>0</v>
      </c>
      <c r="M107" s="182">
        <v>12124414.65</v>
      </c>
      <c r="N107" s="182">
        <v>8457268.6500000004</v>
      </c>
      <c r="O107" s="92">
        <f t="shared" si="4"/>
        <v>0</v>
      </c>
      <c r="P107" s="93">
        <f t="shared" si="5"/>
        <v>53200000</v>
      </c>
      <c r="Q107" s="93">
        <f t="shared" si="6"/>
        <v>0</v>
      </c>
      <c r="R107" s="92">
        <f t="shared" si="7"/>
        <v>0</v>
      </c>
    </row>
    <row r="108" spans="1:18" s="102" customFormat="1" x14ac:dyDescent="0.2">
      <c r="A108" s="95" t="s">
        <v>398</v>
      </c>
      <c r="B108" s="109" t="s">
        <v>397</v>
      </c>
      <c r="C108" s="95" t="s">
        <v>271</v>
      </c>
      <c r="D108" s="95" t="s">
        <v>272</v>
      </c>
      <c r="E108" s="182">
        <v>5650000</v>
      </c>
      <c r="F108" s="182">
        <v>5580000</v>
      </c>
      <c r="G108" s="182">
        <v>4202500</v>
      </c>
      <c r="H108" s="182">
        <v>2137395</v>
      </c>
      <c r="I108" s="182">
        <v>0</v>
      </c>
      <c r="J108" s="182">
        <v>0</v>
      </c>
      <c r="K108" s="182">
        <v>0</v>
      </c>
      <c r="L108" s="182">
        <v>0</v>
      </c>
      <c r="M108" s="182">
        <v>3442605</v>
      </c>
      <c r="N108" s="182">
        <v>2065105</v>
      </c>
      <c r="O108" s="92">
        <f t="shared" si="4"/>
        <v>0</v>
      </c>
      <c r="P108" s="93">
        <f t="shared" si="5"/>
        <v>5580000</v>
      </c>
      <c r="Q108" s="93">
        <f t="shared" si="6"/>
        <v>0</v>
      </c>
      <c r="R108" s="92">
        <f t="shared" si="7"/>
        <v>0</v>
      </c>
    </row>
    <row r="109" spans="1:18" s="102" customFormat="1" x14ac:dyDescent="0.2">
      <c r="A109" s="95" t="s">
        <v>398</v>
      </c>
      <c r="B109" s="109" t="s">
        <v>397</v>
      </c>
      <c r="C109" s="95" t="s">
        <v>273</v>
      </c>
      <c r="D109" s="95" t="s">
        <v>274</v>
      </c>
      <c r="E109" s="182">
        <v>38179000</v>
      </c>
      <c r="F109" s="182">
        <v>22379000</v>
      </c>
      <c r="G109" s="182">
        <v>21484250</v>
      </c>
      <c r="H109" s="182">
        <v>0</v>
      </c>
      <c r="I109" s="182">
        <v>12950796.859999999</v>
      </c>
      <c r="J109" s="182">
        <v>994424.43</v>
      </c>
      <c r="K109" s="182">
        <v>6405423.9199999999</v>
      </c>
      <c r="L109" s="182">
        <v>6405423.9199999999</v>
      </c>
      <c r="M109" s="182">
        <v>2028354.79</v>
      </c>
      <c r="N109" s="182">
        <v>1133604.79</v>
      </c>
      <c r="O109" s="92">
        <f t="shared" si="4"/>
        <v>0.2862247607131686</v>
      </c>
      <c r="P109" s="93">
        <f t="shared" si="5"/>
        <v>22379000</v>
      </c>
      <c r="Q109" s="93">
        <f>+K109</f>
        <v>6405423.9199999999</v>
      </c>
      <c r="R109" s="92">
        <f t="shared" si="7"/>
        <v>0.2862247607131686</v>
      </c>
    </row>
    <row r="110" spans="1:18" s="102" customFormat="1" x14ac:dyDescent="0.2">
      <c r="A110" s="95" t="s">
        <v>398</v>
      </c>
      <c r="B110" s="109" t="s">
        <v>397</v>
      </c>
      <c r="C110" s="95" t="s">
        <v>275</v>
      </c>
      <c r="D110" s="95" t="s">
        <v>276</v>
      </c>
      <c r="E110" s="182">
        <v>65901440</v>
      </c>
      <c r="F110" s="182">
        <v>65901440</v>
      </c>
      <c r="G110" s="182">
        <v>18426570</v>
      </c>
      <c r="H110" s="182">
        <v>8839969.5</v>
      </c>
      <c r="I110" s="182">
        <v>1823363.12</v>
      </c>
      <c r="J110" s="182">
        <v>0</v>
      </c>
      <c r="K110" s="182">
        <v>0</v>
      </c>
      <c r="L110" s="182">
        <v>0</v>
      </c>
      <c r="M110" s="182">
        <v>55238107.380000003</v>
      </c>
      <c r="N110" s="182">
        <v>7763237.3799999999</v>
      </c>
      <c r="O110" s="92">
        <f t="shared" si="4"/>
        <v>0</v>
      </c>
      <c r="P110" s="93">
        <f t="shared" si="5"/>
        <v>65901440</v>
      </c>
      <c r="Q110" s="93">
        <f t="shared" si="6"/>
        <v>0</v>
      </c>
      <c r="R110" s="92">
        <f t="shared" si="7"/>
        <v>0</v>
      </c>
    </row>
    <row r="111" spans="1:18" s="102" customFormat="1" x14ac:dyDescent="0.2">
      <c r="A111" s="95" t="s">
        <v>398</v>
      </c>
      <c r="B111" s="109" t="s">
        <v>397</v>
      </c>
      <c r="C111" s="95" t="s">
        <v>277</v>
      </c>
      <c r="D111" s="95" t="s">
        <v>278</v>
      </c>
      <c r="E111" s="182">
        <v>2000000</v>
      </c>
      <c r="F111" s="182">
        <v>1900000</v>
      </c>
      <c r="G111" s="182">
        <v>1450000</v>
      </c>
      <c r="H111" s="182">
        <v>0</v>
      </c>
      <c r="I111" s="182">
        <v>0</v>
      </c>
      <c r="J111" s="182">
        <v>0</v>
      </c>
      <c r="K111" s="182">
        <v>0</v>
      </c>
      <c r="L111" s="182">
        <v>0</v>
      </c>
      <c r="M111" s="182">
        <v>1900000</v>
      </c>
      <c r="N111" s="182">
        <v>1450000</v>
      </c>
      <c r="O111" s="92">
        <f t="shared" si="4"/>
        <v>0</v>
      </c>
      <c r="P111" s="93">
        <f t="shared" si="5"/>
        <v>1900000</v>
      </c>
      <c r="Q111" s="93">
        <f t="shared" si="6"/>
        <v>0</v>
      </c>
      <c r="R111" s="92">
        <f t="shared" si="7"/>
        <v>0</v>
      </c>
    </row>
    <row r="112" spans="1:18" s="102" customFormat="1" x14ac:dyDescent="0.2">
      <c r="A112" s="95" t="s">
        <v>398</v>
      </c>
      <c r="B112" s="109" t="s">
        <v>397</v>
      </c>
      <c r="C112" s="95" t="s">
        <v>283</v>
      </c>
      <c r="D112" s="95" t="s">
        <v>284</v>
      </c>
      <c r="E112" s="182">
        <v>28000000</v>
      </c>
      <c r="F112" s="182">
        <v>28000000</v>
      </c>
      <c r="G112" s="182">
        <v>21000000</v>
      </c>
      <c r="H112" s="182">
        <v>0</v>
      </c>
      <c r="I112" s="182">
        <v>1355544.72</v>
      </c>
      <c r="J112" s="182">
        <v>0</v>
      </c>
      <c r="K112" s="182">
        <v>6046849.4500000002</v>
      </c>
      <c r="L112" s="182">
        <v>6046849.4500000002</v>
      </c>
      <c r="M112" s="182">
        <v>20597605.829999998</v>
      </c>
      <c r="N112" s="182">
        <v>13597605.83</v>
      </c>
      <c r="O112" s="92">
        <f t="shared" si="4"/>
        <v>0.21595890892857145</v>
      </c>
      <c r="P112" s="93">
        <f t="shared" si="5"/>
        <v>28000000</v>
      </c>
      <c r="Q112" s="93">
        <f t="shared" si="6"/>
        <v>6046849.4500000002</v>
      </c>
      <c r="R112" s="92">
        <f t="shared" si="7"/>
        <v>0.21595890892857145</v>
      </c>
    </row>
    <row r="113" spans="1:18" s="102" customFormat="1" x14ac:dyDescent="0.2">
      <c r="A113" s="95" t="s">
        <v>398</v>
      </c>
      <c r="B113" s="109" t="s">
        <v>397</v>
      </c>
      <c r="C113" s="95" t="s">
        <v>285</v>
      </c>
      <c r="D113" s="95" t="s">
        <v>286</v>
      </c>
      <c r="E113" s="182">
        <v>28000000</v>
      </c>
      <c r="F113" s="182">
        <v>28000000</v>
      </c>
      <c r="G113" s="182">
        <v>21000000</v>
      </c>
      <c r="H113" s="182">
        <v>0</v>
      </c>
      <c r="I113" s="182">
        <v>1355544.72</v>
      </c>
      <c r="J113" s="182">
        <v>0</v>
      </c>
      <c r="K113" s="182">
        <v>6046849.4500000002</v>
      </c>
      <c r="L113" s="182">
        <v>6046849.4500000002</v>
      </c>
      <c r="M113" s="182">
        <v>20597605.829999998</v>
      </c>
      <c r="N113" s="182">
        <v>13597605.83</v>
      </c>
      <c r="O113" s="92">
        <f t="shared" si="4"/>
        <v>0.21595890892857145</v>
      </c>
      <c r="P113" s="93">
        <f>P122+P124+P131</f>
        <v>94800000</v>
      </c>
      <c r="Q113" s="93">
        <f>Q122+Q124+Q131</f>
        <v>85314000</v>
      </c>
      <c r="R113" s="92">
        <f>+Q113/P113</f>
        <v>0.89993670886075949</v>
      </c>
    </row>
    <row r="114" spans="1:18" s="103" customFormat="1" x14ac:dyDescent="0.2">
      <c r="A114" s="91" t="s">
        <v>398</v>
      </c>
      <c r="B114" s="105" t="s">
        <v>396</v>
      </c>
      <c r="C114" s="91" t="s">
        <v>287</v>
      </c>
      <c r="D114" s="91" t="s">
        <v>288</v>
      </c>
      <c r="E114" s="181">
        <v>7006404434</v>
      </c>
      <c r="F114" s="181">
        <v>6940760377</v>
      </c>
      <c r="G114" s="181">
        <v>6118218340</v>
      </c>
      <c r="H114" s="181">
        <v>0</v>
      </c>
      <c r="I114" s="181">
        <v>1417880549.6700001</v>
      </c>
      <c r="J114" s="181">
        <v>0</v>
      </c>
      <c r="K114" s="181">
        <v>3940723446.0999999</v>
      </c>
      <c r="L114" s="181">
        <v>3940723446.0999999</v>
      </c>
      <c r="M114" s="181">
        <v>1582156381.23</v>
      </c>
      <c r="N114" s="181">
        <v>759614344.23000002</v>
      </c>
      <c r="O114" s="96">
        <v>0</v>
      </c>
      <c r="P114" s="28">
        <f>P122+P125+P132</f>
        <v>591732430</v>
      </c>
      <c r="Q114" s="28">
        <f>Q122+Q125+Q132</f>
        <v>93718027.75</v>
      </c>
      <c r="R114" s="92">
        <f>+Q114/P114</f>
        <v>0.15837906289841169</v>
      </c>
    </row>
    <row r="115" spans="1:18" s="102" customFormat="1" x14ac:dyDescent="0.2">
      <c r="A115" s="95" t="s">
        <v>398</v>
      </c>
      <c r="B115" s="109" t="s">
        <v>396</v>
      </c>
      <c r="C115" s="95" t="s">
        <v>289</v>
      </c>
      <c r="D115" s="95" t="s">
        <v>290</v>
      </c>
      <c r="E115" s="182">
        <v>4010044320</v>
      </c>
      <c r="F115" s="182">
        <v>3874297833</v>
      </c>
      <c r="G115" s="182">
        <v>3659029317.5</v>
      </c>
      <c r="H115" s="182">
        <v>0</v>
      </c>
      <c r="I115" s="182">
        <v>783539626.64999998</v>
      </c>
      <c r="J115" s="182">
        <v>0</v>
      </c>
      <c r="K115" s="182">
        <v>2499019455.3499999</v>
      </c>
      <c r="L115" s="182">
        <v>2499019455.3499999</v>
      </c>
      <c r="M115" s="182">
        <v>591738751</v>
      </c>
      <c r="N115" s="182">
        <v>376470235.5</v>
      </c>
      <c r="O115" s="92">
        <f t="shared" si="4"/>
        <v>0.64502512792490307</v>
      </c>
      <c r="P115" s="93"/>
      <c r="Q115" s="93"/>
      <c r="R115" s="92"/>
    </row>
    <row r="116" spans="1:18" s="102" customFormat="1" x14ac:dyDescent="0.2">
      <c r="A116" s="95" t="s">
        <v>398</v>
      </c>
      <c r="B116" s="109" t="s">
        <v>396</v>
      </c>
      <c r="C116" s="95" t="s">
        <v>291</v>
      </c>
      <c r="D116" s="95" t="s">
        <v>413</v>
      </c>
      <c r="E116" s="182">
        <v>1119100000</v>
      </c>
      <c r="F116" s="182">
        <v>1088400000</v>
      </c>
      <c r="G116" s="182">
        <v>1036283295</v>
      </c>
      <c r="H116" s="182">
        <v>0</v>
      </c>
      <c r="I116" s="182">
        <v>375394758</v>
      </c>
      <c r="J116" s="182">
        <v>0</v>
      </c>
      <c r="K116" s="182">
        <v>660888537</v>
      </c>
      <c r="L116" s="182">
        <v>660888537</v>
      </c>
      <c r="M116" s="182">
        <v>52116705</v>
      </c>
      <c r="N116" s="182">
        <v>0</v>
      </c>
      <c r="O116" s="92">
        <f t="shared" si="4"/>
        <v>0.60721107772877614</v>
      </c>
      <c r="P116" s="93"/>
      <c r="Q116" s="93"/>
      <c r="R116" s="92"/>
    </row>
    <row r="117" spans="1:18" s="102" customFormat="1" x14ac:dyDescent="0.2">
      <c r="A117" s="95" t="s">
        <v>398</v>
      </c>
      <c r="B117" s="109" t="s">
        <v>396</v>
      </c>
      <c r="C117" s="95" t="s">
        <v>293</v>
      </c>
      <c r="D117" s="95" t="s">
        <v>414</v>
      </c>
      <c r="E117" s="182">
        <v>1342700000</v>
      </c>
      <c r="F117" s="182">
        <v>1242180308</v>
      </c>
      <c r="G117" s="182">
        <v>1079373773</v>
      </c>
      <c r="H117" s="182">
        <v>0</v>
      </c>
      <c r="I117" s="182">
        <v>362806537</v>
      </c>
      <c r="J117" s="182">
        <v>0</v>
      </c>
      <c r="K117" s="182">
        <v>716567236</v>
      </c>
      <c r="L117" s="182">
        <v>716567236</v>
      </c>
      <c r="M117" s="182">
        <v>162806535</v>
      </c>
      <c r="N117" s="182">
        <v>0</v>
      </c>
      <c r="O117" s="92">
        <f t="shared" si="4"/>
        <v>0.57686249845139226</v>
      </c>
      <c r="P117" s="93"/>
      <c r="Q117" s="93"/>
      <c r="R117" s="92"/>
    </row>
    <row r="118" spans="1:18" s="102" customFormat="1" x14ac:dyDescent="0.2">
      <c r="A118" s="95" t="s">
        <v>398</v>
      </c>
      <c r="B118" s="109" t="s">
        <v>396</v>
      </c>
      <c r="C118" s="95" t="s">
        <v>300</v>
      </c>
      <c r="D118" s="95" t="s">
        <v>301</v>
      </c>
      <c r="E118" s="182">
        <v>574806</v>
      </c>
      <c r="F118" s="182">
        <v>574806</v>
      </c>
      <c r="G118" s="182">
        <v>359253.5</v>
      </c>
      <c r="H118" s="182">
        <v>0</v>
      </c>
      <c r="I118" s="182">
        <v>0</v>
      </c>
      <c r="J118" s="182">
        <v>0</v>
      </c>
      <c r="K118" s="182">
        <v>0</v>
      </c>
      <c r="L118" s="182">
        <v>0</v>
      </c>
      <c r="M118" s="182">
        <v>574806</v>
      </c>
      <c r="N118" s="182">
        <v>359253.5</v>
      </c>
      <c r="O118" s="92">
        <f t="shared" si="4"/>
        <v>0</v>
      </c>
      <c r="P118" s="93"/>
      <c r="Q118" s="93"/>
      <c r="R118" s="92"/>
    </row>
    <row r="119" spans="1:18" s="102" customFormat="1" x14ac:dyDescent="0.2">
      <c r="A119" s="95" t="s">
        <v>398</v>
      </c>
      <c r="B119" s="109" t="s">
        <v>396</v>
      </c>
      <c r="C119" s="95" t="s">
        <v>310</v>
      </c>
      <c r="D119" s="95" t="s">
        <v>415</v>
      </c>
      <c r="E119" s="182">
        <v>41923611</v>
      </c>
      <c r="F119" s="182">
        <v>38078561</v>
      </c>
      <c r="G119" s="182">
        <v>37968375</v>
      </c>
      <c r="H119" s="182">
        <v>0</v>
      </c>
      <c r="I119" s="182">
        <v>17520010.98</v>
      </c>
      <c r="J119" s="182">
        <v>0</v>
      </c>
      <c r="K119" s="182">
        <v>20403600.02</v>
      </c>
      <c r="L119" s="182">
        <v>20403600.02</v>
      </c>
      <c r="M119" s="182">
        <v>154950</v>
      </c>
      <c r="N119" s="182">
        <v>44764</v>
      </c>
      <c r="O119" s="92">
        <f t="shared" si="4"/>
        <v>0.53582907242739553</v>
      </c>
      <c r="P119" s="93"/>
      <c r="Q119" s="93"/>
      <c r="R119" s="92"/>
    </row>
    <row r="120" spans="1:18" s="102" customFormat="1" x14ac:dyDescent="0.2">
      <c r="A120" s="95" t="s">
        <v>398</v>
      </c>
      <c r="B120" s="109" t="s">
        <v>396</v>
      </c>
      <c r="C120" s="95" t="s">
        <v>315</v>
      </c>
      <c r="D120" s="95" t="s">
        <v>416</v>
      </c>
      <c r="E120" s="182">
        <v>7433264</v>
      </c>
      <c r="F120" s="182">
        <v>6751519</v>
      </c>
      <c r="G120" s="182">
        <v>6731982</v>
      </c>
      <c r="H120" s="182">
        <v>0</v>
      </c>
      <c r="I120" s="182">
        <v>2757660.67</v>
      </c>
      <c r="J120" s="182">
        <v>0</v>
      </c>
      <c r="K120" s="182">
        <v>3675603.33</v>
      </c>
      <c r="L120" s="182">
        <v>3675603.33</v>
      </c>
      <c r="M120" s="182">
        <v>318255</v>
      </c>
      <c r="N120" s="182">
        <v>298718</v>
      </c>
      <c r="O120" s="92">
        <f t="shared" si="4"/>
        <v>0.54441131395764419</v>
      </c>
      <c r="P120" s="93"/>
      <c r="Q120" s="93"/>
      <c r="R120" s="92"/>
    </row>
    <row r="121" spans="1:18" s="102" customFormat="1" x14ac:dyDescent="0.2">
      <c r="A121" s="95" t="s">
        <v>398</v>
      </c>
      <c r="B121" s="109" t="s">
        <v>396</v>
      </c>
      <c r="C121" s="95" t="s">
        <v>320</v>
      </c>
      <c r="D121" s="95" t="s">
        <v>417</v>
      </c>
      <c r="E121" s="182">
        <v>1498312639</v>
      </c>
      <c r="F121" s="182">
        <v>1498312639</v>
      </c>
      <c r="G121" s="182">
        <v>1498312639</v>
      </c>
      <c r="H121" s="182">
        <v>0</v>
      </c>
      <c r="I121" s="182">
        <v>25060660</v>
      </c>
      <c r="J121" s="182">
        <v>0</v>
      </c>
      <c r="K121" s="182">
        <v>1097484479</v>
      </c>
      <c r="L121" s="182">
        <v>1097484479</v>
      </c>
      <c r="M121" s="182">
        <v>375767500</v>
      </c>
      <c r="N121" s="182">
        <v>375767500</v>
      </c>
      <c r="O121" s="92">
        <f t="shared" si="4"/>
        <v>0.73248029178508456</v>
      </c>
      <c r="P121" s="93"/>
      <c r="Q121" s="93"/>
      <c r="R121" s="92"/>
    </row>
    <row r="122" spans="1:18" s="237" customFormat="1" x14ac:dyDescent="0.2">
      <c r="A122" s="234" t="s">
        <v>398</v>
      </c>
      <c r="B122" s="235" t="s">
        <v>396</v>
      </c>
      <c r="C122" s="234" t="s">
        <v>321</v>
      </c>
      <c r="D122" s="234" t="s">
        <v>322</v>
      </c>
      <c r="E122" s="236">
        <v>68300000</v>
      </c>
      <c r="F122" s="236">
        <v>70800000</v>
      </c>
      <c r="G122" s="236">
        <v>68300000</v>
      </c>
      <c r="H122" s="236">
        <v>0</v>
      </c>
      <c r="I122" s="236">
        <v>4348000</v>
      </c>
      <c r="J122" s="236">
        <v>0</v>
      </c>
      <c r="K122" s="236">
        <v>63952000</v>
      </c>
      <c r="L122" s="236">
        <v>63952000</v>
      </c>
      <c r="M122" s="236">
        <v>2500000</v>
      </c>
      <c r="N122" s="236">
        <v>0</v>
      </c>
      <c r="O122" s="228">
        <f t="shared" si="4"/>
        <v>0.9032768361581921</v>
      </c>
      <c r="P122" s="227">
        <f>F122</f>
        <v>70800000</v>
      </c>
      <c r="Q122" s="227">
        <f>+K122</f>
        <v>63952000</v>
      </c>
      <c r="R122" s="228">
        <f>+Q122/P122</f>
        <v>0.9032768361581921</v>
      </c>
    </row>
    <row r="123" spans="1:18" s="237" customFormat="1" x14ac:dyDescent="0.2">
      <c r="A123" s="234" t="s">
        <v>398</v>
      </c>
      <c r="B123" s="235" t="s">
        <v>396</v>
      </c>
      <c r="C123" s="234" t="s">
        <v>323</v>
      </c>
      <c r="D123" s="234" t="s">
        <v>324</v>
      </c>
      <c r="E123" s="236">
        <v>46800000</v>
      </c>
      <c r="F123" s="236">
        <v>46800000</v>
      </c>
      <c r="G123" s="236">
        <v>46800000</v>
      </c>
      <c r="H123" s="236">
        <v>0</v>
      </c>
      <c r="I123" s="236">
        <v>4210000</v>
      </c>
      <c r="J123" s="236">
        <v>0</v>
      </c>
      <c r="K123" s="236">
        <v>42590000</v>
      </c>
      <c r="L123" s="236">
        <v>42590000</v>
      </c>
      <c r="M123" s="236">
        <v>0</v>
      </c>
      <c r="N123" s="236">
        <v>0</v>
      </c>
      <c r="O123" s="228">
        <f t="shared" si="4"/>
        <v>0.91004273504273503</v>
      </c>
      <c r="P123" s="227">
        <f t="shared" ref="P123:P124" si="8">F123</f>
        <v>46800000</v>
      </c>
      <c r="Q123" s="227">
        <f t="shared" ref="Q123:Q127" si="9">+K123</f>
        <v>42590000</v>
      </c>
      <c r="R123" s="228">
        <f>+Q123/P123</f>
        <v>0.91004273504273503</v>
      </c>
    </row>
    <row r="124" spans="1:18" s="237" customFormat="1" x14ac:dyDescent="0.2">
      <c r="A124" s="234" t="s">
        <v>398</v>
      </c>
      <c r="B124" s="235" t="s">
        <v>396</v>
      </c>
      <c r="C124" s="234" t="s">
        <v>325</v>
      </c>
      <c r="D124" s="234" t="s">
        <v>326</v>
      </c>
      <c r="E124" s="236">
        <v>21500000</v>
      </c>
      <c r="F124" s="236">
        <v>24000000</v>
      </c>
      <c r="G124" s="236">
        <v>21500000</v>
      </c>
      <c r="H124" s="236">
        <v>0</v>
      </c>
      <c r="I124" s="236">
        <v>138000</v>
      </c>
      <c r="J124" s="236">
        <v>0</v>
      </c>
      <c r="K124" s="236">
        <v>21362000</v>
      </c>
      <c r="L124" s="236">
        <v>21362000</v>
      </c>
      <c r="M124" s="236">
        <v>2500000</v>
      </c>
      <c r="N124" s="236">
        <v>0</v>
      </c>
      <c r="O124" s="228">
        <f t="shared" si="4"/>
        <v>0.89008333333333334</v>
      </c>
      <c r="P124" s="227">
        <f t="shared" si="8"/>
        <v>24000000</v>
      </c>
      <c r="Q124" s="227">
        <f t="shared" si="9"/>
        <v>21362000</v>
      </c>
      <c r="R124" s="228">
        <f>+Q124/P124</f>
        <v>0.89008333333333334</v>
      </c>
    </row>
    <row r="125" spans="1:18" s="237" customFormat="1" x14ac:dyDescent="0.2">
      <c r="A125" s="234" t="s">
        <v>398</v>
      </c>
      <c r="B125" s="235" t="s">
        <v>396</v>
      </c>
      <c r="C125" s="234" t="s">
        <v>327</v>
      </c>
      <c r="D125" s="234" t="s">
        <v>328</v>
      </c>
      <c r="E125" s="236">
        <v>44330000</v>
      </c>
      <c r="F125" s="236">
        <v>39330000</v>
      </c>
      <c r="G125" s="236">
        <v>38780000</v>
      </c>
      <c r="H125" s="236">
        <v>0</v>
      </c>
      <c r="I125" s="236">
        <v>290334.52</v>
      </c>
      <c r="J125" s="236">
        <v>0</v>
      </c>
      <c r="K125" s="236">
        <v>28023325.48</v>
      </c>
      <c r="L125" s="236">
        <v>28023325.48</v>
      </c>
      <c r="M125" s="236">
        <v>11016340</v>
      </c>
      <c r="N125" s="236">
        <v>10466340</v>
      </c>
      <c r="O125" s="228">
        <f t="shared" si="4"/>
        <v>0.71251781032290873</v>
      </c>
      <c r="P125" s="227">
        <f>F125</f>
        <v>39330000</v>
      </c>
      <c r="Q125" s="227">
        <f t="shared" si="9"/>
        <v>28023325.48</v>
      </c>
      <c r="R125" s="228"/>
    </row>
    <row r="126" spans="1:18" s="237" customFormat="1" x14ac:dyDescent="0.2">
      <c r="A126" s="234" t="s">
        <v>398</v>
      </c>
      <c r="B126" s="235" t="s">
        <v>396</v>
      </c>
      <c r="C126" s="234" t="s">
        <v>329</v>
      </c>
      <c r="D126" s="234" t="s">
        <v>330</v>
      </c>
      <c r="E126" s="236">
        <v>24330000</v>
      </c>
      <c r="F126" s="236">
        <v>24330000</v>
      </c>
      <c r="G126" s="236">
        <v>24330000</v>
      </c>
      <c r="H126" s="236">
        <v>0</v>
      </c>
      <c r="I126" s="236">
        <v>290334.52</v>
      </c>
      <c r="J126" s="236">
        <v>0</v>
      </c>
      <c r="K126" s="236">
        <v>24039665.48</v>
      </c>
      <c r="L126" s="236">
        <v>24039665.48</v>
      </c>
      <c r="M126" s="236">
        <v>0</v>
      </c>
      <c r="N126" s="236">
        <v>0</v>
      </c>
      <c r="O126" s="228">
        <f t="shared" si="4"/>
        <v>0.98806680969995897</v>
      </c>
      <c r="P126" s="227">
        <f t="shared" ref="P126:P127" si="10">F126</f>
        <v>24330000</v>
      </c>
      <c r="Q126" s="227">
        <f t="shared" si="9"/>
        <v>24039665.48</v>
      </c>
      <c r="R126" s="228"/>
    </row>
    <row r="127" spans="1:18" s="237" customFormat="1" x14ac:dyDescent="0.2">
      <c r="A127" s="234" t="s">
        <v>398</v>
      </c>
      <c r="B127" s="235" t="s">
        <v>396</v>
      </c>
      <c r="C127" s="234" t="s">
        <v>331</v>
      </c>
      <c r="D127" s="234" t="s">
        <v>332</v>
      </c>
      <c r="E127" s="236">
        <v>20000000</v>
      </c>
      <c r="F127" s="236">
        <v>15000000</v>
      </c>
      <c r="G127" s="236">
        <v>14450000</v>
      </c>
      <c r="H127" s="236">
        <v>0</v>
      </c>
      <c r="I127" s="236">
        <v>0</v>
      </c>
      <c r="J127" s="236">
        <v>0</v>
      </c>
      <c r="K127" s="236">
        <v>3983660</v>
      </c>
      <c r="L127" s="236">
        <v>3983660</v>
      </c>
      <c r="M127" s="236">
        <v>11016340</v>
      </c>
      <c r="N127" s="236">
        <v>10466340</v>
      </c>
      <c r="O127" s="228">
        <f t="shared" si="4"/>
        <v>0.26557733333333333</v>
      </c>
      <c r="P127" s="227">
        <f t="shared" si="10"/>
        <v>15000000</v>
      </c>
      <c r="Q127" s="227">
        <f t="shared" si="9"/>
        <v>3983660</v>
      </c>
      <c r="R127" s="228"/>
    </row>
    <row r="128" spans="1:18" s="102" customFormat="1" ht="14.25" customHeight="1" x14ac:dyDescent="0.2">
      <c r="A128" s="95" t="s">
        <v>398</v>
      </c>
      <c r="B128" s="109" t="s">
        <v>396</v>
      </c>
      <c r="C128" s="95" t="s">
        <v>333</v>
      </c>
      <c r="D128" s="95" t="s">
        <v>334</v>
      </c>
      <c r="E128" s="182">
        <v>2415788070</v>
      </c>
      <c r="F128" s="182">
        <v>2365788070</v>
      </c>
      <c r="G128" s="182">
        <v>1868746507.5</v>
      </c>
      <c r="H128" s="182">
        <v>0</v>
      </c>
      <c r="I128" s="182">
        <v>520760544.5</v>
      </c>
      <c r="J128" s="182">
        <v>0</v>
      </c>
      <c r="K128" s="182">
        <v>1347985963</v>
      </c>
      <c r="L128" s="182">
        <v>1347985963</v>
      </c>
      <c r="M128" s="182">
        <v>497041562.5</v>
      </c>
      <c r="N128" s="182">
        <v>0</v>
      </c>
      <c r="O128" s="92">
        <f t="shared" si="4"/>
        <v>0.56978305880120528</v>
      </c>
      <c r="P128" s="93"/>
      <c r="Q128" s="93"/>
      <c r="R128" s="92"/>
    </row>
    <row r="129" spans="1:18" s="102" customFormat="1" x14ac:dyDescent="0.2">
      <c r="A129" s="95" t="s">
        <v>398</v>
      </c>
      <c r="B129" s="109" t="s">
        <v>396</v>
      </c>
      <c r="C129" s="95" t="s">
        <v>338</v>
      </c>
      <c r="D129" s="95" t="s">
        <v>339</v>
      </c>
      <c r="E129" s="182">
        <v>100000000</v>
      </c>
      <c r="F129" s="182">
        <v>100000000</v>
      </c>
      <c r="G129" s="182">
        <v>100000000</v>
      </c>
      <c r="H129" s="182">
        <v>0</v>
      </c>
      <c r="I129" s="182">
        <v>0</v>
      </c>
      <c r="J129" s="182">
        <v>0</v>
      </c>
      <c r="K129" s="182">
        <v>100000000</v>
      </c>
      <c r="L129" s="182">
        <v>100000000</v>
      </c>
      <c r="M129" s="182">
        <v>0</v>
      </c>
      <c r="N129" s="182">
        <v>0</v>
      </c>
      <c r="O129" s="92">
        <f t="shared" si="4"/>
        <v>1</v>
      </c>
      <c r="P129" s="93"/>
      <c r="Q129" s="93"/>
      <c r="R129" s="92"/>
    </row>
    <row r="130" spans="1:18" s="102" customFormat="1" x14ac:dyDescent="0.2">
      <c r="A130" s="95" t="s">
        <v>398</v>
      </c>
      <c r="B130" s="109" t="s">
        <v>396</v>
      </c>
      <c r="C130" s="95" t="s">
        <v>340</v>
      </c>
      <c r="D130" s="95" t="s">
        <v>418</v>
      </c>
      <c r="E130" s="182">
        <v>847200000</v>
      </c>
      <c r="F130" s="182">
        <v>847200000</v>
      </c>
      <c r="G130" s="182">
        <v>635400000</v>
      </c>
      <c r="H130" s="182">
        <v>0</v>
      </c>
      <c r="I130" s="182">
        <v>235518982</v>
      </c>
      <c r="J130" s="182">
        <v>0</v>
      </c>
      <c r="K130" s="182">
        <v>399881018</v>
      </c>
      <c r="L130" s="182">
        <v>399881018</v>
      </c>
      <c r="M130" s="182">
        <v>211800000</v>
      </c>
      <c r="N130" s="182">
        <v>0</v>
      </c>
      <c r="O130" s="92">
        <f t="shared" si="4"/>
        <v>0.47200309017941455</v>
      </c>
      <c r="P130" s="93"/>
      <c r="Q130" s="93"/>
      <c r="R130" s="92"/>
    </row>
    <row r="131" spans="1:18" s="102" customFormat="1" ht="15" customHeight="1" x14ac:dyDescent="0.2">
      <c r="A131" s="95" t="s">
        <v>398</v>
      </c>
      <c r="B131" s="109" t="s">
        <v>396</v>
      </c>
      <c r="C131" s="95" t="s">
        <v>341</v>
      </c>
      <c r="D131" s="95" t="s">
        <v>391</v>
      </c>
      <c r="E131" s="182">
        <v>1468588070</v>
      </c>
      <c r="F131" s="182">
        <v>1418588070</v>
      </c>
      <c r="G131" s="182">
        <v>1133346507.5</v>
      </c>
      <c r="H131" s="182">
        <v>0</v>
      </c>
      <c r="I131" s="182">
        <v>285241562.5</v>
      </c>
      <c r="J131" s="182">
        <v>0</v>
      </c>
      <c r="K131" s="182">
        <v>848104945</v>
      </c>
      <c r="L131" s="182">
        <v>848104945</v>
      </c>
      <c r="M131" s="182">
        <v>285241562.5</v>
      </c>
      <c r="N131" s="182">
        <v>0</v>
      </c>
      <c r="O131" s="92">
        <f t="shared" si="4"/>
        <v>0.59785145732968137</v>
      </c>
      <c r="P131" s="93"/>
      <c r="Q131" s="93"/>
      <c r="R131" s="92"/>
    </row>
    <row r="132" spans="1:18" s="237" customFormat="1" x14ac:dyDescent="0.2">
      <c r="A132" s="234" t="s">
        <v>398</v>
      </c>
      <c r="B132" s="235" t="s">
        <v>396</v>
      </c>
      <c r="C132" s="234" t="s">
        <v>372</v>
      </c>
      <c r="D132" s="234" t="s">
        <v>373</v>
      </c>
      <c r="E132" s="236">
        <v>359000000</v>
      </c>
      <c r="F132" s="236">
        <v>481602430</v>
      </c>
      <c r="G132" s="236">
        <v>374420471</v>
      </c>
      <c r="H132" s="236">
        <v>0</v>
      </c>
      <c r="I132" s="236">
        <v>0</v>
      </c>
      <c r="J132" s="236">
        <v>0</v>
      </c>
      <c r="K132" s="236">
        <v>1742702.27</v>
      </c>
      <c r="L132" s="236">
        <v>1742702.27</v>
      </c>
      <c r="M132" s="236">
        <v>479859727.73000002</v>
      </c>
      <c r="N132" s="236">
        <v>372677768.73000002</v>
      </c>
      <c r="O132" s="228">
        <f t="shared" si="4"/>
        <v>3.6185495783316543E-3</v>
      </c>
      <c r="P132" s="227">
        <f>F132</f>
        <v>481602430</v>
      </c>
      <c r="Q132" s="227">
        <f t="shared" ref="Q132:Q134" si="11">+K132</f>
        <v>1742702.27</v>
      </c>
      <c r="R132" s="228">
        <f>+Q132/P132</f>
        <v>3.6185495783316543E-3</v>
      </c>
    </row>
    <row r="133" spans="1:18" s="237" customFormat="1" x14ac:dyDescent="0.2">
      <c r="A133" s="234" t="s">
        <v>398</v>
      </c>
      <c r="B133" s="235" t="s">
        <v>396</v>
      </c>
      <c r="C133" s="234" t="s">
        <v>374</v>
      </c>
      <c r="D133" s="234" t="s">
        <v>375</v>
      </c>
      <c r="E133" s="236">
        <v>359000000</v>
      </c>
      <c r="F133" s="236">
        <v>474420471</v>
      </c>
      <c r="G133" s="236">
        <v>374420471</v>
      </c>
      <c r="H133" s="236">
        <v>0</v>
      </c>
      <c r="I133" s="236">
        <v>0</v>
      </c>
      <c r="J133" s="236">
        <v>0</v>
      </c>
      <c r="K133" s="236">
        <v>1742702.27</v>
      </c>
      <c r="L133" s="236">
        <v>1742702.27</v>
      </c>
      <c r="M133" s="236">
        <v>472677768.73000002</v>
      </c>
      <c r="N133" s="236">
        <v>372677768.73000002</v>
      </c>
      <c r="O133" s="228">
        <f t="shared" si="4"/>
        <v>3.6733285693314865E-3</v>
      </c>
      <c r="P133" s="227">
        <f t="shared" ref="P133:P134" si="12">F133</f>
        <v>474420471</v>
      </c>
      <c r="Q133" s="227">
        <f t="shared" si="11"/>
        <v>1742702.27</v>
      </c>
      <c r="R133" s="228">
        <f t="shared" ref="R133" si="13">+Q133/P133</f>
        <v>3.6733285693314865E-3</v>
      </c>
    </row>
    <row r="134" spans="1:18" s="237" customFormat="1" x14ac:dyDescent="0.2">
      <c r="A134" s="234" t="s">
        <v>398</v>
      </c>
      <c r="B134" s="235" t="s">
        <v>397</v>
      </c>
      <c r="C134" s="234" t="s">
        <v>374</v>
      </c>
      <c r="D134" s="234" t="s">
        <v>375</v>
      </c>
      <c r="E134" s="236">
        <v>0</v>
      </c>
      <c r="F134" s="236">
        <v>7181959</v>
      </c>
      <c r="G134" s="236">
        <v>0</v>
      </c>
      <c r="H134" s="236">
        <v>0</v>
      </c>
      <c r="I134" s="236">
        <v>0</v>
      </c>
      <c r="J134" s="236">
        <v>0</v>
      </c>
      <c r="K134" s="236">
        <v>0</v>
      </c>
      <c r="L134" s="236">
        <v>0</v>
      </c>
      <c r="M134" s="236">
        <v>7181959</v>
      </c>
      <c r="N134" s="236">
        <v>0</v>
      </c>
      <c r="O134" s="228">
        <v>0</v>
      </c>
      <c r="P134" s="227">
        <f t="shared" si="12"/>
        <v>7181959</v>
      </c>
      <c r="Q134" s="227">
        <f t="shared" si="11"/>
        <v>0</v>
      </c>
      <c r="R134" s="228"/>
    </row>
    <row r="135" spans="1:18" s="102" customFormat="1" x14ac:dyDescent="0.2">
      <c r="A135" s="95" t="s">
        <v>398</v>
      </c>
      <c r="B135" s="109" t="s">
        <v>396</v>
      </c>
      <c r="C135" s="95" t="s">
        <v>346</v>
      </c>
      <c r="D135" s="95" t="s">
        <v>347</v>
      </c>
      <c r="E135" s="182">
        <v>108942044</v>
      </c>
      <c r="F135" s="182">
        <v>108942044</v>
      </c>
      <c r="G135" s="182">
        <v>108942044</v>
      </c>
      <c r="H135" s="182">
        <v>0</v>
      </c>
      <c r="I135" s="182">
        <v>108942044</v>
      </c>
      <c r="J135" s="182">
        <v>0</v>
      </c>
      <c r="K135" s="182">
        <v>0</v>
      </c>
      <c r="L135" s="182">
        <v>0</v>
      </c>
      <c r="M135" s="182">
        <v>0</v>
      </c>
      <c r="N135" s="182">
        <v>0</v>
      </c>
      <c r="O135" s="92">
        <f t="shared" si="4"/>
        <v>0</v>
      </c>
      <c r="P135" s="28"/>
      <c r="Q135" s="93"/>
      <c r="R135" s="92"/>
    </row>
    <row r="136" spans="1:18" s="103" customFormat="1" x14ac:dyDescent="0.2">
      <c r="A136" s="173" t="s">
        <v>398</v>
      </c>
      <c r="B136" s="109" t="s">
        <v>396</v>
      </c>
      <c r="C136" s="95" t="s">
        <v>348</v>
      </c>
      <c r="D136" s="95" t="s">
        <v>419</v>
      </c>
      <c r="E136" s="182">
        <v>75000000</v>
      </c>
      <c r="F136" s="182">
        <v>75000000</v>
      </c>
      <c r="G136" s="182">
        <v>75000000</v>
      </c>
      <c r="H136" s="182">
        <v>0</v>
      </c>
      <c r="I136" s="182">
        <v>75000000</v>
      </c>
      <c r="J136" s="182">
        <v>0</v>
      </c>
      <c r="K136" s="182">
        <v>0</v>
      </c>
      <c r="L136" s="182">
        <v>0</v>
      </c>
      <c r="M136" s="182">
        <v>0</v>
      </c>
      <c r="N136" s="182">
        <v>0</v>
      </c>
      <c r="O136" s="92">
        <f t="shared" ref="O136:O138" si="14">+K136/F136</f>
        <v>0</v>
      </c>
      <c r="P136" s="93"/>
      <c r="Q136" s="93"/>
      <c r="R136" s="92"/>
    </row>
    <row r="137" spans="1:18" s="103" customFormat="1" x14ac:dyDescent="0.2">
      <c r="A137" s="95" t="s">
        <v>398</v>
      </c>
      <c r="B137" s="109" t="s">
        <v>396</v>
      </c>
      <c r="C137" s="95" t="s">
        <v>353</v>
      </c>
      <c r="D137" s="95" t="s">
        <v>354</v>
      </c>
      <c r="E137" s="182">
        <v>634724</v>
      </c>
      <c r="F137" s="182">
        <v>634724</v>
      </c>
      <c r="G137" s="182">
        <v>634724</v>
      </c>
      <c r="H137" s="182">
        <v>0</v>
      </c>
      <c r="I137" s="182">
        <v>634724</v>
      </c>
      <c r="J137" s="182">
        <v>0</v>
      </c>
      <c r="K137" s="182">
        <v>0</v>
      </c>
      <c r="L137" s="182">
        <v>0</v>
      </c>
      <c r="M137" s="182">
        <v>0</v>
      </c>
      <c r="N137" s="182">
        <v>0</v>
      </c>
      <c r="O137" s="92">
        <f t="shared" si="14"/>
        <v>0</v>
      </c>
      <c r="P137" s="93"/>
      <c r="Q137" s="93"/>
      <c r="R137" s="92"/>
    </row>
    <row r="138" spans="1:18" s="103" customFormat="1" x14ac:dyDescent="0.2">
      <c r="A138" s="95" t="s">
        <v>398</v>
      </c>
      <c r="B138" s="109" t="s">
        <v>396</v>
      </c>
      <c r="C138" s="95" t="s">
        <v>359</v>
      </c>
      <c r="D138" s="95" t="s">
        <v>360</v>
      </c>
      <c r="E138" s="182">
        <v>6284400</v>
      </c>
      <c r="F138" s="182">
        <v>6284400</v>
      </c>
      <c r="G138" s="182">
        <v>6284400</v>
      </c>
      <c r="H138" s="182">
        <v>0</v>
      </c>
      <c r="I138" s="182">
        <v>6284400</v>
      </c>
      <c r="J138" s="182">
        <v>0</v>
      </c>
      <c r="K138" s="182">
        <v>0</v>
      </c>
      <c r="L138" s="182">
        <v>0</v>
      </c>
      <c r="M138" s="182">
        <v>0</v>
      </c>
      <c r="N138" s="182">
        <v>0</v>
      </c>
      <c r="O138" s="92">
        <f t="shared" si="14"/>
        <v>0</v>
      </c>
      <c r="P138" s="93"/>
      <c r="Q138" s="93"/>
      <c r="R138" s="92"/>
    </row>
    <row r="139" spans="1:18" s="102" customFormat="1" ht="15" customHeight="1" x14ac:dyDescent="0.2">
      <c r="A139" s="95" t="s">
        <v>398</v>
      </c>
      <c r="B139" s="109" t="s">
        <v>396</v>
      </c>
      <c r="C139" s="95" t="s">
        <v>361</v>
      </c>
      <c r="D139" s="95" t="s">
        <v>362</v>
      </c>
      <c r="E139" s="182">
        <v>8169720</v>
      </c>
      <c r="F139" s="133">
        <v>8169720</v>
      </c>
      <c r="G139" s="182">
        <v>8169720</v>
      </c>
      <c r="H139" s="182">
        <v>0</v>
      </c>
      <c r="I139" s="182">
        <v>8169720</v>
      </c>
      <c r="J139" s="182">
        <v>0</v>
      </c>
      <c r="K139" s="182">
        <v>0</v>
      </c>
      <c r="L139" s="182">
        <v>0</v>
      </c>
      <c r="M139" s="182">
        <v>0</v>
      </c>
      <c r="N139" s="182">
        <v>0</v>
      </c>
      <c r="O139" s="92"/>
      <c r="P139" s="93"/>
      <c r="Q139" s="93"/>
      <c r="R139" s="92"/>
    </row>
    <row r="140" spans="1:18" s="102" customFormat="1" x14ac:dyDescent="0.2">
      <c r="A140" s="95" t="s">
        <v>398</v>
      </c>
      <c r="B140" s="109" t="s">
        <v>396</v>
      </c>
      <c r="C140" s="95" t="s">
        <v>364</v>
      </c>
      <c r="D140" s="95" t="s">
        <v>365</v>
      </c>
      <c r="E140" s="182">
        <v>18853200</v>
      </c>
      <c r="F140" s="182">
        <v>18853200</v>
      </c>
      <c r="G140" s="182">
        <v>18853200</v>
      </c>
      <c r="H140" s="182">
        <v>0</v>
      </c>
      <c r="I140" s="182">
        <v>18853200</v>
      </c>
      <c r="J140" s="182">
        <v>0</v>
      </c>
      <c r="K140" s="182">
        <v>0</v>
      </c>
      <c r="L140" s="182">
        <v>0</v>
      </c>
      <c r="M140" s="182">
        <v>0</v>
      </c>
      <c r="N140" s="182">
        <v>0</v>
      </c>
      <c r="O140" s="92"/>
      <c r="P140" s="93"/>
      <c r="Q140" s="93"/>
      <c r="R140" s="117"/>
    </row>
    <row r="141" spans="1:18" s="102" customFormat="1" x14ac:dyDescent="0.2">
      <c r="A141" s="95"/>
      <c r="B141" s="109"/>
      <c r="C141" s="95"/>
      <c r="D141" s="95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92"/>
      <c r="P141" s="93"/>
      <c r="Q141" s="93"/>
      <c r="R141" s="117"/>
    </row>
    <row r="142" spans="1:18" x14ac:dyDescent="0.2">
      <c r="A142" s="19"/>
      <c r="C142" s="19"/>
      <c r="D142" s="19"/>
      <c r="E142" s="99"/>
      <c r="F142" s="99"/>
      <c r="G142" s="99"/>
      <c r="H142" s="183"/>
      <c r="I142" s="183"/>
      <c r="J142" s="183"/>
      <c r="K142" s="183"/>
      <c r="L142" s="183"/>
      <c r="M142" s="183"/>
      <c r="N142" s="183"/>
      <c r="O142" s="22"/>
      <c r="P142" s="45"/>
      <c r="Q142" s="45"/>
      <c r="R142" s="25"/>
    </row>
    <row r="143" spans="1:18" x14ac:dyDescent="0.2">
      <c r="A143" s="19"/>
      <c r="C143" s="19"/>
      <c r="D143" s="19"/>
      <c r="E143" s="99"/>
      <c r="F143" s="99"/>
      <c r="G143" s="99"/>
      <c r="H143" s="183"/>
      <c r="I143" s="183"/>
      <c r="J143" s="183"/>
      <c r="K143" s="183"/>
      <c r="L143" s="183"/>
      <c r="M143" s="183"/>
      <c r="N143" s="183"/>
      <c r="O143" s="22"/>
      <c r="P143" s="45"/>
      <c r="Q143" s="45"/>
      <c r="R143" s="25"/>
    </row>
    <row r="144" spans="1:18" x14ac:dyDescent="0.2">
      <c r="A144" s="19"/>
      <c r="C144" s="19"/>
      <c r="D144" s="19"/>
      <c r="E144" s="99"/>
      <c r="F144" s="99"/>
      <c r="G144" s="99"/>
      <c r="H144" s="183"/>
      <c r="I144" s="183"/>
      <c r="J144" s="183"/>
      <c r="K144" s="183"/>
      <c r="L144" s="183"/>
      <c r="M144" s="183"/>
      <c r="N144" s="183"/>
      <c r="O144" s="22"/>
      <c r="P144" s="45"/>
      <c r="Q144" s="45"/>
      <c r="R144" s="25"/>
    </row>
    <row r="145" spans="1:18" x14ac:dyDescent="0.2">
      <c r="A145" s="19"/>
      <c r="C145" s="19"/>
      <c r="D145" s="19"/>
      <c r="E145" s="99"/>
      <c r="F145" s="99"/>
      <c r="G145" s="99"/>
      <c r="H145" s="183"/>
      <c r="I145" s="183"/>
      <c r="J145" s="183"/>
      <c r="K145" s="183"/>
      <c r="L145" s="183"/>
      <c r="M145" s="183"/>
      <c r="N145" s="183"/>
      <c r="O145" s="22"/>
      <c r="P145" s="45"/>
      <c r="Q145" s="45"/>
      <c r="R145" s="25"/>
    </row>
    <row r="146" spans="1:18" x14ac:dyDescent="0.2">
      <c r="A146" s="19"/>
      <c r="C146" s="19"/>
      <c r="D146" s="19"/>
      <c r="E146" s="99"/>
      <c r="F146" s="99"/>
      <c r="G146" s="99"/>
      <c r="H146" s="183"/>
      <c r="I146" s="183"/>
      <c r="J146" s="183"/>
      <c r="K146" s="183"/>
      <c r="L146" s="183"/>
      <c r="M146" s="183"/>
      <c r="N146" s="183"/>
      <c r="O146" s="22"/>
      <c r="P146" s="45"/>
      <c r="Q146" s="45"/>
      <c r="R146" s="25"/>
    </row>
    <row r="147" spans="1:18" x14ac:dyDescent="0.2">
      <c r="A147" s="19"/>
      <c r="C147" s="19"/>
      <c r="D147" s="19"/>
      <c r="E147" s="99"/>
      <c r="F147" s="99"/>
      <c r="G147" s="99"/>
      <c r="H147" s="183"/>
      <c r="I147" s="183"/>
      <c r="J147" s="183"/>
      <c r="K147" s="183"/>
      <c r="L147" s="183"/>
      <c r="M147" s="183"/>
      <c r="N147" s="183"/>
      <c r="O147" s="22"/>
      <c r="P147" s="45"/>
      <c r="Q147" s="45"/>
      <c r="R147" s="25"/>
    </row>
    <row r="148" spans="1:18" x14ac:dyDescent="0.2">
      <c r="A148" s="19"/>
      <c r="C148" s="19"/>
      <c r="D148" s="19"/>
      <c r="E148" s="99"/>
      <c r="F148" s="99"/>
      <c r="G148" s="99"/>
      <c r="H148" s="183"/>
      <c r="I148" s="183"/>
      <c r="J148" s="183"/>
      <c r="K148" s="182"/>
      <c r="L148" s="183"/>
      <c r="M148" s="183"/>
      <c r="N148" s="183"/>
      <c r="O148" s="22"/>
      <c r="P148" s="45"/>
      <c r="Q148" s="45"/>
      <c r="R148" s="25"/>
    </row>
    <row r="149" spans="1:18" x14ac:dyDescent="0.2">
      <c r="A149" s="49"/>
      <c r="B149" s="160"/>
      <c r="C149" s="49"/>
      <c r="D149" s="133"/>
      <c r="E149" s="49"/>
      <c r="F149" s="49"/>
      <c r="G149" s="49"/>
      <c r="P149" s="133"/>
      <c r="Q149" s="49"/>
    </row>
    <row r="150" spans="1:18" ht="15.6" customHeight="1" x14ac:dyDescent="0.2">
      <c r="A150" s="49"/>
      <c r="B150" s="160"/>
      <c r="C150" s="261" t="s">
        <v>26</v>
      </c>
      <c r="D150" s="261"/>
      <c r="E150" s="261"/>
      <c r="F150" s="261"/>
      <c r="G150" s="261"/>
      <c r="P150" s="133"/>
      <c r="Q150" s="49"/>
    </row>
    <row r="151" spans="1:18" ht="36" customHeight="1" thickBot="1" x14ac:dyDescent="0.25">
      <c r="A151" s="49"/>
      <c r="B151" s="160"/>
      <c r="C151" s="161" t="s">
        <v>6</v>
      </c>
      <c r="D151" s="161" t="s">
        <v>7</v>
      </c>
      <c r="E151" s="161" t="s">
        <v>8</v>
      </c>
      <c r="F151" s="161" t="s">
        <v>9</v>
      </c>
      <c r="G151" s="161" t="s">
        <v>21</v>
      </c>
      <c r="P151" s="133"/>
      <c r="Q151" s="49"/>
    </row>
    <row r="152" spans="1:18" ht="13.5" thickTop="1" x14ac:dyDescent="0.2">
      <c r="A152" s="49"/>
      <c r="B152" s="160"/>
      <c r="C152" s="129" t="s">
        <v>22</v>
      </c>
      <c r="D152" s="99">
        <f>+F8</f>
        <v>3574866989</v>
      </c>
      <c r="E152" s="100">
        <f>+K8</f>
        <v>1788825699.3099999</v>
      </c>
      <c r="F152" s="21">
        <f>+D152-E152</f>
        <v>1786041289.6900001</v>
      </c>
      <c r="G152" s="92">
        <f>+E152/D152</f>
        <v>0.50038944240842631</v>
      </c>
      <c r="P152" s="133"/>
      <c r="Q152" s="49"/>
    </row>
    <row r="153" spans="1:18" x14ac:dyDescent="0.2">
      <c r="A153" s="49"/>
      <c r="B153" s="160"/>
      <c r="C153" s="129" t="s">
        <v>109</v>
      </c>
      <c r="D153" s="21">
        <f>+F28</f>
        <v>2477310373</v>
      </c>
      <c r="E153" s="102">
        <f>K28</f>
        <v>645605504.27999997</v>
      </c>
      <c r="F153" s="21">
        <f t="shared" ref="F153:F157" si="15">+D153-E153</f>
        <v>1831704868.72</v>
      </c>
      <c r="G153" s="92">
        <f t="shared" ref="G153:G156" si="16">+E153/D153</f>
        <v>0.26060743591776014</v>
      </c>
      <c r="P153" s="133"/>
      <c r="Q153" s="49"/>
    </row>
    <row r="154" spans="1:18" x14ac:dyDescent="0.2">
      <c r="A154" s="49"/>
      <c r="B154" s="160"/>
      <c r="C154" s="129" t="s">
        <v>23</v>
      </c>
      <c r="D154" s="21">
        <f>+F75</f>
        <v>136091273</v>
      </c>
      <c r="E154" s="102">
        <f>K75</f>
        <v>14185302.65</v>
      </c>
      <c r="F154" s="21">
        <f t="shared" si="15"/>
        <v>121905970.34999999</v>
      </c>
      <c r="G154" s="92">
        <f t="shared" si="16"/>
        <v>0.10423374208572507</v>
      </c>
      <c r="P154" s="133"/>
      <c r="Q154" s="49"/>
    </row>
    <row r="155" spans="1:18" x14ac:dyDescent="0.2">
      <c r="A155" s="49"/>
      <c r="B155" s="160"/>
      <c r="C155" s="129" t="s">
        <v>24</v>
      </c>
      <c r="D155" s="21">
        <f>+F103</f>
        <v>178810440</v>
      </c>
      <c r="E155" s="102">
        <f>K103</f>
        <v>12452273.369999999</v>
      </c>
      <c r="F155" s="21">
        <f t="shared" si="15"/>
        <v>166358166.63</v>
      </c>
      <c r="G155" s="92">
        <f t="shared" si="16"/>
        <v>6.9639520880324435E-2</v>
      </c>
      <c r="P155" s="133"/>
      <c r="Q155" s="49"/>
    </row>
    <row r="156" spans="1:18" x14ac:dyDescent="0.2">
      <c r="A156" s="49"/>
      <c r="B156" s="160"/>
      <c r="C156" s="129" t="s">
        <v>25</v>
      </c>
      <c r="D156" s="21">
        <f>+F114</f>
        <v>6940760377</v>
      </c>
      <c r="E156" s="21">
        <f>K114</f>
        <v>3940723446.0999999</v>
      </c>
      <c r="F156" s="21">
        <f t="shared" si="15"/>
        <v>3000036930.9000001</v>
      </c>
      <c r="G156" s="92">
        <f t="shared" si="16"/>
        <v>0.56776537901504331</v>
      </c>
      <c r="P156" s="133"/>
      <c r="Q156" s="49"/>
    </row>
    <row r="157" spans="1:18" x14ac:dyDescent="0.2">
      <c r="A157" s="49"/>
      <c r="B157" s="160"/>
      <c r="C157" s="129" t="s">
        <v>394</v>
      </c>
      <c r="D157" s="21">
        <v>0</v>
      </c>
      <c r="E157" s="102">
        <v>0</v>
      </c>
      <c r="F157" s="21">
        <f t="shared" si="15"/>
        <v>0</v>
      </c>
      <c r="G157" s="92">
        <v>0</v>
      </c>
      <c r="P157" s="133"/>
      <c r="Q157" s="49"/>
    </row>
    <row r="158" spans="1:18" ht="13.5" thickBot="1" x14ac:dyDescent="0.25">
      <c r="A158" s="49"/>
      <c r="B158" s="160"/>
      <c r="C158" s="162" t="s">
        <v>10</v>
      </c>
      <c r="D158" s="162">
        <f>SUM(D152:D157)</f>
        <v>13307839452</v>
      </c>
      <c r="E158" s="162">
        <f>SUM(E152:E157)</f>
        <v>6401792225.71</v>
      </c>
      <c r="F158" s="162">
        <f t="shared" ref="F158" si="17">SUM(F152:F157)</f>
        <v>6906047226.29</v>
      </c>
      <c r="G158" s="163">
        <f t="shared" ref="G158" si="18">+E158/D158</f>
        <v>0.48105421235359819</v>
      </c>
      <c r="H158" s="275">
        <f>G158-O7</f>
        <v>0</v>
      </c>
      <c r="P158" s="133"/>
      <c r="Q158" s="49"/>
    </row>
    <row r="159" spans="1:18" ht="13.5" thickTop="1" x14ac:dyDescent="0.2">
      <c r="A159" s="49"/>
      <c r="B159" s="160"/>
      <c r="C159" s="55"/>
      <c r="D159" s="280">
        <f>D158-F7</f>
        <v>0</v>
      </c>
      <c r="E159" s="281">
        <f>E158-K7</f>
        <v>0</v>
      </c>
      <c r="F159" s="17"/>
      <c r="H159" s="133"/>
      <c r="P159" s="133"/>
      <c r="Q159" s="49"/>
    </row>
    <row r="160" spans="1:18" x14ac:dyDescent="0.2">
      <c r="A160" s="49"/>
      <c r="B160" s="160"/>
      <c r="C160" s="17"/>
      <c r="D160" s="55"/>
      <c r="E160" s="133"/>
      <c r="F160" s="17"/>
      <c r="G160" s="17"/>
      <c r="H160" s="133"/>
      <c r="P160" s="133"/>
      <c r="Q160" s="49"/>
    </row>
    <row r="161" spans="1:17" x14ac:dyDescent="0.2">
      <c r="A161" s="49"/>
      <c r="B161" s="160"/>
      <c r="C161" s="258" t="s">
        <v>35</v>
      </c>
      <c r="D161" s="258"/>
      <c r="E161" s="258"/>
      <c r="F161" s="258"/>
      <c r="G161" s="258"/>
      <c r="H161" s="133"/>
      <c r="P161" s="133"/>
      <c r="Q161" s="49"/>
    </row>
    <row r="162" spans="1:17" ht="26.25" thickBot="1" x14ac:dyDescent="0.25">
      <c r="A162" s="49"/>
      <c r="B162" s="160"/>
      <c r="C162" s="164" t="s">
        <v>6</v>
      </c>
      <c r="D162" s="164" t="s">
        <v>31</v>
      </c>
      <c r="E162" s="164" t="s">
        <v>32</v>
      </c>
      <c r="F162" s="164" t="s">
        <v>36</v>
      </c>
      <c r="G162" s="164" t="s">
        <v>33</v>
      </c>
      <c r="H162" s="133"/>
      <c r="P162" s="133"/>
      <c r="Q162" s="49"/>
    </row>
    <row r="163" spans="1:17" ht="13.5" thickTop="1" x14ac:dyDescent="0.2">
      <c r="A163" s="49"/>
      <c r="B163" s="160"/>
      <c r="C163" s="129" t="s">
        <v>109</v>
      </c>
      <c r="D163" s="21">
        <f>P28</f>
        <v>2477310373</v>
      </c>
      <c r="E163" s="21">
        <f>Q28</f>
        <v>645605504.27999997</v>
      </c>
      <c r="F163" s="21">
        <f>+D163-E163</f>
        <v>1831704868.72</v>
      </c>
      <c r="G163" s="22">
        <f>+E163/D163</f>
        <v>0.26060743591776014</v>
      </c>
      <c r="H163" s="133"/>
      <c r="P163" s="133"/>
      <c r="Q163" s="49"/>
    </row>
    <row r="164" spans="1:17" x14ac:dyDescent="0.2">
      <c r="A164" s="49"/>
      <c r="B164" s="160"/>
      <c r="C164" s="129" t="s">
        <v>23</v>
      </c>
      <c r="D164" s="21">
        <f>P75</f>
        <v>136091273</v>
      </c>
      <c r="E164" s="21">
        <f>Q75</f>
        <v>14185302.65</v>
      </c>
      <c r="F164" s="21">
        <f>+D164-E164</f>
        <v>121905970.34999999</v>
      </c>
      <c r="G164" s="22">
        <f>+E164/D164</f>
        <v>0.10423374208572507</v>
      </c>
      <c r="H164" s="133"/>
      <c r="P164" s="133"/>
      <c r="Q164" s="49"/>
    </row>
    <row r="165" spans="1:17" x14ac:dyDescent="0.2">
      <c r="A165" s="49"/>
      <c r="B165" s="160"/>
      <c r="C165" s="129" t="s">
        <v>24</v>
      </c>
      <c r="D165" s="21">
        <f>P103</f>
        <v>178810440</v>
      </c>
      <c r="E165" s="21">
        <f>Q103</f>
        <v>12452273.369999999</v>
      </c>
      <c r="F165" s="21">
        <f>+D165-E165</f>
        <v>166358166.63</v>
      </c>
      <c r="G165" s="22">
        <f>+E165/D165</f>
        <v>6.9639520880324435E-2</v>
      </c>
      <c r="H165" s="133"/>
      <c r="P165" s="133"/>
      <c r="Q165" s="49"/>
    </row>
    <row r="166" spans="1:17" x14ac:dyDescent="0.2">
      <c r="A166" s="49"/>
      <c r="B166" s="160"/>
      <c r="C166" s="129" t="s">
        <v>25</v>
      </c>
      <c r="D166" s="21">
        <f>P114</f>
        <v>591732430</v>
      </c>
      <c r="E166" s="21">
        <f>Q114</f>
        <v>93718027.75</v>
      </c>
      <c r="F166" s="21">
        <f>+D166-E166</f>
        <v>498014402.25</v>
      </c>
      <c r="G166" s="22">
        <f>+E166/D166</f>
        <v>0.15837906289841169</v>
      </c>
      <c r="H166" s="133"/>
      <c r="P166" s="133"/>
      <c r="Q166" s="49"/>
    </row>
    <row r="167" spans="1:17" ht="13.5" thickBot="1" x14ac:dyDescent="0.25">
      <c r="A167" s="49"/>
      <c r="B167" s="160"/>
      <c r="C167" s="165" t="s">
        <v>10</v>
      </c>
      <c r="D167" s="165">
        <f>SUM(D163:D166)</f>
        <v>3383944516</v>
      </c>
      <c r="E167" s="165">
        <f>SUM(E163:E166)</f>
        <v>765961108.04999995</v>
      </c>
      <c r="F167" s="165">
        <f>SUM(F163:F166)</f>
        <v>2617983407.9499998</v>
      </c>
      <c r="G167" s="166">
        <f>+E167/D167</f>
        <v>0.22635155642427796</v>
      </c>
      <c r="H167" s="275">
        <f>G167-R7</f>
        <v>0</v>
      </c>
      <c r="P167" s="133"/>
      <c r="Q167" s="49"/>
    </row>
    <row r="168" spans="1:17" ht="13.5" thickTop="1" x14ac:dyDescent="0.2">
      <c r="A168" s="49"/>
      <c r="B168" s="160"/>
      <c r="C168" s="49"/>
      <c r="D168" s="133"/>
      <c r="E168" s="49"/>
      <c r="F168" s="49"/>
      <c r="G168" s="49"/>
      <c r="P168" s="133"/>
      <c r="Q168" s="49"/>
    </row>
    <row r="169" spans="1:17" x14ac:dyDescent="0.2">
      <c r="A169" s="49"/>
      <c r="B169" s="160"/>
      <c r="C169" s="49"/>
      <c r="D169" s="133"/>
      <c r="E169" s="49"/>
      <c r="F169" s="49"/>
      <c r="G169" s="49"/>
      <c r="P169" s="133"/>
      <c r="Q169" s="49"/>
    </row>
    <row r="170" spans="1:17" x14ac:dyDescent="0.2">
      <c r="A170" s="49"/>
      <c r="B170" s="160"/>
      <c r="C170" s="49"/>
      <c r="D170" s="133"/>
      <c r="E170" s="49"/>
      <c r="F170" s="49"/>
      <c r="G170" s="49"/>
      <c r="P170" s="133"/>
      <c r="Q170" s="49"/>
    </row>
    <row r="171" spans="1:17" s="102" customFormat="1" x14ac:dyDescent="0.2">
      <c r="A171" s="133"/>
      <c r="B171" s="202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P171" s="133"/>
      <c r="Q171" s="133"/>
    </row>
    <row r="172" spans="1:17" s="102" customFormat="1" x14ac:dyDescent="0.2">
      <c r="A172" s="133"/>
      <c r="B172" s="202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P172" s="133"/>
      <c r="Q172" s="133"/>
    </row>
    <row r="173" spans="1:17" s="102" customFormat="1" x14ac:dyDescent="0.2">
      <c r="A173" s="133"/>
      <c r="B173" s="202"/>
      <c r="C173" s="203" t="s">
        <v>51</v>
      </c>
      <c r="D173" s="141" t="s">
        <v>52</v>
      </c>
      <c r="E173" s="141" t="s">
        <v>53</v>
      </c>
      <c r="F173" s="203" t="s">
        <v>7</v>
      </c>
      <c r="G173" s="203" t="s">
        <v>19</v>
      </c>
      <c r="H173" s="133"/>
      <c r="I173" s="133"/>
      <c r="J173" s="133"/>
      <c r="K173" s="133"/>
      <c r="L173" s="133"/>
      <c r="M173" s="133"/>
      <c r="N173" s="133"/>
      <c r="P173" s="133"/>
      <c r="Q173" s="133"/>
    </row>
    <row r="174" spans="1:17" s="102" customFormat="1" x14ac:dyDescent="0.2">
      <c r="A174" s="133"/>
      <c r="B174" s="202"/>
      <c r="C174" s="204" t="s">
        <v>22</v>
      </c>
      <c r="D174" s="205">
        <f>+G174/F174</f>
        <v>0.50038944240842631</v>
      </c>
      <c r="E174" s="205">
        <f>+(100%/12)*7</f>
        <v>0.58333333333333326</v>
      </c>
      <c r="F174" s="190">
        <f t="shared" ref="F174:G178" si="19">+D152</f>
        <v>3574866989</v>
      </c>
      <c r="G174" s="190">
        <f t="shared" si="19"/>
        <v>1788825699.3099999</v>
      </c>
      <c r="H174" s="133"/>
      <c r="I174" s="133"/>
      <c r="J174" s="133"/>
      <c r="K174" s="133"/>
      <c r="L174" s="133"/>
      <c r="M174" s="133"/>
      <c r="N174" s="133"/>
      <c r="P174" s="133"/>
      <c r="Q174" s="133"/>
    </row>
    <row r="175" spans="1:17" s="102" customFormat="1" x14ac:dyDescent="0.2">
      <c r="A175" s="133"/>
      <c r="B175" s="202"/>
      <c r="C175" s="204" t="s">
        <v>109</v>
      </c>
      <c r="D175" s="205">
        <f t="shared" ref="D175:D179" si="20">+G175/F175</f>
        <v>0.26060743591776014</v>
      </c>
      <c r="E175" s="205">
        <f t="shared" ref="E175:E178" si="21">+(100%/12)*7</f>
        <v>0.58333333333333326</v>
      </c>
      <c r="F175" s="190">
        <f t="shared" si="19"/>
        <v>2477310373</v>
      </c>
      <c r="G175" s="190">
        <f t="shared" si="19"/>
        <v>645605504.27999997</v>
      </c>
      <c r="H175" s="133"/>
      <c r="I175" s="133"/>
      <c r="J175" s="133"/>
      <c r="K175" s="133"/>
      <c r="L175" s="133"/>
      <c r="M175" s="133"/>
      <c r="N175" s="133"/>
      <c r="P175" s="133"/>
      <c r="Q175" s="133"/>
    </row>
    <row r="176" spans="1:17" s="102" customFormat="1" x14ac:dyDescent="0.2">
      <c r="A176" s="133"/>
      <c r="B176" s="202"/>
      <c r="C176" s="204" t="s">
        <v>23</v>
      </c>
      <c r="D176" s="205">
        <f t="shared" si="20"/>
        <v>0.10423374208572507</v>
      </c>
      <c r="E176" s="205">
        <f t="shared" si="21"/>
        <v>0.58333333333333326</v>
      </c>
      <c r="F176" s="190">
        <f t="shared" si="19"/>
        <v>136091273</v>
      </c>
      <c r="G176" s="190">
        <f t="shared" si="19"/>
        <v>14185302.65</v>
      </c>
      <c r="H176" s="133"/>
      <c r="I176" s="133"/>
      <c r="J176" s="133"/>
      <c r="K176" s="133"/>
      <c r="L176" s="133"/>
      <c r="M176" s="133"/>
      <c r="N176" s="133"/>
      <c r="P176" s="133"/>
      <c r="Q176" s="133"/>
    </row>
    <row r="177" spans="1:17" s="102" customFormat="1" x14ac:dyDescent="0.2">
      <c r="A177" s="133"/>
      <c r="B177" s="202"/>
      <c r="C177" s="204" t="s">
        <v>24</v>
      </c>
      <c r="D177" s="205">
        <f t="shared" si="20"/>
        <v>6.9639520880324435E-2</v>
      </c>
      <c r="E177" s="205">
        <f t="shared" si="21"/>
        <v>0.58333333333333326</v>
      </c>
      <c r="F177" s="190">
        <f t="shared" si="19"/>
        <v>178810440</v>
      </c>
      <c r="G177" s="190">
        <f t="shared" si="19"/>
        <v>12452273.369999999</v>
      </c>
      <c r="H177" s="133"/>
      <c r="I177" s="133"/>
      <c r="J177" s="133"/>
      <c r="K177" s="133"/>
      <c r="L177" s="133"/>
      <c r="M177" s="133"/>
      <c r="N177" s="133"/>
      <c r="P177" s="133"/>
      <c r="Q177" s="133"/>
    </row>
    <row r="178" spans="1:17" s="102" customFormat="1" x14ac:dyDescent="0.2">
      <c r="A178" s="133"/>
      <c r="B178" s="202"/>
      <c r="C178" s="204" t="s">
        <v>25</v>
      </c>
      <c r="D178" s="205">
        <f t="shared" si="20"/>
        <v>0.56776537901504331</v>
      </c>
      <c r="E178" s="205">
        <f t="shared" si="21"/>
        <v>0.58333333333333326</v>
      </c>
      <c r="F178" s="190">
        <f t="shared" si="19"/>
        <v>6940760377</v>
      </c>
      <c r="G178" s="190">
        <f t="shared" si="19"/>
        <v>3940723446.0999999</v>
      </c>
      <c r="H178" s="133"/>
      <c r="I178" s="133"/>
      <c r="J178" s="133"/>
      <c r="K178" s="133"/>
      <c r="L178" s="133"/>
      <c r="M178" s="133"/>
      <c r="N178" s="133"/>
      <c r="P178" s="133"/>
      <c r="Q178" s="133"/>
    </row>
    <row r="179" spans="1:17" s="102" customFormat="1" x14ac:dyDescent="0.2">
      <c r="A179" s="133"/>
      <c r="B179" s="202"/>
      <c r="C179" s="204"/>
      <c r="D179" s="205"/>
      <c r="E179" s="205"/>
      <c r="F179" s="190">
        <f t="shared" ref="F179" si="22">+D157</f>
        <v>0</v>
      </c>
      <c r="G179" s="190">
        <f t="shared" ref="G179" si="23">+E157</f>
        <v>0</v>
      </c>
      <c r="H179" s="133"/>
      <c r="I179" s="133"/>
      <c r="J179" s="133"/>
      <c r="K179" s="133"/>
      <c r="L179" s="133"/>
      <c r="M179" s="133"/>
      <c r="N179" s="133"/>
      <c r="P179" s="133"/>
      <c r="Q179" s="133"/>
    </row>
    <row r="180" spans="1:17" s="102" customFormat="1" x14ac:dyDescent="0.2">
      <c r="A180" s="133"/>
      <c r="B180" s="202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P180" s="133"/>
      <c r="Q180" s="133"/>
    </row>
    <row r="181" spans="1:17" s="102" customFormat="1" x14ac:dyDescent="0.2">
      <c r="A181" s="133"/>
      <c r="B181" s="202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P181" s="133"/>
      <c r="Q181" s="133"/>
    </row>
    <row r="182" spans="1:17" x14ac:dyDescent="0.2">
      <c r="A182" s="49"/>
      <c r="B182" s="160"/>
      <c r="C182" s="49"/>
      <c r="D182" s="133"/>
      <c r="E182" s="49"/>
      <c r="F182" s="49"/>
      <c r="G182" s="49"/>
      <c r="P182" s="133"/>
      <c r="Q182" s="49"/>
    </row>
    <row r="183" spans="1:17" x14ac:dyDescent="0.2">
      <c r="A183" s="49"/>
      <c r="B183" s="160"/>
      <c r="C183" s="49"/>
      <c r="D183" s="133"/>
      <c r="E183" s="49"/>
      <c r="F183" s="49"/>
      <c r="G183" s="49"/>
      <c r="P183" s="133"/>
      <c r="Q183" s="49"/>
    </row>
    <row r="184" spans="1:17" x14ac:dyDescent="0.2">
      <c r="A184" s="49"/>
      <c r="B184" s="160"/>
      <c r="C184" s="49"/>
      <c r="D184" s="133"/>
      <c r="E184" s="49"/>
      <c r="F184" s="49"/>
      <c r="G184" s="49"/>
      <c r="P184" s="133"/>
      <c r="Q184" s="49"/>
    </row>
    <row r="185" spans="1:17" x14ac:dyDescent="0.2">
      <c r="A185" s="49"/>
      <c r="B185" s="160"/>
      <c r="C185" s="49"/>
      <c r="D185" s="133"/>
      <c r="E185" s="49"/>
      <c r="F185" s="49"/>
      <c r="G185" s="49"/>
      <c r="P185" s="133"/>
      <c r="Q185" s="49"/>
    </row>
    <row r="186" spans="1:17" x14ac:dyDescent="0.2">
      <c r="A186" s="49"/>
      <c r="B186" s="160"/>
      <c r="C186" s="49"/>
      <c r="D186" s="133"/>
      <c r="E186" s="49"/>
      <c r="F186" s="49"/>
      <c r="G186" s="49"/>
      <c r="P186" s="133"/>
      <c r="Q186" s="49"/>
    </row>
    <row r="187" spans="1:17" x14ac:dyDescent="0.2">
      <c r="A187" s="49"/>
      <c r="B187" s="160"/>
      <c r="C187" s="49"/>
      <c r="D187" s="133"/>
      <c r="E187" s="49"/>
      <c r="F187" s="49"/>
      <c r="G187" s="49"/>
      <c r="P187" s="133"/>
      <c r="Q187" s="49"/>
    </row>
    <row r="188" spans="1:17" x14ac:dyDescent="0.2">
      <c r="A188" s="49"/>
      <c r="B188" s="160"/>
      <c r="C188" s="49"/>
      <c r="D188" s="133"/>
      <c r="E188" s="49"/>
      <c r="F188" s="49"/>
      <c r="G188" s="49"/>
      <c r="P188" s="133"/>
      <c r="Q188" s="49"/>
    </row>
    <row r="189" spans="1:17" x14ac:dyDescent="0.2">
      <c r="A189" s="49"/>
      <c r="B189" s="160"/>
      <c r="C189" s="49"/>
      <c r="D189" s="133"/>
      <c r="E189" s="49"/>
      <c r="F189" s="49"/>
      <c r="G189" s="49"/>
      <c r="P189" s="133"/>
      <c r="Q189" s="49"/>
    </row>
    <row r="190" spans="1:17" x14ac:dyDescent="0.2">
      <c r="A190" s="49"/>
      <c r="B190" s="160"/>
      <c r="C190" s="49"/>
      <c r="D190" s="133"/>
      <c r="E190" s="49"/>
      <c r="F190" s="49"/>
      <c r="G190" s="49"/>
      <c r="P190" s="133"/>
      <c r="Q190" s="49"/>
    </row>
    <row r="191" spans="1:17" x14ac:dyDescent="0.2">
      <c r="A191" s="49"/>
      <c r="B191" s="160"/>
      <c r="C191" s="49"/>
      <c r="D191" s="133"/>
      <c r="E191" s="49"/>
      <c r="F191" s="49"/>
      <c r="G191" s="49"/>
      <c r="P191" s="133"/>
      <c r="Q191" s="49"/>
    </row>
    <row r="192" spans="1:17" x14ac:dyDescent="0.2">
      <c r="A192" s="49"/>
      <c r="B192" s="160"/>
      <c r="C192" s="49"/>
      <c r="D192" s="133"/>
      <c r="E192" s="49"/>
      <c r="F192" s="49"/>
      <c r="G192" s="49"/>
      <c r="P192" s="133"/>
      <c r="Q192" s="49"/>
    </row>
    <row r="193" spans="1:17" x14ac:dyDescent="0.2">
      <c r="A193" s="49"/>
      <c r="B193" s="160"/>
      <c r="C193" s="49"/>
      <c r="D193" s="133"/>
      <c r="E193" s="49"/>
      <c r="F193" s="49"/>
      <c r="G193" s="49"/>
      <c r="P193" s="133"/>
      <c r="Q193" s="49"/>
    </row>
    <row r="194" spans="1:17" x14ac:dyDescent="0.2">
      <c r="A194" s="49"/>
      <c r="B194" s="160"/>
      <c r="C194" s="49"/>
      <c r="D194" s="133"/>
      <c r="E194" s="49"/>
      <c r="F194" s="49"/>
      <c r="G194" s="49"/>
      <c r="P194" s="133"/>
      <c r="Q194" s="49"/>
    </row>
    <row r="195" spans="1:17" x14ac:dyDescent="0.2">
      <c r="A195" s="49"/>
      <c r="B195" s="160"/>
      <c r="C195" s="49"/>
      <c r="D195" s="133"/>
      <c r="E195" s="49"/>
      <c r="F195" s="49"/>
      <c r="G195" s="49"/>
      <c r="P195" s="133"/>
      <c r="Q195" s="49"/>
    </row>
    <row r="196" spans="1:17" x14ac:dyDescent="0.2">
      <c r="A196" s="49"/>
      <c r="B196" s="160"/>
      <c r="C196" s="49"/>
      <c r="D196" s="133"/>
      <c r="E196" s="49"/>
      <c r="F196" s="49"/>
      <c r="G196" s="49"/>
      <c r="P196" s="133"/>
      <c r="Q196" s="49"/>
    </row>
    <row r="197" spans="1:17" x14ac:dyDescent="0.2">
      <c r="A197" s="19"/>
      <c r="C197" s="19"/>
      <c r="Q197" s="167"/>
    </row>
    <row r="198" spans="1:17" x14ac:dyDescent="0.2">
      <c r="A198" s="19"/>
      <c r="C198" s="19"/>
      <c r="Q198" s="167"/>
    </row>
    <row r="199" spans="1:17" x14ac:dyDescent="0.2">
      <c r="A199" s="19"/>
      <c r="C199" s="19"/>
      <c r="Q199" s="167"/>
    </row>
    <row r="200" spans="1:17" x14ac:dyDescent="0.2">
      <c r="A200" s="19"/>
      <c r="C200" s="19"/>
      <c r="Q200" s="167"/>
    </row>
    <row r="201" spans="1:17" x14ac:dyDescent="0.2">
      <c r="A201" s="19"/>
      <c r="C201" s="19"/>
      <c r="Q201" s="167"/>
    </row>
    <row r="202" spans="1:17" x14ac:dyDescent="0.2">
      <c r="A202" s="19"/>
      <c r="C202" s="19"/>
      <c r="Q202" s="167"/>
    </row>
    <row r="203" spans="1:17" x14ac:dyDescent="0.2">
      <c r="A203" s="19"/>
      <c r="C203" s="19"/>
      <c r="Q203" s="167"/>
    </row>
    <row r="204" spans="1:17" x14ac:dyDescent="0.2">
      <c r="A204" s="19"/>
      <c r="C204" s="19"/>
      <c r="Q204" s="167"/>
    </row>
    <row r="205" spans="1:17" x14ac:dyDescent="0.2">
      <c r="A205" s="19"/>
      <c r="C205" s="19"/>
      <c r="Q205" s="167"/>
    </row>
    <row r="206" spans="1:17" x14ac:dyDescent="0.2">
      <c r="A206" s="19"/>
      <c r="C206" s="19"/>
      <c r="Q206" s="167"/>
    </row>
    <row r="207" spans="1:17" x14ac:dyDescent="0.2">
      <c r="A207" s="19"/>
      <c r="C207" s="19"/>
      <c r="Q207" s="167"/>
    </row>
    <row r="208" spans="1:17" x14ac:dyDescent="0.2">
      <c r="A208" s="19"/>
      <c r="C208" s="19"/>
      <c r="Q208" s="167"/>
    </row>
    <row r="209" spans="1:17" x14ac:dyDescent="0.2">
      <c r="A209" s="19"/>
      <c r="C209" s="19"/>
      <c r="Q209" s="167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S62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142" sqref="D142:E142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1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9" s="6" customFormat="1" ht="15.75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9" s="6" customFormat="1" ht="15.75" x14ac:dyDescent="0.25">
      <c r="A3" s="262" t="s">
        <v>3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</row>
    <row r="4" spans="1:19" s="9" customFormat="1" ht="15.75" x14ac:dyDescent="0.25">
      <c r="A4" s="265" t="s">
        <v>443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9" s="5" customFormat="1" x14ac:dyDescent="0.25">
      <c r="B5" s="108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2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7" customFormat="1" ht="15.75" thickTop="1" x14ac:dyDescent="0.25">
      <c r="A7" s="221" t="s">
        <v>400</v>
      </c>
      <c r="B7" s="221" t="s">
        <v>396</v>
      </c>
      <c r="C7" s="221" t="s">
        <v>399</v>
      </c>
      <c r="D7" s="221" t="s">
        <v>399</v>
      </c>
      <c r="E7" s="222">
        <v>11521091620</v>
      </c>
      <c r="F7" s="222">
        <v>10878185200</v>
      </c>
      <c r="G7" s="222">
        <v>8500614231.6099997</v>
      </c>
      <c r="H7" s="222">
        <v>421158422.76999998</v>
      </c>
      <c r="I7" s="222">
        <v>2562092653.25</v>
      </c>
      <c r="J7" s="222">
        <v>11603366.84</v>
      </c>
      <c r="K7" s="222">
        <v>4760353643.9399996</v>
      </c>
      <c r="L7" s="222">
        <v>4752342893.9399996</v>
      </c>
      <c r="M7" s="222">
        <v>3122977113.1999998</v>
      </c>
      <c r="N7" s="222">
        <v>745406144.80999994</v>
      </c>
      <c r="O7" s="96">
        <f>+K7/F7</f>
        <v>0.43760549727908654</v>
      </c>
      <c r="P7" s="28">
        <f>+P27+P67+P90+P95</f>
        <v>1189529760</v>
      </c>
      <c r="Q7" s="28">
        <f>+Q27+Q67+Q90+Q95+Q121</f>
        <v>158610014.44</v>
      </c>
      <c r="R7" s="96">
        <f>+Q7/P7</f>
        <v>0.13333841638396671</v>
      </c>
    </row>
    <row r="8" spans="1:19" s="97" customFormat="1" x14ac:dyDescent="0.25">
      <c r="A8" s="213" t="s">
        <v>400</v>
      </c>
      <c r="B8" s="213" t="s">
        <v>396</v>
      </c>
      <c r="C8" s="213" t="s">
        <v>54</v>
      </c>
      <c r="D8" s="213" t="s">
        <v>22</v>
      </c>
      <c r="E8" s="214">
        <v>712693157</v>
      </c>
      <c r="F8" s="214">
        <v>656882455</v>
      </c>
      <c r="G8" s="214">
        <v>655238605</v>
      </c>
      <c r="H8" s="214">
        <v>0</v>
      </c>
      <c r="I8" s="214">
        <v>43724780</v>
      </c>
      <c r="J8" s="214">
        <v>0</v>
      </c>
      <c r="K8" s="214">
        <v>329854434.54000002</v>
      </c>
      <c r="L8" s="214">
        <v>329854434.54000002</v>
      </c>
      <c r="M8" s="214">
        <v>283303240.45999998</v>
      </c>
      <c r="N8" s="214">
        <v>281659390.45999998</v>
      </c>
      <c r="O8" s="96">
        <f t="shared" ref="O8:O71" si="0">+K8/F8</f>
        <v>0.50215138496886791</v>
      </c>
      <c r="P8" s="28"/>
      <c r="Q8" s="28"/>
      <c r="R8" s="96"/>
    </row>
    <row r="9" spans="1:19" s="97" customFormat="1" x14ac:dyDescent="0.25">
      <c r="A9" s="215" t="s">
        <v>400</v>
      </c>
      <c r="B9" s="215" t="s">
        <v>396</v>
      </c>
      <c r="C9" s="215" t="s">
        <v>55</v>
      </c>
      <c r="D9" s="215" t="s">
        <v>56</v>
      </c>
      <c r="E9" s="216">
        <v>265875700</v>
      </c>
      <c r="F9" s="216">
        <v>243826300</v>
      </c>
      <c r="G9" s="216">
        <v>243826300</v>
      </c>
      <c r="H9" s="216">
        <v>0</v>
      </c>
      <c r="I9" s="216">
        <v>0</v>
      </c>
      <c r="J9" s="216">
        <v>0</v>
      </c>
      <c r="K9" s="216">
        <v>132299067.91</v>
      </c>
      <c r="L9" s="216">
        <v>132299067.91</v>
      </c>
      <c r="M9" s="216">
        <v>111527232.09</v>
      </c>
      <c r="N9" s="216">
        <v>111527232.09</v>
      </c>
      <c r="O9" s="92">
        <f t="shared" si="0"/>
        <v>0.54259556048711721</v>
      </c>
      <c r="P9" s="93"/>
      <c r="Q9" s="93"/>
      <c r="R9" s="92"/>
    </row>
    <row r="10" spans="1:19" s="97" customFormat="1" x14ac:dyDescent="0.25">
      <c r="A10" s="215" t="s">
        <v>400</v>
      </c>
      <c r="B10" s="215" t="s">
        <v>396</v>
      </c>
      <c r="C10" s="215" t="s">
        <v>57</v>
      </c>
      <c r="D10" s="215" t="s">
        <v>58</v>
      </c>
      <c r="E10" s="216">
        <v>260875700</v>
      </c>
      <c r="F10" s="216">
        <v>238826300</v>
      </c>
      <c r="G10" s="216">
        <v>238826300</v>
      </c>
      <c r="H10" s="216">
        <v>0</v>
      </c>
      <c r="I10" s="216">
        <v>0</v>
      </c>
      <c r="J10" s="216">
        <v>0</v>
      </c>
      <c r="K10" s="216">
        <v>132299067.91</v>
      </c>
      <c r="L10" s="216">
        <v>132299067.91</v>
      </c>
      <c r="M10" s="216">
        <v>106527232.09</v>
      </c>
      <c r="N10" s="216">
        <v>106527232.09</v>
      </c>
      <c r="O10" s="92">
        <f t="shared" si="0"/>
        <v>0.55395518797552867</v>
      </c>
      <c r="P10" s="93"/>
      <c r="Q10" s="93"/>
      <c r="R10" s="92"/>
      <c r="S10" s="98"/>
    </row>
    <row r="11" spans="1:19" s="97" customFormat="1" x14ac:dyDescent="0.25">
      <c r="A11" s="215" t="s">
        <v>400</v>
      </c>
      <c r="B11" s="215" t="s">
        <v>396</v>
      </c>
      <c r="C11" s="215" t="s">
        <v>59</v>
      </c>
      <c r="D11" s="215" t="s">
        <v>60</v>
      </c>
      <c r="E11" s="216">
        <v>5000000</v>
      </c>
      <c r="F11" s="216">
        <v>5000000</v>
      </c>
      <c r="G11" s="216">
        <v>5000000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5000000</v>
      </c>
      <c r="N11" s="216">
        <v>5000000</v>
      </c>
      <c r="O11" s="92">
        <f t="shared" si="0"/>
        <v>0</v>
      </c>
      <c r="P11" s="93"/>
      <c r="Q11" s="93"/>
      <c r="R11" s="92"/>
      <c r="S11" s="98"/>
    </row>
    <row r="12" spans="1:19" s="97" customFormat="1" x14ac:dyDescent="0.25">
      <c r="A12" s="215" t="s">
        <v>400</v>
      </c>
      <c r="B12" s="215" t="s">
        <v>396</v>
      </c>
      <c r="C12" s="215" t="s">
        <v>61</v>
      </c>
      <c r="D12" s="215" t="s">
        <v>62</v>
      </c>
      <c r="E12" s="216">
        <v>4000000</v>
      </c>
      <c r="F12" s="216">
        <v>2945394</v>
      </c>
      <c r="G12" s="216">
        <v>1301544</v>
      </c>
      <c r="H12" s="216">
        <v>0</v>
      </c>
      <c r="I12" s="216">
        <v>0</v>
      </c>
      <c r="J12" s="216">
        <v>0</v>
      </c>
      <c r="K12" s="216">
        <v>484646.58</v>
      </c>
      <c r="L12" s="216">
        <v>484646.58</v>
      </c>
      <c r="M12" s="216">
        <v>2460747.42</v>
      </c>
      <c r="N12" s="216">
        <v>816897.42</v>
      </c>
      <c r="O12" s="92">
        <f t="shared" si="0"/>
        <v>0.16454388784658353</v>
      </c>
      <c r="P12" s="93"/>
      <c r="Q12" s="93"/>
      <c r="R12" s="92"/>
      <c r="S12" s="98"/>
    </row>
    <row r="13" spans="1:19" s="97" customFormat="1" x14ac:dyDescent="0.25">
      <c r="A13" s="215" t="s">
        <v>400</v>
      </c>
      <c r="B13" s="215" t="s">
        <v>396</v>
      </c>
      <c r="C13" s="215" t="s">
        <v>63</v>
      </c>
      <c r="D13" s="215" t="s">
        <v>64</v>
      </c>
      <c r="E13" s="216">
        <v>4000000</v>
      </c>
      <c r="F13" s="216">
        <v>2945394</v>
      </c>
      <c r="G13" s="216">
        <v>1301544</v>
      </c>
      <c r="H13" s="216">
        <v>0</v>
      </c>
      <c r="I13" s="216">
        <v>0</v>
      </c>
      <c r="J13" s="216">
        <v>0</v>
      </c>
      <c r="K13" s="216">
        <v>484646.58</v>
      </c>
      <c r="L13" s="216">
        <v>484646.58</v>
      </c>
      <c r="M13" s="216">
        <v>2460747.42</v>
      </c>
      <c r="N13" s="216">
        <v>816897.42</v>
      </c>
      <c r="O13" s="92">
        <f t="shared" si="0"/>
        <v>0.16454388784658353</v>
      </c>
      <c r="P13" s="93"/>
      <c r="Q13" s="93"/>
      <c r="R13" s="92"/>
      <c r="S13" s="98"/>
    </row>
    <row r="14" spans="1:19" s="97" customFormat="1" x14ac:dyDescent="0.25">
      <c r="A14" s="215" t="s">
        <v>400</v>
      </c>
      <c r="B14" s="215" t="s">
        <v>396</v>
      </c>
      <c r="C14" s="215" t="s">
        <v>65</v>
      </c>
      <c r="D14" s="215" t="s">
        <v>66</v>
      </c>
      <c r="E14" s="216">
        <v>334247178</v>
      </c>
      <c r="F14" s="216">
        <v>311747250</v>
      </c>
      <c r="G14" s="216">
        <v>311747250</v>
      </c>
      <c r="H14" s="216">
        <v>0</v>
      </c>
      <c r="I14" s="216">
        <v>0</v>
      </c>
      <c r="J14" s="216">
        <v>0</v>
      </c>
      <c r="K14" s="216">
        <v>143043468.05000001</v>
      </c>
      <c r="L14" s="216">
        <v>143043468.05000001</v>
      </c>
      <c r="M14" s="216">
        <v>168703781.94999999</v>
      </c>
      <c r="N14" s="216">
        <v>168703781.94999999</v>
      </c>
      <c r="O14" s="92">
        <f t="shared" si="0"/>
        <v>0.45884436205932855</v>
      </c>
      <c r="P14" s="93"/>
      <c r="Q14" s="93"/>
      <c r="R14" s="92"/>
      <c r="S14" s="98"/>
    </row>
    <row r="15" spans="1:19" s="97" customFormat="1" x14ac:dyDescent="0.25">
      <c r="A15" s="215" t="s">
        <v>400</v>
      </c>
      <c r="B15" s="215" t="s">
        <v>396</v>
      </c>
      <c r="C15" s="215" t="s">
        <v>67</v>
      </c>
      <c r="D15" s="215" t="s">
        <v>68</v>
      </c>
      <c r="E15" s="216">
        <v>91000000</v>
      </c>
      <c r="F15" s="216">
        <v>86895520</v>
      </c>
      <c r="G15" s="216">
        <v>86895520</v>
      </c>
      <c r="H15" s="216">
        <v>0</v>
      </c>
      <c r="I15" s="216">
        <v>0</v>
      </c>
      <c r="J15" s="216">
        <v>0</v>
      </c>
      <c r="K15" s="216">
        <v>40801593.159999996</v>
      </c>
      <c r="L15" s="216">
        <v>40801593.159999996</v>
      </c>
      <c r="M15" s="216">
        <v>46093926.840000004</v>
      </c>
      <c r="N15" s="216">
        <v>46093926.840000004</v>
      </c>
      <c r="O15" s="92">
        <f t="shared" si="0"/>
        <v>0.46954771845545085</v>
      </c>
      <c r="P15" s="93"/>
      <c r="Q15" s="93"/>
      <c r="R15" s="92"/>
      <c r="S15" s="98"/>
    </row>
    <row r="16" spans="1:19" s="97" customFormat="1" x14ac:dyDescent="0.25">
      <c r="A16" s="215" t="s">
        <v>400</v>
      </c>
      <c r="B16" s="215" t="s">
        <v>396</v>
      </c>
      <c r="C16" s="215" t="s">
        <v>69</v>
      </c>
      <c r="D16" s="215" t="s">
        <v>70</v>
      </c>
      <c r="E16" s="216">
        <v>114426345</v>
      </c>
      <c r="F16" s="216">
        <v>104929065</v>
      </c>
      <c r="G16" s="216">
        <v>104929065</v>
      </c>
      <c r="H16" s="216">
        <v>0</v>
      </c>
      <c r="I16" s="216">
        <v>0</v>
      </c>
      <c r="J16" s="216">
        <v>0</v>
      </c>
      <c r="K16" s="216">
        <v>50865242.969999999</v>
      </c>
      <c r="L16" s="216">
        <v>50865242.969999999</v>
      </c>
      <c r="M16" s="216">
        <v>54063822.030000001</v>
      </c>
      <c r="N16" s="216">
        <v>54063822.030000001</v>
      </c>
      <c r="O16" s="92">
        <f t="shared" si="0"/>
        <v>0.48475837433603358</v>
      </c>
      <c r="P16" s="93"/>
      <c r="Q16" s="93"/>
      <c r="R16" s="92"/>
      <c r="S16" s="98"/>
    </row>
    <row r="17" spans="1:19" s="97" customFormat="1" ht="13.5" customHeight="1" x14ac:dyDescent="0.25">
      <c r="A17" s="215" t="s">
        <v>400</v>
      </c>
      <c r="B17" s="215" t="s">
        <v>396</v>
      </c>
      <c r="C17" s="215" t="s">
        <v>73</v>
      </c>
      <c r="D17" s="215" t="s">
        <v>74</v>
      </c>
      <c r="E17" s="216">
        <v>43568622</v>
      </c>
      <c r="F17" s="216">
        <v>43568622</v>
      </c>
      <c r="G17" s="216">
        <v>43568622</v>
      </c>
      <c r="H17" s="216">
        <v>0</v>
      </c>
      <c r="I17" s="216">
        <v>0</v>
      </c>
      <c r="J17" s="216">
        <v>0</v>
      </c>
      <c r="K17" s="216">
        <v>37400837.280000001</v>
      </c>
      <c r="L17" s="216">
        <v>37400837.280000001</v>
      </c>
      <c r="M17" s="216">
        <v>6167784.7199999997</v>
      </c>
      <c r="N17" s="216">
        <v>6167784.7199999997</v>
      </c>
      <c r="O17" s="92">
        <f t="shared" si="0"/>
        <v>0.85843516648288765</v>
      </c>
      <c r="P17" s="93"/>
      <c r="Q17" s="93"/>
      <c r="R17" s="92"/>
      <c r="S17" s="98"/>
    </row>
    <row r="18" spans="1:19" s="97" customFormat="1" x14ac:dyDescent="0.25">
      <c r="A18" s="215" t="s">
        <v>400</v>
      </c>
      <c r="B18" s="215" t="s">
        <v>396</v>
      </c>
      <c r="C18" s="215" t="s">
        <v>75</v>
      </c>
      <c r="D18" s="215" t="s">
        <v>76</v>
      </c>
      <c r="E18" s="216">
        <v>37900000</v>
      </c>
      <c r="F18" s="216">
        <v>33361955</v>
      </c>
      <c r="G18" s="216">
        <v>33361955</v>
      </c>
      <c r="H18" s="216">
        <v>0</v>
      </c>
      <c r="I18" s="216">
        <v>0</v>
      </c>
      <c r="J18" s="216">
        <v>0</v>
      </c>
      <c r="K18" s="216">
        <v>13975794.640000001</v>
      </c>
      <c r="L18" s="216">
        <v>13975794.640000001</v>
      </c>
      <c r="M18" s="216">
        <v>19386160.359999999</v>
      </c>
      <c r="N18" s="216">
        <v>19386160.359999999</v>
      </c>
      <c r="O18" s="92">
        <f t="shared" si="0"/>
        <v>0.41891413857491266</v>
      </c>
      <c r="P18" s="93"/>
      <c r="Q18" s="93"/>
      <c r="R18" s="92"/>
      <c r="S18" s="98"/>
    </row>
    <row r="19" spans="1:19" s="97" customFormat="1" ht="13.7" customHeight="1" x14ac:dyDescent="0.25">
      <c r="A19" s="215" t="s">
        <v>400</v>
      </c>
      <c r="B19" s="215" t="s">
        <v>397</v>
      </c>
      <c r="C19" s="215" t="s">
        <v>71</v>
      </c>
      <c r="D19" s="215" t="s">
        <v>72</v>
      </c>
      <c r="E19" s="216">
        <v>47352211</v>
      </c>
      <c r="F19" s="216">
        <v>42992088</v>
      </c>
      <c r="G19" s="216">
        <v>42992088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42992088</v>
      </c>
      <c r="N19" s="216">
        <v>42992088</v>
      </c>
      <c r="O19" s="92">
        <v>0</v>
      </c>
      <c r="P19" s="93"/>
      <c r="Q19" s="93"/>
      <c r="R19" s="92"/>
      <c r="S19" s="98"/>
    </row>
    <row r="20" spans="1:19" s="97" customFormat="1" x14ac:dyDescent="0.25">
      <c r="A20" s="215" t="s">
        <v>400</v>
      </c>
      <c r="B20" s="215" t="s">
        <v>396</v>
      </c>
      <c r="C20" s="215" t="s">
        <v>77</v>
      </c>
      <c r="D20" s="215" t="s">
        <v>78</v>
      </c>
      <c r="E20" s="216">
        <v>54285139</v>
      </c>
      <c r="F20" s="216">
        <v>49181754</v>
      </c>
      <c r="G20" s="216">
        <v>49181754</v>
      </c>
      <c r="H20" s="216">
        <v>0</v>
      </c>
      <c r="I20" s="216">
        <v>21708900</v>
      </c>
      <c r="J20" s="216">
        <v>0</v>
      </c>
      <c r="K20" s="216">
        <v>27076239</v>
      </c>
      <c r="L20" s="216">
        <v>27076239</v>
      </c>
      <c r="M20" s="216">
        <v>396615</v>
      </c>
      <c r="N20" s="216">
        <v>396615</v>
      </c>
      <c r="O20" s="92">
        <f t="shared" si="0"/>
        <v>0.55053422860843881</v>
      </c>
      <c r="P20" s="93"/>
      <c r="Q20" s="93"/>
      <c r="R20" s="92"/>
      <c r="S20" s="98"/>
    </row>
    <row r="21" spans="1:19" s="97" customFormat="1" x14ac:dyDescent="0.25">
      <c r="A21" s="215" t="s">
        <v>400</v>
      </c>
      <c r="B21" s="215" t="s">
        <v>396</v>
      </c>
      <c r="C21" s="215" t="s">
        <v>80</v>
      </c>
      <c r="D21" s="215" t="s">
        <v>407</v>
      </c>
      <c r="E21" s="216">
        <v>51501286</v>
      </c>
      <c r="F21" s="216">
        <v>46659613</v>
      </c>
      <c r="G21" s="216">
        <v>46659613</v>
      </c>
      <c r="H21" s="216">
        <v>0</v>
      </c>
      <c r="I21" s="216">
        <v>20813575</v>
      </c>
      <c r="J21" s="216">
        <v>0</v>
      </c>
      <c r="K21" s="216">
        <v>25687711</v>
      </c>
      <c r="L21" s="216">
        <v>25687711</v>
      </c>
      <c r="M21" s="216">
        <v>158327</v>
      </c>
      <c r="N21" s="216">
        <v>158327</v>
      </c>
      <c r="O21" s="92">
        <f t="shared" si="0"/>
        <v>0.55053416323877358</v>
      </c>
      <c r="P21" s="93"/>
      <c r="Q21" s="93"/>
      <c r="R21" s="92"/>
      <c r="S21" s="98"/>
    </row>
    <row r="22" spans="1:19" s="97" customFormat="1" ht="13.7" customHeight="1" x14ac:dyDescent="0.25">
      <c r="A22" s="215" t="s">
        <v>400</v>
      </c>
      <c r="B22" s="215" t="s">
        <v>396</v>
      </c>
      <c r="C22" s="215" t="s">
        <v>85</v>
      </c>
      <c r="D22" s="215" t="s">
        <v>376</v>
      </c>
      <c r="E22" s="216">
        <v>2783853</v>
      </c>
      <c r="F22" s="216">
        <v>2522141</v>
      </c>
      <c r="G22" s="216">
        <v>2522141</v>
      </c>
      <c r="H22" s="216">
        <v>0</v>
      </c>
      <c r="I22" s="216">
        <v>895325</v>
      </c>
      <c r="J22" s="216">
        <v>0</v>
      </c>
      <c r="K22" s="216">
        <v>1388528</v>
      </c>
      <c r="L22" s="216">
        <v>1388528</v>
      </c>
      <c r="M22" s="216">
        <v>238288</v>
      </c>
      <c r="N22" s="216">
        <v>238288</v>
      </c>
      <c r="O22" s="92">
        <f t="shared" si="0"/>
        <v>0.55053543794736293</v>
      </c>
      <c r="P22" s="93"/>
      <c r="Q22" s="93"/>
      <c r="R22" s="92"/>
      <c r="S22" s="98"/>
    </row>
    <row r="23" spans="1:19" s="97" customFormat="1" x14ac:dyDescent="0.25">
      <c r="A23" s="215" t="s">
        <v>400</v>
      </c>
      <c r="B23" s="215" t="s">
        <v>396</v>
      </c>
      <c r="C23" s="215" t="s">
        <v>89</v>
      </c>
      <c r="D23" s="215" t="s">
        <v>90</v>
      </c>
      <c r="E23" s="216">
        <v>54285140</v>
      </c>
      <c r="F23" s="216">
        <v>49181757</v>
      </c>
      <c r="G23" s="216">
        <v>49181757</v>
      </c>
      <c r="H23" s="216">
        <v>0</v>
      </c>
      <c r="I23" s="216">
        <v>22015880</v>
      </c>
      <c r="J23" s="216">
        <v>0</v>
      </c>
      <c r="K23" s="216">
        <v>26951013</v>
      </c>
      <c r="L23" s="216">
        <v>26951013</v>
      </c>
      <c r="M23" s="216">
        <v>214864</v>
      </c>
      <c r="N23" s="216">
        <v>214864</v>
      </c>
      <c r="O23" s="92">
        <f t="shared" si="0"/>
        <v>0.54798800701650408</v>
      </c>
      <c r="P23" s="93"/>
      <c r="Q23" s="93"/>
      <c r="R23" s="92"/>
      <c r="S23" s="98"/>
    </row>
    <row r="24" spans="1:19" s="97" customFormat="1" x14ac:dyDescent="0.25">
      <c r="A24" s="215" t="s">
        <v>400</v>
      </c>
      <c r="B24" s="215" t="s">
        <v>396</v>
      </c>
      <c r="C24" s="215" t="s">
        <v>92</v>
      </c>
      <c r="D24" s="215" t="s">
        <v>408</v>
      </c>
      <c r="E24" s="216">
        <v>29230460</v>
      </c>
      <c r="F24" s="216">
        <v>26482484</v>
      </c>
      <c r="G24" s="216">
        <v>26482484</v>
      </c>
      <c r="H24" s="216">
        <v>0</v>
      </c>
      <c r="I24" s="216">
        <v>12028183</v>
      </c>
      <c r="J24" s="216">
        <v>0</v>
      </c>
      <c r="K24" s="216">
        <v>14454301</v>
      </c>
      <c r="L24" s="216">
        <v>14454301</v>
      </c>
      <c r="M24" s="216">
        <v>0</v>
      </c>
      <c r="N24" s="216">
        <v>0</v>
      </c>
      <c r="O24" s="92">
        <f t="shared" si="0"/>
        <v>0.54580608828084254</v>
      </c>
      <c r="P24" s="93"/>
      <c r="Q24" s="93"/>
      <c r="R24" s="92"/>
      <c r="S24" s="98"/>
    </row>
    <row r="25" spans="1:19" s="97" customFormat="1" x14ac:dyDescent="0.25">
      <c r="A25" s="215" t="s">
        <v>400</v>
      </c>
      <c r="B25" s="215" t="s">
        <v>396</v>
      </c>
      <c r="C25" s="215" t="s">
        <v>97</v>
      </c>
      <c r="D25" s="215" t="s">
        <v>409</v>
      </c>
      <c r="E25" s="216">
        <v>8351560</v>
      </c>
      <c r="F25" s="216">
        <v>7566424</v>
      </c>
      <c r="G25" s="216">
        <v>7566424</v>
      </c>
      <c r="H25" s="216">
        <v>0</v>
      </c>
      <c r="I25" s="216">
        <v>3185986</v>
      </c>
      <c r="J25" s="216">
        <v>0</v>
      </c>
      <c r="K25" s="216">
        <v>4165574</v>
      </c>
      <c r="L25" s="216">
        <v>4165574</v>
      </c>
      <c r="M25" s="216">
        <v>214864</v>
      </c>
      <c r="N25" s="216">
        <v>214864</v>
      </c>
      <c r="O25" s="92">
        <f t="shared" si="0"/>
        <v>0.55053404355875379</v>
      </c>
      <c r="P25" s="93"/>
      <c r="Q25" s="93"/>
      <c r="R25" s="92"/>
      <c r="S25" s="98"/>
    </row>
    <row r="26" spans="1:19" s="97" customFormat="1" x14ac:dyDescent="0.25">
      <c r="A26" s="215" t="s">
        <v>400</v>
      </c>
      <c r="B26" s="215" t="s">
        <v>396</v>
      </c>
      <c r="C26" s="215" t="s">
        <v>102</v>
      </c>
      <c r="D26" s="215" t="s">
        <v>410</v>
      </c>
      <c r="E26" s="216">
        <v>16703120</v>
      </c>
      <c r="F26" s="216">
        <v>15132849</v>
      </c>
      <c r="G26" s="216">
        <v>15132849</v>
      </c>
      <c r="H26" s="216">
        <v>0</v>
      </c>
      <c r="I26" s="216">
        <v>6801711</v>
      </c>
      <c r="J26" s="216">
        <v>0</v>
      </c>
      <c r="K26" s="216">
        <v>8331138</v>
      </c>
      <c r="L26" s="216">
        <v>8331138</v>
      </c>
      <c r="M26" s="216">
        <v>0</v>
      </c>
      <c r="N26" s="216">
        <v>0</v>
      </c>
      <c r="O26" s="92">
        <f t="shared" si="0"/>
        <v>0.55053334636458739</v>
      </c>
      <c r="P26" s="93"/>
      <c r="Q26" s="93"/>
      <c r="R26" s="92"/>
      <c r="S26" s="98"/>
    </row>
    <row r="27" spans="1:19" s="97" customFormat="1" x14ac:dyDescent="0.25">
      <c r="A27" s="213" t="s">
        <v>400</v>
      </c>
      <c r="B27" s="213" t="s">
        <v>396</v>
      </c>
      <c r="C27" s="213" t="s">
        <v>108</v>
      </c>
      <c r="D27" s="213" t="s">
        <v>109</v>
      </c>
      <c r="E27" s="214">
        <v>186175000</v>
      </c>
      <c r="F27" s="214">
        <v>166702460</v>
      </c>
      <c r="G27" s="214">
        <v>163503360</v>
      </c>
      <c r="H27" s="214">
        <v>1054150.01</v>
      </c>
      <c r="I27" s="214">
        <v>71361888.319999993</v>
      </c>
      <c r="J27" s="214">
        <v>11603366.84</v>
      </c>
      <c r="K27" s="214">
        <v>58374134.810000002</v>
      </c>
      <c r="L27" s="214">
        <v>58374134.810000002</v>
      </c>
      <c r="M27" s="214">
        <v>24308920.02</v>
      </c>
      <c r="N27" s="214">
        <v>21109820.02</v>
      </c>
      <c r="O27" s="96">
        <f t="shared" si="0"/>
        <v>0.35016960643532197</v>
      </c>
      <c r="P27" s="28">
        <f>+F27</f>
        <v>166702460</v>
      </c>
      <c r="Q27" s="28">
        <f>+K27</f>
        <v>58374134.810000002</v>
      </c>
      <c r="R27" s="96">
        <f>+Q27/P27</f>
        <v>0.35016960643532197</v>
      </c>
    </row>
    <row r="28" spans="1:19" s="98" customFormat="1" x14ac:dyDescent="0.25">
      <c r="A28" s="215" t="s">
        <v>400</v>
      </c>
      <c r="B28" s="215" t="s">
        <v>396</v>
      </c>
      <c r="C28" s="215" t="s">
        <v>110</v>
      </c>
      <c r="D28" s="215" t="s">
        <v>111</v>
      </c>
      <c r="E28" s="216">
        <v>11400000</v>
      </c>
      <c r="F28" s="216">
        <v>11400000</v>
      </c>
      <c r="G28" s="216">
        <v>10490000</v>
      </c>
      <c r="H28" s="216">
        <v>0</v>
      </c>
      <c r="I28" s="216">
        <v>5403344</v>
      </c>
      <c r="J28" s="216">
        <v>1200000</v>
      </c>
      <c r="K28" s="216">
        <v>2712000</v>
      </c>
      <c r="L28" s="216">
        <v>2712000</v>
      </c>
      <c r="M28" s="216">
        <v>2084656</v>
      </c>
      <c r="N28" s="216">
        <v>1174656</v>
      </c>
      <c r="O28" s="92">
        <f t="shared" si="0"/>
        <v>0.23789473684210527</v>
      </c>
      <c r="P28" s="93">
        <f t="shared" ref="P28:P91" si="1">+F28</f>
        <v>11400000</v>
      </c>
      <c r="Q28" s="93">
        <f t="shared" ref="Q28:Q91" si="2">+K28</f>
        <v>2712000</v>
      </c>
      <c r="R28" s="92">
        <f t="shared" ref="R28:R91" si="3">+Q28/P28</f>
        <v>0.23789473684210527</v>
      </c>
    </row>
    <row r="29" spans="1:19" s="97" customFormat="1" x14ac:dyDescent="0.25">
      <c r="A29" s="215" t="s">
        <v>400</v>
      </c>
      <c r="B29" s="215" t="s">
        <v>396</v>
      </c>
      <c r="C29" s="215" t="s">
        <v>112</v>
      </c>
      <c r="D29" s="215" t="s">
        <v>113</v>
      </c>
      <c r="E29" s="216">
        <v>8000000</v>
      </c>
      <c r="F29" s="216">
        <v>8000000</v>
      </c>
      <c r="G29" s="216">
        <v>7090000</v>
      </c>
      <c r="H29" s="216">
        <v>0</v>
      </c>
      <c r="I29" s="216">
        <v>2190000</v>
      </c>
      <c r="J29" s="216">
        <v>1200000</v>
      </c>
      <c r="K29" s="216">
        <v>2712000</v>
      </c>
      <c r="L29" s="216">
        <v>2712000</v>
      </c>
      <c r="M29" s="216">
        <v>1898000</v>
      </c>
      <c r="N29" s="216">
        <v>988000</v>
      </c>
      <c r="O29" s="92">
        <f t="shared" si="0"/>
        <v>0.33900000000000002</v>
      </c>
      <c r="P29" s="93">
        <f t="shared" si="1"/>
        <v>8000000</v>
      </c>
      <c r="Q29" s="93">
        <f t="shared" si="2"/>
        <v>2712000</v>
      </c>
      <c r="R29" s="92">
        <f t="shared" si="3"/>
        <v>0.33900000000000002</v>
      </c>
    </row>
    <row r="30" spans="1:19" s="97" customFormat="1" x14ac:dyDescent="0.25">
      <c r="A30" s="215" t="s">
        <v>400</v>
      </c>
      <c r="B30" s="215" t="s">
        <v>396</v>
      </c>
      <c r="C30" s="215" t="s">
        <v>116</v>
      </c>
      <c r="D30" s="215" t="s">
        <v>117</v>
      </c>
      <c r="E30" s="216">
        <v>3400000</v>
      </c>
      <c r="F30" s="216">
        <v>3400000</v>
      </c>
      <c r="G30" s="216">
        <v>3400000</v>
      </c>
      <c r="H30" s="216">
        <v>0</v>
      </c>
      <c r="I30" s="216">
        <v>3213344</v>
      </c>
      <c r="J30" s="216">
        <v>0</v>
      </c>
      <c r="K30" s="216">
        <v>0</v>
      </c>
      <c r="L30" s="216">
        <v>0</v>
      </c>
      <c r="M30" s="216">
        <v>186656</v>
      </c>
      <c r="N30" s="216">
        <v>186656</v>
      </c>
      <c r="O30" s="92">
        <f t="shared" si="0"/>
        <v>0</v>
      </c>
      <c r="P30" s="93">
        <f t="shared" si="1"/>
        <v>3400000</v>
      </c>
      <c r="Q30" s="93">
        <f t="shared" si="2"/>
        <v>0</v>
      </c>
      <c r="R30" s="92">
        <f t="shared" si="3"/>
        <v>0</v>
      </c>
      <c r="S30" s="98"/>
    </row>
    <row r="31" spans="1:19" s="97" customFormat="1" x14ac:dyDescent="0.25">
      <c r="A31" s="215" t="s">
        <v>400</v>
      </c>
      <c r="B31" s="215" t="s">
        <v>396</v>
      </c>
      <c r="C31" s="215" t="s">
        <v>120</v>
      </c>
      <c r="D31" s="215" t="s">
        <v>121</v>
      </c>
      <c r="E31" s="216">
        <v>25239690</v>
      </c>
      <c r="F31" s="216">
        <v>25219845</v>
      </c>
      <c r="G31" s="216">
        <v>24924845</v>
      </c>
      <c r="H31" s="216">
        <v>0</v>
      </c>
      <c r="I31" s="216">
        <v>6533053.29</v>
      </c>
      <c r="J31" s="216">
        <v>0</v>
      </c>
      <c r="K31" s="216">
        <v>9946946.7100000009</v>
      </c>
      <c r="L31" s="216">
        <v>9946946.7100000009</v>
      </c>
      <c r="M31" s="216">
        <v>8739845</v>
      </c>
      <c r="N31" s="216">
        <v>8444845</v>
      </c>
      <c r="O31" s="92">
        <v>0</v>
      </c>
      <c r="P31" s="93">
        <f t="shared" si="1"/>
        <v>25219845</v>
      </c>
      <c r="Q31" s="93">
        <f t="shared" si="2"/>
        <v>9946946.7100000009</v>
      </c>
      <c r="R31" s="92">
        <v>0</v>
      </c>
      <c r="S31" s="98"/>
    </row>
    <row r="32" spans="1:19" s="97" customFormat="1" x14ac:dyDescent="0.25">
      <c r="A32" s="215" t="s">
        <v>400</v>
      </c>
      <c r="B32" s="215" t="s">
        <v>396</v>
      </c>
      <c r="C32" s="215" t="s">
        <v>122</v>
      </c>
      <c r="D32" s="215" t="s">
        <v>123</v>
      </c>
      <c r="E32" s="216">
        <v>1890000</v>
      </c>
      <c r="F32" s="216">
        <v>1890000</v>
      </c>
      <c r="G32" s="216">
        <v>1595000</v>
      </c>
      <c r="H32" s="216">
        <v>0</v>
      </c>
      <c r="I32" s="216">
        <v>405015</v>
      </c>
      <c r="J32" s="216">
        <v>0</v>
      </c>
      <c r="K32" s="216">
        <v>894985</v>
      </c>
      <c r="L32" s="216">
        <v>894985</v>
      </c>
      <c r="M32" s="216">
        <v>590000</v>
      </c>
      <c r="N32" s="216">
        <v>295000</v>
      </c>
      <c r="O32" s="92">
        <f t="shared" si="0"/>
        <v>0.47353703703703703</v>
      </c>
      <c r="P32" s="93">
        <f t="shared" si="1"/>
        <v>1890000</v>
      </c>
      <c r="Q32" s="93">
        <f t="shared" si="2"/>
        <v>894985</v>
      </c>
      <c r="R32" s="92">
        <f t="shared" si="3"/>
        <v>0.47353703703703703</v>
      </c>
      <c r="S32" s="98"/>
    </row>
    <row r="33" spans="1:19" s="97" customFormat="1" x14ac:dyDescent="0.25">
      <c r="A33" s="215" t="s">
        <v>400</v>
      </c>
      <c r="B33" s="215" t="s">
        <v>396</v>
      </c>
      <c r="C33" s="215" t="s">
        <v>124</v>
      </c>
      <c r="D33" s="215" t="s">
        <v>125</v>
      </c>
      <c r="E33" s="216">
        <v>5922000</v>
      </c>
      <c r="F33" s="216">
        <v>5922000</v>
      </c>
      <c r="G33" s="216">
        <v>5922000</v>
      </c>
      <c r="H33" s="216">
        <v>0</v>
      </c>
      <c r="I33" s="216">
        <v>1598505</v>
      </c>
      <c r="J33" s="216">
        <v>0</v>
      </c>
      <c r="K33" s="216">
        <v>2081495</v>
      </c>
      <c r="L33" s="216">
        <v>2081495</v>
      </c>
      <c r="M33" s="216">
        <v>2242000</v>
      </c>
      <c r="N33" s="216">
        <v>2242000</v>
      </c>
      <c r="O33" s="92">
        <f t="shared" si="0"/>
        <v>0.35148514015535293</v>
      </c>
      <c r="P33" s="93">
        <f t="shared" si="1"/>
        <v>5922000</v>
      </c>
      <c r="Q33" s="93">
        <f t="shared" si="2"/>
        <v>2081495</v>
      </c>
      <c r="R33" s="92">
        <f t="shared" si="3"/>
        <v>0.35148514015535293</v>
      </c>
    </row>
    <row r="34" spans="1:19" s="97" customFormat="1" x14ac:dyDescent="0.25">
      <c r="A34" s="215" t="s">
        <v>400</v>
      </c>
      <c r="B34" s="215" t="s">
        <v>396</v>
      </c>
      <c r="C34" s="215" t="s">
        <v>126</v>
      </c>
      <c r="D34" s="215" t="s">
        <v>127</v>
      </c>
      <c r="E34" s="216">
        <v>39690</v>
      </c>
      <c r="F34" s="216">
        <v>19845</v>
      </c>
      <c r="G34" s="216">
        <v>19845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19845</v>
      </c>
      <c r="N34" s="216">
        <v>19845</v>
      </c>
      <c r="O34" s="92">
        <f t="shared" si="0"/>
        <v>0</v>
      </c>
      <c r="P34" s="93">
        <f t="shared" si="1"/>
        <v>19845</v>
      </c>
      <c r="Q34" s="93">
        <f t="shared" si="2"/>
        <v>0</v>
      </c>
      <c r="R34" s="92">
        <f t="shared" si="3"/>
        <v>0</v>
      </c>
      <c r="S34" s="98"/>
    </row>
    <row r="35" spans="1:19" s="97" customFormat="1" x14ac:dyDescent="0.25">
      <c r="A35" s="215" t="s">
        <v>400</v>
      </c>
      <c r="B35" s="215" t="s">
        <v>396</v>
      </c>
      <c r="C35" s="215" t="s">
        <v>128</v>
      </c>
      <c r="D35" s="215" t="s">
        <v>129</v>
      </c>
      <c r="E35" s="216">
        <v>16380000</v>
      </c>
      <c r="F35" s="216">
        <v>16380000</v>
      </c>
      <c r="G35" s="216">
        <v>16380000</v>
      </c>
      <c r="H35" s="216">
        <v>0</v>
      </c>
      <c r="I35" s="216">
        <v>4529533.29</v>
      </c>
      <c r="J35" s="216">
        <v>0</v>
      </c>
      <c r="K35" s="216">
        <v>6970466.71</v>
      </c>
      <c r="L35" s="216">
        <v>6970466.71</v>
      </c>
      <c r="M35" s="216">
        <v>4880000</v>
      </c>
      <c r="N35" s="216">
        <v>4880000</v>
      </c>
      <c r="O35" s="92">
        <f t="shared" si="0"/>
        <v>0.42554741819291819</v>
      </c>
      <c r="P35" s="93">
        <f t="shared" si="1"/>
        <v>16380000</v>
      </c>
      <c r="Q35" s="93">
        <f t="shared" si="2"/>
        <v>6970466.71</v>
      </c>
      <c r="R35" s="92">
        <f t="shared" si="3"/>
        <v>0.42554741819291819</v>
      </c>
      <c r="S35" s="98"/>
    </row>
    <row r="36" spans="1:19" s="97" customFormat="1" x14ac:dyDescent="0.25">
      <c r="A36" s="215" t="s">
        <v>400</v>
      </c>
      <c r="B36" s="215" t="s">
        <v>396</v>
      </c>
      <c r="C36" s="215" t="s">
        <v>130</v>
      </c>
      <c r="D36" s="215" t="s">
        <v>131</v>
      </c>
      <c r="E36" s="216">
        <v>1008000</v>
      </c>
      <c r="F36" s="216">
        <v>1008000</v>
      </c>
      <c r="G36" s="216">
        <v>1008000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6">
        <v>1008000</v>
      </c>
      <c r="N36" s="216">
        <v>1008000</v>
      </c>
      <c r="O36" s="92">
        <f t="shared" si="0"/>
        <v>0</v>
      </c>
      <c r="P36" s="93">
        <f t="shared" si="1"/>
        <v>1008000</v>
      </c>
      <c r="Q36" s="93">
        <f t="shared" si="2"/>
        <v>0</v>
      </c>
      <c r="R36" s="92">
        <f t="shared" si="3"/>
        <v>0</v>
      </c>
      <c r="S36" s="98"/>
    </row>
    <row r="37" spans="1:19" s="97" customFormat="1" x14ac:dyDescent="0.25">
      <c r="A37" s="215" t="s">
        <v>400</v>
      </c>
      <c r="B37" s="215" t="s">
        <v>396</v>
      </c>
      <c r="C37" s="215" t="s">
        <v>132</v>
      </c>
      <c r="D37" s="215" t="s">
        <v>133</v>
      </c>
      <c r="E37" s="216">
        <v>4070310</v>
      </c>
      <c r="F37" s="216">
        <v>3070310</v>
      </c>
      <c r="G37" s="216">
        <v>2620310</v>
      </c>
      <c r="H37" s="216">
        <v>141250.01</v>
      </c>
      <c r="I37" s="216">
        <v>1121430</v>
      </c>
      <c r="J37" s="216">
        <v>0</v>
      </c>
      <c r="K37" s="216">
        <v>21250</v>
      </c>
      <c r="L37" s="216">
        <v>21250</v>
      </c>
      <c r="M37" s="216">
        <v>1786379.99</v>
      </c>
      <c r="N37" s="216">
        <v>1336379.99</v>
      </c>
      <c r="O37" s="92">
        <f t="shared" si="0"/>
        <v>6.9211252283971321E-3</v>
      </c>
      <c r="P37" s="93">
        <f t="shared" si="1"/>
        <v>3070310</v>
      </c>
      <c r="Q37" s="93">
        <f t="shared" si="2"/>
        <v>21250</v>
      </c>
      <c r="R37" s="92">
        <f t="shared" si="3"/>
        <v>6.9211252283971321E-3</v>
      </c>
      <c r="S37" s="98"/>
    </row>
    <row r="38" spans="1:19" s="97" customFormat="1" x14ac:dyDescent="0.25">
      <c r="A38" s="215" t="s">
        <v>400</v>
      </c>
      <c r="B38" s="215" t="s">
        <v>396</v>
      </c>
      <c r="C38" s="215" t="s">
        <v>134</v>
      </c>
      <c r="D38" s="215" t="s">
        <v>135</v>
      </c>
      <c r="E38" s="216">
        <v>2000000</v>
      </c>
      <c r="F38" s="216">
        <v>1000000</v>
      </c>
      <c r="G38" s="216">
        <v>1000000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1000000</v>
      </c>
      <c r="N38" s="216">
        <v>1000000</v>
      </c>
      <c r="O38" s="92">
        <f t="shared" si="0"/>
        <v>0</v>
      </c>
      <c r="P38" s="93">
        <f t="shared" si="1"/>
        <v>1000000</v>
      </c>
      <c r="Q38" s="93">
        <f t="shared" si="2"/>
        <v>0</v>
      </c>
      <c r="R38" s="92">
        <f t="shared" si="3"/>
        <v>0</v>
      </c>
      <c r="S38" s="98"/>
    </row>
    <row r="39" spans="1:19" s="97" customFormat="1" ht="14.25" customHeight="1" x14ac:dyDescent="0.25">
      <c r="A39" s="215" t="s">
        <v>400</v>
      </c>
      <c r="B39" s="215" t="s">
        <v>396</v>
      </c>
      <c r="C39" s="215" t="s">
        <v>138</v>
      </c>
      <c r="D39" s="215" t="s">
        <v>139</v>
      </c>
      <c r="E39" s="216">
        <v>2000000</v>
      </c>
      <c r="F39" s="216">
        <v>2000000</v>
      </c>
      <c r="G39" s="216">
        <v>1550000</v>
      </c>
      <c r="H39" s="216">
        <v>141250.01</v>
      </c>
      <c r="I39" s="216">
        <v>1072370</v>
      </c>
      <c r="J39" s="216">
        <v>0</v>
      </c>
      <c r="K39" s="216">
        <v>0</v>
      </c>
      <c r="L39" s="216">
        <v>0</v>
      </c>
      <c r="M39" s="216">
        <v>786379.99</v>
      </c>
      <c r="N39" s="216">
        <v>336379.99</v>
      </c>
      <c r="O39" s="92">
        <f t="shared" si="0"/>
        <v>0</v>
      </c>
      <c r="P39" s="93">
        <f t="shared" si="1"/>
        <v>2000000</v>
      </c>
      <c r="Q39" s="93">
        <f t="shared" si="2"/>
        <v>0</v>
      </c>
      <c r="R39" s="92">
        <f t="shared" si="3"/>
        <v>0</v>
      </c>
      <c r="S39" s="98"/>
    </row>
    <row r="40" spans="1:19" s="97" customFormat="1" x14ac:dyDescent="0.25">
      <c r="A40" s="215" t="s">
        <v>400</v>
      </c>
      <c r="B40" s="215" t="s">
        <v>396</v>
      </c>
      <c r="C40" s="215" t="s">
        <v>144</v>
      </c>
      <c r="D40" s="215" t="s">
        <v>145</v>
      </c>
      <c r="E40" s="216">
        <v>70310</v>
      </c>
      <c r="F40" s="216">
        <v>70310</v>
      </c>
      <c r="G40" s="216">
        <v>70310</v>
      </c>
      <c r="H40" s="216">
        <v>0</v>
      </c>
      <c r="I40" s="216">
        <v>49060</v>
      </c>
      <c r="J40" s="216">
        <v>0</v>
      </c>
      <c r="K40" s="216">
        <v>21250</v>
      </c>
      <c r="L40" s="216">
        <v>21250</v>
      </c>
      <c r="M40" s="216">
        <v>0</v>
      </c>
      <c r="N40" s="216">
        <v>0</v>
      </c>
      <c r="O40" s="92">
        <f t="shared" si="0"/>
        <v>0.30223296828331675</v>
      </c>
      <c r="P40" s="93">
        <f t="shared" si="1"/>
        <v>70310</v>
      </c>
      <c r="Q40" s="93">
        <f t="shared" si="2"/>
        <v>21250</v>
      </c>
      <c r="R40" s="92">
        <f t="shared" si="3"/>
        <v>0.30223296828331675</v>
      </c>
      <c r="S40" s="98"/>
    </row>
    <row r="41" spans="1:19" s="97" customFormat="1" x14ac:dyDescent="0.25">
      <c r="A41" s="215" t="s">
        <v>400</v>
      </c>
      <c r="B41" s="215" t="s">
        <v>396</v>
      </c>
      <c r="C41" s="215" t="s">
        <v>146</v>
      </c>
      <c r="D41" s="215" t="s">
        <v>147</v>
      </c>
      <c r="E41" s="216">
        <v>83320000</v>
      </c>
      <c r="F41" s="216">
        <v>78033380</v>
      </c>
      <c r="G41" s="216">
        <v>78033380</v>
      </c>
      <c r="H41" s="216">
        <v>0</v>
      </c>
      <c r="I41" s="216">
        <v>40772402.399999999</v>
      </c>
      <c r="J41" s="216">
        <v>5051850.76</v>
      </c>
      <c r="K41" s="216">
        <v>29281044.57</v>
      </c>
      <c r="L41" s="216">
        <v>29281044.57</v>
      </c>
      <c r="M41" s="216">
        <v>2928082.27</v>
      </c>
      <c r="N41" s="216">
        <v>2928082.27</v>
      </c>
      <c r="O41" s="92">
        <f t="shared" si="0"/>
        <v>0.37523742493276596</v>
      </c>
      <c r="P41" s="93">
        <f t="shared" si="1"/>
        <v>78033380</v>
      </c>
      <c r="Q41" s="93">
        <f t="shared" si="2"/>
        <v>29281044.57</v>
      </c>
      <c r="R41" s="92">
        <f t="shared" si="3"/>
        <v>0.37523742493276596</v>
      </c>
      <c r="S41" s="98"/>
    </row>
    <row r="42" spans="1:19" s="97" customFormat="1" x14ac:dyDescent="0.25">
      <c r="A42" s="215" t="s">
        <v>400</v>
      </c>
      <c r="B42" s="215" t="s">
        <v>396</v>
      </c>
      <c r="C42" s="215" t="s">
        <v>148</v>
      </c>
      <c r="D42" s="215" t="s">
        <v>149</v>
      </c>
      <c r="E42" s="216">
        <v>20000</v>
      </c>
      <c r="F42" s="216">
        <v>20000</v>
      </c>
      <c r="G42" s="216">
        <v>20000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20000</v>
      </c>
      <c r="N42" s="216">
        <v>20000</v>
      </c>
      <c r="O42" s="92">
        <f t="shared" si="0"/>
        <v>0</v>
      </c>
      <c r="P42" s="93">
        <f t="shared" si="1"/>
        <v>20000</v>
      </c>
      <c r="Q42" s="93">
        <f t="shared" si="2"/>
        <v>0</v>
      </c>
      <c r="R42" s="92">
        <f t="shared" si="3"/>
        <v>0</v>
      </c>
      <c r="S42" s="98"/>
    </row>
    <row r="43" spans="1:19" s="97" customFormat="1" x14ac:dyDescent="0.25">
      <c r="A43" s="215" t="s">
        <v>400</v>
      </c>
      <c r="B43" s="215" t="s">
        <v>396</v>
      </c>
      <c r="C43" s="215" t="s">
        <v>151</v>
      </c>
      <c r="D43" s="215" t="s">
        <v>152</v>
      </c>
      <c r="E43" s="216">
        <v>16000000</v>
      </c>
      <c r="F43" s="216">
        <v>11870650</v>
      </c>
      <c r="G43" s="216">
        <v>11870650</v>
      </c>
      <c r="H43" s="216">
        <v>0</v>
      </c>
      <c r="I43" s="216">
        <v>11870650</v>
      </c>
      <c r="J43" s="216">
        <v>0</v>
      </c>
      <c r="K43" s="216">
        <v>0</v>
      </c>
      <c r="L43" s="216">
        <v>0</v>
      </c>
      <c r="M43" s="216">
        <v>0</v>
      </c>
      <c r="N43" s="216">
        <v>0</v>
      </c>
      <c r="O43" s="92">
        <f t="shared" si="0"/>
        <v>0</v>
      </c>
      <c r="P43" s="93">
        <f t="shared" si="1"/>
        <v>11870650</v>
      </c>
      <c r="Q43" s="93">
        <f t="shared" si="2"/>
        <v>0</v>
      </c>
      <c r="R43" s="92">
        <f t="shared" si="3"/>
        <v>0</v>
      </c>
      <c r="S43" s="98"/>
    </row>
    <row r="44" spans="1:19" s="97" customFormat="1" x14ac:dyDescent="0.25">
      <c r="A44" s="215" t="s">
        <v>400</v>
      </c>
      <c r="B44" s="215" t="s">
        <v>396</v>
      </c>
      <c r="C44" s="215" t="s">
        <v>154</v>
      </c>
      <c r="D44" s="215" t="s">
        <v>155</v>
      </c>
      <c r="E44" s="216">
        <v>63800000</v>
      </c>
      <c r="F44" s="216">
        <v>63800000</v>
      </c>
      <c r="G44" s="216">
        <v>63800000</v>
      </c>
      <c r="H44" s="216">
        <v>0</v>
      </c>
      <c r="I44" s="216">
        <v>27885792</v>
      </c>
      <c r="J44" s="216">
        <v>5051850.76</v>
      </c>
      <c r="K44" s="216">
        <v>29111544.57</v>
      </c>
      <c r="L44" s="216">
        <v>29111544.57</v>
      </c>
      <c r="M44" s="216">
        <v>1750812.67</v>
      </c>
      <c r="N44" s="216">
        <v>1750812.67</v>
      </c>
      <c r="O44" s="92">
        <f t="shared" si="0"/>
        <v>0.45629380203761755</v>
      </c>
      <c r="P44" s="93">
        <f t="shared" si="1"/>
        <v>63800000</v>
      </c>
      <c r="Q44" s="93">
        <f t="shared" si="2"/>
        <v>29111544.57</v>
      </c>
      <c r="R44" s="92">
        <f t="shared" si="3"/>
        <v>0.45629380203761755</v>
      </c>
      <c r="S44" s="98"/>
    </row>
    <row r="45" spans="1:19" s="97" customFormat="1" x14ac:dyDescent="0.25">
      <c r="A45" s="215" t="s">
        <v>400</v>
      </c>
      <c r="B45" s="215" t="s">
        <v>396</v>
      </c>
      <c r="C45" s="215" t="s">
        <v>156</v>
      </c>
      <c r="D45" s="215" t="s">
        <v>157</v>
      </c>
      <c r="E45" s="216">
        <v>3500000</v>
      </c>
      <c r="F45" s="216">
        <v>2342730</v>
      </c>
      <c r="G45" s="216">
        <v>2342730</v>
      </c>
      <c r="H45" s="216">
        <v>0</v>
      </c>
      <c r="I45" s="216">
        <v>1015960.4</v>
      </c>
      <c r="J45" s="216">
        <v>0</v>
      </c>
      <c r="K45" s="216">
        <v>169500</v>
      </c>
      <c r="L45" s="216">
        <v>169500</v>
      </c>
      <c r="M45" s="216">
        <v>1157269.6000000001</v>
      </c>
      <c r="N45" s="216">
        <v>1157269.6000000001</v>
      </c>
      <c r="O45" s="92">
        <f t="shared" si="0"/>
        <v>7.235148736730225E-2</v>
      </c>
      <c r="P45" s="93">
        <f t="shared" si="1"/>
        <v>2342730</v>
      </c>
      <c r="Q45" s="93">
        <f t="shared" si="2"/>
        <v>169500</v>
      </c>
      <c r="R45" s="92">
        <f t="shared" si="3"/>
        <v>7.235148736730225E-2</v>
      </c>
      <c r="S45" s="98"/>
    </row>
    <row r="46" spans="1:19" s="97" customFormat="1" x14ac:dyDescent="0.25">
      <c r="A46" s="215" t="s">
        <v>400</v>
      </c>
      <c r="B46" s="215" t="s">
        <v>396</v>
      </c>
      <c r="C46" s="215" t="s">
        <v>158</v>
      </c>
      <c r="D46" s="215" t="s">
        <v>159</v>
      </c>
      <c r="E46" s="216">
        <v>5700000</v>
      </c>
      <c r="F46" s="216">
        <v>3596555</v>
      </c>
      <c r="G46" s="216">
        <v>3472055</v>
      </c>
      <c r="H46" s="216">
        <v>0</v>
      </c>
      <c r="I46" s="216">
        <v>1649905.96</v>
      </c>
      <c r="J46" s="216">
        <v>0</v>
      </c>
      <c r="K46" s="216">
        <v>971719.04</v>
      </c>
      <c r="L46" s="216">
        <v>971719.04</v>
      </c>
      <c r="M46" s="216">
        <v>974930</v>
      </c>
      <c r="N46" s="216">
        <v>850430</v>
      </c>
      <c r="O46" s="92">
        <f t="shared" si="0"/>
        <v>0.27018050328717341</v>
      </c>
      <c r="P46" s="93">
        <f t="shared" si="1"/>
        <v>3596555</v>
      </c>
      <c r="Q46" s="93">
        <f t="shared" si="2"/>
        <v>971719.04</v>
      </c>
      <c r="R46" s="92">
        <f t="shared" si="3"/>
        <v>0.27018050328717341</v>
      </c>
      <c r="S46" s="98"/>
    </row>
    <row r="47" spans="1:19" s="97" customFormat="1" x14ac:dyDescent="0.25">
      <c r="A47" s="215" t="s">
        <v>400</v>
      </c>
      <c r="B47" s="215" t="s">
        <v>396</v>
      </c>
      <c r="C47" s="215" t="s">
        <v>160</v>
      </c>
      <c r="D47" s="215" t="s">
        <v>161</v>
      </c>
      <c r="E47" s="216">
        <v>500000</v>
      </c>
      <c r="F47" s="216">
        <v>347555</v>
      </c>
      <c r="G47" s="216">
        <v>347555</v>
      </c>
      <c r="H47" s="216">
        <v>0</v>
      </c>
      <c r="I47" s="216">
        <v>93005.96</v>
      </c>
      <c r="J47" s="216">
        <v>0</v>
      </c>
      <c r="K47" s="216">
        <v>30619.040000000001</v>
      </c>
      <c r="L47" s="216">
        <v>30619.040000000001</v>
      </c>
      <c r="M47" s="216">
        <v>223930</v>
      </c>
      <c r="N47" s="216">
        <v>223930</v>
      </c>
      <c r="O47" s="92">
        <f t="shared" si="0"/>
        <v>8.8098401691818568E-2</v>
      </c>
      <c r="P47" s="93">
        <f t="shared" si="1"/>
        <v>347555</v>
      </c>
      <c r="Q47" s="93">
        <f t="shared" si="2"/>
        <v>30619.040000000001</v>
      </c>
      <c r="R47" s="92">
        <f t="shared" si="3"/>
        <v>8.8098401691818568E-2</v>
      </c>
      <c r="S47" s="98"/>
    </row>
    <row r="48" spans="1:19" s="97" customFormat="1" x14ac:dyDescent="0.25">
      <c r="A48" s="215" t="s">
        <v>400</v>
      </c>
      <c r="B48" s="215" t="s">
        <v>396</v>
      </c>
      <c r="C48" s="215" t="s">
        <v>162</v>
      </c>
      <c r="D48" s="215" t="s">
        <v>163</v>
      </c>
      <c r="E48" s="216">
        <v>5200000</v>
      </c>
      <c r="F48" s="216">
        <v>3249000</v>
      </c>
      <c r="G48" s="216">
        <v>3124500</v>
      </c>
      <c r="H48" s="216">
        <v>0</v>
      </c>
      <c r="I48" s="216">
        <v>1556900</v>
      </c>
      <c r="J48" s="216">
        <v>0</v>
      </c>
      <c r="K48" s="216">
        <v>941100</v>
      </c>
      <c r="L48" s="216">
        <v>941100</v>
      </c>
      <c r="M48" s="216">
        <v>751000</v>
      </c>
      <c r="N48" s="216">
        <v>626500</v>
      </c>
      <c r="O48" s="92">
        <f t="shared" si="0"/>
        <v>0.28965835641735921</v>
      </c>
      <c r="P48" s="93">
        <f t="shared" si="1"/>
        <v>3249000</v>
      </c>
      <c r="Q48" s="93">
        <f t="shared" si="2"/>
        <v>941100</v>
      </c>
      <c r="R48" s="92">
        <f t="shared" si="3"/>
        <v>0.28965835641735921</v>
      </c>
      <c r="S48" s="98"/>
    </row>
    <row r="49" spans="1:19" s="97" customFormat="1" x14ac:dyDescent="0.25">
      <c r="A49" s="215" t="s">
        <v>400</v>
      </c>
      <c r="B49" s="215" t="s">
        <v>396</v>
      </c>
      <c r="C49" s="215" t="s">
        <v>168</v>
      </c>
      <c r="D49" s="215" t="s">
        <v>169</v>
      </c>
      <c r="E49" s="216">
        <v>3000000</v>
      </c>
      <c r="F49" s="216">
        <v>3000000</v>
      </c>
      <c r="G49" s="216">
        <v>2500000</v>
      </c>
      <c r="H49" s="216">
        <v>0</v>
      </c>
      <c r="I49" s="216">
        <v>2000000</v>
      </c>
      <c r="J49" s="216">
        <v>0</v>
      </c>
      <c r="K49" s="216">
        <v>0</v>
      </c>
      <c r="L49" s="216">
        <v>0</v>
      </c>
      <c r="M49" s="216">
        <v>1000000</v>
      </c>
      <c r="N49" s="216">
        <v>500000</v>
      </c>
      <c r="O49" s="92">
        <f t="shared" si="0"/>
        <v>0</v>
      </c>
      <c r="P49" s="93">
        <f t="shared" si="1"/>
        <v>3000000</v>
      </c>
      <c r="Q49" s="93">
        <f t="shared" si="2"/>
        <v>0</v>
      </c>
      <c r="R49" s="92">
        <f t="shared" si="3"/>
        <v>0</v>
      </c>
      <c r="S49" s="98"/>
    </row>
    <row r="50" spans="1:19" s="97" customFormat="1" x14ac:dyDescent="0.25">
      <c r="A50" s="215" t="s">
        <v>400</v>
      </c>
      <c r="B50" s="215" t="s">
        <v>396</v>
      </c>
      <c r="C50" s="215" t="s">
        <v>170</v>
      </c>
      <c r="D50" s="215" t="s">
        <v>171</v>
      </c>
      <c r="E50" s="216">
        <v>3000000</v>
      </c>
      <c r="F50" s="216">
        <v>3000000</v>
      </c>
      <c r="G50" s="216">
        <v>2500000</v>
      </c>
      <c r="H50" s="216">
        <v>0</v>
      </c>
      <c r="I50" s="216">
        <v>2000000</v>
      </c>
      <c r="J50" s="216">
        <v>0</v>
      </c>
      <c r="K50" s="216">
        <v>0</v>
      </c>
      <c r="L50" s="216">
        <v>0</v>
      </c>
      <c r="M50" s="216">
        <v>1000000</v>
      </c>
      <c r="N50" s="216">
        <v>500000</v>
      </c>
      <c r="O50" s="92">
        <f t="shared" si="0"/>
        <v>0</v>
      </c>
      <c r="P50" s="93">
        <f t="shared" si="1"/>
        <v>3000000</v>
      </c>
      <c r="Q50" s="93">
        <f t="shared" si="2"/>
        <v>0</v>
      </c>
      <c r="R50" s="92">
        <f t="shared" si="3"/>
        <v>0</v>
      </c>
      <c r="S50" s="98"/>
    </row>
    <row r="51" spans="1:19" s="97" customFormat="1" x14ac:dyDescent="0.25">
      <c r="A51" s="215" t="s">
        <v>400</v>
      </c>
      <c r="B51" s="215" t="s">
        <v>396</v>
      </c>
      <c r="C51" s="215" t="s">
        <v>172</v>
      </c>
      <c r="D51" s="215" t="s">
        <v>173</v>
      </c>
      <c r="E51" s="216">
        <v>3500000</v>
      </c>
      <c r="F51" s="216">
        <v>1438500</v>
      </c>
      <c r="G51" s="216">
        <v>1438500</v>
      </c>
      <c r="H51" s="216">
        <v>912900</v>
      </c>
      <c r="I51" s="216">
        <v>458100</v>
      </c>
      <c r="J51" s="216">
        <v>17500</v>
      </c>
      <c r="K51" s="216">
        <v>50000</v>
      </c>
      <c r="L51" s="216">
        <v>50000</v>
      </c>
      <c r="M51" s="216">
        <v>0</v>
      </c>
      <c r="N51" s="216">
        <v>0</v>
      </c>
      <c r="O51" s="92">
        <f t="shared" si="0"/>
        <v>3.475842891901286E-2</v>
      </c>
      <c r="P51" s="93">
        <f t="shared" si="1"/>
        <v>1438500</v>
      </c>
      <c r="Q51" s="93">
        <f t="shared" si="2"/>
        <v>50000</v>
      </c>
      <c r="R51" s="92">
        <f t="shared" si="3"/>
        <v>3.475842891901286E-2</v>
      </c>
      <c r="S51" s="98"/>
    </row>
    <row r="52" spans="1:19" s="97" customFormat="1" x14ac:dyDescent="0.25">
      <c r="A52" s="215" t="s">
        <v>400</v>
      </c>
      <c r="B52" s="215" t="s">
        <v>396</v>
      </c>
      <c r="C52" s="215" t="s">
        <v>174</v>
      </c>
      <c r="D52" s="215" t="s">
        <v>175</v>
      </c>
      <c r="E52" s="216">
        <v>2000000</v>
      </c>
      <c r="F52" s="216">
        <v>963900</v>
      </c>
      <c r="G52" s="216">
        <v>963900</v>
      </c>
      <c r="H52" s="216">
        <v>912900</v>
      </c>
      <c r="I52" s="216">
        <v>1000</v>
      </c>
      <c r="J52" s="216">
        <v>0</v>
      </c>
      <c r="K52" s="216">
        <v>50000</v>
      </c>
      <c r="L52" s="216">
        <v>50000</v>
      </c>
      <c r="M52" s="216">
        <v>0</v>
      </c>
      <c r="N52" s="216">
        <v>0</v>
      </c>
      <c r="O52" s="92">
        <f t="shared" si="0"/>
        <v>5.1872600892208735E-2</v>
      </c>
      <c r="P52" s="93">
        <f t="shared" si="1"/>
        <v>963900</v>
      </c>
      <c r="Q52" s="93">
        <f t="shared" si="2"/>
        <v>50000</v>
      </c>
      <c r="R52" s="92">
        <f t="shared" si="3"/>
        <v>5.1872600892208735E-2</v>
      </c>
      <c r="S52" s="98"/>
    </row>
    <row r="53" spans="1:19" s="97" customFormat="1" x14ac:dyDescent="0.25">
      <c r="A53" s="215" t="s">
        <v>400</v>
      </c>
      <c r="B53" s="215" t="s">
        <v>396</v>
      </c>
      <c r="C53" s="215" t="s">
        <v>176</v>
      </c>
      <c r="D53" s="215" t="s">
        <v>177</v>
      </c>
      <c r="E53" s="216">
        <v>1500000</v>
      </c>
      <c r="F53" s="216">
        <v>474600</v>
      </c>
      <c r="G53" s="216">
        <v>474600</v>
      </c>
      <c r="H53" s="216">
        <v>0</v>
      </c>
      <c r="I53" s="216">
        <v>457100</v>
      </c>
      <c r="J53" s="216">
        <v>17500</v>
      </c>
      <c r="K53" s="216">
        <v>0</v>
      </c>
      <c r="L53" s="216">
        <v>0</v>
      </c>
      <c r="M53" s="216">
        <v>0</v>
      </c>
      <c r="N53" s="216">
        <v>0</v>
      </c>
      <c r="O53" s="92">
        <f t="shared" si="0"/>
        <v>0</v>
      </c>
      <c r="P53" s="93">
        <f t="shared" si="1"/>
        <v>474600</v>
      </c>
      <c r="Q53" s="93">
        <f t="shared" si="2"/>
        <v>0</v>
      </c>
      <c r="R53" s="92">
        <f t="shared" si="3"/>
        <v>0</v>
      </c>
      <c r="S53" s="98"/>
    </row>
    <row r="54" spans="1:19" s="29" customFormat="1" x14ac:dyDescent="0.25">
      <c r="A54" s="215" t="s">
        <v>400</v>
      </c>
      <c r="B54" s="215" t="s">
        <v>396</v>
      </c>
      <c r="C54" s="215" t="s">
        <v>180</v>
      </c>
      <c r="D54" s="215" t="s">
        <v>181</v>
      </c>
      <c r="E54" s="216">
        <v>48945000</v>
      </c>
      <c r="F54" s="216">
        <v>39943870</v>
      </c>
      <c r="G54" s="216">
        <v>39454270</v>
      </c>
      <c r="H54" s="216">
        <v>0</v>
      </c>
      <c r="I54" s="216">
        <v>13423652.67</v>
      </c>
      <c r="J54" s="216">
        <v>5334016.08</v>
      </c>
      <c r="K54" s="216">
        <v>15254261.49</v>
      </c>
      <c r="L54" s="216">
        <v>15254261.49</v>
      </c>
      <c r="M54" s="216">
        <v>5931939.7599999998</v>
      </c>
      <c r="N54" s="216">
        <v>5442339.7599999998</v>
      </c>
      <c r="O54" s="92">
        <f t="shared" si="0"/>
        <v>0.38189242779930938</v>
      </c>
      <c r="P54" s="93">
        <f t="shared" si="1"/>
        <v>39943870</v>
      </c>
      <c r="Q54" s="93">
        <f t="shared" si="2"/>
        <v>15254261.49</v>
      </c>
      <c r="R54" s="92">
        <f t="shared" si="3"/>
        <v>0.38189242779930938</v>
      </c>
      <c r="S54" s="26"/>
    </row>
    <row r="55" spans="1:19" s="29" customFormat="1" x14ac:dyDescent="0.25">
      <c r="A55" s="215" t="s">
        <v>400</v>
      </c>
      <c r="B55" s="215" t="s">
        <v>396</v>
      </c>
      <c r="C55" s="215" t="s">
        <v>182</v>
      </c>
      <c r="D55" s="215" t="s">
        <v>183</v>
      </c>
      <c r="E55" s="216">
        <v>11000000</v>
      </c>
      <c r="F55" s="216">
        <v>3266220</v>
      </c>
      <c r="G55" s="216">
        <v>3266220</v>
      </c>
      <c r="H55" s="216">
        <v>0</v>
      </c>
      <c r="I55" s="216">
        <v>713595</v>
      </c>
      <c r="J55" s="216">
        <v>0</v>
      </c>
      <c r="K55" s="216">
        <v>818845</v>
      </c>
      <c r="L55" s="216">
        <v>818845</v>
      </c>
      <c r="M55" s="216">
        <v>1733780</v>
      </c>
      <c r="N55" s="216">
        <v>1733780</v>
      </c>
      <c r="O55" s="92">
        <f t="shared" si="0"/>
        <v>0.25070111627508251</v>
      </c>
      <c r="P55" s="93">
        <f t="shared" si="1"/>
        <v>3266220</v>
      </c>
      <c r="Q55" s="93">
        <f t="shared" si="2"/>
        <v>818845</v>
      </c>
      <c r="R55" s="92">
        <f t="shared" si="3"/>
        <v>0.25070111627508251</v>
      </c>
      <c r="S55" s="26"/>
    </row>
    <row r="56" spans="1:19" s="29" customFormat="1" x14ac:dyDescent="0.25">
      <c r="A56" s="215" t="s">
        <v>400</v>
      </c>
      <c r="B56" s="215" t="s">
        <v>396</v>
      </c>
      <c r="C56" s="215" t="s">
        <v>184</v>
      </c>
      <c r="D56" s="215" t="s">
        <v>185</v>
      </c>
      <c r="E56" s="216">
        <v>500000</v>
      </c>
      <c r="F56" s="216">
        <v>250000</v>
      </c>
      <c r="G56" s="216">
        <v>250000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250000</v>
      </c>
      <c r="N56" s="216">
        <v>250000</v>
      </c>
      <c r="O56" s="92">
        <f t="shared" si="0"/>
        <v>0</v>
      </c>
      <c r="P56" s="93">
        <f t="shared" si="1"/>
        <v>250000</v>
      </c>
      <c r="Q56" s="93">
        <f t="shared" si="2"/>
        <v>0</v>
      </c>
      <c r="R56" s="92">
        <f t="shared" si="3"/>
        <v>0</v>
      </c>
      <c r="S56" s="26"/>
    </row>
    <row r="57" spans="1:19" s="29" customFormat="1" x14ac:dyDescent="0.25">
      <c r="A57" s="215" t="s">
        <v>400</v>
      </c>
      <c r="B57" s="215" t="s">
        <v>396</v>
      </c>
      <c r="C57" s="215" t="s">
        <v>186</v>
      </c>
      <c r="D57" s="215" t="s">
        <v>187</v>
      </c>
      <c r="E57" s="216">
        <v>2000000</v>
      </c>
      <c r="F57" s="216">
        <v>1979200</v>
      </c>
      <c r="G57" s="216">
        <v>1489600</v>
      </c>
      <c r="H57" s="216">
        <v>0</v>
      </c>
      <c r="I57" s="216">
        <v>462128.04</v>
      </c>
      <c r="J57" s="216">
        <v>0</v>
      </c>
      <c r="K57" s="216">
        <v>496252.04</v>
      </c>
      <c r="L57" s="216">
        <v>496252.04</v>
      </c>
      <c r="M57" s="216">
        <v>1020819.92</v>
      </c>
      <c r="N57" s="216">
        <v>531219.92000000004</v>
      </c>
      <c r="O57" s="92">
        <f t="shared" si="0"/>
        <v>0.25073364995957964</v>
      </c>
      <c r="P57" s="93">
        <f t="shared" si="1"/>
        <v>1979200</v>
      </c>
      <c r="Q57" s="93">
        <f t="shared" si="2"/>
        <v>496252.04</v>
      </c>
      <c r="R57" s="92">
        <f t="shared" si="3"/>
        <v>0.25073364995957964</v>
      </c>
      <c r="S57" s="26"/>
    </row>
    <row r="58" spans="1:19" s="29" customFormat="1" x14ac:dyDescent="0.25">
      <c r="A58" s="215" t="s">
        <v>400</v>
      </c>
      <c r="B58" s="215" t="s">
        <v>396</v>
      </c>
      <c r="C58" s="215" t="s">
        <v>188</v>
      </c>
      <c r="D58" s="215" t="s">
        <v>189</v>
      </c>
      <c r="E58" s="216">
        <v>325000</v>
      </c>
      <c r="F58" s="216">
        <v>162500</v>
      </c>
      <c r="G58" s="216">
        <v>162500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6">
        <v>162500</v>
      </c>
      <c r="N58" s="216">
        <v>162500</v>
      </c>
      <c r="O58" s="92">
        <f t="shared" si="0"/>
        <v>0</v>
      </c>
      <c r="P58" s="93">
        <f t="shared" si="1"/>
        <v>162500</v>
      </c>
      <c r="Q58" s="93">
        <f t="shared" si="2"/>
        <v>0</v>
      </c>
      <c r="R58" s="92">
        <f t="shared" si="3"/>
        <v>0</v>
      </c>
      <c r="S58" s="26"/>
    </row>
    <row r="59" spans="1:19" s="29" customFormat="1" x14ac:dyDescent="0.25">
      <c r="A59" s="215" t="s">
        <v>400</v>
      </c>
      <c r="B59" s="215" t="s">
        <v>396</v>
      </c>
      <c r="C59" s="215" t="s">
        <v>190</v>
      </c>
      <c r="D59" s="215" t="s">
        <v>191</v>
      </c>
      <c r="E59" s="216">
        <v>1500000</v>
      </c>
      <c r="F59" s="216">
        <v>915950</v>
      </c>
      <c r="G59" s="216">
        <v>915950</v>
      </c>
      <c r="H59" s="216">
        <v>0</v>
      </c>
      <c r="I59" s="216">
        <v>222831.21</v>
      </c>
      <c r="J59" s="216">
        <v>0</v>
      </c>
      <c r="K59" s="216">
        <v>100480.05</v>
      </c>
      <c r="L59" s="216">
        <v>100480.05</v>
      </c>
      <c r="M59" s="216">
        <v>592638.74</v>
      </c>
      <c r="N59" s="216">
        <v>592638.74</v>
      </c>
      <c r="O59" s="92">
        <f t="shared" si="0"/>
        <v>0.10970036574048803</v>
      </c>
      <c r="P59" s="93">
        <f t="shared" si="1"/>
        <v>915950</v>
      </c>
      <c r="Q59" s="93">
        <f t="shared" si="2"/>
        <v>100480.05</v>
      </c>
      <c r="R59" s="92">
        <f t="shared" si="3"/>
        <v>0.10970036574048803</v>
      </c>
      <c r="S59" s="26"/>
    </row>
    <row r="60" spans="1:19" s="29" customFormat="1" x14ac:dyDescent="0.25">
      <c r="A60" s="215" t="s">
        <v>400</v>
      </c>
      <c r="B60" s="215" t="s">
        <v>396</v>
      </c>
      <c r="C60" s="215" t="s">
        <v>192</v>
      </c>
      <c r="D60" s="215" t="s">
        <v>193</v>
      </c>
      <c r="E60" s="216">
        <v>33120000</v>
      </c>
      <c r="F60" s="216">
        <v>33120000</v>
      </c>
      <c r="G60" s="216">
        <v>33120000</v>
      </c>
      <c r="H60" s="216">
        <v>0</v>
      </c>
      <c r="I60" s="216">
        <v>12025098.42</v>
      </c>
      <c r="J60" s="216">
        <v>5334016.08</v>
      </c>
      <c r="K60" s="216">
        <v>13838684.4</v>
      </c>
      <c r="L60" s="216">
        <v>13838684.4</v>
      </c>
      <c r="M60" s="216">
        <v>1922201.1</v>
      </c>
      <c r="N60" s="216">
        <v>1922201.1</v>
      </c>
      <c r="O60" s="92">
        <f t="shared" si="0"/>
        <v>0.41783467391304346</v>
      </c>
      <c r="P60" s="93">
        <f t="shared" si="1"/>
        <v>33120000</v>
      </c>
      <c r="Q60" s="93">
        <f t="shared" si="2"/>
        <v>13838684.4</v>
      </c>
      <c r="R60" s="92">
        <f t="shared" si="3"/>
        <v>0.41783467391304346</v>
      </c>
      <c r="S60" s="26"/>
    </row>
    <row r="61" spans="1:19" s="29" customFormat="1" x14ac:dyDescent="0.25">
      <c r="A61" s="215" t="s">
        <v>400</v>
      </c>
      <c r="B61" s="215" t="s">
        <v>396</v>
      </c>
      <c r="C61" s="215" t="s">
        <v>194</v>
      </c>
      <c r="D61" s="215" t="s">
        <v>195</v>
      </c>
      <c r="E61" s="216">
        <v>500000</v>
      </c>
      <c r="F61" s="216">
        <v>250000</v>
      </c>
      <c r="G61" s="216">
        <v>250000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250000</v>
      </c>
      <c r="N61" s="216">
        <v>250000</v>
      </c>
      <c r="O61" s="92">
        <f t="shared" si="0"/>
        <v>0</v>
      </c>
      <c r="P61" s="93">
        <f t="shared" si="1"/>
        <v>250000</v>
      </c>
      <c r="Q61" s="93">
        <f t="shared" si="2"/>
        <v>0</v>
      </c>
      <c r="R61" s="92">
        <f t="shared" si="3"/>
        <v>0</v>
      </c>
      <c r="S61" s="26"/>
    </row>
    <row r="62" spans="1:19" s="29" customFormat="1" x14ac:dyDescent="0.25">
      <c r="A62" s="215" t="s">
        <v>400</v>
      </c>
      <c r="B62" s="215" t="s">
        <v>396</v>
      </c>
      <c r="C62" s="215" t="s">
        <v>196</v>
      </c>
      <c r="D62" s="215" t="s">
        <v>197</v>
      </c>
      <c r="E62" s="216">
        <v>300000</v>
      </c>
      <c r="F62" s="216">
        <v>300000</v>
      </c>
      <c r="G62" s="216">
        <v>220000</v>
      </c>
      <c r="H62" s="216">
        <v>0</v>
      </c>
      <c r="I62" s="216">
        <v>0</v>
      </c>
      <c r="J62" s="216">
        <v>0</v>
      </c>
      <c r="K62" s="216">
        <v>136913</v>
      </c>
      <c r="L62" s="216">
        <v>136913</v>
      </c>
      <c r="M62" s="216">
        <v>163087</v>
      </c>
      <c r="N62" s="216">
        <v>83087</v>
      </c>
      <c r="O62" s="92">
        <f t="shared" si="0"/>
        <v>0.45637666666666665</v>
      </c>
      <c r="P62" s="93">
        <f t="shared" si="1"/>
        <v>300000</v>
      </c>
      <c r="Q62" s="93">
        <f t="shared" si="2"/>
        <v>136913</v>
      </c>
      <c r="R62" s="92">
        <f t="shared" si="3"/>
        <v>0.45637666666666665</v>
      </c>
      <c r="S62" s="26"/>
    </row>
    <row r="63" spans="1:19" s="29" customFormat="1" x14ac:dyDescent="0.25">
      <c r="A63" s="215" t="s">
        <v>400</v>
      </c>
      <c r="B63" s="215" t="s">
        <v>396</v>
      </c>
      <c r="C63" s="215" t="s">
        <v>200</v>
      </c>
      <c r="D63" s="215" t="s">
        <v>201</v>
      </c>
      <c r="E63" s="216">
        <v>300000</v>
      </c>
      <c r="F63" s="216">
        <v>300000</v>
      </c>
      <c r="G63" s="216">
        <v>220000</v>
      </c>
      <c r="H63" s="216">
        <v>0</v>
      </c>
      <c r="I63" s="216">
        <v>0</v>
      </c>
      <c r="J63" s="216">
        <v>0</v>
      </c>
      <c r="K63" s="216">
        <v>136913</v>
      </c>
      <c r="L63" s="216">
        <v>136913</v>
      </c>
      <c r="M63" s="216">
        <v>163087</v>
      </c>
      <c r="N63" s="216">
        <v>83087</v>
      </c>
      <c r="O63" s="92">
        <f t="shared" si="0"/>
        <v>0.45637666666666665</v>
      </c>
      <c r="P63" s="93">
        <f t="shared" si="1"/>
        <v>300000</v>
      </c>
      <c r="Q63" s="93">
        <f t="shared" si="2"/>
        <v>136913</v>
      </c>
      <c r="R63" s="92">
        <f t="shared" si="3"/>
        <v>0.45637666666666665</v>
      </c>
      <c r="S63" s="26"/>
    </row>
    <row r="64" spans="1:19" s="29" customFormat="1" x14ac:dyDescent="0.25">
      <c r="A64" s="215" t="s">
        <v>400</v>
      </c>
      <c r="B64" s="215" t="s">
        <v>396</v>
      </c>
      <c r="C64" s="215" t="s">
        <v>202</v>
      </c>
      <c r="D64" s="215" t="s">
        <v>203</v>
      </c>
      <c r="E64" s="216">
        <v>700000</v>
      </c>
      <c r="F64" s="216">
        <v>700000</v>
      </c>
      <c r="G64" s="216">
        <v>350000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700000</v>
      </c>
      <c r="N64" s="216">
        <v>350000</v>
      </c>
      <c r="O64" s="92">
        <f t="shared" si="0"/>
        <v>0</v>
      </c>
      <c r="P64" s="93">
        <f t="shared" si="1"/>
        <v>700000</v>
      </c>
      <c r="Q64" s="93">
        <f t="shared" si="2"/>
        <v>0</v>
      </c>
      <c r="R64" s="92">
        <f t="shared" si="3"/>
        <v>0</v>
      </c>
      <c r="S64" s="26"/>
    </row>
    <row r="65" spans="1:19" s="29" customFormat="1" x14ac:dyDescent="0.25">
      <c r="A65" s="215" t="s">
        <v>400</v>
      </c>
      <c r="B65" s="215" t="s">
        <v>396</v>
      </c>
      <c r="C65" s="215" t="s">
        <v>204</v>
      </c>
      <c r="D65" s="215" t="s">
        <v>205</v>
      </c>
      <c r="E65" s="216">
        <v>200000</v>
      </c>
      <c r="F65" s="216">
        <v>200000</v>
      </c>
      <c r="G65" s="216">
        <v>100000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200000</v>
      </c>
      <c r="N65" s="216">
        <v>100000</v>
      </c>
      <c r="O65" s="92">
        <f t="shared" si="0"/>
        <v>0</v>
      </c>
      <c r="P65" s="93">
        <f t="shared" si="1"/>
        <v>200000</v>
      </c>
      <c r="Q65" s="93">
        <f t="shared" si="2"/>
        <v>0</v>
      </c>
      <c r="R65" s="92">
        <f t="shared" si="3"/>
        <v>0</v>
      </c>
      <c r="S65" s="26"/>
    </row>
    <row r="66" spans="1:19" s="29" customFormat="1" x14ac:dyDescent="0.25">
      <c r="A66" s="215" t="s">
        <v>400</v>
      </c>
      <c r="B66" s="215" t="s">
        <v>396</v>
      </c>
      <c r="C66" s="215" t="s">
        <v>206</v>
      </c>
      <c r="D66" s="215" t="s">
        <v>207</v>
      </c>
      <c r="E66" s="216">
        <v>500000</v>
      </c>
      <c r="F66" s="216">
        <v>500000</v>
      </c>
      <c r="G66" s="216">
        <v>250000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500000</v>
      </c>
      <c r="N66" s="216">
        <v>250000</v>
      </c>
      <c r="O66" s="92">
        <f t="shared" si="0"/>
        <v>0</v>
      </c>
      <c r="P66" s="93">
        <f t="shared" si="1"/>
        <v>500000</v>
      </c>
      <c r="Q66" s="93">
        <f t="shared" si="2"/>
        <v>0</v>
      </c>
      <c r="R66" s="92">
        <f t="shared" si="3"/>
        <v>0</v>
      </c>
      <c r="S66" s="26"/>
    </row>
    <row r="67" spans="1:19" s="29" customFormat="1" x14ac:dyDescent="0.25">
      <c r="A67" s="213" t="s">
        <v>400</v>
      </c>
      <c r="B67" s="213" t="s">
        <v>396</v>
      </c>
      <c r="C67" s="213" t="s">
        <v>210</v>
      </c>
      <c r="D67" s="213" t="s">
        <v>211</v>
      </c>
      <c r="E67" s="214">
        <v>8510000</v>
      </c>
      <c r="F67" s="214">
        <v>6752600</v>
      </c>
      <c r="G67" s="214">
        <v>6477600</v>
      </c>
      <c r="H67" s="214">
        <v>0</v>
      </c>
      <c r="I67" s="214">
        <v>1261865.23</v>
      </c>
      <c r="J67" s="214">
        <v>0</v>
      </c>
      <c r="K67" s="214">
        <v>845894</v>
      </c>
      <c r="L67" s="214">
        <v>845894</v>
      </c>
      <c r="M67" s="214">
        <v>4644840.7699999996</v>
      </c>
      <c r="N67" s="214">
        <v>4369840.7699999996</v>
      </c>
      <c r="O67" s="96">
        <f t="shared" si="0"/>
        <v>0.12526937772117408</v>
      </c>
      <c r="P67" s="28">
        <f t="shared" si="1"/>
        <v>6752600</v>
      </c>
      <c r="Q67" s="28">
        <f t="shared" si="2"/>
        <v>845894</v>
      </c>
      <c r="R67" s="96">
        <f>+Q67/P67</f>
        <v>0.12526937772117408</v>
      </c>
    </row>
    <row r="68" spans="1:19" s="26" customFormat="1" x14ac:dyDescent="0.25">
      <c r="A68" s="215" t="s">
        <v>400</v>
      </c>
      <c r="B68" s="215" t="s">
        <v>396</v>
      </c>
      <c r="C68" s="215" t="s">
        <v>212</v>
      </c>
      <c r="D68" s="215" t="s">
        <v>213</v>
      </c>
      <c r="E68" s="216">
        <v>4210000</v>
      </c>
      <c r="F68" s="216">
        <v>4185000</v>
      </c>
      <c r="G68" s="216">
        <v>3910000</v>
      </c>
      <c r="H68" s="216">
        <v>0</v>
      </c>
      <c r="I68" s="216">
        <v>469369.88</v>
      </c>
      <c r="J68" s="216">
        <v>0</v>
      </c>
      <c r="K68" s="216">
        <v>688294</v>
      </c>
      <c r="L68" s="216">
        <v>688294</v>
      </c>
      <c r="M68" s="216">
        <v>3027336.12</v>
      </c>
      <c r="N68" s="216">
        <v>2752336.12</v>
      </c>
      <c r="O68" s="92">
        <f t="shared" si="0"/>
        <v>0.1644669056152927</v>
      </c>
      <c r="P68" s="93">
        <f t="shared" si="1"/>
        <v>4185000</v>
      </c>
      <c r="Q68" s="93">
        <f t="shared" si="2"/>
        <v>688294</v>
      </c>
      <c r="R68" s="92">
        <f t="shared" si="3"/>
        <v>0.1644669056152927</v>
      </c>
    </row>
    <row r="69" spans="1:19" s="200" customFormat="1" x14ac:dyDescent="0.25">
      <c r="A69" s="215" t="s">
        <v>400</v>
      </c>
      <c r="B69" s="215" t="s">
        <v>396</v>
      </c>
      <c r="C69" s="215" t="s">
        <v>214</v>
      </c>
      <c r="D69" s="215" t="s">
        <v>215</v>
      </c>
      <c r="E69" s="216">
        <v>2560000</v>
      </c>
      <c r="F69" s="216">
        <v>2560000</v>
      </c>
      <c r="G69" s="216">
        <v>2285000</v>
      </c>
      <c r="H69" s="216">
        <v>0</v>
      </c>
      <c r="I69" s="216">
        <v>380579</v>
      </c>
      <c r="J69" s="216">
        <v>0</v>
      </c>
      <c r="K69" s="216">
        <v>629421</v>
      </c>
      <c r="L69" s="216">
        <v>629421</v>
      </c>
      <c r="M69" s="216">
        <v>1550000</v>
      </c>
      <c r="N69" s="216">
        <v>1275000</v>
      </c>
      <c r="O69" s="92">
        <f t="shared" si="0"/>
        <v>0.24586757812500001</v>
      </c>
      <c r="P69" s="93">
        <f t="shared" si="1"/>
        <v>2560000</v>
      </c>
      <c r="Q69" s="93">
        <f t="shared" si="2"/>
        <v>629421</v>
      </c>
      <c r="R69" s="92">
        <f t="shared" si="3"/>
        <v>0.24586757812500001</v>
      </c>
    </row>
    <row r="70" spans="1:19" s="26" customFormat="1" x14ac:dyDescent="0.25">
      <c r="A70" s="215" t="s">
        <v>400</v>
      </c>
      <c r="B70" s="215" t="s">
        <v>396</v>
      </c>
      <c r="C70" s="215" t="s">
        <v>216</v>
      </c>
      <c r="D70" s="215" t="s">
        <v>217</v>
      </c>
      <c r="E70" s="216">
        <v>150000</v>
      </c>
      <c r="F70" s="216">
        <v>150000</v>
      </c>
      <c r="G70" s="216">
        <v>150000</v>
      </c>
      <c r="H70" s="216">
        <v>0</v>
      </c>
      <c r="I70" s="216">
        <v>88790.88</v>
      </c>
      <c r="J70" s="216">
        <v>0</v>
      </c>
      <c r="K70" s="216">
        <v>58873</v>
      </c>
      <c r="L70" s="216">
        <v>58873</v>
      </c>
      <c r="M70" s="216">
        <v>2336.12</v>
      </c>
      <c r="N70" s="216">
        <v>2336.12</v>
      </c>
      <c r="O70" s="92">
        <f t="shared" si="0"/>
        <v>0.39248666666666665</v>
      </c>
      <c r="P70" s="93">
        <f t="shared" si="1"/>
        <v>150000</v>
      </c>
      <c r="Q70" s="93">
        <f t="shared" si="2"/>
        <v>58873</v>
      </c>
      <c r="R70" s="92">
        <f t="shared" si="3"/>
        <v>0.39248666666666665</v>
      </c>
    </row>
    <row r="71" spans="1:19" s="29" customFormat="1" x14ac:dyDescent="0.25">
      <c r="A71" s="215" t="s">
        <v>400</v>
      </c>
      <c r="B71" s="215" t="s">
        <v>396</v>
      </c>
      <c r="C71" s="215" t="s">
        <v>218</v>
      </c>
      <c r="D71" s="215" t="s">
        <v>219</v>
      </c>
      <c r="E71" s="216">
        <v>1500000</v>
      </c>
      <c r="F71" s="216">
        <v>1475000</v>
      </c>
      <c r="G71" s="216">
        <v>1475000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1475000</v>
      </c>
      <c r="N71" s="216">
        <v>1475000</v>
      </c>
      <c r="O71" s="92">
        <f t="shared" si="0"/>
        <v>0</v>
      </c>
      <c r="P71" s="93">
        <f t="shared" si="1"/>
        <v>1475000</v>
      </c>
      <c r="Q71" s="93">
        <f t="shared" si="2"/>
        <v>0</v>
      </c>
      <c r="R71" s="92">
        <f t="shared" si="3"/>
        <v>0</v>
      </c>
      <c r="S71" s="26"/>
    </row>
    <row r="72" spans="1:19" s="29" customFormat="1" x14ac:dyDescent="0.25">
      <c r="A72" s="215" t="s">
        <v>400</v>
      </c>
      <c r="B72" s="215" t="s">
        <v>396</v>
      </c>
      <c r="C72" s="215" t="s">
        <v>222</v>
      </c>
      <c r="D72" s="215" t="s">
        <v>223</v>
      </c>
      <c r="E72" s="216">
        <v>500000</v>
      </c>
      <c r="F72" s="216">
        <v>437300</v>
      </c>
      <c r="G72" s="216">
        <v>437300</v>
      </c>
      <c r="H72" s="216">
        <v>0</v>
      </c>
      <c r="I72" s="216">
        <v>433245.34</v>
      </c>
      <c r="J72" s="216">
        <v>0</v>
      </c>
      <c r="K72" s="216">
        <v>0</v>
      </c>
      <c r="L72" s="216">
        <v>0</v>
      </c>
      <c r="M72" s="216">
        <v>4054.66</v>
      </c>
      <c r="N72" s="216">
        <v>4054.66</v>
      </c>
      <c r="O72" s="92">
        <f t="shared" ref="O72:O90" si="4">+K72/F72</f>
        <v>0</v>
      </c>
      <c r="P72" s="93">
        <f t="shared" si="1"/>
        <v>437300</v>
      </c>
      <c r="Q72" s="93">
        <f t="shared" si="2"/>
        <v>0</v>
      </c>
      <c r="R72" s="92">
        <f t="shared" si="3"/>
        <v>0</v>
      </c>
      <c r="S72" s="26"/>
    </row>
    <row r="73" spans="1:19" s="29" customFormat="1" x14ac:dyDescent="0.25">
      <c r="A73" s="215" t="s">
        <v>400</v>
      </c>
      <c r="B73" s="215" t="s">
        <v>396</v>
      </c>
      <c r="C73" s="215" t="s">
        <v>226</v>
      </c>
      <c r="D73" s="215" t="s">
        <v>227</v>
      </c>
      <c r="E73" s="216">
        <v>500000</v>
      </c>
      <c r="F73" s="216">
        <v>437300</v>
      </c>
      <c r="G73" s="216">
        <v>437300</v>
      </c>
      <c r="H73" s="216">
        <v>0</v>
      </c>
      <c r="I73" s="216">
        <v>433245.34</v>
      </c>
      <c r="J73" s="216">
        <v>0</v>
      </c>
      <c r="K73" s="216">
        <v>0</v>
      </c>
      <c r="L73" s="216">
        <v>0</v>
      </c>
      <c r="M73" s="216">
        <v>4054.66</v>
      </c>
      <c r="N73" s="216">
        <v>4054.66</v>
      </c>
      <c r="O73" s="92">
        <f t="shared" si="4"/>
        <v>0</v>
      </c>
      <c r="P73" s="93">
        <f t="shared" si="1"/>
        <v>437300</v>
      </c>
      <c r="Q73" s="93">
        <f t="shared" si="2"/>
        <v>0</v>
      </c>
      <c r="R73" s="92">
        <f t="shared" si="3"/>
        <v>0</v>
      </c>
    </row>
    <row r="74" spans="1:19" s="29" customFormat="1" x14ac:dyDescent="0.25">
      <c r="A74" s="215" t="s">
        <v>400</v>
      </c>
      <c r="B74" s="215" t="s">
        <v>396</v>
      </c>
      <c r="C74" s="215" t="s">
        <v>228</v>
      </c>
      <c r="D74" s="215" t="s">
        <v>229</v>
      </c>
      <c r="E74" s="216">
        <v>600000</v>
      </c>
      <c r="F74" s="216">
        <v>500000</v>
      </c>
      <c r="G74" s="216">
        <v>500000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500000</v>
      </c>
      <c r="N74" s="216">
        <v>500000</v>
      </c>
      <c r="O74" s="92">
        <v>0</v>
      </c>
      <c r="P74" s="93">
        <f t="shared" si="1"/>
        <v>500000</v>
      </c>
      <c r="Q74" s="93">
        <f t="shared" si="2"/>
        <v>0</v>
      </c>
      <c r="R74" s="92">
        <v>0</v>
      </c>
      <c r="S74" s="26"/>
    </row>
    <row r="75" spans="1:19" s="29" customFormat="1" x14ac:dyDescent="0.25">
      <c r="A75" s="215" t="s">
        <v>400</v>
      </c>
      <c r="B75" s="215" t="s">
        <v>396</v>
      </c>
      <c r="C75" s="215" t="s">
        <v>230</v>
      </c>
      <c r="D75" s="215" t="s">
        <v>231</v>
      </c>
      <c r="E75" s="216">
        <v>50000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0</v>
      </c>
      <c r="L75" s="216">
        <v>0</v>
      </c>
      <c r="M75" s="216">
        <v>0</v>
      </c>
      <c r="N75" s="216">
        <v>0</v>
      </c>
      <c r="O75" s="92">
        <v>0</v>
      </c>
      <c r="P75" s="93">
        <f t="shared" si="1"/>
        <v>0</v>
      </c>
      <c r="Q75" s="93">
        <f t="shared" si="2"/>
        <v>0</v>
      </c>
      <c r="R75" s="92">
        <v>0</v>
      </c>
      <c r="S75" s="26"/>
    </row>
    <row r="76" spans="1:19" s="29" customFormat="1" x14ac:dyDescent="0.25">
      <c r="A76" s="215" t="s">
        <v>400</v>
      </c>
      <c r="B76" s="215" t="s">
        <v>396</v>
      </c>
      <c r="C76" s="215" t="s">
        <v>236</v>
      </c>
      <c r="D76" s="215" t="s">
        <v>237</v>
      </c>
      <c r="E76" s="216">
        <v>500000</v>
      </c>
      <c r="F76" s="216">
        <v>500000</v>
      </c>
      <c r="G76" s="216">
        <v>500000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500000</v>
      </c>
      <c r="N76" s="216">
        <v>500000</v>
      </c>
      <c r="O76" s="92">
        <f t="shared" si="4"/>
        <v>0</v>
      </c>
      <c r="P76" s="93">
        <f t="shared" si="1"/>
        <v>500000</v>
      </c>
      <c r="Q76" s="93">
        <f t="shared" si="2"/>
        <v>0</v>
      </c>
      <c r="R76" s="92">
        <f t="shared" si="3"/>
        <v>0</v>
      </c>
      <c r="S76" s="26"/>
    </row>
    <row r="77" spans="1:19" s="29" customFormat="1" x14ac:dyDescent="0.25">
      <c r="A77" s="215" t="s">
        <v>400</v>
      </c>
      <c r="B77" s="215" t="s">
        <v>396</v>
      </c>
      <c r="C77" s="215" t="s">
        <v>240</v>
      </c>
      <c r="D77" s="215" t="s">
        <v>241</v>
      </c>
      <c r="E77" s="216">
        <v>50000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16">
        <v>0</v>
      </c>
      <c r="L77" s="216">
        <v>0</v>
      </c>
      <c r="M77" s="216">
        <v>0</v>
      </c>
      <c r="N77" s="216">
        <v>0</v>
      </c>
      <c r="O77" s="92">
        <v>0</v>
      </c>
      <c r="P77" s="93">
        <f t="shared" si="1"/>
        <v>0</v>
      </c>
      <c r="Q77" s="93">
        <f t="shared" si="2"/>
        <v>0</v>
      </c>
      <c r="R77" s="92">
        <v>0</v>
      </c>
      <c r="S77" s="26"/>
    </row>
    <row r="78" spans="1:19" s="29" customFormat="1" x14ac:dyDescent="0.25">
      <c r="A78" s="215" t="s">
        <v>400</v>
      </c>
      <c r="B78" s="215" t="s">
        <v>396</v>
      </c>
      <c r="C78" s="215" t="s">
        <v>242</v>
      </c>
      <c r="D78" s="215" t="s">
        <v>243</v>
      </c>
      <c r="E78" s="216">
        <v>1000000</v>
      </c>
      <c r="F78" s="216">
        <v>900000</v>
      </c>
      <c r="G78" s="216">
        <v>900000</v>
      </c>
      <c r="H78" s="216">
        <v>0</v>
      </c>
      <c r="I78" s="216">
        <v>342113.71</v>
      </c>
      <c r="J78" s="216">
        <v>0</v>
      </c>
      <c r="K78" s="216">
        <v>0</v>
      </c>
      <c r="L78" s="216">
        <v>0</v>
      </c>
      <c r="M78" s="216">
        <v>557886.29</v>
      </c>
      <c r="N78" s="216">
        <v>557886.29</v>
      </c>
      <c r="O78" s="92">
        <f t="shared" si="4"/>
        <v>0</v>
      </c>
      <c r="P78" s="93">
        <f t="shared" si="1"/>
        <v>900000</v>
      </c>
      <c r="Q78" s="93">
        <f t="shared" si="2"/>
        <v>0</v>
      </c>
      <c r="R78" s="92">
        <f t="shared" si="3"/>
        <v>0</v>
      </c>
      <c r="S78" s="26"/>
    </row>
    <row r="79" spans="1:19" s="29" customFormat="1" x14ac:dyDescent="0.25">
      <c r="A79" s="215" t="s">
        <v>400</v>
      </c>
      <c r="B79" s="215" t="s">
        <v>396</v>
      </c>
      <c r="C79" s="215" t="s">
        <v>244</v>
      </c>
      <c r="D79" s="215" t="s">
        <v>245</v>
      </c>
      <c r="E79" s="216">
        <v>500000</v>
      </c>
      <c r="F79" s="216">
        <v>500000</v>
      </c>
      <c r="G79" s="216">
        <v>500000</v>
      </c>
      <c r="H79" s="216">
        <v>0</v>
      </c>
      <c r="I79" s="216">
        <v>342113.71</v>
      </c>
      <c r="J79" s="216">
        <v>0</v>
      </c>
      <c r="K79" s="216">
        <v>0</v>
      </c>
      <c r="L79" s="216">
        <v>0</v>
      </c>
      <c r="M79" s="216">
        <v>157886.29</v>
      </c>
      <c r="N79" s="216">
        <v>157886.29</v>
      </c>
      <c r="O79" s="92">
        <f t="shared" si="4"/>
        <v>0</v>
      </c>
      <c r="P79" s="93">
        <f t="shared" si="1"/>
        <v>500000</v>
      </c>
      <c r="Q79" s="93">
        <f t="shared" si="2"/>
        <v>0</v>
      </c>
      <c r="R79" s="92">
        <f t="shared" si="3"/>
        <v>0</v>
      </c>
      <c r="S79" s="26"/>
    </row>
    <row r="80" spans="1:19" s="29" customFormat="1" x14ac:dyDescent="0.25">
      <c r="A80" s="215" t="s">
        <v>400</v>
      </c>
      <c r="B80" s="215" t="s">
        <v>396</v>
      </c>
      <c r="C80" s="215" t="s">
        <v>246</v>
      </c>
      <c r="D80" s="215" t="s">
        <v>247</v>
      </c>
      <c r="E80" s="216">
        <v>500000</v>
      </c>
      <c r="F80" s="216">
        <v>400000</v>
      </c>
      <c r="G80" s="216">
        <v>400000</v>
      </c>
      <c r="H80" s="216">
        <v>0</v>
      </c>
      <c r="I80" s="216">
        <v>0</v>
      </c>
      <c r="J80" s="216">
        <v>0</v>
      </c>
      <c r="K80" s="216">
        <v>0</v>
      </c>
      <c r="L80" s="216">
        <v>0</v>
      </c>
      <c r="M80" s="216">
        <v>400000</v>
      </c>
      <c r="N80" s="216">
        <v>400000</v>
      </c>
      <c r="O80" s="92">
        <f t="shared" si="4"/>
        <v>0</v>
      </c>
      <c r="P80" s="93">
        <f t="shared" si="1"/>
        <v>400000</v>
      </c>
      <c r="Q80" s="93">
        <f t="shared" si="2"/>
        <v>0</v>
      </c>
      <c r="R80" s="92">
        <f t="shared" si="3"/>
        <v>0</v>
      </c>
      <c r="S80" s="26"/>
    </row>
    <row r="81" spans="1:19" s="29" customFormat="1" ht="15.75" customHeight="1" x14ac:dyDescent="0.25">
      <c r="A81" s="215" t="s">
        <v>400</v>
      </c>
      <c r="B81" s="215" t="s">
        <v>396</v>
      </c>
      <c r="C81" s="215" t="s">
        <v>248</v>
      </c>
      <c r="D81" s="215" t="s">
        <v>386</v>
      </c>
      <c r="E81" s="216">
        <v>2200000</v>
      </c>
      <c r="F81" s="216">
        <v>730300</v>
      </c>
      <c r="G81" s="216">
        <v>730300</v>
      </c>
      <c r="H81" s="216">
        <v>0</v>
      </c>
      <c r="I81" s="216">
        <v>17136.3</v>
      </c>
      <c r="J81" s="216">
        <v>0</v>
      </c>
      <c r="K81" s="216">
        <v>157600</v>
      </c>
      <c r="L81" s="216">
        <v>157600</v>
      </c>
      <c r="M81" s="216">
        <v>555563.69999999995</v>
      </c>
      <c r="N81" s="216">
        <v>555563.69999999995</v>
      </c>
      <c r="O81" s="92">
        <f t="shared" si="4"/>
        <v>0.21580172531836231</v>
      </c>
      <c r="P81" s="93">
        <f t="shared" si="1"/>
        <v>730300</v>
      </c>
      <c r="Q81" s="93">
        <f t="shared" si="2"/>
        <v>157600</v>
      </c>
      <c r="R81" s="92">
        <f t="shared" si="3"/>
        <v>0.21580172531836231</v>
      </c>
      <c r="S81" s="26"/>
    </row>
    <row r="82" spans="1:19" s="29" customFormat="1" ht="15.75" customHeight="1" x14ac:dyDescent="0.25">
      <c r="A82" s="215" t="s">
        <v>400</v>
      </c>
      <c r="B82" s="215" t="s">
        <v>396</v>
      </c>
      <c r="C82" s="215" t="s">
        <v>249</v>
      </c>
      <c r="D82" s="215" t="s">
        <v>250</v>
      </c>
      <c r="E82" s="216">
        <v>100000</v>
      </c>
      <c r="F82" s="216">
        <v>50000</v>
      </c>
      <c r="G82" s="216">
        <v>50000</v>
      </c>
      <c r="H82" s="216">
        <v>0</v>
      </c>
      <c r="I82" s="216">
        <v>0</v>
      </c>
      <c r="J82" s="216">
        <v>0</v>
      </c>
      <c r="K82" s="216">
        <v>0</v>
      </c>
      <c r="L82" s="216">
        <v>0</v>
      </c>
      <c r="M82" s="216">
        <v>50000</v>
      </c>
      <c r="N82" s="216">
        <v>50000</v>
      </c>
      <c r="O82" s="92">
        <v>0</v>
      </c>
      <c r="P82" s="93">
        <f t="shared" si="1"/>
        <v>50000</v>
      </c>
      <c r="Q82" s="93">
        <f t="shared" si="2"/>
        <v>0</v>
      </c>
      <c r="R82" s="92">
        <f t="shared" si="3"/>
        <v>0</v>
      </c>
      <c r="S82" s="26"/>
    </row>
    <row r="83" spans="1:19" s="29" customFormat="1" x14ac:dyDescent="0.25">
      <c r="A83" s="215" t="s">
        <v>400</v>
      </c>
      <c r="B83" s="215" t="s">
        <v>396</v>
      </c>
      <c r="C83" s="215" t="s">
        <v>251</v>
      </c>
      <c r="D83" s="215" t="s">
        <v>252</v>
      </c>
      <c r="E83" s="216">
        <v>100000</v>
      </c>
      <c r="F83" s="216">
        <v>0</v>
      </c>
      <c r="G83" s="216">
        <v>0</v>
      </c>
      <c r="H83" s="216">
        <v>0</v>
      </c>
      <c r="I83" s="216">
        <v>0</v>
      </c>
      <c r="J83" s="216">
        <v>0</v>
      </c>
      <c r="K83" s="216">
        <v>0</v>
      </c>
      <c r="L83" s="216">
        <v>0</v>
      </c>
      <c r="M83" s="216">
        <v>0</v>
      </c>
      <c r="N83" s="216">
        <v>0</v>
      </c>
      <c r="O83" s="92">
        <v>0</v>
      </c>
      <c r="P83" s="93">
        <f t="shared" si="1"/>
        <v>0</v>
      </c>
      <c r="Q83" s="93">
        <f t="shared" si="2"/>
        <v>0</v>
      </c>
      <c r="R83" s="92">
        <v>0</v>
      </c>
      <c r="S83" s="26"/>
    </row>
    <row r="84" spans="1:19" s="29" customFormat="1" x14ac:dyDescent="0.25">
      <c r="A84" s="215" t="s">
        <v>400</v>
      </c>
      <c r="B84" s="215" t="s">
        <v>396</v>
      </c>
      <c r="C84" s="215" t="s">
        <v>253</v>
      </c>
      <c r="D84" s="215" t="s">
        <v>254</v>
      </c>
      <c r="E84" s="216">
        <v>1100000</v>
      </c>
      <c r="F84" s="216">
        <v>630300</v>
      </c>
      <c r="G84" s="216">
        <v>630300</v>
      </c>
      <c r="H84" s="216">
        <v>0</v>
      </c>
      <c r="I84" s="216">
        <v>3000</v>
      </c>
      <c r="J84" s="216">
        <v>0</v>
      </c>
      <c r="K84" s="216">
        <v>157600</v>
      </c>
      <c r="L84" s="216">
        <v>157600</v>
      </c>
      <c r="M84" s="216">
        <v>469700</v>
      </c>
      <c r="N84" s="216">
        <v>469700</v>
      </c>
      <c r="O84" s="92">
        <f t="shared" si="4"/>
        <v>0.25003966365222907</v>
      </c>
      <c r="P84" s="93">
        <f t="shared" si="1"/>
        <v>630300</v>
      </c>
      <c r="Q84" s="93">
        <f t="shared" si="2"/>
        <v>157600</v>
      </c>
      <c r="R84" s="92">
        <f t="shared" si="3"/>
        <v>0.25003966365222907</v>
      </c>
      <c r="S84" s="26"/>
    </row>
    <row r="85" spans="1:19" s="29" customFormat="1" x14ac:dyDescent="0.25">
      <c r="A85" s="215" t="s">
        <v>400</v>
      </c>
      <c r="B85" s="215" t="s">
        <v>396</v>
      </c>
      <c r="C85" s="215" t="s">
        <v>255</v>
      </c>
      <c r="D85" s="215" t="s">
        <v>256</v>
      </c>
      <c r="E85" s="216">
        <v>100000</v>
      </c>
      <c r="F85" s="216">
        <v>0</v>
      </c>
      <c r="G85" s="216">
        <v>0</v>
      </c>
      <c r="H85" s="216">
        <v>0</v>
      </c>
      <c r="I85" s="216">
        <v>0</v>
      </c>
      <c r="J85" s="216">
        <v>0</v>
      </c>
      <c r="K85" s="216">
        <v>0</v>
      </c>
      <c r="L85" s="216">
        <v>0</v>
      </c>
      <c r="M85" s="216">
        <v>0</v>
      </c>
      <c r="N85" s="216">
        <v>0</v>
      </c>
      <c r="O85" s="92">
        <v>0</v>
      </c>
      <c r="P85" s="93">
        <f t="shared" si="1"/>
        <v>0</v>
      </c>
      <c r="Q85" s="93">
        <f t="shared" si="2"/>
        <v>0</v>
      </c>
      <c r="R85" s="92">
        <v>0</v>
      </c>
      <c r="S85" s="26"/>
    </row>
    <row r="86" spans="1:19" s="29" customFormat="1" x14ac:dyDescent="0.25">
      <c r="A86" s="215" t="s">
        <v>400</v>
      </c>
      <c r="B86" s="215" t="s">
        <v>396</v>
      </c>
      <c r="C86" s="215" t="s">
        <v>257</v>
      </c>
      <c r="D86" s="215" t="s">
        <v>258</v>
      </c>
      <c r="E86" s="216">
        <v>200000</v>
      </c>
      <c r="F86" s="216">
        <v>0</v>
      </c>
      <c r="G86" s="216">
        <v>0</v>
      </c>
      <c r="H86" s="216">
        <v>0</v>
      </c>
      <c r="I86" s="216">
        <v>0</v>
      </c>
      <c r="J86" s="216">
        <v>0</v>
      </c>
      <c r="K86" s="216">
        <v>0</v>
      </c>
      <c r="L86" s="216">
        <v>0</v>
      </c>
      <c r="M86" s="216">
        <v>0</v>
      </c>
      <c r="N86" s="216">
        <v>0</v>
      </c>
      <c r="O86" s="92">
        <v>0</v>
      </c>
      <c r="P86" s="93">
        <f t="shared" si="1"/>
        <v>0</v>
      </c>
      <c r="Q86" s="93">
        <f t="shared" si="2"/>
        <v>0</v>
      </c>
      <c r="R86" s="92">
        <v>0</v>
      </c>
      <c r="S86" s="26"/>
    </row>
    <row r="87" spans="1:19" s="26" customFormat="1" x14ac:dyDescent="0.25">
      <c r="A87" s="215" t="s">
        <v>400</v>
      </c>
      <c r="B87" s="215" t="s">
        <v>396</v>
      </c>
      <c r="C87" s="215" t="s">
        <v>259</v>
      </c>
      <c r="D87" s="215" t="s">
        <v>260</v>
      </c>
      <c r="E87" s="216">
        <v>200000</v>
      </c>
      <c r="F87" s="216">
        <v>0</v>
      </c>
      <c r="G87" s="216">
        <v>0</v>
      </c>
      <c r="H87" s="216">
        <v>0</v>
      </c>
      <c r="I87" s="216">
        <v>0</v>
      </c>
      <c r="J87" s="216">
        <v>0</v>
      </c>
      <c r="K87" s="216">
        <v>0</v>
      </c>
      <c r="L87" s="216">
        <v>0</v>
      </c>
      <c r="M87" s="216">
        <v>0</v>
      </c>
      <c r="N87" s="216">
        <v>0</v>
      </c>
      <c r="O87" s="92">
        <v>0</v>
      </c>
      <c r="P87" s="93">
        <f t="shared" si="1"/>
        <v>0</v>
      </c>
      <c r="Q87" s="93">
        <f t="shared" si="2"/>
        <v>0</v>
      </c>
      <c r="R87" s="92">
        <v>0</v>
      </c>
    </row>
    <row r="88" spans="1:19" s="29" customFormat="1" x14ac:dyDescent="0.25">
      <c r="A88" s="215" t="s">
        <v>400</v>
      </c>
      <c r="B88" s="215" t="s">
        <v>396</v>
      </c>
      <c r="C88" s="215" t="s">
        <v>261</v>
      </c>
      <c r="D88" s="215" t="s">
        <v>262</v>
      </c>
      <c r="E88" s="216">
        <v>300000</v>
      </c>
      <c r="F88" s="216">
        <v>0</v>
      </c>
      <c r="G88" s="216">
        <v>0</v>
      </c>
      <c r="H88" s="216">
        <v>0</v>
      </c>
      <c r="I88" s="216">
        <v>0</v>
      </c>
      <c r="J88" s="216">
        <v>0</v>
      </c>
      <c r="K88" s="216">
        <v>0</v>
      </c>
      <c r="L88" s="216">
        <v>0</v>
      </c>
      <c r="M88" s="216">
        <v>0</v>
      </c>
      <c r="N88" s="216">
        <v>0</v>
      </c>
      <c r="O88" s="92">
        <v>0</v>
      </c>
      <c r="P88" s="93">
        <f t="shared" si="1"/>
        <v>0</v>
      </c>
      <c r="Q88" s="93">
        <f t="shared" si="2"/>
        <v>0</v>
      </c>
      <c r="R88" s="92">
        <v>0</v>
      </c>
      <c r="S88" s="26"/>
    </row>
    <row r="89" spans="1:19" s="26" customFormat="1" x14ac:dyDescent="0.25">
      <c r="A89" s="215" t="s">
        <v>400</v>
      </c>
      <c r="B89" s="215" t="s">
        <v>396</v>
      </c>
      <c r="C89" s="215" t="s">
        <v>263</v>
      </c>
      <c r="D89" s="215" t="s">
        <v>264</v>
      </c>
      <c r="E89" s="216">
        <v>100000</v>
      </c>
      <c r="F89" s="216">
        <v>50000</v>
      </c>
      <c r="G89" s="216">
        <v>50000</v>
      </c>
      <c r="H89" s="216">
        <v>0</v>
      </c>
      <c r="I89" s="216">
        <v>14136.3</v>
      </c>
      <c r="J89" s="216">
        <v>0</v>
      </c>
      <c r="K89" s="216">
        <v>0</v>
      </c>
      <c r="L89" s="216">
        <v>0</v>
      </c>
      <c r="M89" s="216">
        <v>35863.699999999997</v>
      </c>
      <c r="N89" s="216">
        <v>35863.699999999997</v>
      </c>
      <c r="O89" s="92">
        <f t="shared" si="4"/>
        <v>0</v>
      </c>
      <c r="P89" s="93">
        <f t="shared" si="1"/>
        <v>50000</v>
      </c>
      <c r="Q89" s="93">
        <f t="shared" si="2"/>
        <v>0</v>
      </c>
      <c r="R89" s="92">
        <f t="shared" si="3"/>
        <v>0</v>
      </c>
    </row>
    <row r="90" spans="1:19" s="29" customFormat="1" x14ac:dyDescent="0.25">
      <c r="A90" s="213" t="s">
        <v>400</v>
      </c>
      <c r="B90" s="213" t="s">
        <v>397</v>
      </c>
      <c r="C90" s="213" t="s">
        <v>265</v>
      </c>
      <c r="D90" s="213" t="s">
        <v>266</v>
      </c>
      <c r="E90" s="214">
        <v>950815000</v>
      </c>
      <c r="F90" s="214">
        <v>931254700</v>
      </c>
      <c r="G90" s="214">
        <v>845267815.61000001</v>
      </c>
      <c r="H90" s="214">
        <v>420104272.75999999</v>
      </c>
      <c r="I90" s="214">
        <v>100112563.09999999</v>
      </c>
      <c r="J90" s="214">
        <v>0</v>
      </c>
      <c r="K90" s="214">
        <v>85623682.689999998</v>
      </c>
      <c r="L90" s="214">
        <v>85623682.689999998</v>
      </c>
      <c r="M90" s="214">
        <v>325414181.44999999</v>
      </c>
      <c r="N90" s="214">
        <v>239427297.06</v>
      </c>
      <c r="O90" s="96">
        <f t="shared" si="4"/>
        <v>9.1944430122070792E-2</v>
      </c>
      <c r="P90" s="28">
        <f t="shared" si="1"/>
        <v>931254700</v>
      </c>
      <c r="Q90" s="28">
        <f>K90</f>
        <v>85623682.689999998</v>
      </c>
      <c r="R90" s="96">
        <f>+Q90/P90</f>
        <v>9.1944430122070792E-2</v>
      </c>
    </row>
    <row r="91" spans="1:19" s="26" customFormat="1" x14ac:dyDescent="0.25">
      <c r="A91" s="215" t="s">
        <v>400</v>
      </c>
      <c r="B91" s="215" t="s">
        <v>397</v>
      </c>
      <c r="C91" s="215" t="s">
        <v>267</v>
      </c>
      <c r="D91" s="215" t="s">
        <v>268</v>
      </c>
      <c r="E91" s="216">
        <v>35815000</v>
      </c>
      <c r="F91" s="216">
        <v>22815000</v>
      </c>
      <c r="G91" s="216">
        <v>22107500</v>
      </c>
      <c r="H91" s="216">
        <v>0</v>
      </c>
      <c r="I91" s="216">
        <v>1423561.1</v>
      </c>
      <c r="J91" s="216">
        <v>0</v>
      </c>
      <c r="K91" s="216">
        <v>19831014.690000001</v>
      </c>
      <c r="L91" s="216">
        <v>19831014.690000001</v>
      </c>
      <c r="M91" s="216">
        <v>1560424.21</v>
      </c>
      <c r="N91" s="216">
        <v>852924.21</v>
      </c>
      <c r="O91" s="92">
        <f>+K91/F91</f>
        <v>0.86920949769888234</v>
      </c>
      <c r="P91" s="93">
        <f t="shared" si="1"/>
        <v>22815000</v>
      </c>
      <c r="Q91" s="93">
        <f t="shared" si="2"/>
        <v>19831014.690000001</v>
      </c>
      <c r="R91" s="92">
        <f t="shared" si="3"/>
        <v>0.86920949769888234</v>
      </c>
    </row>
    <row r="92" spans="1:19" s="26" customFormat="1" ht="13.7" customHeight="1" x14ac:dyDescent="0.25">
      <c r="A92" s="215" t="s">
        <v>400</v>
      </c>
      <c r="B92" s="215" t="s">
        <v>397</v>
      </c>
      <c r="C92" s="215" t="s">
        <v>275</v>
      </c>
      <c r="D92" s="215" t="s">
        <v>276</v>
      </c>
      <c r="E92" s="216">
        <v>35815000</v>
      </c>
      <c r="F92" s="216">
        <v>22815000</v>
      </c>
      <c r="G92" s="216">
        <v>22107500</v>
      </c>
      <c r="H92" s="216">
        <v>0</v>
      </c>
      <c r="I92" s="216">
        <v>1423561.1</v>
      </c>
      <c r="J92" s="216">
        <v>0</v>
      </c>
      <c r="K92" s="216">
        <v>19831014.690000001</v>
      </c>
      <c r="L92" s="216">
        <v>19831014.690000001</v>
      </c>
      <c r="M92" s="216">
        <v>1560424.21</v>
      </c>
      <c r="N92" s="216">
        <v>852924.21</v>
      </c>
      <c r="O92" s="92">
        <f t="shared" ref="O92:O116" si="5">+K92/F92</f>
        <v>0.86920949769888234</v>
      </c>
      <c r="P92" s="93">
        <f t="shared" ref="P92:P94" si="6">+F92</f>
        <v>22815000</v>
      </c>
      <c r="Q92" s="93">
        <f t="shared" ref="Q92:Q94" si="7">+K92</f>
        <v>19831014.690000001</v>
      </c>
      <c r="R92" s="92">
        <f t="shared" ref="R92:R95" si="8">+Q92/P92</f>
        <v>0.86920949769888234</v>
      </c>
    </row>
    <row r="93" spans="1:19" s="200" customFormat="1" x14ac:dyDescent="0.25">
      <c r="A93" s="215" t="s">
        <v>400</v>
      </c>
      <c r="B93" s="215" t="s">
        <v>397</v>
      </c>
      <c r="C93" s="215" t="s">
        <v>279</v>
      </c>
      <c r="D93" s="215" t="s">
        <v>280</v>
      </c>
      <c r="E93" s="216">
        <v>915000000</v>
      </c>
      <c r="F93" s="216">
        <v>908439700</v>
      </c>
      <c r="G93" s="216">
        <v>823160315.61000001</v>
      </c>
      <c r="H93" s="216">
        <v>420104272.75999999</v>
      </c>
      <c r="I93" s="216">
        <v>98689002</v>
      </c>
      <c r="J93" s="216">
        <v>0</v>
      </c>
      <c r="K93" s="216">
        <v>65792668</v>
      </c>
      <c r="L93" s="216">
        <v>65792668</v>
      </c>
      <c r="M93" s="216">
        <v>323853757.24000001</v>
      </c>
      <c r="N93" s="216">
        <v>238574372.84999999</v>
      </c>
      <c r="O93" s="92">
        <f t="shared" si="5"/>
        <v>7.2423814150790633E-2</v>
      </c>
      <c r="P93" s="93">
        <f t="shared" si="6"/>
        <v>908439700</v>
      </c>
      <c r="Q93" s="93">
        <f t="shared" si="7"/>
        <v>65792668</v>
      </c>
      <c r="R93" s="92">
        <f t="shared" si="8"/>
        <v>7.2423814150790633E-2</v>
      </c>
    </row>
    <row r="94" spans="1:19" s="29" customFormat="1" x14ac:dyDescent="0.25">
      <c r="A94" s="215" t="s">
        <v>400</v>
      </c>
      <c r="B94" s="215" t="s">
        <v>397</v>
      </c>
      <c r="C94" s="215" t="s">
        <v>281</v>
      </c>
      <c r="D94" s="215" t="s">
        <v>282</v>
      </c>
      <c r="E94" s="216">
        <v>915000000</v>
      </c>
      <c r="F94" s="216">
        <v>908439700</v>
      </c>
      <c r="G94" s="216">
        <v>823160315.61000001</v>
      </c>
      <c r="H94" s="216">
        <v>420104272.75999999</v>
      </c>
      <c r="I94" s="216">
        <v>98689002</v>
      </c>
      <c r="J94" s="216">
        <v>0</v>
      </c>
      <c r="K94" s="216">
        <v>65792668</v>
      </c>
      <c r="L94" s="216">
        <v>65792668</v>
      </c>
      <c r="M94" s="216">
        <v>323853757.24000001</v>
      </c>
      <c r="N94" s="216">
        <v>238574372.84999999</v>
      </c>
      <c r="O94" s="92">
        <f t="shared" si="5"/>
        <v>7.2423814150790633E-2</v>
      </c>
      <c r="P94" s="93">
        <f t="shared" si="6"/>
        <v>908439700</v>
      </c>
      <c r="Q94" s="93">
        <f t="shared" si="7"/>
        <v>65792668</v>
      </c>
      <c r="R94" s="92">
        <f t="shared" si="8"/>
        <v>7.2423814150790633E-2</v>
      </c>
      <c r="S94" s="26"/>
    </row>
    <row r="95" spans="1:19" s="29" customFormat="1" x14ac:dyDescent="0.25">
      <c r="A95" s="213" t="s">
        <v>400</v>
      </c>
      <c r="B95" s="213" t="s">
        <v>396</v>
      </c>
      <c r="C95" s="213" t="s">
        <v>287</v>
      </c>
      <c r="D95" s="213" t="s">
        <v>288</v>
      </c>
      <c r="E95" s="214">
        <v>9347898463</v>
      </c>
      <c r="F95" s="214">
        <v>8801592985</v>
      </c>
      <c r="G95" s="214">
        <v>6695194351</v>
      </c>
      <c r="H95" s="214">
        <v>0</v>
      </c>
      <c r="I95" s="214">
        <v>2236664056.5999999</v>
      </c>
      <c r="J95" s="214">
        <v>0</v>
      </c>
      <c r="K95" s="214">
        <v>4285655497.9000001</v>
      </c>
      <c r="L95" s="214">
        <v>4277644747.9000001</v>
      </c>
      <c r="M95" s="214">
        <v>2279273430.5</v>
      </c>
      <c r="N95" s="214">
        <v>172874796.5</v>
      </c>
      <c r="O95" s="96">
        <v>0</v>
      </c>
      <c r="P95" s="28">
        <f>P107+P109+P117</f>
        <v>84820000</v>
      </c>
      <c r="Q95" s="28">
        <f>Q107+Q109+Q117</f>
        <v>13766302.940000001</v>
      </c>
      <c r="R95" s="92">
        <f t="shared" si="8"/>
        <v>0.16230019971704787</v>
      </c>
    </row>
    <row r="96" spans="1:19" s="29" customFormat="1" x14ac:dyDescent="0.25">
      <c r="A96" s="217" t="s">
        <v>400</v>
      </c>
      <c r="B96" s="217" t="s">
        <v>396</v>
      </c>
      <c r="C96" s="217" t="s">
        <v>289</v>
      </c>
      <c r="D96" s="217" t="s">
        <v>290</v>
      </c>
      <c r="E96" s="218">
        <v>9222542392</v>
      </c>
      <c r="F96" s="218">
        <v>8675936914</v>
      </c>
      <c r="G96" s="218">
        <v>6582038280</v>
      </c>
      <c r="H96" s="218">
        <v>0</v>
      </c>
      <c r="I96" s="218">
        <v>2187686609.04</v>
      </c>
      <c r="J96" s="218">
        <v>0</v>
      </c>
      <c r="K96" s="218">
        <v>4271889194.96</v>
      </c>
      <c r="L96" s="218">
        <v>4271889194.96</v>
      </c>
      <c r="M96" s="218">
        <v>2216361110</v>
      </c>
      <c r="N96" s="218">
        <v>122462476</v>
      </c>
      <c r="O96" s="92">
        <v>0</v>
      </c>
      <c r="P96" s="93"/>
      <c r="Q96" s="93"/>
      <c r="R96" s="92"/>
      <c r="S96" s="26"/>
    </row>
    <row r="97" spans="1:19" s="29" customFormat="1" x14ac:dyDescent="0.25">
      <c r="A97" s="215" t="s">
        <v>400</v>
      </c>
      <c r="B97" s="215" t="s">
        <v>396</v>
      </c>
      <c r="C97" s="215" t="s">
        <v>297</v>
      </c>
      <c r="D97" s="215" t="s">
        <v>420</v>
      </c>
      <c r="E97" s="216">
        <v>3492100000</v>
      </c>
      <c r="F97" s="216">
        <v>3345646041</v>
      </c>
      <c r="G97" s="216">
        <v>2483553461.5</v>
      </c>
      <c r="H97" s="216">
        <v>0</v>
      </c>
      <c r="I97" s="216">
        <v>862092579.5</v>
      </c>
      <c r="J97" s="216">
        <v>0</v>
      </c>
      <c r="K97" s="216">
        <v>1621460882</v>
      </c>
      <c r="L97" s="216">
        <v>1621460882</v>
      </c>
      <c r="M97" s="216">
        <v>862092579.5</v>
      </c>
      <c r="N97" s="216">
        <v>0</v>
      </c>
      <c r="O97" s="92">
        <f t="shared" si="5"/>
        <v>0.48464806561406354</v>
      </c>
      <c r="P97" s="93"/>
      <c r="Q97" s="93"/>
      <c r="R97" s="92"/>
      <c r="S97" s="26"/>
    </row>
    <row r="98" spans="1:19" s="26" customFormat="1" x14ac:dyDescent="0.25">
      <c r="A98" s="215" t="s">
        <v>400</v>
      </c>
      <c r="B98" s="215" t="s">
        <v>396</v>
      </c>
      <c r="C98" s="215" t="s">
        <v>299</v>
      </c>
      <c r="D98" s="215" t="s">
        <v>421</v>
      </c>
      <c r="E98" s="216">
        <v>1856100000</v>
      </c>
      <c r="F98" s="216">
        <v>1741100000</v>
      </c>
      <c r="G98" s="216">
        <v>1241136449</v>
      </c>
      <c r="H98" s="216">
        <v>0</v>
      </c>
      <c r="I98" s="216">
        <v>520597077</v>
      </c>
      <c r="J98" s="216">
        <v>0</v>
      </c>
      <c r="K98" s="216">
        <v>720539372</v>
      </c>
      <c r="L98" s="216">
        <v>720539372</v>
      </c>
      <c r="M98" s="216">
        <v>499963551</v>
      </c>
      <c r="N98" s="216">
        <v>0</v>
      </c>
      <c r="O98" s="92">
        <f t="shared" si="5"/>
        <v>0.41384146344265121</v>
      </c>
      <c r="P98" s="93"/>
      <c r="Q98" s="93"/>
      <c r="R98" s="92"/>
    </row>
    <row r="99" spans="1:19" s="29" customFormat="1" x14ac:dyDescent="0.25">
      <c r="A99" s="215" t="s">
        <v>400</v>
      </c>
      <c r="B99" s="215" t="s">
        <v>396</v>
      </c>
      <c r="C99" s="215" t="s">
        <v>302</v>
      </c>
      <c r="D99" s="215" t="s">
        <v>422</v>
      </c>
      <c r="E99" s="216">
        <v>2330500000</v>
      </c>
      <c r="F99" s="216">
        <v>2127958192</v>
      </c>
      <c r="G99" s="216">
        <v>1765474444</v>
      </c>
      <c r="H99" s="216">
        <v>0</v>
      </c>
      <c r="I99" s="216">
        <v>362483748.86000001</v>
      </c>
      <c r="J99" s="216">
        <v>0</v>
      </c>
      <c r="K99" s="216">
        <v>1280697362.1400001</v>
      </c>
      <c r="L99" s="216">
        <v>1280697362.1400001</v>
      </c>
      <c r="M99" s="216">
        <v>484777081</v>
      </c>
      <c r="N99" s="216">
        <v>122293333</v>
      </c>
      <c r="O99" s="92">
        <f t="shared" si="5"/>
        <v>0.60184329135541592</v>
      </c>
      <c r="P99" s="93"/>
      <c r="Q99" s="93"/>
      <c r="R99" s="92"/>
    </row>
    <row r="100" spans="1:19" s="200" customFormat="1" x14ac:dyDescent="0.25">
      <c r="A100" s="215" t="s">
        <v>400</v>
      </c>
      <c r="B100" s="215" t="s">
        <v>396</v>
      </c>
      <c r="C100" s="215" t="s">
        <v>303</v>
      </c>
      <c r="D100" s="215" t="s">
        <v>423</v>
      </c>
      <c r="E100" s="216">
        <v>54600000</v>
      </c>
      <c r="F100" s="216">
        <v>54600000</v>
      </c>
      <c r="G100" s="216">
        <v>43225000</v>
      </c>
      <c r="H100" s="216">
        <v>0</v>
      </c>
      <c r="I100" s="216">
        <v>11375000</v>
      </c>
      <c r="J100" s="216">
        <v>0</v>
      </c>
      <c r="K100" s="216">
        <v>31850000</v>
      </c>
      <c r="L100" s="216">
        <v>31850000</v>
      </c>
      <c r="M100" s="216">
        <v>11375000</v>
      </c>
      <c r="N100" s="216">
        <v>0</v>
      </c>
      <c r="O100" s="92">
        <f t="shared" si="5"/>
        <v>0.58333333333333337</v>
      </c>
      <c r="P100" s="93"/>
      <c r="Q100" s="93"/>
      <c r="R100" s="92"/>
    </row>
    <row r="101" spans="1:19" s="26" customFormat="1" x14ac:dyDescent="0.25">
      <c r="A101" s="215" t="s">
        <v>400</v>
      </c>
      <c r="B101" s="215" t="s">
        <v>396</v>
      </c>
      <c r="C101" s="215" t="s">
        <v>304</v>
      </c>
      <c r="D101" s="215" t="s">
        <v>424</v>
      </c>
      <c r="E101" s="216">
        <v>637000000</v>
      </c>
      <c r="F101" s="216">
        <v>587910924</v>
      </c>
      <c r="G101" s="216">
        <v>432506623.5</v>
      </c>
      <c r="H101" s="216">
        <v>0</v>
      </c>
      <c r="I101" s="216">
        <v>204769350.5</v>
      </c>
      <c r="J101" s="216">
        <v>0</v>
      </c>
      <c r="K101" s="216">
        <v>227737273</v>
      </c>
      <c r="L101" s="216">
        <v>227737273</v>
      </c>
      <c r="M101" s="216">
        <v>155404300.5</v>
      </c>
      <c r="N101" s="216">
        <v>0</v>
      </c>
      <c r="O101" s="92">
        <v>0</v>
      </c>
      <c r="P101" s="93"/>
      <c r="Q101" s="93"/>
      <c r="R101" s="92"/>
    </row>
    <row r="102" spans="1:19" s="26" customFormat="1" x14ac:dyDescent="0.25">
      <c r="A102" s="215" t="s">
        <v>400</v>
      </c>
      <c r="B102" s="215" t="s">
        <v>396</v>
      </c>
      <c r="C102" s="215" t="s">
        <v>305</v>
      </c>
      <c r="D102" s="215" t="s">
        <v>425</v>
      </c>
      <c r="E102" s="216">
        <v>296000000</v>
      </c>
      <c r="F102" s="216">
        <v>296000000</v>
      </c>
      <c r="G102" s="216">
        <v>222000000</v>
      </c>
      <c r="H102" s="216">
        <v>0</v>
      </c>
      <c r="I102" s="216">
        <v>86423739</v>
      </c>
      <c r="J102" s="216">
        <v>0</v>
      </c>
      <c r="K102" s="216">
        <v>135576261</v>
      </c>
      <c r="L102" s="216">
        <v>135576261</v>
      </c>
      <c r="M102" s="216">
        <v>74000000</v>
      </c>
      <c r="N102" s="216">
        <v>0</v>
      </c>
      <c r="O102" s="92">
        <f t="shared" si="5"/>
        <v>0.4580279087837838</v>
      </c>
      <c r="P102" s="93"/>
      <c r="Q102" s="93"/>
      <c r="R102" s="92"/>
    </row>
    <row r="103" spans="1:19" s="29" customFormat="1" x14ac:dyDescent="0.25">
      <c r="A103" s="215" t="s">
        <v>400</v>
      </c>
      <c r="B103" s="215" t="s">
        <v>396</v>
      </c>
      <c r="C103" s="215" t="s">
        <v>306</v>
      </c>
      <c r="D103" s="215" t="s">
        <v>426</v>
      </c>
      <c r="E103" s="216">
        <v>362000000</v>
      </c>
      <c r="F103" s="216">
        <v>340041335</v>
      </c>
      <c r="G103" s="216">
        <v>252365337.5</v>
      </c>
      <c r="H103" s="216">
        <v>0</v>
      </c>
      <c r="I103" s="216">
        <v>92994264.5</v>
      </c>
      <c r="J103" s="216">
        <v>0</v>
      </c>
      <c r="K103" s="216">
        <v>159371073</v>
      </c>
      <c r="L103" s="216">
        <v>159371073</v>
      </c>
      <c r="M103" s="216">
        <v>87675997.5</v>
      </c>
      <c r="N103" s="216">
        <v>0</v>
      </c>
      <c r="O103" s="92">
        <f t="shared" si="5"/>
        <v>0.46868147073943234</v>
      </c>
      <c r="P103" s="93"/>
      <c r="Q103" s="93"/>
      <c r="R103" s="92"/>
    </row>
    <row r="104" spans="1:19" s="29" customFormat="1" x14ac:dyDescent="0.25">
      <c r="A104" s="215" t="s">
        <v>400</v>
      </c>
      <c r="B104" s="215" t="s">
        <v>396</v>
      </c>
      <c r="C104" s="215" t="s">
        <v>307</v>
      </c>
      <c r="D104" s="215" t="s">
        <v>427</v>
      </c>
      <c r="E104" s="216">
        <v>185000000</v>
      </c>
      <c r="F104" s="216">
        <v>174306915</v>
      </c>
      <c r="G104" s="216">
        <v>133403457.5</v>
      </c>
      <c r="H104" s="216">
        <v>0</v>
      </c>
      <c r="I104" s="216">
        <v>43294806.5</v>
      </c>
      <c r="J104" s="216">
        <v>0</v>
      </c>
      <c r="K104" s="216">
        <v>90108651</v>
      </c>
      <c r="L104" s="216">
        <v>90108651</v>
      </c>
      <c r="M104" s="216">
        <v>40903457.5</v>
      </c>
      <c r="N104" s="216">
        <v>0</v>
      </c>
      <c r="O104" s="92">
        <f t="shared" si="5"/>
        <v>0.5169539659399055</v>
      </c>
      <c r="P104" s="93"/>
      <c r="Q104" s="93"/>
      <c r="R104" s="92"/>
      <c r="S104" s="26"/>
    </row>
    <row r="105" spans="1:19" s="29" customFormat="1" x14ac:dyDescent="0.25">
      <c r="A105" s="215" t="s">
        <v>400</v>
      </c>
      <c r="B105" s="215" t="s">
        <v>396</v>
      </c>
      <c r="C105" s="215" t="s">
        <v>311</v>
      </c>
      <c r="D105" s="215" t="s">
        <v>415</v>
      </c>
      <c r="E105" s="216">
        <v>7850466</v>
      </c>
      <c r="F105" s="216">
        <v>7112438</v>
      </c>
      <c r="G105" s="216">
        <v>7112438</v>
      </c>
      <c r="H105" s="216">
        <v>0</v>
      </c>
      <c r="I105" s="216">
        <v>3260379.58</v>
      </c>
      <c r="J105" s="216">
        <v>0</v>
      </c>
      <c r="K105" s="216">
        <v>3852058.42</v>
      </c>
      <c r="L105" s="216">
        <v>3852058.42</v>
      </c>
      <c r="M105" s="216">
        <v>0</v>
      </c>
      <c r="N105" s="216">
        <v>0</v>
      </c>
      <c r="O105" s="92">
        <f t="shared" si="5"/>
        <v>0.54159465713444532</v>
      </c>
      <c r="P105" s="93"/>
      <c r="Q105" s="93"/>
      <c r="R105" s="92"/>
      <c r="S105" s="26"/>
    </row>
    <row r="106" spans="1:19" s="29" customFormat="1" x14ac:dyDescent="0.25">
      <c r="A106" s="215" t="s">
        <v>400</v>
      </c>
      <c r="B106" s="215" t="s">
        <v>396</v>
      </c>
      <c r="C106" s="215" t="s">
        <v>316</v>
      </c>
      <c r="D106" s="215" t="s">
        <v>416</v>
      </c>
      <c r="E106" s="216">
        <v>1391926</v>
      </c>
      <c r="F106" s="216">
        <v>1261069</v>
      </c>
      <c r="G106" s="216">
        <v>1261069</v>
      </c>
      <c r="H106" s="216">
        <v>0</v>
      </c>
      <c r="I106" s="216">
        <v>395663.6</v>
      </c>
      <c r="J106" s="216">
        <v>0</v>
      </c>
      <c r="K106" s="216">
        <v>696262.4</v>
      </c>
      <c r="L106" s="216">
        <v>696262.4</v>
      </c>
      <c r="M106" s="216">
        <v>169143</v>
      </c>
      <c r="N106" s="216">
        <v>169143</v>
      </c>
      <c r="O106" s="92">
        <f t="shared" si="5"/>
        <v>0.55212078006833887</v>
      </c>
      <c r="P106" s="93"/>
      <c r="Q106" s="93"/>
      <c r="R106" s="92"/>
      <c r="S106" s="26"/>
    </row>
    <row r="107" spans="1:19" s="232" customFormat="1" x14ac:dyDescent="0.25">
      <c r="A107" s="229" t="s">
        <v>400</v>
      </c>
      <c r="B107" s="229" t="s">
        <v>396</v>
      </c>
      <c r="C107" s="229" t="s">
        <v>321</v>
      </c>
      <c r="D107" s="229" t="s">
        <v>322</v>
      </c>
      <c r="E107" s="230">
        <v>35000000</v>
      </c>
      <c r="F107" s="230">
        <v>35000000</v>
      </c>
      <c r="G107" s="230">
        <v>22500000</v>
      </c>
      <c r="H107" s="230">
        <v>0</v>
      </c>
      <c r="I107" s="230">
        <v>1989250</v>
      </c>
      <c r="J107" s="230">
        <v>0</v>
      </c>
      <c r="K107" s="230">
        <v>8010750</v>
      </c>
      <c r="L107" s="230">
        <v>0</v>
      </c>
      <c r="M107" s="230">
        <v>25000000</v>
      </c>
      <c r="N107" s="230">
        <v>12500000</v>
      </c>
      <c r="O107" s="228">
        <f t="shared" si="5"/>
        <v>0.22887857142857143</v>
      </c>
      <c r="P107" s="227">
        <f>F107</f>
        <v>35000000</v>
      </c>
      <c r="Q107" s="227">
        <f>K107</f>
        <v>8010750</v>
      </c>
      <c r="R107" s="228">
        <f>+Q107/P107</f>
        <v>0.22887857142857143</v>
      </c>
      <c r="S107" s="231"/>
    </row>
    <row r="108" spans="1:19" s="29" customFormat="1" x14ac:dyDescent="0.25">
      <c r="A108" s="215" t="s">
        <v>400</v>
      </c>
      <c r="B108" s="215" t="s">
        <v>396</v>
      </c>
      <c r="C108" s="215" t="s">
        <v>325</v>
      </c>
      <c r="D108" s="215" t="s">
        <v>326</v>
      </c>
      <c r="E108" s="216">
        <v>35000000</v>
      </c>
      <c r="F108" s="216">
        <v>35000000</v>
      </c>
      <c r="G108" s="216">
        <v>22500000</v>
      </c>
      <c r="H108" s="216">
        <v>0</v>
      </c>
      <c r="I108" s="216">
        <v>1989250</v>
      </c>
      <c r="J108" s="216">
        <v>0</v>
      </c>
      <c r="K108" s="216">
        <v>8010750</v>
      </c>
      <c r="L108" s="216">
        <v>0</v>
      </c>
      <c r="M108" s="216">
        <v>25000000</v>
      </c>
      <c r="N108" s="216">
        <v>12500000</v>
      </c>
      <c r="O108" s="92">
        <f t="shared" si="5"/>
        <v>0.22887857142857143</v>
      </c>
      <c r="P108" s="93">
        <f>F108</f>
        <v>35000000</v>
      </c>
      <c r="Q108" s="93">
        <f>K108</f>
        <v>8010750</v>
      </c>
      <c r="R108" s="92">
        <f>+Q108/P108</f>
        <v>0.22887857142857143</v>
      </c>
      <c r="S108" s="26"/>
    </row>
    <row r="109" spans="1:19" s="232" customFormat="1" x14ac:dyDescent="0.25">
      <c r="A109" s="229" t="s">
        <v>400</v>
      </c>
      <c r="B109" s="229" t="s">
        <v>396</v>
      </c>
      <c r="C109" s="229" t="s">
        <v>327</v>
      </c>
      <c r="D109" s="229" t="s">
        <v>328</v>
      </c>
      <c r="E109" s="230">
        <v>49520000</v>
      </c>
      <c r="F109" s="230">
        <v>49520000</v>
      </c>
      <c r="G109" s="230">
        <v>49520000</v>
      </c>
      <c r="H109" s="230">
        <v>0</v>
      </c>
      <c r="I109" s="230">
        <v>15455876.560000001</v>
      </c>
      <c r="J109" s="230">
        <v>0</v>
      </c>
      <c r="K109" s="230">
        <v>5455552.9400000004</v>
      </c>
      <c r="L109" s="230">
        <v>5455552.9400000004</v>
      </c>
      <c r="M109" s="230">
        <v>28608570.5</v>
      </c>
      <c r="N109" s="230">
        <v>28608570.5</v>
      </c>
      <c r="O109" s="228">
        <f t="shared" si="5"/>
        <v>0.11016867810985462</v>
      </c>
      <c r="P109" s="227">
        <f>F109</f>
        <v>49520000</v>
      </c>
      <c r="Q109" s="227">
        <f>K109</f>
        <v>5455552.9400000004</v>
      </c>
      <c r="R109" s="228">
        <f>+Q109/P109</f>
        <v>0.11016867810985462</v>
      </c>
      <c r="S109" s="231"/>
    </row>
    <row r="110" spans="1:19" s="29" customFormat="1" x14ac:dyDescent="0.25">
      <c r="A110" s="215" t="s">
        <v>400</v>
      </c>
      <c r="B110" s="215" t="s">
        <v>396</v>
      </c>
      <c r="C110" s="215" t="s">
        <v>329</v>
      </c>
      <c r="D110" s="215" t="s">
        <v>330</v>
      </c>
      <c r="E110" s="216">
        <v>44520000</v>
      </c>
      <c r="F110" s="216">
        <v>44520000</v>
      </c>
      <c r="G110" s="216">
        <v>44520000</v>
      </c>
      <c r="H110" s="216">
        <v>0</v>
      </c>
      <c r="I110" s="216">
        <v>15455876.560000001</v>
      </c>
      <c r="J110" s="216">
        <v>0</v>
      </c>
      <c r="K110" s="216">
        <v>4544123.4400000004</v>
      </c>
      <c r="L110" s="216">
        <v>4544123.4400000004</v>
      </c>
      <c r="M110" s="216">
        <v>24520000</v>
      </c>
      <c r="N110" s="216">
        <v>24520000</v>
      </c>
      <c r="O110" s="92">
        <f t="shared" si="5"/>
        <v>0.10206925965858042</v>
      </c>
      <c r="P110" s="93">
        <f>F110</f>
        <v>44520000</v>
      </c>
      <c r="Q110" s="93">
        <f>K110</f>
        <v>4544123.4400000004</v>
      </c>
      <c r="R110" s="92">
        <f>+Q110/P110</f>
        <v>0.10206925965858042</v>
      </c>
      <c r="S110" s="26"/>
    </row>
    <row r="111" spans="1:19" s="29" customFormat="1" x14ac:dyDescent="0.25">
      <c r="A111" s="215" t="s">
        <v>400</v>
      </c>
      <c r="B111" s="215" t="s">
        <v>396</v>
      </c>
      <c r="C111" s="215" t="s">
        <v>331</v>
      </c>
      <c r="D111" s="215" t="s">
        <v>332</v>
      </c>
      <c r="E111" s="216">
        <v>5000000</v>
      </c>
      <c r="F111" s="216">
        <v>5000000</v>
      </c>
      <c r="G111" s="216">
        <v>5000000</v>
      </c>
      <c r="H111" s="216">
        <v>0</v>
      </c>
      <c r="I111" s="216">
        <v>0</v>
      </c>
      <c r="J111" s="216">
        <v>0</v>
      </c>
      <c r="K111" s="216">
        <v>911429.5</v>
      </c>
      <c r="L111" s="216">
        <v>911429.5</v>
      </c>
      <c r="M111" s="216">
        <v>4088570.5</v>
      </c>
      <c r="N111" s="216">
        <v>4088570.5</v>
      </c>
      <c r="O111" s="92">
        <f t="shared" si="5"/>
        <v>0.1822859</v>
      </c>
      <c r="P111" s="93">
        <f>F111</f>
        <v>5000000</v>
      </c>
      <c r="Q111" s="93">
        <f>K111</f>
        <v>911429.5</v>
      </c>
      <c r="R111" s="92">
        <f>+Q111/P111</f>
        <v>0.1822859</v>
      </c>
      <c r="S111" s="26"/>
    </row>
    <row r="112" spans="1:19" s="29" customFormat="1" x14ac:dyDescent="0.25">
      <c r="A112" s="215" t="s">
        <v>400</v>
      </c>
      <c r="B112" s="215" t="s">
        <v>396</v>
      </c>
      <c r="C112" s="215" t="s">
        <v>333</v>
      </c>
      <c r="D112" s="215" t="s">
        <v>334</v>
      </c>
      <c r="E112" s="216">
        <v>37215000</v>
      </c>
      <c r="F112" s="216">
        <v>37215000</v>
      </c>
      <c r="G112" s="216">
        <v>37215000</v>
      </c>
      <c r="H112" s="216">
        <v>0</v>
      </c>
      <c r="I112" s="216">
        <v>27911250</v>
      </c>
      <c r="J112" s="216">
        <v>0</v>
      </c>
      <c r="K112" s="216">
        <v>0</v>
      </c>
      <c r="L112" s="216">
        <v>0</v>
      </c>
      <c r="M112" s="216">
        <v>9303750</v>
      </c>
      <c r="N112" s="216">
        <v>9303750</v>
      </c>
      <c r="O112" s="92">
        <f t="shared" si="5"/>
        <v>0</v>
      </c>
      <c r="P112" s="93"/>
      <c r="Q112" s="93"/>
      <c r="R112" s="92"/>
      <c r="S112" s="26"/>
    </row>
    <row r="113" spans="1:19" s="29" customFormat="1" x14ac:dyDescent="0.25">
      <c r="A113" s="215" t="s">
        <v>400</v>
      </c>
      <c r="B113" s="215" t="s">
        <v>396</v>
      </c>
      <c r="C113" s="215" t="s">
        <v>335</v>
      </c>
      <c r="D113" s="215" t="s">
        <v>428</v>
      </c>
      <c r="E113" s="216">
        <v>4200000</v>
      </c>
      <c r="F113" s="216">
        <v>4200000</v>
      </c>
      <c r="G113" s="216">
        <v>4200000</v>
      </c>
      <c r="H113" s="216">
        <v>0</v>
      </c>
      <c r="I113" s="216">
        <v>3150000</v>
      </c>
      <c r="J113" s="216">
        <v>0</v>
      </c>
      <c r="K113" s="216">
        <v>0</v>
      </c>
      <c r="L113" s="216">
        <v>0</v>
      </c>
      <c r="M113" s="216">
        <v>1050000</v>
      </c>
      <c r="N113" s="216">
        <v>1050000</v>
      </c>
      <c r="O113" s="92">
        <f t="shared" si="5"/>
        <v>0</v>
      </c>
      <c r="P113" s="93"/>
      <c r="Q113" s="93"/>
      <c r="R113" s="92"/>
      <c r="S113" s="26"/>
    </row>
    <row r="114" spans="1:19" s="29" customFormat="1" x14ac:dyDescent="0.25">
      <c r="A114" s="215" t="s">
        <v>400</v>
      </c>
      <c r="B114" s="215" t="s">
        <v>396</v>
      </c>
      <c r="C114" s="215" t="s">
        <v>342</v>
      </c>
      <c r="D114" s="215" t="s">
        <v>429</v>
      </c>
      <c r="E114" s="216">
        <v>3570000</v>
      </c>
      <c r="F114" s="216">
        <v>3570000</v>
      </c>
      <c r="G114" s="216">
        <v>3570000</v>
      </c>
      <c r="H114" s="216">
        <v>0</v>
      </c>
      <c r="I114" s="216">
        <v>2677500</v>
      </c>
      <c r="J114" s="216">
        <v>0</v>
      </c>
      <c r="K114" s="216">
        <v>0</v>
      </c>
      <c r="L114" s="216">
        <v>0</v>
      </c>
      <c r="M114" s="216">
        <v>892500</v>
      </c>
      <c r="N114" s="216">
        <v>892500</v>
      </c>
      <c r="O114" s="92">
        <f t="shared" si="5"/>
        <v>0</v>
      </c>
      <c r="P114" s="93"/>
      <c r="Q114" s="93"/>
      <c r="R114" s="92"/>
      <c r="S114" s="26"/>
    </row>
    <row r="115" spans="1:19" s="29" customFormat="1" x14ac:dyDescent="0.25">
      <c r="A115" s="215" t="s">
        <v>400</v>
      </c>
      <c r="B115" s="215" t="s">
        <v>396</v>
      </c>
      <c r="C115" s="215" t="s">
        <v>343</v>
      </c>
      <c r="D115" s="215" t="s">
        <v>344</v>
      </c>
      <c r="E115" s="216">
        <v>11945000</v>
      </c>
      <c r="F115" s="216">
        <v>11945000</v>
      </c>
      <c r="G115" s="216">
        <v>11945000</v>
      </c>
      <c r="H115" s="216">
        <v>0</v>
      </c>
      <c r="I115" s="216">
        <v>8958750</v>
      </c>
      <c r="J115" s="216">
        <v>0</v>
      </c>
      <c r="K115" s="216">
        <v>0</v>
      </c>
      <c r="L115" s="216">
        <v>0</v>
      </c>
      <c r="M115" s="216">
        <v>2986250</v>
      </c>
      <c r="N115" s="216">
        <v>2986250</v>
      </c>
      <c r="O115" s="92">
        <f t="shared" si="5"/>
        <v>0</v>
      </c>
      <c r="P115" s="93"/>
      <c r="Q115" s="93"/>
      <c r="R115" s="92"/>
    </row>
    <row r="116" spans="1:19" s="200" customFormat="1" x14ac:dyDescent="0.25">
      <c r="A116" s="215" t="s">
        <v>400</v>
      </c>
      <c r="B116" s="215" t="s">
        <v>396</v>
      </c>
      <c r="C116" s="215" t="s">
        <v>345</v>
      </c>
      <c r="D116" s="215" t="s">
        <v>430</v>
      </c>
      <c r="E116" s="216">
        <v>17500000</v>
      </c>
      <c r="F116" s="216">
        <v>17500000</v>
      </c>
      <c r="G116" s="216">
        <v>17500000</v>
      </c>
      <c r="H116" s="216">
        <v>0</v>
      </c>
      <c r="I116" s="216">
        <v>13125000</v>
      </c>
      <c r="J116" s="216">
        <v>0</v>
      </c>
      <c r="K116" s="216">
        <v>0</v>
      </c>
      <c r="L116" s="216">
        <v>0</v>
      </c>
      <c r="M116" s="216">
        <v>4375000</v>
      </c>
      <c r="N116" s="216">
        <v>4375000</v>
      </c>
      <c r="O116" s="92">
        <f t="shared" si="5"/>
        <v>0</v>
      </c>
      <c r="P116" s="93"/>
      <c r="Q116" s="93"/>
      <c r="R116" s="92"/>
    </row>
    <row r="117" spans="1:19" s="29" customFormat="1" x14ac:dyDescent="0.25">
      <c r="A117" s="217" t="s">
        <v>400</v>
      </c>
      <c r="B117" s="217" t="s">
        <v>396</v>
      </c>
      <c r="C117" s="217" t="s">
        <v>372</v>
      </c>
      <c r="D117" s="217" t="s">
        <v>373</v>
      </c>
      <c r="E117" s="218">
        <v>0</v>
      </c>
      <c r="F117" s="218">
        <v>300000</v>
      </c>
      <c r="G117" s="218">
        <v>300000</v>
      </c>
      <c r="H117" s="218">
        <v>0</v>
      </c>
      <c r="I117" s="218">
        <v>0</v>
      </c>
      <c r="J117" s="218">
        <v>0</v>
      </c>
      <c r="K117" s="218">
        <v>300000</v>
      </c>
      <c r="L117" s="218">
        <v>300000</v>
      </c>
      <c r="M117" s="218">
        <v>0</v>
      </c>
      <c r="N117" s="218">
        <v>0</v>
      </c>
      <c r="O117" s="92">
        <v>0</v>
      </c>
      <c r="P117" s="93">
        <f>F117</f>
        <v>300000</v>
      </c>
      <c r="Q117" s="93">
        <f>K117</f>
        <v>300000</v>
      </c>
      <c r="R117" s="92">
        <f>+Q117/P117</f>
        <v>1</v>
      </c>
      <c r="S117" s="26"/>
    </row>
    <row r="118" spans="1:19" s="29" customFormat="1" x14ac:dyDescent="0.25">
      <c r="A118" s="215" t="s">
        <v>400</v>
      </c>
      <c r="B118" s="215" t="s">
        <v>396</v>
      </c>
      <c r="C118" s="215" t="s">
        <v>374</v>
      </c>
      <c r="D118" s="215" t="s">
        <v>375</v>
      </c>
      <c r="E118" s="216">
        <v>0</v>
      </c>
      <c r="F118" s="216">
        <v>300000</v>
      </c>
      <c r="G118" s="216">
        <v>300000</v>
      </c>
      <c r="H118" s="216">
        <v>0</v>
      </c>
      <c r="I118" s="216">
        <v>0</v>
      </c>
      <c r="J118" s="216">
        <v>0</v>
      </c>
      <c r="K118" s="216">
        <v>300000</v>
      </c>
      <c r="L118" s="216">
        <v>300000</v>
      </c>
      <c r="M118" s="216">
        <v>0</v>
      </c>
      <c r="N118" s="216">
        <v>0</v>
      </c>
      <c r="O118" s="92">
        <v>0</v>
      </c>
      <c r="P118" s="93"/>
      <c r="Q118" s="93"/>
      <c r="R118" s="92"/>
      <c r="S118" s="26"/>
    </row>
    <row r="119" spans="1:19" s="209" customFormat="1" x14ac:dyDescent="0.25">
      <c r="A119" s="215" t="s">
        <v>400</v>
      </c>
      <c r="B119" s="215" t="s">
        <v>396</v>
      </c>
      <c r="C119" s="215" t="s">
        <v>346</v>
      </c>
      <c r="D119" s="215" t="s">
        <v>347</v>
      </c>
      <c r="E119" s="216">
        <v>3621071</v>
      </c>
      <c r="F119" s="216">
        <v>3621071</v>
      </c>
      <c r="G119" s="216">
        <v>3621071</v>
      </c>
      <c r="H119" s="216">
        <v>0</v>
      </c>
      <c r="I119" s="216">
        <v>3621071</v>
      </c>
      <c r="J119" s="216">
        <v>0</v>
      </c>
      <c r="K119" s="216">
        <v>0</v>
      </c>
      <c r="L119" s="216">
        <v>0</v>
      </c>
      <c r="M119" s="216">
        <v>0</v>
      </c>
      <c r="N119" s="216">
        <v>0</v>
      </c>
      <c r="O119" s="92">
        <v>0</v>
      </c>
      <c r="P119" s="93"/>
      <c r="Q119" s="93"/>
      <c r="R119" s="92"/>
    </row>
    <row r="120" spans="1:19" s="29" customFormat="1" ht="14.25" customHeight="1" x14ac:dyDescent="0.25">
      <c r="A120" s="215" t="s">
        <v>400</v>
      </c>
      <c r="B120" s="215" t="s">
        <v>396</v>
      </c>
      <c r="C120" s="215" t="s">
        <v>355</v>
      </c>
      <c r="D120" s="215" t="s">
        <v>356</v>
      </c>
      <c r="E120" s="216">
        <v>3621071</v>
      </c>
      <c r="F120" s="216">
        <v>3621071</v>
      </c>
      <c r="G120" s="216">
        <v>3621071</v>
      </c>
      <c r="H120" s="216">
        <v>0</v>
      </c>
      <c r="I120" s="216">
        <v>3621071</v>
      </c>
      <c r="J120" s="216">
        <v>0</v>
      </c>
      <c r="K120" s="216">
        <v>0</v>
      </c>
      <c r="L120" s="216">
        <v>0</v>
      </c>
      <c r="M120" s="216">
        <v>0</v>
      </c>
      <c r="N120" s="216">
        <v>0</v>
      </c>
      <c r="O120" s="92">
        <f>+K120/F120</f>
        <v>0</v>
      </c>
      <c r="P120" s="93"/>
      <c r="Q120" s="93"/>
      <c r="R120" s="92"/>
      <c r="S120" s="26"/>
    </row>
    <row r="121" spans="1:19" s="29" customFormat="1" ht="14.25" customHeight="1" x14ac:dyDescent="0.25">
      <c r="A121" s="213" t="s">
        <v>400</v>
      </c>
      <c r="B121" s="213" t="s">
        <v>397</v>
      </c>
      <c r="C121" s="213" t="s">
        <v>392</v>
      </c>
      <c r="D121" s="213" t="s">
        <v>393</v>
      </c>
      <c r="E121" s="214">
        <v>315000000</v>
      </c>
      <c r="F121" s="214">
        <v>315000000</v>
      </c>
      <c r="G121" s="214">
        <v>134932500</v>
      </c>
      <c r="H121" s="214">
        <v>0</v>
      </c>
      <c r="I121" s="214">
        <v>108967500</v>
      </c>
      <c r="J121" s="214">
        <v>0</v>
      </c>
      <c r="K121" s="214">
        <v>0</v>
      </c>
      <c r="L121" s="214">
        <v>0</v>
      </c>
      <c r="M121" s="214">
        <v>206032500</v>
      </c>
      <c r="N121" s="214">
        <v>25965000</v>
      </c>
      <c r="O121" s="96">
        <f>+K121/F121</f>
        <v>0</v>
      </c>
      <c r="P121" s="28"/>
      <c r="Q121" s="28"/>
      <c r="R121" s="96"/>
    </row>
    <row r="122" spans="1:19" s="29" customFormat="1" x14ac:dyDescent="0.25">
      <c r="A122" s="215" t="s">
        <v>400</v>
      </c>
      <c r="B122" s="215" t="s">
        <v>397</v>
      </c>
      <c r="C122" s="215" t="s">
        <v>431</v>
      </c>
      <c r="D122" s="215" t="s">
        <v>432</v>
      </c>
      <c r="E122" s="216">
        <v>315000000</v>
      </c>
      <c r="F122" s="216">
        <v>315000000</v>
      </c>
      <c r="G122" s="216">
        <v>134932500</v>
      </c>
      <c r="H122" s="216">
        <v>0</v>
      </c>
      <c r="I122" s="216">
        <v>108967500</v>
      </c>
      <c r="J122" s="216">
        <v>0</v>
      </c>
      <c r="K122" s="216">
        <v>0</v>
      </c>
      <c r="L122" s="216">
        <v>0</v>
      </c>
      <c r="M122" s="216">
        <v>206032500</v>
      </c>
      <c r="N122" s="216">
        <v>25965000</v>
      </c>
      <c r="O122" s="92"/>
      <c r="P122" s="93"/>
      <c r="Q122" s="93"/>
      <c r="R122" s="92"/>
      <c r="S122" s="26"/>
    </row>
    <row r="123" spans="1:19" s="29" customFormat="1" x14ac:dyDescent="0.25">
      <c r="A123" s="215" t="s">
        <v>400</v>
      </c>
      <c r="B123" s="215" t="s">
        <v>397</v>
      </c>
      <c r="C123" s="215" t="s">
        <v>433</v>
      </c>
      <c r="D123" s="215" t="s">
        <v>434</v>
      </c>
      <c r="E123" s="216">
        <v>315000000</v>
      </c>
      <c r="F123" s="216">
        <v>315000000</v>
      </c>
      <c r="G123" s="216">
        <v>134932500</v>
      </c>
      <c r="H123" s="216">
        <v>0</v>
      </c>
      <c r="I123" s="216">
        <v>108967500</v>
      </c>
      <c r="J123" s="216">
        <v>0</v>
      </c>
      <c r="K123" s="216">
        <v>0</v>
      </c>
      <c r="L123" s="216">
        <v>0</v>
      </c>
      <c r="M123" s="216">
        <v>206032500</v>
      </c>
      <c r="N123" s="216">
        <v>25965000</v>
      </c>
      <c r="O123" s="92"/>
      <c r="P123" s="93"/>
      <c r="Q123" s="93"/>
      <c r="R123" s="92"/>
      <c r="S123" s="26"/>
    </row>
    <row r="124" spans="1:19" s="29" customFormat="1" x14ac:dyDescent="0.25">
      <c r="A124" s="133"/>
      <c r="B124" s="185"/>
      <c r="C124" s="133"/>
      <c r="D124" s="133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92"/>
      <c r="P124" s="93"/>
      <c r="Q124" s="93"/>
      <c r="R124" s="92"/>
      <c r="S124" s="26"/>
    </row>
    <row r="125" spans="1:19" s="29" customFormat="1" x14ac:dyDescent="0.25">
      <c r="A125" s="133"/>
      <c r="B125" s="185"/>
      <c r="C125" s="133"/>
      <c r="D125" s="133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92"/>
      <c r="P125" s="93"/>
      <c r="Q125" s="93"/>
      <c r="R125" s="92"/>
      <c r="S125" s="26"/>
    </row>
    <row r="126" spans="1:19" s="5" customFormat="1" x14ac:dyDescent="0.25">
      <c r="A126" s="19"/>
      <c r="B126" s="107"/>
      <c r="C126" s="19"/>
      <c r="D126" s="1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22"/>
      <c r="P126" s="93"/>
      <c r="Q126" s="93"/>
      <c r="R126" s="92"/>
      <c r="S126" s="8"/>
    </row>
    <row r="127" spans="1:19" s="5" customFormat="1" x14ac:dyDescent="0.25">
      <c r="A127" s="19"/>
      <c r="B127" s="107"/>
      <c r="C127" s="19"/>
      <c r="D127" s="1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22"/>
      <c r="P127" s="93"/>
      <c r="Q127" s="93"/>
      <c r="R127" s="92"/>
      <c r="S127" s="8"/>
    </row>
    <row r="128" spans="1:19" s="5" customFormat="1" x14ac:dyDescent="0.25">
      <c r="A128" s="19"/>
      <c r="B128" s="107"/>
      <c r="C128" s="19"/>
      <c r="D128" s="1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22"/>
      <c r="P128" s="93"/>
      <c r="Q128" s="93"/>
      <c r="R128" s="92"/>
      <c r="S128" s="8"/>
    </row>
    <row r="129" spans="1:19" s="5" customFormat="1" x14ac:dyDescent="0.25">
      <c r="A129" s="19"/>
      <c r="B129" s="107"/>
      <c r="C129" s="19"/>
      <c r="D129" s="1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22"/>
      <c r="P129" s="93"/>
      <c r="Q129" s="93"/>
      <c r="R129" s="92"/>
      <c r="S129" s="8"/>
    </row>
    <row r="130" spans="1:19" s="5" customFormat="1" x14ac:dyDescent="0.25">
      <c r="A130" s="19"/>
      <c r="B130" s="107"/>
      <c r="C130" s="19"/>
      <c r="D130" s="1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22"/>
      <c r="P130" s="93"/>
      <c r="Q130" s="93"/>
      <c r="R130" s="92"/>
      <c r="S130" s="8"/>
    </row>
    <row r="131" spans="1:19" s="5" customFormat="1" x14ac:dyDescent="0.25">
      <c r="A131" s="19"/>
      <c r="B131" s="107"/>
      <c r="C131" s="19"/>
      <c r="D131" s="1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22"/>
      <c r="P131" s="93"/>
      <c r="Q131" s="93"/>
      <c r="R131" s="92"/>
      <c r="S131" s="8"/>
    </row>
    <row r="132" spans="1:19" s="3" customFormat="1" x14ac:dyDescent="0.25">
      <c r="A132"/>
      <c r="B132" s="113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4"/>
      <c r="C133" s="263" t="s">
        <v>26</v>
      </c>
      <c r="D133" s="263"/>
      <c r="E133" s="263"/>
      <c r="F133" s="263"/>
      <c r="G133" s="263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8" customFormat="1" ht="32.25" thickBot="1" x14ac:dyDescent="0.3">
      <c r="B134" s="115"/>
      <c r="C134" s="63" t="s">
        <v>44</v>
      </c>
      <c r="D134" s="63" t="s">
        <v>7</v>
      </c>
      <c r="E134" s="63" t="s">
        <v>8</v>
      </c>
      <c r="F134" s="63" t="s">
        <v>9</v>
      </c>
      <c r="G134" s="63" t="s">
        <v>21</v>
      </c>
      <c r="H134" s="69"/>
      <c r="I134" s="69"/>
      <c r="J134" s="69"/>
      <c r="K134" s="69"/>
      <c r="L134" s="69"/>
      <c r="M134" s="69"/>
      <c r="N134" s="69"/>
      <c r="O134" s="70"/>
      <c r="P134" s="70"/>
      <c r="Q134" s="70"/>
      <c r="R134" s="70"/>
      <c r="S134" s="70"/>
    </row>
    <row r="135" spans="1:19" s="3" customFormat="1" ht="15.75" thickTop="1" x14ac:dyDescent="0.25">
      <c r="B135" s="114"/>
      <c r="C135" s="15" t="s">
        <v>22</v>
      </c>
      <c r="D135" s="12">
        <f>+F8</f>
        <v>656882455</v>
      </c>
      <c r="E135" s="30">
        <f>+K8</f>
        <v>329854434.54000002</v>
      </c>
      <c r="F135" s="8">
        <f>+D135-E135</f>
        <v>327028020.45999998</v>
      </c>
      <c r="G135" s="274">
        <f t="shared" ref="G135:G141" si="9">+E135/D135</f>
        <v>0.50215138496886791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166702460</v>
      </c>
      <c r="E136" s="26">
        <f>+K27</f>
        <v>58374134.810000002</v>
      </c>
      <c r="F136" s="8">
        <f>+K27</f>
        <v>58374134.810000002</v>
      </c>
      <c r="G136" s="41">
        <f t="shared" si="9"/>
        <v>0.35016960643532197</v>
      </c>
      <c r="H136" s="24"/>
      <c r="K136" s="8"/>
      <c r="R136" s="8"/>
    </row>
    <row r="137" spans="1:19" s="3" customFormat="1" x14ac:dyDescent="0.25">
      <c r="B137" s="114"/>
      <c r="C137" s="15" t="s">
        <v>23</v>
      </c>
      <c r="D137" s="8">
        <f>+F67</f>
        <v>6752600</v>
      </c>
      <c r="E137" s="26">
        <f>+K67</f>
        <v>845894</v>
      </c>
      <c r="F137" s="8">
        <f>+D137-E137</f>
        <v>5906706</v>
      </c>
      <c r="G137" s="41">
        <f t="shared" si="9"/>
        <v>0.12526937772117408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4"/>
      <c r="C138" s="15" t="s">
        <v>24</v>
      </c>
      <c r="D138" s="3">
        <f>+F90</f>
        <v>931254700</v>
      </c>
      <c r="E138" s="26">
        <f>+K90</f>
        <v>85623682.689999998</v>
      </c>
      <c r="F138" s="8">
        <f>+D138-E138</f>
        <v>845631017.30999994</v>
      </c>
      <c r="G138" s="41">
        <f t="shared" si="9"/>
        <v>9.1944430122070792E-2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8801592985</v>
      </c>
      <c r="E139" s="26">
        <f>+K95</f>
        <v>4285655497.9000001</v>
      </c>
      <c r="F139" s="8">
        <f>+D139-E139</f>
        <v>4515937487.1000004</v>
      </c>
      <c r="G139" s="41">
        <f t="shared" si="9"/>
        <v>0.48691816415548556</v>
      </c>
      <c r="H139" s="24"/>
      <c r="K139" s="8"/>
      <c r="R139" s="8"/>
    </row>
    <row r="140" spans="1:19" x14ac:dyDescent="0.25">
      <c r="C140" s="208" t="s">
        <v>394</v>
      </c>
      <c r="D140" s="8">
        <f>F121</f>
        <v>315000000</v>
      </c>
      <c r="E140" s="26">
        <f>K121</f>
        <v>0</v>
      </c>
      <c r="F140" s="8">
        <f>+D140-E140</f>
        <v>315000000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4"/>
      <c r="C141" s="61" t="s">
        <v>10</v>
      </c>
      <c r="D141" s="61">
        <f>SUM(D135:D140)</f>
        <v>10878185200</v>
      </c>
      <c r="E141" s="61">
        <f>SUM(E135:E139)</f>
        <v>4760353643.9400005</v>
      </c>
      <c r="F141" s="61">
        <f>SUM(F135:F139)</f>
        <v>5752877365.6800003</v>
      </c>
      <c r="G141" s="62">
        <f t="shared" si="9"/>
        <v>0.43760549727908665</v>
      </c>
      <c r="H141" s="276">
        <f>G141-O7</f>
        <v>0</v>
      </c>
      <c r="O141" s="8"/>
      <c r="P141" s="8"/>
      <c r="Q141" s="8"/>
      <c r="R141" s="8"/>
      <c r="S141" s="8"/>
    </row>
    <row r="142" spans="1:19" s="3" customFormat="1" ht="15.75" thickTop="1" x14ac:dyDescent="0.25">
      <c r="B142" s="114"/>
      <c r="C142" s="5"/>
      <c r="D142" s="282">
        <f>D141-F7</f>
        <v>0</v>
      </c>
      <c r="E142" s="283">
        <f>E141-K7</f>
        <v>0</v>
      </c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4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64" t="s">
        <v>35</v>
      </c>
      <c r="D144" s="264"/>
      <c r="E144" s="264"/>
      <c r="F144" s="264"/>
      <c r="G144" s="264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>P27</f>
        <v>166702460</v>
      </c>
      <c r="E146" s="8">
        <f>Q27</f>
        <v>58374134.810000002</v>
      </c>
      <c r="F146" s="8">
        <f>+D146-E146</f>
        <v>108328325.19</v>
      </c>
      <c r="G146" s="41">
        <f t="shared" ref="G146:G149" si="11">+E146/D146</f>
        <v>0.35016960643532197</v>
      </c>
      <c r="H146" s="10"/>
      <c r="I146" s="10"/>
      <c r="M146" s="3"/>
      <c r="N146" s="3"/>
    </row>
    <row r="147" spans="1:19" s="3" customFormat="1" x14ac:dyDescent="0.25">
      <c r="B147" s="114"/>
      <c r="C147" s="15" t="s">
        <v>23</v>
      </c>
      <c r="D147" s="8">
        <f>P67</f>
        <v>6752600</v>
      </c>
      <c r="E147" s="8">
        <f>Q67</f>
        <v>845894</v>
      </c>
      <c r="F147" s="8">
        <f>+D147-E147</f>
        <v>5906706</v>
      </c>
      <c r="G147" s="41">
        <f t="shared" si="11"/>
        <v>0.12526937772117408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931254700</v>
      </c>
      <c r="E148" s="3">
        <f>Q90</f>
        <v>85623682.689999998</v>
      </c>
      <c r="F148" s="8">
        <f>+D148-E148</f>
        <v>845631017.30999994</v>
      </c>
      <c r="G148" s="41">
        <f t="shared" si="11"/>
        <v>9.1944430122070792E-2</v>
      </c>
      <c r="H148" s="10"/>
      <c r="I148" s="10"/>
      <c r="M148" s="3"/>
      <c r="N148" s="3"/>
    </row>
    <row r="149" spans="1:19" s="3" customFormat="1" x14ac:dyDescent="0.25">
      <c r="B149" s="114"/>
      <c r="C149" s="15" t="s">
        <v>25</v>
      </c>
      <c r="D149" s="8">
        <f>+P95</f>
        <v>84820000</v>
      </c>
      <c r="E149" s="8">
        <f>+Q95</f>
        <v>13766302.940000001</v>
      </c>
      <c r="F149" s="8">
        <f>+D149-E149</f>
        <v>71053697.060000002</v>
      </c>
      <c r="G149" s="41">
        <f t="shared" si="11"/>
        <v>0.16230019971704787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4"/>
      <c r="C150" s="208" t="s">
        <v>394</v>
      </c>
      <c r="D150" s="26">
        <v>0</v>
      </c>
      <c r="E150" s="8">
        <f>Q121</f>
        <v>0</v>
      </c>
      <c r="F150" s="8">
        <f>+D150-E150</f>
        <v>0</v>
      </c>
      <c r="G150" s="41"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4"/>
      <c r="C151" s="59" t="s">
        <v>10</v>
      </c>
      <c r="D151" s="59">
        <f>SUM(D146:D150)</f>
        <v>1189529760</v>
      </c>
      <c r="E151" s="59">
        <f>SUM(E146:E150)</f>
        <v>158610014.44</v>
      </c>
      <c r="F151" s="59">
        <f>SUM(F146:F149)</f>
        <v>1030919745.5599999</v>
      </c>
      <c r="G151" s="60">
        <f>+E151/D151</f>
        <v>0.13333841638396671</v>
      </c>
      <c r="H151" s="277">
        <f>G151-R7</f>
        <v>0</v>
      </c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4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4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4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4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1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1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1"/>
      <c r="C161" s="84" t="s">
        <v>51</v>
      </c>
      <c r="D161" s="85" t="s">
        <v>52</v>
      </c>
      <c r="E161" s="85" t="s">
        <v>53</v>
      </c>
      <c r="F161" s="84" t="s">
        <v>7</v>
      </c>
      <c r="G161" s="84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1"/>
      <c r="C162" s="86" t="s">
        <v>22</v>
      </c>
      <c r="D162" s="87">
        <f>+G162/F162</f>
        <v>0.50215138496886791</v>
      </c>
      <c r="E162" s="87">
        <f>+(100%/12)*7</f>
        <v>0.58333333333333326</v>
      </c>
      <c r="F162" s="88">
        <f t="shared" ref="F162:G166" si="12">+D135</f>
        <v>656882455</v>
      </c>
      <c r="G162" s="88">
        <f t="shared" si="12"/>
        <v>329854434.54000002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1"/>
      <c r="C163" s="86" t="s">
        <v>109</v>
      </c>
      <c r="D163" s="87">
        <f>+G163/F163</f>
        <v>0.35016960643532197</v>
      </c>
      <c r="E163" s="87">
        <f t="shared" ref="E163:E166" si="13">+(100%/12)*7</f>
        <v>0.58333333333333326</v>
      </c>
      <c r="F163" s="88">
        <f t="shared" si="12"/>
        <v>166702460</v>
      </c>
      <c r="G163" s="88">
        <f t="shared" si="12"/>
        <v>58374134.810000002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6" t="s">
        <v>23</v>
      </c>
      <c r="D164" s="87">
        <f>+G164/F164</f>
        <v>0.12526937772117408</v>
      </c>
      <c r="E164" s="87">
        <f t="shared" si="13"/>
        <v>0.58333333333333326</v>
      </c>
      <c r="F164" s="88">
        <f t="shared" si="12"/>
        <v>6752600</v>
      </c>
      <c r="G164" s="88">
        <f t="shared" si="12"/>
        <v>845894</v>
      </c>
      <c r="H164" s="10"/>
      <c r="I164" s="10"/>
      <c r="M164" s="3"/>
      <c r="N164" s="3"/>
    </row>
    <row r="165" spans="1:19" s="3" customFormat="1" x14ac:dyDescent="0.25">
      <c r="A165" s="4"/>
      <c r="B165" s="114"/>
      <c r="C165" s="86" t="s">
        <v>24</v>
      </c>
      <c r="D165" s="87">
        <f>+G165/F165</f>
        <v>9.1944430122070792E-2</v>
      </c>
      <c r="E165" s="87">
        <f t="shared" si="13"/>
        <v>0.58333333333333326</v>
      </c>
      <c r="F165" s="88">
        <f t="shared" si="12"/>
        <v>931254700</v>
      </c>
      <c r="G165" s="88">
        <f t="shared" si="12"/>
        <v>85623682.689999998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6" t="s">
        <v>25</v>
      </c>
      <c r="D166" s="87">
        <f>+G166/F166</f>
        <v>0.48691816415548556</v>
      </c>
      <c r="E166" s="87">
        <f t="shared" si="13"/>
        <v>0.58333333333333326</v>
      </c>
      <c r="F166" s="88">
        <f t="shared" si="12"/>
        <v>8801592985</v>
      </c>
      <c r="G166" s="88">
        <f t="shared" si="12"/>
        <v>4285655497.9000001</v>
      </c>
      <c r="H166" s="10"/>
      <c r="I166" s="10"/>
    </row>
    <row r="167" spans="1:19" x14ac:dyDescent="0.25">
      <c r="A167" s="4"/>
      <c r="B167" s="114"/>
      <c r="C167" s="86"/>
      <c r="E167" s="9"/>
      <c r="F167" s="88"/>
      <c r="G167" s="9"/>
      <c r="H167" s="10"/>
      <c r="I167" s="10"/>
      <c r="M167" s="3"/>
      <c r="N167" s="3"/>
    </row>
    <row r="168" spans="1:19" s="3" customFormat="1" x14ac:dyDescent="0.25">
      <c r="A168" s="10"/>
      <c r="B168" s="111"/>
      <c r="C168" s="86"/>
      <c r="D168" s="26"/>
      <c r="E168" s="10"/>
      <c r="F168" s="88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1"/>
      <c r="C169" s="86"/>
      <c r="D169" s="26"/>
      <c r="E169" s="9"/>
      <c r="F169" s="88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89" customFormat="1" x14ac:dyDescent="0.25">
      <c r="A170" s="187"/>
      <c r="B170" s="188"/>
      <c r="D170" s="26"/>
      <c r="E170" s="97"/>
      <c r="F170" s="190"/>
      <c r="G170" s="97"/>
      <c r="H170" s="98"/>
      <c r="I170" s="98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8"/>
      <c r="B171" s="191"/>
      <c r="E171" s="97"/>
      <c r="F171" s="97"/>
      <c r="G171" s="97"/>
      <c r="H171" s="98"/>
      <c r="I171" s="98"/>
      <c r="O171" s="36"/>
      <c r="R171" s="36"/>
    </row>
    <row r="172" spans="1:19" s="26" customFormat="1" x14ac:dyDescent="0.25">
      <c r="A172" s="187"/>
      <c r="B172" s="188"/>
      <c r="C172" s="189"/>
      <c r="E172" s="97"/>
      <c r="F172" s="97"/>
      <c r="G172" s="97"/>
      <c r="H172" s="98"/>
      <c r="I172" s="98"/>
      <c r="O172" s="36"/>
      <c r="R172" s="36"/>
    </row>
    <row r="173" spans="1:19" s="26" customFormat="1" x14ac:dyDescent="0.25">
      <c r="A173" s="98"/>
      <c r="B173" s="191"/>
      <c r="E173" s="97"/>
      <c r="F173" s="97"/>
      <c r="G173" s="97"/>
      <c r="H173" s="98"/>
      <c r="I173" s="98"/>
      <c r="O173" s="36"/>
      <c r="R173" s="36"/>
    </row>
    <row r="174" spans="1:19" s="26" customFormat="1" x14ac:dyDescent="0.25">
      <c r="A174" s="187"/>
      <c r="B174" s="188"/>
      <c r="C174" s="189"/>
      <c r="E174" s="97"/>
      <c r="F174" s="97"/>
      <c r="G174" s="97"/>
      <c r="H174" s="98"/>
      <c r="I174" s="98"/>
      <c r="O174" s="36"/>
      <c r="R174" s="36"/>
    </row>
    <row r="175" spans="1:19" s="26" customFormat="1" x14ac:dyDescent="0.25">
      <c r="A175" s="98"/>
      <c r="B175" s="191"/>
      <c r="E175" s="97"/>
      <c r="F175" s="97"/>
      <c r="G175" s="97"/>
      <c r="H175" s="98"/>
      <c r="I175" s="98"/>
      <c r="O175" s="36"/>
      <c r="R175" s="36"/>
    </row>
    <row r="176" spans="1:19" s="26" customFormat="1" x14ac:dyDescent="0.25">
      <c r="A176" s="187"/>
      <c r="B176" s="188"/>
      <c r="C176" s="189"/>
      <c r="E176" s="97"/>
      <c r="F176" s="97"/>
      <c r="G176" s="97"/>
      <c r="H176" s="98"/>
      <c r="I176" s="98"/>
      <c r="O176" s="36"/>
      <c r="R176" s="36"/>
    </row>
    <row r="177" spans="1:18" s="26" customFormat="1" x14ac:dyDescent="0.25">
      <c r="A177" s="98"/>
      <c r="B177" s="191"/>
      <c r="E177" s="97"/>
      <c r="F177" s="97"/>
      <c r="G177" s="97"/>
      <c r="H177" s="98"/>
      <c r="I177" s="98"/>
      <c r="O177" s="36"/>
      <c r="R177" s="36"/>
    </row>
    <row r="178" spans="1:18" s="26" customFormat="1" x14ac:dyDescent="0.25">
      <c r="A178" s="187"/>
      <c r="B178" s="188"/>
      <c r="C178" s="189"/>
      <c r="E178" s="97"/>
      <c r="F178" s="97"/>
      <c r="G178" s="97"/>
      <c r="H178" s="98"/>
      <c r="I178" s="98"/>
      <c r="O178" s="36"/>
      <c r="R178" s="36"/>
    </row>
    <row r="179" spans="1:18" s="26" customFormat="1" x14ac:dyDescent="0.25">
      <c r="A179" s="98"/>
      <c r="B179" s="191"/>
      <c r="E179" s="98"/>
      <c r="F179" s="98"/>
      <c r="G179" s="98"/>
      <c r="H179" s="98"/>
      <c r="I179" s="98"/>
      <c r="O179" s="36"/>
      <c r="R179" s="36"/>
    </row>
    <row r="180" spans="1:18" s="26" customFormat="1" x14ac:dyDescent="0.25">
      <c r="A180" s="187"/>
      <c r="B180" s="188"/>
      <c r="C180" s="189"/>
      <c r="E180" s="98"/>
      <c r="F180" s="98"/>
      <c r="G180" s="98"/>
      <c r="H180" s="98"/>
      <c r="I180" s="98"/>
      <c r="O180" s="36"/>
      <c r="R180" s="36"/>
    </row>
    <row r="181" spans="1:18" s="26" customFormat="1" x14ac:dyDescent="0.25">
      <c r="A181" s="98"/>
      <c r="B181" s="191"/>
      <c r="E181" s="97"/>
      <c r="F181" s="97"/>
      <c r="G181" s="97"/>
      <c r="H181" s="98"/>
      <c r="I181" s="98"/>
      <c r="O181" s="36"/>
      <c r="R181" s="36"/>
    </row>
    <row r="182" spans="1:18" s="26" customFormat="1" x14ac:dyDescent="0.25">
      <c r="A182" s="187"/>
      <c r="B182" s="188"/>
      <c r="C182" s="189"/>
      <c r="E182" s="97"/>
      <c r="F182" s="97"/>
      <c r="G182" s="97"/>
      <c r="H182" s="98"/>
      <c r="I182" s="98"/>
      <c r="O182" s="36"/>
      <c r="R182" s="36"/>
    </row>
    <row r="183" spans="1:18" s="26" customFormat="1" x14ac:dyDescent="0.25">
      <c r="A183" s="98"/>
      <c r="B183" s="191"/>
      <c r="E183" s="98"/>
      <c r="F183" s="98"/>
      <c r="G183" s="98"/>
      <c r="H183" s="98"/>
      <c r="I183" s="98"/>
      <c r="O183" s="36"/>
      <c r="R183" s="36"/>
    </row>
    <row r="184" spans="1:18" s="26" customFormat="1" x14ac:dyDescent="0.25">
      <c r="A184" s="98"/>
      <c r="B184" s="191"/>
      <c r="E184" s="98"/>
      <c r="F184" s="98"/>
      <c r="G184" s="98"/>
      <c r="H184" s="98"/>
      <c r="I184" s="98"/>
      <c r="O184" s="36"/>
      <c r="R184" s="36"/>
    </row>
    <row r="185" spans="1:18" s="26" customFormat="1" x14ac:dyDescent="0.25">
      <c r="A185" s="187"/>
      <c r="B185" s="188"/>
      <c r="C185" s="189"/>
      <c r="E185" s="98"/>
      <c r="F185" s="98"/>
      <c r="G185" s="98"/>
      <c r="H185" s="98"/>
      <c r="I185" s="98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4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4"/>
      <c r="C191" s="3"/>
      <c r="E191" s="10"/>
      <c r="F191" s="10"/>
      <c r="G191" s="10"/>
      <c r="H191" s="10"/>
      <c r="I191" s="10"/>
    </row>
    <row r="192" spans="1:18" x14ac:dyDescent="0.25">
      <c r="A192" s="4"/>
      <c r="B192" s="114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4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4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4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4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4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4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4"/>
      <c r="C211" s="3"/>
      <c r="E211" s="10"/>
      <c r="F211" s="10"/>
      <c r="G211" s="10"/>
      <c r="H211" s="10"/>
      <c r="I211" s="10"/>
    </row>
    <row r="212" spans="1:9" x14ac:dyDescent="0.25">
      <c r="A212" s="4"/>
      <c r="B212" s="114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4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4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4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4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4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4"/>
      <c r="C228" s="3"/>
      <c r="E228" s="10"/>
      <c r="F228" s="10"/>
      <c r="G228" s="10"/>
      <c r="H228" s="10"/>
      <c r="I228" s="10"/>
    </row>
    <row r="229" spans="1:9" x14ac:dyDescent="0.25">
      <c r="A229" s="4"/>
      <c r="B229" s="114"/>
      <c r="C229" s="3"/>
      <c r="E229" s="10"/>
      <c r="F229" s="10"/>
      <c r="G229" s="10"/>
      <c r="H229" s="10"/>
      <c r="I229" s="10"/>
    </row>
    <row r="230" spans="1:9" x14ac:dyDescent="0.25">
      <c r="A230" s="4"/>
      <c r="B230" s="114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4"/>
      <c r="C232" s="3"/>
      <c r="E232" s="10"/>
      <c r="F232" s="10"/>
      <c r="G232" s="10"/>
      <c r="H232" s="10"/>
      <c r="I232" s="10"/>
    </row>
    <row r="233" spans="1:9" x14ac:dyDescent="0.25">
      <c r="A233" s="4"/>
      <c r="B233" s="114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4"/>
      <c r="C236" s="3"/>
      <c r="E236" s="10"/>
      <c r="F236" s="10"/>
      <c r="G236" s="10"/>
      <c r="H236" s="10"/>
      <c r="I236" s="10"/>
    </row>
    <row r="237" spans="1:9" x14ac:dyDescent="0.25">
      <c r="A237" s="4"/>
      <c r="B237" s="114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4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4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4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4"/>
      <c r="C247" s="3"/>
      <c r="E247" s="10"/>
      <c r="F247" s="10"/>
      <c r="G247" s="10"/>
      <c r="H247" s="10"/>
      <c r="I247" s="10"/>
    </row>
    <row r="248" spans="1:9" x14ac:dyDescent="0.25">
      <c r="A248" s="4"/>
      <c r="B248" s="114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4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4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4"/>
      <c r="C255" s="3"/>
      <c r="E255" s="10"/>
      <c r="F255" s="10"/>
      <c r="G255" s="10"/>
      <c r="H255" s="10"/>
      <c r="I255" s="10"/>
    </row>
    <row r="256" spans="1:9" x14ac:dyDescent="0.25">
      <c r="A256" s="4"/>
      <c r="B256" s="114"/>
      <c r="C256" s="3"/>
      <c r="E256" s="10"/>
      <c r="F256" s="10"/>
      <c r="G256" s="10"/>
      <c r="H256" s="10"/>
      <c r="I256" s="10"/>
    </row>
    <row r="257" spans="1:9" x14ac:dyDescent="0.25">
      <c r="A257" s="4"/>
      <c r="B257" s="114"/>
      <c r="C257" s="3"/>
      <c r="E257" s="10"/>
      <c r="F257" s="10"/>
      <c r="G257" s="10"/>
      <c r="H257" s="10"/>
      <c r="I257" s="10"/>
    </row>
    <row r="258" spans="1:9" x14ac:dyDescent="0.25">
      <c r="A258" s="4"/>
      <c r="B258" s="114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4"/>
      <c r="C260" s="3"/>
      <c r="E260" s="10"/>
      <c r="F260" s="10"/>
      <c r="G260" s="10"/>
      <c r="H260" s="10"/>
      <c r="I260" s="10"/>
    </row>
    <row r="261" spans="1:9" x14ac:dyDescent="0.25">
      <c r="A261" s="4"/>
      <c r="B261" s="114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4"/>
      <c r="C264" s="3"/>
      <c r="E264" s="10"/>
      <c r="F264" s="10"/>
      <c r="G264" s="10"/>
      <c r="H264" s="10"/>
      <c r="I264" s="10"/>
    </row>
    <row r="265" spans="1:9" x14ac:dyDescent="0.25">
      <c r="A265" s="4"/>
      <c r="B265" s="114"/>
      <c r="C265" s="3"/>
      <c r="E265" s="10"/>
      <c r="F265" s="10"/>
      <c r="G265" s="10"/>
      <c r="H265" s="10"/>
      <c r="I265" s="10"/>
    </row>
    <row r="266" spans="1:9" x14ac:dyDescent="0.25">
      <c r="A266" s="4"/>
      <c r="B266" s="114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6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8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6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4"/>
      <c r="C273" s="3"/>
      <c r="E273" s="10"/>
      <c r="F273" s="10"/>
      <c r="G273" s="10"/>
      <c r="H273" s="10"/>
      <c r="I273" s="10"/>
    </row>
    <row r="274" spans="1:9" x14ac:dyDescent="0.25">
      <c r="A274" s="4"/>
      <c r="B274" s="114"/>
      <c r="C274" s="3"/>
      <c r="E274" s="10"/>
      <c r="F274" s="10"/>
      <c r="G274" s="10"/>
      <c r="H274" s="10"/>
      <c r="I274" s="10"/>
    </row>
    <row r="275" spans="1:9" x14ac:dyDescent="0.25">
      <c r="A275" s="4"/>
      <c r="B275" s="114"/>
      <c r="C275" s="3"/>
      <c r="E275" s="10"/>
      <c r="F275" s="10"/>
      <c r="G275" s="10"/>
      <c r="H275" s="10"/>
      <c r="I275" s="10"/>
    </row>
    <row r="276" spans="1:9" x14ac:dyDescent="0.25">
      <c r="A276" s="4"/>
      <c r="B276" s="114"/>
      <c r="C276" s="3"/>
      <c r="E276" s="10"/>
      <c r="F276" s="10"/>
      <c r="G276" s="10"/>
      <c r="H276" s="10"/>
      <c r="I276" s="10"/>
    </row>
    <row r="277" spans="1:9" x14ac:dyDescent="0.25">
      <c r="A277" s="9"/>
      <c r="B277" s="108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6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8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6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4"/>
      <c r="C283" s="3"/>
      <c r="E283" s="10"/>
      <c r="F283" s="10"/>
      <c r="G283" s="10"/>
      <c r="H283" s="10"/>
      <c r="I283" s="10"/>
    </row>
    <row r="284" spans="1:9" x14ac:dyDescent="0.25">
      <c r="A284" s="4"/>
      <c r="B284" s="114"/>
      <c r="C284" s="3"/>
      <c r="E284" s="10"/>
      <c r="F284" s="10"/>
      <c r="G284" s="10"/>
      <c r="H284" s="10"/>
      <c r="I284" s="10"/>
    </row>
    <row r="285" spans="1:9" x14ac:dyDescent="0.25">
      <c r="A285" s="9"/>
      <c r="B285" s="108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6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8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6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4"/>
      <c r="C292" s="3"/>
      <c r="E292" s="10"/>
      <c r="F292" s="10"/>
      <c r="G292" s="10"/>
      <c r="H292" s="10"/>
      <c r="I292" s="10"/>
    </row>
    <row r="293" spans="1:9" x14ac:dyDescent="0.25">
      <c r="A293" s="4"/>
      <c r="B293" s="114"/>
      <c r="C293" s="3"/>
      <c r="E293" s="10"/>
      <c r="F293" s="10"/>
      <c r="G293" s="10"/>
      <c r="H293" s="10"/>
      <c r="I293" s="10"/>
    </row>
    <row r="294" spans="1:9" x14ac:dyDescent="0.25">
      <c r="A294" s="9"/>
      <c r="B294" s="108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S725"/>
  <sheetViews>
    <sheetView zoomScaleNormal="100" workbookViewId="0">
      <pane ySplit="6" topLeftCell="A7" activePane="bottomLeft" state="frozen"/>
      <selection pane="bottomLeft" activeCell="D109" sqref="D109:E109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1" customWidth="1"/>
    <col min="3" max="3" width="17" style="8" customWidth="1"/>
    <col min="4" max="4" width="19.5703125" style="26" customWidth="1"/>
    <col min="5" max="5" width="21.5703125" style="8" bestFit="1" customWidth="1"/>
    <col min="6" max="7" width="21.140625" style="8" bestFit="1" customWidth="1"/>
    <col min="8" max="9" width="19.5703125" style="8" bestFit="1" customWidth="1"/>
    <col min="10" max="10" width="18.42578125" style="8" bestFit="1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8" s="7" customFormat="1" ht="15.75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8" s="7" customFormat="1" ht="15.75" x14ac:dyDescent="0.25">
      <c r="A3" s="262" t="s">
        <v>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</row>
    <row r="4" spans="1:18" s="9" customFormat="1" ht="15.75" x14ac:dyDescent="0.25">
      <c r="A4" s="265" t="s">
        <v>444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8" s="5" customFormat="1" x14ac:dyDescent="0.25">
      <c r="B5" s="108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0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7" customFormat="1" ht="15.75" thickTop="1" x14ac:dyDescent="0.25">
      <c r="A7" s="221" t="s">
        <v>401</v>
      </c>
      <c r="B7" s="221" t="s">
        <v>396</v>
      </c>
      <c r="C7" s="221" t="s">
        <v>399</v>
      </c>
      <c r="D7" s="221" t="s">
        <v>399</v>
      </c>
      <c r="E7" s="222">
        <v>2194956204</v>
      </c>
      <c r="F7" s="222">
        <v>1936273575</v>
      </c>
      <c r="G7" s="222">
        <v>1927497957.5</v>
      </c>
      <c r="H7" s="222">
        <v>134163423.3</v>
      </c>
      <c r="I7" s="222">
        <v>679646935.42999995</v>
      </c>
      <c r="J7" s="222">
        <v>32052213.300000001</v>
      </c>
      <c r="K7" s="222">
        <v>651909195.10000002</v>
      </c>
      <c r="L7" s="222">
        <v>651906195.10000002</v>
      </c>
      <c r="M7" s="222">
        <v>438501807.87</v>
      </c>
      <c r="N7" s="222">
        <v>429726190.37</v>
      </c>
      <c r="O7" s="228">
        <f>+K7/F7</f>
        <v>0.33668237976134135</v>
      </c>
      <c r="P7" s="28">
        <f>P27+P59+P79+P74</f>
        <v>973412595</v>
      </c>
      <c r="Q7" s="28">
        <f>Q27+Q59+Q79+Q74</f>
        <v>174756954.93000001</v>
      </c>
      <c r="R7" s="233">
        <f>+Q7/P7</f>
        <v>0.1795301969870238</v>
      </c>
    </row>
    <row r="8" spans="1:18" s="97" customFormat="1" x14ac:dyDescent="0.25">
      <c r="A8" s="213" t="s">
        <v>401</v>
      </c>
      <c r="B8" s="213" t="s">
        <v>396</v>
      </c>
      <c r="C8" s="213" t="s">
        <v>54</v>
      </c>
      <c r="D8" s="213" t="s">
        <v>22</v>
      </c>
      <c r="E8" s="214">
        <v>928918748</v>
      </c>
      <c r="F8" s="214">
        <v>831067667</v>
      </c>
      <c r="G8" s="214">
        <v>829519613</v>
      </c>
      <c r="H8" s="214">
        <v>0</v>
      </c>
      <c r="I8" s="214">
        <v>56730329</v>
      </c>
      <c r="J8" s="214">
        <v>0</v>
      </c>
      <c r="K8" s="214">
        <v>412534395.52999997</v>
      </c>
      <c r="L8" s="214">
        <v>412534395.52999997</v>
      </c>
      <c r="M8" s="214">
        <v>361802942.47000003</v>
      </c>
      <c r="N8" s="214">
        <v>360254888.47000003</v>
      </c>
      <c r="O8" s="92">
        <f t="shared" ref="O8:O70" si="0">+K8/F8</f>
        <v>0.49639086191281218</v>
      </c>
      <c r="P8" s="28"/>
      <c r="Q8" s="28"/>
      <c r="R8" s="96"/>
    </row>
    <row r="9" spans="1:18" s="97" customFormat="1" x14ac:dyDescent="0.25">
      <c r="A9" s="215" t="s">
        <v>401</v>
      </c>
      <c r="B9" s="215" t="s">
        <v>396</v>
      </c>
      <c r="C9" s="215" t="s">
        <v>55</v>
      </c>
      <c r="D9" s="215" t="s">
        <v>56</v>
      </c>
      <c r="E9" s="216">
        <v>368232800</v>
      </c>
      <c r="F9" s="216">
        <v>325079450</v>
      </c>
      <c r="G9" s="216">
        <v>325079450</v>
      </c>
      <c r="H9" s="216">
        <v>0</v>
      </c>
      <c r="I9" s="216">
        <v>0</v>
      </c>
      <c r="J9" s="216">
        <v>0</v>
      </c>
      <c r="K9" s="216">
        <v>174606328.63</v>
      </c>
      <c r="L9" s="216">
        <v>174606328.63</v>
      </c>
      <c r="M9" s="216">
        <v>150473121.37</v>
      </c>
      <c r="N9" s="216">
        <v>150473121.37</v>
      </c>
      <c r="O9" s="92">
        <f t="shared" si="0"/>
        <v>0.53711893701678159</v>
      </c>
      <c r="P9" s="93"/>
      <c r="Q9" s="93"/>
      <c r="R9" s="92"/>
    </row>
    <row r="10" spans="1:18" s="98" customFormat="1" x14ac:dyDescent="0.25">
      <c r="A10" s="215" t="s">
        <v>401</v>
      </c>
      <c r="B10" s="215" t="s">
        <v>396</v>
      </c>
      <c r="C10" s="215" t="s">
        <v>57</v>
      </c>
      <c r="D10" s="215" t="s">
        <v>58</v>
      </c>
      <c r="E10" s="216">
        <v>353232800</v>
      </c>
      <c r="F10" s="216">
        <v>310079450</v>
      </c>
      <c r="G10" s="216">
        <v>310079450</v>
      </c>
      <c r="H10" s="216">
        <v>0</v>
      </c>
      <c r="I10" s="216">
        <v>0</v>
      </c>
      <c r="J10" s="216">
        <v>0</v>
      </c>
      <c r="K10" s="216">
        <v>170426896.97</v>
      </c>
      <c r="L10" s="216">
        <v>170426896.97</v>
      </c>
      <c r="M10" s="216">
        <v>139652553.03</v>
      </c>
      <c r="N10" s="216">
        <v>139652553.03</v>
      </c>
      <c r="O10" s="92">
        <f t="shared" si="0"/>
        <v>0.54962332063604991</v>
      </c>
      <c r="P10" s="93"/>
      <c r="Q10" s="93"/>
      <c r="R10" s="92"/>
    </row>
    <row r="11" spans="1:18" s="98" customFormat="1" x14ac:dyDescent="0.25">
      <c r="A11" s="215" t="s">
        <v>401</v>
      </c>
      <c r="B11" s="215" t="s">
        <v>396</v>
      </c>
      <c r="C11" s="215" t="s">
        <v>59</v>
      </c>
      <c r="D11" s="215" t="s">
        <v>60</v>
      </c>
      <c r="E11" s="216">
        <v>15000000</v>
      </c>
      <c r="F11" s="216">
        <v>15000000</v>
      </c>
      <c r="G11" s="216">
        <v>15000000</v>
      </c>
      <c r="H11" s="216">
        <v>0</v>
      </c>
      <c r="I11" s="216">
        <v>0</v>
      </c>
      <c r="J11" s="216">
        <v>0</v>
      </c>
      <c r="K11" s="216">
        <v>4179431.66</v>
      </c>
      <c r="L11" s="216">
        <v>4179431.66</v>
      </c>
      <c r="M11" s="216">
        <v>10820568.34</v>
      </c>
      <c r="N11" s="216">
        <v>10820568.34</v>
      </c>
      <c r="O11" s="92">
        <f t="shared" si="0"/>
        <v>0.27862877733333336</v>
      </c>
      <c r="P11" s="93"/>
      <c r="Q11" s="93"/>
      <c r="R11" s="92"/>
    </row>
    <row r="12" spans="1:18" s="98" customFormat="1" x14ac:dyDescent="0.25">
      <c r="A12" s="215" t="s">
        <v>401</v>
      </c>
      <c r="B12" s="215" t="s">
        <v>396</v>
      </c>
      <c r="C12" s="215" t="s">
        <v>61</v>
      </c>
      <c r="D12" s="215" t="s">
        <v>62</v>
      </c>
      <c r="E12" s="216">
        <v>28000000</v>
      </c>
      <c r="F12" s="216">
        <v>21128602</v>
      </c>
      <c r="G12" s="216">
        <v>19580548</v>
      </c>
      <c r="H12" s="216">
        <v>0</v>
      </c>
      <c r="I12" s="216">
        <v>0</v>
      </c>
      <c r="J12" s="216">
        <v>0</v>
      </c>
      <c r="K12" s="216">
        <v>5827783</v>
      </c>
      <c r="L12" s="216">
        <v>5827783</v>
      </c>
      <c r="M12" s="216">
        <v>15300819</v>
      </c>
      <c r="N12" s="216">
        <v>13752765</v>
      </c>
      <c r="O12" s="92">
        <f t="shared" si="0"/>
        <v>0.27582435411486289</v>
      </c>
      <c r="P12" s="93"/>
      <c r="Q12" s="93"/>
      <c r="R12" s="92"/>
    </row>
    <row r="13" spans="1:18" s="98" customFormat="1" x14ac:dyDescent="0.25">
      <c r="A13" s="215" t="s">
        <v>401</v>
      </c>
      <c r="B13" s="215" t="s">
        <v>396</v>
      </c>
      <c r="C13" s="215" t="s">
        <v>63</v>
      </c>
      <c r="D13" s="215" t="s">
        <v>64</v>
      </c>
      <c r="E13" s="216">
        <v>28000000</v>
      </c>
      <c r="F13" s="216">
        <v>21128602</v>
      </c>
      <c r="G13" s="216">
        <v>19580548</v>
      </c>
      <c r="H13" s="216">
        <v>0</v>
      </c>
      <c r="I13" s="216">
        <v>0</v>
      </c>
      <c r="J13" s="216">
        <v>0</v>
      </c>
      <c r="K13" s="216">
        <v>5827783</v>
      </c>
      <c r="L13" s="216">
        <v>5827783</v>
      </c>
      <c r="M13" s="216">
        <v>15300819</v>
      </c>
      <c r="N13" s="216">
        <v>13752765</v>
      </c>
      <c r="O13" s="92">
        <f t="shared" si="0"/>
        <v>0.27582435411486289</v>
      </c>
      <c r="P13" s="93"/>
      <c r="Q13" s="93"/>
      <c r="R13" s="92"/>
    </row>
    <row r="14" spans="1:18" s="98" customFormat="1" x14ac:dyDescent="0.25">
      <c r="A14" s="215" t="s">
        <v>401</v>
      </c>
      <c r="B14" s="215" t="s">
        <v>396</v>
      </c>
      <c r="C14" s="215" t="s">
        <v>65</v>
      </c>
      <c r="D14" s="215" t="s">
        <v>66</v>
      </c>
      <c r="E14" s="216">
        <v>390864467</v>
      </c>
      <c r="F14" s="216">
        <v>359415132</v>
      </c>
      <c r="G14" s="216">
        <v>359415132</v>
      </c>
      <c r="H14" s="216">
        <v>0</v>
      </c>
      <c r="I14" s="216">
        <v>0</v>
      </c>
      <c r="J14" s="216">
        <v>0</v>
      </c>
      <c r="K14" s="216">
        <v>164131081.90000001</v>
      </c>
      <c r="L14" s="216">
        <v>164131081.90000001</v>
      </c>
      <c r="M14" s="216">
        <v>195284050.09999999</v>
      </c>
      <c r="N14" s="216">
        <v>195284050.09999999</v>
      </c>
      <c r="O14" s="92">
        <f t="shared" si="0"/>
        <v>0.45666157956866438</v>
      </c>
      <c r="P14" s="93"/>
      <c r="Q14" s="93"/>
      <c r="R14" s="92"/>
    </row>
    <row r="15" spans="1:18" s="98" customFormat="1" x14ac:dyDescent="0.25">
      <c r="A15" s="215" t="s">
        <v>401</v>
      </c>
      <c r="B15" s="215" t="s">
        <v>396</v>
      </c>
      <c r="C15" s="215" t="s">
        <v>67</v>
      </c>
      <c r="D15" s="215" t="s">
        <v>68</v>
      </c>
      <c r="E15" s="216">
        <v>100500000</v>
      </c>
      <c r="F15" s="216">
        <v>95440860</v>
      </c>
      <c r="G15" s="216">
        <v>95440860</v>
      </c>
      <c r="H15" s="216">
        <v>0</v>
      </c>
      <c r="I15" s="216">
        <v>0</v>
      </c>
      <c r="J15" s="216">
        <v>0</v>
      </c>
      <c r="K15" s="216">
        <v>42612545.5</v>
      </c>
      <c r="L15" s="216">
        <v>42612545.5</v>
      </c>
      <c r="M15" s="216">
        <v>52828314.5</v>
      </c>
      <c r="N15" s="216">
        <v>52828314.5</v>
      </c>
      <c r="O15" s="92">
        <f t="shared" si="0"/>
        <v>0.44648115597449561</v>
      </c>
      <c r="P15" s="93"/>
      <c r="Q15" s="93"/>
      <c r="R15" s="92"/>
    </row>
    <row r="16" spans="1:18" s="98" customFormat="1" x14ac:dyDescent="0.25">
      <c r="A16" s="215" t="s">
        <v>401</v>
      </c>
      <c r="B16" s="215" t="s">
        <v>396</v>
      </c>
      <c r="C16" s="215" t="s">
        <v>69</v>
      </c>
      <c r="D16" s="215" t="s">
        <v>70</v>
      </c>
      <c r="E16" s="216">
        <v>145733625</v>
      </c>
      <c r="F16" s="216">
        <v>129635197</v>
      </c>
      <c r="G16" s="216">
        <v>129635197</v>
      </c>
      <c r="H16" s="216">
        <v>0</v>
      </c>
      <c r="I16" s="216">
        <v>0</v>
      </c>
      <c r="J16" s="216">
        <v>0</v>
      </c>
      <c r="K16" s="216">
        <v>61355064.729999997</v>
      </c>
      <c r="L16" s="216">
        <v>61355064.729999997</v>
      </c>
      <c r="M16" s="216">
        <v>68280132.269999996</v>
      </c>
      <c r="N16" s="216">
        <v>68280132.269999996</v>
      </c>
      <c r="O16" s="92">
        <f t="shared" si="0"/>
        <v>0.47329017234416665</v>
      </c>
      <c r="P16" s="93"/>
      <c r="Q16" s="93"/>
      <c r="R16" s="92"/>
    </row>
    <row r="17" spans="1:18" s="98" customFormat="1" x14ac:dyDescent="0.25">
      <c r="A17" s="215" t="s">
        <v>401</v>
      </c>
      <c r="B17" s="215" t="s">
        <v>396</v>
      </c>
      <c r="C17" s="215" t="s">
        <v>73</v>
      </c>
      <c r="D17" s="215" t="s">
        <v>74</v>
      </c>
      <c r="E17" s="216">
        <v>47823248</v>
      </c>
      <c r="F17" s="216">
        <v>47823248</v>
      </c>
      <c r="G17" s="216">
        <v>47823248</v>
      </c>
      <c r="H17" s="216">
        <v>0</v>
      </c>
      <c r="I17" s="216">
        <v>0</v>
      </c>
      <c r="J17" s="216">
        <v>0</v>
      </c>
      <c r="K17" s="216">
        <v>44050141.009999998</v>
      </c>
      <c r="L17" s="216">
        <v>44050141.009999998</v>
      </c>
      <c r="M17" s="216">
        <v>3773106.99</v>
      </c>
      <c r="N17" s="216">
        <v>3773106.99</v>
      </c>
      <c r="O17" s="92">
        <f t="shared" si="0"/>
        <v>0.92110307961516957</v>
      </c>
      <c r="P17" s="93"/>
      <c r="Q17" s="93"/>
      <c r="R17" s="92"/>
    </row>
    <row r="18" spans="1:18" s="98" customFormat="1" x14ac:dyDescent="0.25">
      <c r="A18" s="215" t="s">
        <v>401</v>
      </c>
      <c r="B18" s="215" t="s">
        <v>396</v>
      </c>
      <c r="C18" s="215" t="s">
        <v>75</v>
      </c>
      <c r="D18" s="215" t="s">
        <v>76</v>
      </c>
      <c r="E18" s="216">
        <v>37000000</v>
      </c>
      <c r="F18" s="216">
        <v>33704150</v>
      </c>
      <c r="G18" s="216">
        <v>33704150</v>
      </c>
      <c r="H18" s="216">
        <v>0</v>
      </c>
      <c r="I18" s="216">
        <v>0</v>
      </c>
      <c r="J18" s="216">
        <v>0</v>
      </c>
      <c r="K18" s="216">
        <v>16113330.66</v>
      </c>
      <c r="L18" s="216">
        <v>16113330.66</v>
      </c>
      <c r="M18" s="216">
        <v>17590819.34</v>
      </c>
      <c r="N18" s="216">
        <v>17590819.34</v>
      </c>
      <c r="O18" s="92">
        <f t="shared" si="0"/>
        <v>0.47808150212955974</v>
      </c>
      <c r="P18" s="93"/>
      <c r="Q18" s="93"/>
      <c r="R18" s="92"/>
    </row>
    <row r="19" spans="1:18" s="98" customFormat="1" x14ac:dyDescent="0.25">
      <c r="A19" s="215" t="s">
        <v>401</v>
      </c>
      <c r="B19" s="215" t="s">
        <v>397</v>
      </c>
      <c r="C19" s="215" t="s">
        <v>71</v>
      </c>
      <c r="D19" s="215" t="s">
        <v>72</v>
      </c>
      <c r="E19" s="216">
        <v>59807594</v>
      </c>
      <c r="F19" s="216">
        <v>52811677</v>
      </c>
      <c r="G19" s="216">
        <v>52811677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52811677</v>
      </c>
      <c r="N19" s="216">
        <v>52811677</v>
      </c>
      <c r="O19" s="92">
        <v>0</v>
      </c>
      <c r="P19" s="93"/>
      <c r="Q19" s="93"/>
      <c r="R19" s="92"/>
    </row>
    <row r="20" spans="1:18" s="98" customFormat="1" x14ac:dyDescent="0.25">
      <c r="A20" s="215" t="s">
        <v>401</v>
      </c>
      <c r="B20" s="215" t="s">
        <v>396</v>
      </c>
      <c r="C20" s="215" t="s">
        <v>77</v>
      </c>
      <c r="D20" s="215" t="s">
        <v>78</v>
      </c>
      <c r="E20" s="216">
        <v>70910740</v>
      </c>
      <c r="F20" s="216">
        <v>62722241</v>
      </c>
      <c r="G20" s="216">
        <v>62722241</v>
      </c>
      <c r="H20" s="216">
        <v>0</v>
      </c>
      <c r="I20" s="216">
        <v>27915334</v>
      </c>
      <c r="J20" s="216">
        <v>0</v>
      </c>
      <c r="K20" s="216">
        <v>34061955</v>
      </c>
      <c r="L20" s="216">
        <v>34061955</v>
      </c>
      <c r="M20" s="216">
        <v>744952</v>
      </c>
      <c r="N20" s="216">
        <v>744952</v>
      </c>
      <c r="O20" s="92">
        <f t="shared" si="0"/>
        <v>0.54306023600145281</v>
      </c>
      <c r="P20" s="93"/>
      <c r="Q20" s="93"/>
      <c r="R20" s="92"/>
    </row>
    <row r="21" spans="1:18" s="98" customFormat="1" x14ac:dyDescent="0.25">
      <c r="A21" s="215" t="s">
        <v>401</v>
      </c>
      <c r="B21" s="215" t="s">
        <v>396</v>
      </c>
      <c r="C21" s="215" t="s">
        <v>81</v>
      </c>
      <c r="D21" s="215" t="s">
        <v>407</v>
      </c>
      <c r="E21" s="216">
        <v>67274292</v>
      </c>
      <c r="F21" s="216">
        <v>59505716</v>
      </c>
      <c r="G21" s="216">
        <v>59505716</v>
      </c>
      <c r="H21" s="216">
        <v>0</v>
      </c>
      <c r="I21" s="216">
        <v>26625622</v>
      </c>
      <c r="J21" s="216">
        <v>0</v>
      </c>
      <c r="K21" s="216">
        <v>32315219</v>
      </c>
      <c r="L21" s="216">
        <v>32315219</v>
      </c>
      <c r="M21" s="216">
        <v>564875</v>
      </c>
      <c r="N21" s="216">
        <v>564875</v>
      </c>
      <c r="O21" s="92">
        <f t="shared" si="0"/>
        <v>0.54306075402907517</v>
      </c>
      <c r="P21" s="93"/>
      <c r="Q21" s="93"/>
      <c r="R21" s="92"/>
    </row>
    <row r="22" spans="1:18" s="98" customFormat="1" x14ac:dyDescent="0.25">
      <c r="A22" s="215" t="s">
        <v>401</v>
      </c>
      <c r="B22" s="215" t="s">
        <v>396</v>
      </c>
      <c r="C22" s="215" t="s">
        <v>86</v>
      </c>
      <c r="D22" s="215" t="s">
        <v>376</v>
      </c>
      <c r="E22" s="216">
        <v>3636448</v>
      </c>
      <c r="F22" s="216">
        <v>3216525</v>
      </c>
      <c r="G22" s="216">
        <v>3216525</v>
      </c>
      <c r="H22" s="216">
        <v>0</v>
      </c>
      <c r="I22" s="216">
        <v>1289712</v>
      </c>
      <c r="J22" s="216">
        <v>0</v>
      </c>
      <c r="K22" s="216">
        <v>1746736</v>
      </c>
      <c r="L22" s="216">
        <v>1746736</v>
      </c>
      <c r="M22" s="216">
        <v>180077</v>
      </c>
      <c r="N22" s="216">
        <v>180077</v>
      </c>
      <c r="O22" s="92">
        <f t="shared" si="0"/>
        <v>0.5430506524898765</v>
      </c>
      <c r="P22" s="93"/>
      <c r="Q22" s="93"/>
      <c r="R22" s="92"/>
    </row>
    <row r="23" spans="1:18" s="98" customFormat="1" x14ac:dyDescent="0.25">
      <c r="A23" s="215" t="s">
        <v>401</v>
      </c>
      <c r="B23" s="215" t="s">
        <v>396</v>
      </c>
      <c r="C23" s="215" t="s">
        <v>89</v>
      </c>
      <c r="D23" s="215" t="s">
        <v>90</v>
      </c>
      <c r="E23" s="216">
        <v>70910741</v>
      </c>
      <c r="F23" s="216">
        <v>62722242</v>
      </c>
      <c r="G23" s="216">
        <v>62722242</v>
      </c>
      <c r="H23" s="216">
        <v>0</v>
      </c>
      <c r="I23" s="216">
        <v>28814995</v>
      </c>
      <c r="J23" s="216">
        <v>0</v>
      </c>
      <c r="K23" s="216">
        <v>33907247</v>
      </c>
      <c r="L23" s="216">
        <v>33907247</v>
      </c>
      <c r="M23" s="216">
        <v>0</v>
      </c>
      <c r="N23" s="216">
        <v>0</v>
      </c>
      <c r="O23" s="92">
        <f t="shared" si="0"/>
        <v>0.54059367010509607</v>
      </c>
      <c r="P23" s="93"/>
      <c r="Q23" s="93"/>
      <c r="R23" s="92"/>
    </row>
    <row r="24" spans="1:18" s="98" customFormat="1" x14ac:dyDescent="0.25">
      <c r="A24" s="215" t="s">
        <v>401</v>
      </c>
      <c r="B24" s="215" t="s">
        <v>396</v>
      </c>
      <c r="C24" s="215" t="s">
        <v>93</v>
      </c>
      <c r="D24" s="215" t="s">
        <v>408</v>
      </c>
      <c r="E24" s="216">
        <v>38182707</v>
      </c>
      <c r="F24" s="216">
        <v>33773515</v>
      </c>
      <c r="G24" s="216">
        <v>33773515</v>
      </c>
      <c r="H24" s="216">
        <v>0</v>
      </c>
      <c r="I24" s="216">
        <v>15586954</v>
      </c>
      <c r="J24" s="216">
        <v>0</v>
      </c>
      <c r="K24" s="216">
        <v>18186561</v>
      </c>
      <c r="L24" s="216">
        <v>18186561</v>
      </c>
      <c r="M24" s="216">
        <v>0</v>
      </c>
      <c r="N24" s="216">
        <v>0</v>
      </c>
      <c r="O24" s="92">
        <f t="shared" si="0"/>
        <v>0.53848588161463207</v>
      </c>
      <c r="P24" s="93"/>
      <c r="Q24" s="93"/>
      <c r="R24" s="92"/>
    </row>
    <row r="25" spans="1:18" s="98" customFormat="1" x14ac:dyDescent="0.25">
      <c r="A25" s="215" t="s">
        <v>401</v>
      </c>
      <c r="B25" s="215" t="s">
        <v>396</v>
      </c>
      <c r="C25" s="215" t="s">
        <v>98</v>
      </c>
      <c r="D25" s="215" t="s">
        <v>409</v>
      </c>
      <c r="E25" s="216">
        <v>10909345</v>
      </c>
      <c r="F25" s="216">
        <v>9649576</v>
      </c>
      <c r="G25" s="216">
        <v>9649576</v>
      </c>
      <c r="H25" s="216">
        <v>0</v>
      </c>
      <c r="I25" s="216">
        <v>4409359</v>
      </c>
      <c r="J25" s="216">
        <v>0</v>
      </c>
      <c r="K25" s="216">
        <v>5240217</v>
      </c>
      <c r="L25" s="216">
        <v>5240217</v>
      </c>
      <c r="M25" s="216">
        <v>0</v>
      </c>
      <c r="N25" s="216">
        <v>0</v>
      </c>
      <c r="O25" s="92">
        <f t="shared" si="0"/>
        <v>0.5430515288961919</v>
      </c>
      <c r="P25" s="93"/>
      <c r="Q25" s="93"/>
      <c r="R25" s="92"/>
    </row>
    <row r="26" spans="1:18" s="98" customFormat="1" x14ac:dyDescent="0.25">
      <c r="A26" s="215" t="s">
        <v>401</v>
      </c>
      <c r="B26" s="215" t="s">
        <v>396</v>
      </c>
      <c r="C26" s="215" t="s">
        <v>103</v>
      </c>
      <c r="D26" s="215" t="s">
        <v>410</v>
      </c>
      <c r="E26" s="216">
        <v>21818689</v>
      </c>
      <c r="F26" s="216">
        <v>19299151</v>
      </c>
      <c r="G26" s="216">
        <v>19299151</v>
      </c>
      <c r="H26" s="216">
        <v>0</v>
      </c>
      <c r="I26" s="216">
        <v>8818682</v>
      </c>
      <c r="J26" s="216">
        <v>0</v>
      </c>
      <c r="K26" s="216">
        <v>10480469</v>
      </c>
      <c r="L26" s="216">
        <v>10480469</v>
      </c>
      <c r="M26" s="216">
        <v>0</v>
      </c>
      <c r="N26" s="216">
        <v>0</v>
      </c>
      <c r="O26" s="92">
        <f t="shared" si="0"/>
        <v>0.54305337058609471</v>
      </c>
      <c r="P26" s="93"/>
      <c r="Q26" s="93"/>
      <c r="R26" s="92"/>
    </row>
    <row r="27" spans="1:18" s="97" customFormat="1" x14ac:dyDescent="0.25">
      <c r="A27" s="213" t="s">
        <v>401</v>
      </c>
      <c r="B27" s="213" t="s">
        <v>396</v>
      </c>
      <c r="C27" s="213" t="s">
        <v>108</v>
      </c>
      <c r="D27" s="213" t="s">
        <v>109</v>
      </c>
      <c r="E27" s="214">
        <v>580700000</v>
      </c>
      <c r="F27" s="214">
        <v>472262595</v>
      </c>
      <c r="G27" s="214">
        <v>469077820</v>
      </c>
      <c r="H27" s="214">
        <v>133927253.3</v>
      </c>
      <c r="I27" s="214">
        <v>185234389.11000001</v>
      </c>
      <c r="J27" s="214">
        <v>32052213.300000001</v>
      </c>
      <c r="K27" s="214">
        <v>73587847.719999999</v>
      </c>
      <c r="L27" s="214">
        <v>73587847.719999999</v>
      </c>
      <c r="M27" s="214">
        <v>47460891.57</v>
      </c>
      <c r="N27" s="214">
        <v>44276116.57</v>
      </c>
      <c r="O27" s="92">
        <f t="shared" si="0"/>
        <v>0.15581976743256576</v>
      </c>
      <c r="P27" s="28">
        <f>+F27</f>
        <v>472262595</v>
      </c>
      <c r="Q27" s="28">
        <f>+K27</f>
        <v>73587847.719999999</v>
      </c>
      <c r="R27" s="96">
        <f>+Q27/P27</f>
        <v>0.15581976743256576</v>
      </c>
    </row>
    <row r="28" spans="1:18" s="98" customFormat="1" x14ac:dyDescent="0.25">
      <c r="A28" s="215" t="s">
        <v>401</v>
      </c>
      <c r="B28" s="215" t="s">
        <v>396</v>
      </c>
      <c r="C28" s="215" t="s">
        <v>110</v>
      </c>
      <c r="D28" s="215" t="s">
        <v>111</v>
      </c>
      <c r="E28" s="216">
        <v>6925000</v>
      </c>
      <c r="F28" s="216">
        <v>6925000</v>
      </c>
      <c r="G28" s="216">
        <v>6925000</v>
      </c>
      <c r="H28" s="216">
        <v>0</v>
      </c>
      <c r="I28" s="216">
        <v>1133767.42</v>
      </c>
      <c r="J28" s="216">
        <v>0</v>
      </c>
      <c r="K28" s="216">
        <v>2267534.84</v>
      </c>
      <c r="L28" s="216">
        <v>2267534.84</v>
      </c>
      <c r="M28" s="216">
        <v>3523697.74</v>
      </c>
      <c r="N28" s="216">
        <v>3523697.74</v>
      </c>
      <c r="O28" s="92">
        <f t="shared" si="0"/>
        <v>0.32744185415162452</v>
      </c>
      <c r="P28" s="93">
        <f>+F28</f>
        <v>6925000</v>
      </c>
      <c r="Q28" s="93">
        <f>+K28</f>
        <v>2267534.84</v>
      </c>
      <c r="R28" s="92">
        <f>+Q28/P28</f>
        <v>0.32744185415162452</v>
      </c>
    </row>
    <row r="29" spans="1:18" s="97" customFormat="1" x14ac:dyDescent="0.25">
      <c r="A29" s="215" t="s">
        <v>401</v>
      </c>
      <c r="B29" s="215" t="s">
        <v>396</v>
      </c>
      <c r="C29" s="215" t="s">
        <v>112</v>
      </c>
      <c r="D29" s="215" t="s">
        <v>113</v>
      </c>
      <c r="E29" s="216">
        <v>6925000</v>
      </c>
      <c r="F29" s="216">
        <v>6925000</v>
      </c>
      <c r="G29" s="216">
        <v>6925000</v>
      </c>
      <c r="H29" s="216">
        <v>0</v>
      </c>
      <c r="I29" s="216">
        <v>1133767.42</v>
      </c>
      <c r="J29" s="216">
        <v>0</v>
      </c>
      <c r="K29" s="216">
        <v>2267534.84</v>
      </c>
      <c r="L29" s="216">
        <v>2267534.84</v>
      </c>
      <c r="M29" s="216">
        <v>3523697.74</v>
      </c>
      <c r="N29" s="216">
        <v>3523697.74</v>
      </c>
      <c r="O29" s="92">
        <f t="shared" si="0"/>
        <v>0.32744185415162452</v>
      </c>
      <c r="P29" s="93">
        <f t="shared" ref="P29:P70" si="1">+F29</f>
        <v>6925000</v>
      </c>
      <c r="Q29" s="93">
        <f t="shared" ref="Q29:Q58" si="2">+K29</f>
        <v>2267534.84</v>
      </c>
      <c r="R29" s="92">
        <f t="shared" ref="R29:R70" si="3">+Q29/P29</f>
        <v>0.32744185415162452</v>
      </c>
    </row>
    <row r="30" spans="1:18" s="98" customFormat="1" x14ac:dyDescent="0.25">
      <c r="A30" s="215" t="s">
        <v>401</v>
      </c>
      <c r="B30" s="215" t="s">
        <v>396</v>
      </c>
      <c r="C30" s="215" t="s">
        <v>120</v>
      </c>
      <c r="D30" s="215" t="s">
        <v>121</v>
      </c>
      <c r="E30" s="216">
        <v>18430200</v>
      </c>
      <c r="F30" s="216">
        <v>17800200</v>
      </c>
      <c r="G30" s="216">
        <v>17800200</v>
      </c>
      <c r="H30" s="216">
        <v>0</v>
      </c>
      <c r="I30" s="216">
        <v>4121721.92</v>
      </c>
      <c r="J30" s="216">
        <v>0</v>
      </c>
      <c r="K30" s="216">
        <v>4778378.08</v>
      </c>
      <c r="L30" s="216">
        <v>4778378.08</v>
      </c>
      <c r="M30" s="216">
        <v>8900100</v>
      </c>
      <c r="N30" s="216">
        <v>8900100</v>
      </c>
      <c r="O30" s="92">
        <f t="shared" si="0"/>
        <v>0.26844519050347748</v>
      </c>
      <c r="P30" s="93">
        <f t="shared" si="1"/>
        <v>17800200</v>
      </c>
      <c r="Q30" s="93">
        <f t="shared" si="2"/>
        <v>4778378.08</v>
      </c>
      <c r="R30" s="92">
        <f t="shared" si="3"/>
        <v>0.26844519050347748</v>
      </c>
    </row>
    <row r="31" spans="1:18" s="98" customFormat="1" x14ac:dyDescent="0.25">
      <c r="A31" s="215" t="s">
        <v>401</v>
      </c>
      <c r="B31" s="215" t="s">
        <v>396</v>
      </c>
      <c r="C31" s="215" t="s">
        <v>122</v>
      </c>
      <c r="D31" s="215" t="s">
        <v>123</v>
      </c>
      <c r="E31" s="216">
        <v>2752200</v>
      </c>
      <c r="F31" s="216">
        <v>2752200</v>
      </c>
      <c r="G31" s="216">
        <v>2752200</v>
      </c>
      <c r="H31" s="216">
        <v>0</v>
      </c>
      <c r="I31" s="216">
        <v>927148.6</v>
      </c>
      <c r="J31" s="216">
        <v>0</v>
      </c>
      <c r="K31" s="216">
        <v>448951.4</v>
      </c>
      <c r="L31" s="216">
        <v>448951.4</v>
      </c>
      <c r="M31" s="216">
        <v>1376100</v>
      </c>
      <c r="N31" s="216">
        <v>1376100</v>
      </c>
      <c r="O31" s="92">
        <f t="shared" si="0"/>
        <v>0.16312455490153333</v>
      </c>
      <c r="P31" s="93">
        <f t="shared" si="1"/>
        <v>2752200</v>
      </c>
      <c r="Q31" s="93">
        <f t="shared" si="2"/>
        <v>448951.4</v>
      </c>
      <c r="R31" s="92">
        <f t="shared" si="3"/>
        <v>0.16312455490153333</v>
      </c>
    </row>
    <row r="32" spans="1:18" s="98" customFormat="1" x14ac:dyDescent="0.25">
      <c r="A32" s="215" t="s">
        <v>401</v>
      </c>
      <c r="B32" s="215" t="s">
        <v>396</v>
      </c>
      <c r="C32" s="215" t="s">
        <v>124</v>
      </c>
      <c r="D32" s="215" t="s">
        <v>125</v>
      </c>
      <c r="E32" s="216">
        <v>8052000</v>
      </c>
      <c r="F32" s="216">
        <v>8052000</v>
      </c>
      <c r="G32" s="216">
        <v>8052000</v>
      </c>
      <c r="H32" s="216">
        <v>0</v>
      </c>
      <c r="I32" s="216">
        <v>1306358</v>
      </c>
      <c r="J32" s="216">
        <v>0</v>
      </c>
      <c r="K32" s="216">
        <v>2719642</v>
      </c>
      <c r="L32" s="216">
        <v>2719642</v>
      </c>
      <c r="M32" s="216">
        <v>4026000</v>
      </c>
      <c r="N32" s="216">
        <v>4026000</v>
      </c>
      <c r="O32" s="92">
        <f t="shared" si="0"/>
        <v>0.33775981122702436</v>
      </c>
      <c r="P32" s="93">
        <f t="shared" si="1"/>
        <v>8052000</v>
      </c>
      <c r="Q32" s="93">
        <f t="shared" si="2"/>
        <v>2719642</v>
      </c>
      <c r="R32" s="92">
        <f t="shared" si="3"/>
        <v>0.33775981122702436</v>
      </c>
    </row>
    <row r="33" spans="1:18" s="97" customFormat="1" x14ac:dyDescent="0.25">
      <c r="A33" s="215" t="s">
        <v>401</v>
      </c>
      <c r="B33" s="215" t="s">
        <v>396</v>
      </c>
      <c r="C33" s="215" t="s">
        <v>126</v>
      </c>
      <c r="D33" s="215" t="s">
        <v>127</v>
      </c>
      <c r="E33" s="216">
        <v>252000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92">
        <v>0</v>
      </c>
      <c r="P33" s="93">
        <f t="shared" si="1"/>
        <v>0</v>
      </c>
      <c r="Q33" s="93">
        <f t="shared" si="2"/>
        <v>0</v>
      </c>
      <c r="R33" s="92">
        <v>0</v>
      </c>
    </row>
    <row r="34" spans="1:18" s="98" customFormat="1" x14ac:dyDescent="0.25">
      <c r="A34" s="215" t="s">
        <v>401</v>
      </c>
      <c r="B34" s="215" t="s">
        <v>396</v>
      </c>
      <c r="C34" s="215" t="s">
        <v>128</v>
      </c>
      <c r="D34" s="215" t="s">
        <v>129</v>
      </c>
      <c r="E34" s="216">
        <v>6996000</v>
      </c>
      <c r="F34" s="216">
        <v>6996000</v>
      </c>
      <c r="G34" s="216">
        <v>6996000</v>
      </c>
      <c r="H34" s="216">
        <v>0</v>
      </c>
      <c r="I34" s="216">
        <v>1888215.32</v>
      </c>
      <c r="J34" s="216">
        <v>0</v>
      </c>
      <c r="K34" s="216">
        <v>1609784.68</v>
      </c>
      <c r="L34" s="216">
        <v>1609784.68</v>
      </c>
      <c r="M34" s="216">
        <v>3498000</v>
      </c>
      <c r="N34" s="216">
        <v>3498000</v>
      </c>
      <c r="O34" s="92">
        <f t="shared" si="0"/>
        <v>0.2301007261292167</v>
      </c>
      <c r="P34" s="93">
        <f t="shared" si="1"/>
        <v>6996000</v>
      </c>
      <c r="Q34" s="93">
        <f t="shared" si="2"/>
        <v>1609784.68</v>
      </c>
      <c r="R34" s="92">
        <f t="shared" si="3"/>
        <v>0.2301007261292167</v>
      </c>
    </row>
    <row r="35" spans="1:18" s="98" customFormat="1" x14ac:dyDescent="0.25">
      <c r="A35" s="215" t="s">
        <v>401</v>
      </c>
      <c r="B35" s="215" t="s">
        <v>396</v>
      </c>
      <c r="C35" s="215" t="s">
        <v>130</v>
      </c>
      <c r="D35" s="215" t="s">
        <v>131</v>
      </c>
      <c r="E35" s="216">
        <v>378000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92" t="e">
        <f t="shared" si="0"/>
        <v>#DIV/0!</v>
      </c>
      <c r="P35" s="93">
        <f t="shared" si="1"/>
        <v>0</v>
      </c>
      <c r="Q35" s="93">
        <f t="shared" si="2"/>
        <v>0</v>
      </c>
      <c r="R35" s="92" t="e">
        <f t="shared" si="3"/>
        <v>#DIV/0!</v>
      </c>
    </row>
    <row r="36" spans="1:18" s="98" customFormat="1" x14ac:dyDescent="0.25">
      <c r="A36" s="215" t="s">
        <v>401</v>
      </c>
      <c r="B36" s="215" t="s">
        <v>396</v>
      </c>
      <c r="C36" s="215" t="s">
        <v>132</v>
      </c>
      <c r="D36" s="215" t="s">
        <v>133</v>
      </c>
      <c r="E36" s="216">
        <v>1350000</v>
      </c>
      <c r="F36" s="216">
        <v>500000</v>
      </c>
      <c r="G36" s="216">
        <v>500000</v>
      </c>
      <c r="H36" s="216">
        <v>0</v>
      </c>
      <c r="I36" s="216">
        <v>500000</v>
      </c>
      <c r="J36" s="216">
        <v>0</v>
      </c>
      <c r="K36" s="216">
        <v>0</v>
      </c>
      <c r="L36" s="216">
        <v>0</v>
      </c>
      <c r="M36" s="216">
        <v>0</v>
      </c>
      <c r="N36" s="216">
        <v>0</v>
      </c>
      <c r="O36" s="92">
        <f t="shared" si="0"/>
        <v>0</v>
      </c>
      <c r="P36" s="93">
        <f t="shared" si="1"/>
        <v>500000</v>
      </c>
      <c r="Q36" s="93">
        <f t="shared" si="2"/>
        <v>0</v>
      </c>
      <c r="R36" s="92">
        <f t="shared" si="3"/>
        <v>0</v>
      </c>
    </row>
    <row r="37" spans="1:18" s="98" customFormat="1" x14ac:dyDescent="0.25">
      <c r="A37" s="215" t="s">
        <v>401</v>
      </c>
      <c r="B37" s="215" t="s">
        <v>396</v>
      </c>
      <c r="C37" s="215" t="s">
        <v>134</v>
      </c>
      <c r="D37" s="215" t="s">
        <v>135</v>
      </c>
      <c r="E37" s="216">
        <v>1000000</v>
      </c>
      <c r="F37" s="216">
        <v>500000</v>
      </c>
      <c r="G37" s="216">
        <v>500000</v>
      </c>
      <c r="H37" s="216">
        <v>0</v>
      </c>
      <c r="I37" s="216">
        <v>500000</v>
      </c>
      <c r="J37" s="216">
        <v>0</v>
      </c>
      <c r="K37" s="216">
        <v>0</v>
      </c>
      <c r="L37" s="216">
        <v>0</v>
      </c>
      <c r="M37" s="216">
        <v>0</v>
      </c>
      <c r="N37" s="216">
        <v>0</v>
      </c>
      <c r="O37" s="92">
        <v>0</v>
      </c>
      <c r="P37" s="93">
        <f t="shared" si="1"/>
        <v>500000</v>
      </c>
      <c r="Q37" s="93">
        <f t="shared" si="2"/>
        <v>0</v>
      </c>
      <c r="R37" s="92">
        <v>0</v>
      </c>
    </row>
    <row r="38" spans="1:18" s="98" customFormat="1" x14ac:dyDescent="0.25">
      <c r="A38" s="215" t="s">
        <v>401</v>
      </c>
      <c r="B38" s="215" t="s">
        <v>396</v>
      </c>
      <c r="C38" s="215" t="s">
        <v>144</v>
      </c>
      <c r="D38" s="215" t="s">
        <v>145</v>
      </c>
      <c r="E38" s="216">
        <v>350000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 t="e">
        <f t="shared" si="0"/>
        <v>#DIV/0!</v>
      </c>
      <c r="P38" s="93">
        <f t="shared" si="1"/>
        <v>0</v>
      </c>
      <c r="Q38" s="93">
        <f t="shared" si="2"/>
        <v>0</v>
      </c>
      <c r="R38" s="92" t="e">
        <f t="shared" si="3"/>
        <v>#DIV/0!</v>
      </c>
    </row>
    <row r="39" spans="1:18" s="98" customFormat="1" x14ac:dyDescent="0.25">
      <c r="A39" s="215" t="s">
        <v>401</v>
      </c>
      <c r="B39" s="215" t="s">
        <v>396</v>
      </c>
      <c r="C39" s="215" t="s">
        <v>146</v>
      </c>
      <c r="D39" s="215" t="s">
        <v>147</v>
      </c>
      <c r="E39" s="216">
        <v>467994800</v>
      </c>
      <c r="F39" s="216">
        <v>408667845</v>
      </c>
      <c r="G39" s="216">
        <v>408667845</v>
      </c>
      <c r="H39" s="216">
        <v>133927253.3</v>
      </c>
      <c r="I39" s="216">
        <v>165778566.00999999</v>
      </c>
      <c r="J39" s="216">
        <v>32052213.300000001</v>
      </c>
      <c r="K39" s="216">
        <v>56247816.030000001</v>
      </c>
      <c r="L39" s="216">
        <v>56247816.030000001</v>
      </c>
      <c r="M39" s="216">
        <v>20661996.359999999</v>
      </c>
      <c r="N39" s="216">
        <v>20661996.359999999</v>
      </c>
      <c r="O39" s="92">
        <f t="shared" si="0"/>
        <v>0.13763699962741135</v>
      </c>
      <c r="P39" s="93">
        <f t="shared" si="1"/>
        <v>408667845</v>
      </c>
      <c r="Q39" s="93">
        <f t="shared" si="2"/>
        <v>56247816.030000001</v>
      </c>
      <c r="R39" s="92">
        <f t="shared" si="3"/>
        <v>0.13763699962741135</v>
      </c>
    </row>
    <row r="40" spans="1:18" s="98" customFormat="1" x14ac:dyDescent="0.25">
      <c r="A40" s="215" t="s">
        <v>401</v>
      </c>
      <c r="B40" s="215" t="s">
        <v>396</v>
      </c>
      <c r="C40" s="215" t="s">
        <v>151</v>
      </c>
      <c r="D40" s="215" t="s">
        <v>152</v>
      </c>
      <c r="E40" s="216">
        <v>30000000</v>
      </c>
      <c r="F40" s="216">
        <v>43377440</v>
      </c>
      <c r="G40" s="216">
        <v>43377440</v>
      </c>
      <c r="H40" s="216">
        <v>18250000</v>
      </c>
      <c r="I40" s="216">
        <v>12000000</v>
      </c>
      <c r="J40" s="216">
        <v>0</v>
      </c>
      <c r="K40" s="216">
        <v>10712400</v>
      </c>
      <c r="L40" s="216">
        <v>10712400</v>
      </c>
      <c r="M40" s="216">
        <v>2415040</v>
      </c>
      <c r="N40" s="216">
        <v>2415040</v>
      </c>
      <c r="O40" s="92">
        <f t="shared" si="0"/>
        <v>0.24695786565551126</v>
      </c>
      <c r="P40" s="93">
        <f t="shared" si="1"/>
        <v>43377440</v>
      </c>
      <c r="Q40" s="93">
        <f t="shared" si="2"/>
        <v>10712400</v>
      </c>
      <c r="R40" s="92">
        <f t="shared" si="3"/>
        <v>0.24695786565551126</v>
      </c>
    </row>
    <row r="41" spans="1:18" s="98" customFormat="1" x14ac:dyDescent="0.25">
      <c r="A41" s="215" t="s">
        <v>401</v>
      </c>
      <c r="B41" s="215" t="s">
        <v>396</v>
      </c>
      <c r="C41" s="215" t="s">
        <v>154</v>
      </c>
      <c r="D41" s="215" t="s">
        <v>155</v>
      </c>
      <c r="E41" s="216">
        <v>86822000</v>
      </c>
      <c r="F41" s="216">
        <v>89822000</v>
      </c>
      <c r="G41" s="216">
        <v>89822000</v>
      </c>
      <c r="H41" s="216">
        <v>0</v>
      </c>
      <c r="I41" s="216">
        <v>37286290.310000002</v>
      </c>
      <c r="J41" s="216">
        <v>10722276.84</v>
      </c>
      <c r="K41" s="216">
        <v>30546363.109999999</v>
      </c>
      <c r="L41" s="216">
        <v>30546363.109999999</v>
      </c>
      <c r="M41" s="216">
        <v>11267069.74</v>
      </c>
      <c r="N41" s="216">
        <v>11267069.74</v>
      </c>
      <c r="O41" s="92">
        <f t="shared" si="0"/>
        <v>0.34007663055821513</v>
      </c>
      <c r="P41" s="93">
        <f t="shared" si="1"/>
        <v>89822000</v>
      </c>
      <c r="Q41" s="93">
        <f t="shared" si="2"/>
        <v>30546363.109999999</v>
      </c>
      <c r="R41" s="92">
        <f t="shared" si="3"/>
        <v>0.34007663055821513</v>
      </c>
    </row>
    <row r="42" spans="1:18" s="98" customFormat="1" x14ac:dyDescent="0.25">
      <c r="A42" s="215" t="s">
        <v>401</v>
      </c>
      <c r="B42" s="215" t="s">
        <v>396</v>
      </c>
      <c r="C42" s="215" t="s">
        <v>156</v>
      </c>
      <c r="D42" s="215" t="s">
        <v>157</v>
      </c>
      <c r="E42" s="216">
        <v>351172800</v>
      </c>
      <c r="F42" s="216">
        <v>275468405</v>
      </c>
      <c r="G42" s="216">
        <v>275468405</v>
      </c>
      <c r="H42" s="216">
        <v>115677253.3</v>
      </c>
      <c r="I42" s="216">
        <v>116492275.7</v>
      </c>
      <c r="J42" s="216">
        <v>21329936.460000001</v>
      </c>
      <c r="K42" s="216">
        <v>14989052.92</v>
      </c>
      <c r="L42" s="216">
        <v>14989052.92</v>
      </c>
      <c r="M42" s="216">
        <v>6979886.6200000001</v>
      </c>
      <c r="N42" s="216">
        <v>6979886.6200000001</v>
      </c>
      <c r="O42" s="92">
        <f t="shared" si="0"/>
        <v>5.4412965871712217E-2</v>
      </c>
      <c r="P42" s="93">
        <f t="shared" si="1"/>
        <v>275468405</v>
      </c>
      <c r="Q42" s="93">
        <f t="shared" si="2"/>
        <v>14989052.92</v>
      </c>
      <c r="R42" s="92">
        <f t="shared" si="3"/>
        <v>5.4412965871712217E-2</v>
      </c>
    </row>
    <row r="43" spans="1:18" s="98" customFormat="1" x14ac:dyDescent="0.25">
      <c r="A43" s="215" t="s">
        <v>401</v>
      </c>
      <c r="B43" s="215" t="s">
        <v>396</v>
      </c>
      <c r="C43" s="215" t="s">
        <v>158</v>
      </c>
      <c r="D43" s="215" t="s">
        <v>159</v>
      </c>
      <c r="E43" s="216">
        <v>38500000</v>
      </c>
      <c r="F43" s="216">
        <v>14641550</v>
      </c>
      <c r="G43" s="216">
        <v>12320775</v>
      </c>
      <c r="H43" s="216">
        <v>0</v>
      </c>
      <c r="I43" s="216">
        <v>2160077.2000000002</v>
      </c>
      <c r="J43" s="216">
        <v>0</v>
      </c>
      <c r="K43" s="216">
        <v>4871022.8</v>
      </c>
      <c r="L43" s="216">
        <v>4871022.8</v>
      </c>
      <c r="M43" s="216">
        <v>7610450</v>
      </c>
      <c r="N43" s="216">
        <v>5289675</v>
      </c>
      <c r="O43" s="92">
        <f t="shared" si="0"/>
        <v>0.33268491382401449</v>
      </c>
      <c r="P43" s="93">
        <f t="shared" si="1"/>
        <v>14641550</v>
      </c>
      <c r="Q43" s="93">
        <f t="shared" si="2"/>
        <v>4871022.8</v>
      </c>
      <c r="R43" s="92">
        <f t="shared" si="3"/>
        <v>0.33268491382401449</v>
      </c>
    </row>
    <row r="44" spans="1:18" s="98" customFormat="1" x14ac:dyDescent="0.25">
      <c r="A44" s="215" t="s">
        <v>401</v>
      </c>
      <c r="B44" s="215" t="s">
        <v>396</v>
      </c>
      <c r="C44" s="215" t="s">
        <v>160</v>
      </c>
      <c r="D44" s="215" t="s">
        <v>161</v>
      </c>
      <c r="E44" s="216">
        <v>3000000</v>
      </c>
      <c r="F44" s="216">
        <v>1980150</v>
      </c>
      <c r="G44" s="216">
        <v>1740075</v>
      </c>
      <c r="H44" s="216">
        <v>0</v>
      </c>
      <c r="I44" s="216">
        <v>403177.2</v>
      </c>
      <c r="J44" s="216">
        <v>0</v>
      </c>
      <c r="K44" s="216">
        <v>305122.8</v>
      </c>
      <c r="L44" s="216">
        <v>305122.8</v>
      </c>
      <c r="M44" s="216">
        <v>1271850</v>
      </c>
      <c r="N44" s="216">
        <v>1031775</v>
      </c>
      <c r="O44" s="92">
        <f t="shared" si="0"/>
        <v>0.15409075070070449</v>
      </c>
      <c r="P44" s="93">
        <f t="shared" si="1"/>
        <v>1980150</v>
      </c>
      <c r="Q44" s="93">
        <f t="shared" si="2"/>
        <v>305122.8</v>
      </c>
      <c r="R44" s="92">
        <f t="shared" si="3"/>
        <v>0.15409075070070449</v>
      </c>
    </row>
    <row r="45" spans="1:18" s="98" customFormat="1" x14ac:dyDescent="0.25">
      <c r="A45" s="215" t="s">
        <v>401</v>
      </c>
      <c r="B45" s="215" t="s">
        <v>396</v>
      </c>
      <c r="C45" s="215" t="s">
        <v>162</v>
      </c>
      <c r="D45" s="215" t="s">
        <v>163</v>
      </c>
      <c r="E45" s="216">
        <v>34000000</v>
      </c>
      <c r="F45" s="216">
        <v>12661400</v>
      </c>
      <c r="G45" s="216">
        <v>10580700</v>
      </c>
      <c r="H45" s="216">
        <v>0</v>
      </c>
      <c r="I45" s="216">
        <v>1756900</v>
      </c>
      <c r="J45" s="216">
        <v>0</v>
      </c>
      <c r="K45" s="216">
        <v>4565900</v>
      </c>
      <c r="L45" s="216">
        <v>4565900</v>
      </c>
      <c r="M45" s="216">
        <v>6338600</v>
      </c>
      <c r="N45" s="216">
        <v>4257900</v>
      </c>
      <c r="O45" s="92">
        <f t="shared" si="0"/>
        <v>0.36061572969813765</v>
      </c>
      <c r="P45" s="93">
        <f t="shared" si="1"/>
        <v>12661400</v>
      </c>
      <c r="Q45" s="93">
        <f t="shared" si="2"/>
        <v>4565900</v>
      </c>
      <c r="R45" s="92">
        <f t="shared" si="3"/>
        <v>0.36061572969813765</v>
      </c>
    </row>
    <row r="46" spans="1:18" s="98" customFormat="1" x14ac:dyDescent="0.25">
      <c r="A46" s="215" t="s">
        <v>401</v>
      </c>
      <c r="B46" s="215" t="s">
        <v>396</v>
      </c>
      <c r="C46" s="215" t="s">
        <v>164</v>
      </c>
      <c r="D46" s="215" t="s">
        <v>165</v>
      </c>
      <c r="E46" s="216">
        <v>1000000</v>
      </c>
      <c r="F46" s="216">
        <v>0</v>
      </c>
      <c r="G46" s="216">
        <v>0</v>
      </c>
      <c r="H46" s="216">
        <v>0</v>
      </c>
      <c r="I46" s="216">
        <v>0</v>
      </c>
      <c r="J46" s="216">
        <v>0</v>
      </c>
      <c r="K46" s="216">
        <v>0</v>
      </c>
      <c r="L46" s="216">
        <v>0</v>
      </c>
      <c r="M46" s="216">
        <v>0</v>
      </c>
      <c r="N46" s="216">
        <v>0</v>
      </c>
      <c r="O46" s="92" t="e">
        <f t="shared" si="0"/>
        <v>#DIV/0!</v>
      </c>
      <c r="P46" s="93">
        <f t="shared" si="1"/>
        <v>0</v>
      </c>
      <c r="Q46" s="93">
        <f t="shared" si="2"/>
        <v>0</v>
      </c>
      <c r="R46" s="92" t="e">
        <f t="shared" si="3"/>
        <v>#DIV/0!</v>
      </c>
    </row>
    <row r="47" spans="1:18" s="98" customFormat="1" x14ac:dyDescent="0.25">
      <c r="A47" s="215" t="s">
        <v>401</v>
      </c>
      <c r="B47" s="215" t="s">
        <v>396</v>
      </c>
      <c r="C47" s="215" t="s">
        <v>166</v>
      </c>
      <c r="D47" s="215" t="s">
        <v>167</v>
      </c>
      <c r="E47" s="216">
        <v>500000</v>
      </c>
      <c r="F47" s="216">
        <v>0</v>
      </c>
      <c r="G47" s="216">
        <v>0</v>
      </c>
      <c r="H47" s="216">
        <v>0</v>
      </c>
      <c r="I47" s="216">
        <v>0</v>
      </c>
      <c r="J47" s="216">
        <v>0</v>
      </c>
      <c r="K47" s="216">
        <v>0</v>
      </c>
      <c r="L47" s="216">
        <v>0</v>
      </c>
      <c r="M47" s="216">
        <v>0</v>
      </c>
      <c r="N47" s="216">
        <v>0</v>
      </c>
      <c r="O47" s="92" t="e">
        <f t="shared" si="0"/>
        <v>#DIV/0!</v>
      </c>
      <c r="P47" s="93">
        <f t="shared" si="1"/>
        <v>0</v>
      </c>
      <c r="Q47" s="93">
        <f t="shared" si="2"/>
        <v>0</v>
      </c>
      <c r="R47" s="92" t="e">
        <f t="shared" si="3"/>
        <v>#DIV/0!</v>
      </c>
    </row>
    <row r="48" spans="1:18" s="98" customFormat="1" x14ac:dyDescent="0.25">
      <c r="A48" s="215" t="s">
        <v>401</v>
      </c>
      <c r="B48" s="215" t="s">
        <v>396</v>
      </c>
      <c r="C48" s="215" t="s">
        <v>168</v>
      </c>
      <c r="D48" s="215" t="s">
        <v>169</v>
      </c>
      <c r="E48" s="216">
        <v>30000000</v>
      </c>
      <c r="F48" s="216">
        <v>12000000</v>
      </c>
      <c r="G48" s="216">
        <v>12000000</v>
      </c>
      <c r="H48" s="216">
        <v>0</v>
      </c>
      <c r="I48" s="216">
        <v>11028545.48</v>
      </c>
      <c r="J48" s="216">
        <v>0</v>
      </c>
      <c r="K48" s="216">
        <v>0</v>
      </c>
      <c r="L48" s="216">
        <v>0</v>
      </c>
      <c r="M48" s="216">
        <v>971454.52</v>
      </c>
      <c r="N48" s="216">
        <v>971454.52</v>
      </c>
      <c r="O48" s="92">
        <f t="shared" si="0"/>
        <v>0</v>
      </c>
      <c r="P48" s="93">
        <f t="shared" si="1"/>
        <v>12000000</v>
      </c>
      <c r="Q48" s="93">
        <f t="shared" si="2"/>
        <v>0</v>
      </c>
      <c r="R48" s="92">
        <f t="shared" si="3"/>
        <v>0</v>
      </c>
    </row>
    <row r="49" spans="1:19" s="98" customFormat="1" x14ac:dyDescent="0.25">
      <c r="A49" s="215" t="s">
        <v>401</v>
      </c>
      <c r="B49" s="215" t="s">
        <v>396</v>
      </c>
      <c r="C49" s="215" t="s">
        <v>170</v>
      </c>
      <c r="D49" s="215" t="s">
        <v>171</v>
      </c>
      <c r="E49" s="216">
        <v>30000000</v>
      </c>
      <c r="F49" s="216">
        <v>12000000</v>
      </c>
      <c r="G49" s="216">
        <v>12000000</v>
      </c>
      <c r="H49" s="216">
        <v>0</v>
      </c>
      <c r="I49" s="216">
        <v>11028545.48</v>
      </c>
      <c r="J49" s="216">
        <v>0</v>
      </c>
      <c r="K49" s="216">
        <v>0</v>
      </c>
      <c r="L49" s="216">
        <v>0</v>
      </c>
      <c r="M49" s="216">
        <v>971454.52</v>
      </c>
      <c r="N49" s="216">
        <v>971454.52</v>
      </c>
      <c r="O49" s="92">
        <f t="shared" si="0"/>
        <v>0</v>
      </c>
      <c r="P49" s="93">
        <f t="shared" si="1"/>
        <v>12000000</v>
      </c>
      <c r="Q49" s="93">
        <f t="shared" si="2"/>
        <v>0</v>
      </c>
      <c r="R49" s="92">
        <f t="shared" si="3"/>
        <v>0</v>
      </c>
    </row>
    <row r="50" spans="1:19" s="98" customFormat="1" x14ac:dyDescent="0.25">
      <c r="A50" s="215" t="s">
        <v>401</v>
      </c>
      <c r="B50" s="215" t="s">
        <v>396</v>
      </c>
      <c r="C50" s="215" t="s">
        <v>172</v>
      </c>
      <c r="D50" s="215" t="s">
        <v>173</v>
      </c>
      <c r="E50" s="216">
        <v>2000000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92">
        <v>0</v>
      </c>
      <c r="P50" s="93">
        <f t="shared" si="1"/>
        <v>0</v>
      </c>
      <c r="Q50" s="93">
        <f t="shared" si="2"/>
        <v>0</v>
      </c>
      <c r="R50" s="92">
        <v>0</v>
      </c>
    </row>
    <row r="51" spans="1:19" s="98" customFormat="1" x14ac:dyDescent="0.25">
      <c r="A51" s="215" t="s">
        <v>401</v>
      </c>
      <c r="B51" s="215" t="s">
        <v>396</v>
      </c>
      <c r="C51" s="215" t="s">
        <v>174</v>
      </c>
      <c r="D51" s="215" t="s">
        <v>175</v>
      </c>
      <c r="E51" s="216">
        <v>1000000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1"/>
        <v>0</v>
      </c>
      <c r="Q51" s="93">
        <f t="shared" si="2"/>
        <v>0</v>
      </c>
      <c r="R51" s="92">
        <v>0</v>
      </c>
    </row>
    <row r="52" spans="1:19" s="98" customFormat="1" x14ac:dyDescent="0.25">
      <c r="A52" s="215" t="s">
        <v>401</v>
      </c>
      <c r="B52" s="215" t="s">
        <v>396</v>
      </c>
      <c r="C52" s="215" t="s">
        <v>176</v>
      </c>
      <c r="D52" s="215" t="s">
        <v>177</v>
      </c>
      <c r="E52" s="216">
        <v>1000000</v>
      </c>
      <c r="F52" s="216">
        <v>0</v>
      </c>
      <c r="G52" s="216">
        <v>0</v>
      </c>
      <c r="H52" s="216">
        <v>0</v>
      </c>
      <c r="I52" s="216">
        <v>0</v>
      </c>
      <c r="J52" s="216">
        <v>0</v>
      </c>
      <c r="K52" s="216">
        <v>0</v>
      </c>
      <c r="L52" s="216">
        <v>0</v>
      </c>
      <c r="M52" s="216">
        <v>0</v>
      </c>
      <c r="N52" s="216">
        <v>0</v>
      </c>
      <c r="O52" s="92">
        <v>0</v>
      </c>
      <c r="P52" s="93">
        <f t="shared" si="1"/>
        <v>0</v>
      </c>
      <c r="Q52" s="93">
        <f t="shared" si="2"/>
        <v>0</v>
      </c>
      <c r="R52" s="92">
        <v>0</v>
      </c>
    </row>
    <row r="53" spans="1:19" s="98" customFormat="1" x14ac:dyDescent="0.25">
      <c r="A53" s="215" t="s">
        <v>401</v>
      </c>
      <c r="B53" s="215" t="s">
        <v>396</v>
      </c>
      <c r="C53" s="215" t="s">
        <v>180</v>
      </c>
      <c r="D53" s="215" t="s">
        <v>181</v>
      </c>
      <c r="E53" s="216">
        <v>15000000</v>
      </c>
      <c r="F53" s="216">
        <v>11228000</v>
      </c>
      <c r="G53" s="216">
        <v>10364000</v>
      </c>
      <c r="H53" s="216">
        <v>0</v>
      </c>
      <c r="I53" s="216">
        <v>511711.08</v>
      </c>
      <c r="J53" s="216">
        <v>0</v>
      </c>
      <c r="K53" s="216">
        <v>5021660.97</v>
      </c>
      <c r="L53" s="216">
        <v>5021660.97</v>
      </c>
      <c r="M53" s="216">
        <v>5694627.9500000002</v>
      </c>
      <c r="N53" s="216">
        <v>4830627.95</v>
      </c>
      <c r="O53" s="92">
        <f t="shared" si="0"/>
        <v>0.44724447541859635</v>
      </c>
      <c r="P53" s="93">
        <f t="shared" si="1"/>
        <v>11228000</v>
      </c>
      <c r="Q53" s="93">
        <f t="shared" si="2"/>
        <v>5021660.97</v>
      </c>
      <c r="R53" s="92">
        <f t="shared" si="3"/>
        <v>0.44724447541859635</v>
      </c>
    </row>
    <row r="54" spans="1:19" s="98" customFormat="1" x14ac:dyDescent="0.25">
      <c r="A54" s="215" t="s">
        <v>401</v>
      </c>
      <c r="B54" s="215" t="s">
        <v>396</v>
      </c>
      <c r="C54" s="215" t="s">
        <v>182</v>
      </c>
      <c r="D54" s="215" t="s">
        <v>183</v>
      </c>
      <c r="E54" s="216">
        <v>7000000</v>
      </c>
      <c r="F54" s="216">
        <v>3500000</v>
      </c>
      <c r="G54" s="216">
        <v>3500000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3500000</v>
      </c>
      <c r="N54" s="216">
        <v>3500000</v>
      </c>
      <c r="O54" s="92">
        <f t="shared" si="0"/>
        <v>0</v>
      </c>
      <c r="P54" s="93">
        <f t="shared" si="1"/>
        <v>3500000</v>
      </c>
      <c r="Q54" s="93">
        <f t="shared" si="2"/>
        <v>0</v>
      </c>
      <c r="R54" s="92">
        <f t="shared" si="3"/>
        <v>0</v>
      </c>
    </row>
    <row r="55" spans="1:19" s="98" customFormat="1" x14ac:dyDescent="0.25">
      <c r="A55" s="215" t="s">
        <v>401</v>
      </c>
      <c r="B55" s="215" t="s">
        <v>396</v>
      </c>
      <c r="C55" s="215" t="s">
        <v>186</v>
      </c>
      <c r="D55" s="215" t="s">
        <v>187</v>
      </c>
      <c r="E55" s="216">
        <v>6000000</v>
      </c>
      <c r="F55" s="216">
        <v>6728000</v>
      </c>
      <c r="G55" s="216">
        <v>6364000</v>
      </c>
      <c r="H55" s="216">
        <v>0</v>
      </c>
      <c r="I55" s="216">
        <v>511711.08</v>
      </c>
      <c r="J55" s="216">
        <v>0</v>
      </c>
      <c r="K55" s="216">
        <v>5021660.97</v>
      </c>
      <c r="L55" s="216">
        <v>5021660.97</v>
      </c>
      <c r="M55" s="216">
        <v>1194627.95</v>
      </c>
      <c r="N55" s="216">
        <v>830627.95</v>
      </c>
      <c r="O55" s="92">
        <f t="shared" si="0"/>
        <v>0.74638242717003567</v>
      </c>
      <c r="P55" s="93">
        <f t="shared" si="1"/>
        <v>6728000</v>
      </c>
      <c r="Q55" s="93">
        <f t="shared" si="2"/>
        <v>5021660.97</v>
      </c>
      <c r="R55" s="92">
        <f t="shared" si="3"/>
        <v>0.74638242717003567</v>
      </c>
    </row>
    <row r="56" spans="1:19" s="98" customFormat="1" x14ac:dyDescent="0.25">
      <c r="A56" s="215" t="s">
        <v>401</v>
      </c>
      <c r="B56" s="215" t="s">
        <v>396</v>
      </c>
      <c r="C56" s="215" t="s">
        <v>192</v>
      </c>
      <c r="D56" s="215" t="s">
        <v>193</v>
      </c>
      <c r="E56" s="216">
        <v>2000000</v>
      </c>
      <c r="F56" s="216">
        <v>1000000</v>
      </c>
      <c r="G56" s="216">
        <v>500000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1000000</v>
      </c>
      <c r="N56" s="216">
        <v>500000</v>
      </c>
      <c r="O56" s="92">
        <f t="shared" si="0"/>
        <v>0</v>
      </c>
      <c r="P56" s="93">
        <f t="shared" si="1"/>
        <v>1000000</v>
      </c>
      <c r="Q56" s="93">
        <f t="shared" si="2"/>
        <v>0</v>
      </c>
      <c r="R56" s="92">
        <f t="shared" si="3"/>
        <v>0</v>
      </c>
    </row>
    <row r="57" spans="1:19" s="98" customFormat="1" x14ac:dyDescent="0.25">
      <c r="A57" s="215" t="s">
        <v>401</v>
      </c>
      <c r="B57" s="215" t="s">
        <v>396</v>
      </c>
      <c r="C57" s="215" t="s">
        <v>196</v>
      </c>
      <c r="D57" s="215" t="s">
        <v>197</v>
      </c>
      <c r="E57" s="216">
        <v>500000</v>
      </c>
      <c r="F57" s="216">
        <v>500000</v>
      </c>
      <c r="G57" s="216">
        <v>500000</v>
      </c>
      <c r="H57" s="216">
        <v>0</v>
      </c>
      <c r="I57" s="216">
        <v>0</v>
      </c>
      <c r="J57" s="216">
        <v>0</v>
      </c>
      <c r="K57" s="216">
        <v>401435</v>
      </c>
      <c r="L57" s="216">
        <v>401435</v>
      </c>
      <c r="M57" s="216">
        <v>98565</v>
      </c>
      <c r="N57" s="216">
        <v>98565</v>
      </c>
      <c r="O57" s="92">
        <f t="shared" si="0"/>
        <v>0.80286999999999997</v>
      </c>
      <c r="P57" s="93">
        <f t="shared" si="1"/>
        <v>500000</v>
      </c>
      <c r="Q57" s="93">
        <f t="shared" si="2"/>
        <v>401435</v>
      </c>
      <c r="R57" s="92">
        <f t="shared" si="3"/>
        <v>0.80286999999999997</v>
      </c>
    </row>
    <row r="58" spans="1:19" s="98" customFormat="1" x14ac:dyDescent="0.25">
      <c r="A58" s="215" t="s">
        <v>401</v>
      </c>
      <c r="B58" s="215" t="s">
        <v>396</v>
      </c>
      <c r="C58" s="215" t="s">
        <v>200</v>
      </c>
      <c r="D58" s="215" t="s">
        <v>201</v>
      </c>
      <c r="E58" s="216">
        <v>500000</v>
      </c>
      <c r="F58" s="216">
        <v>500000</v>
      </c>
      <c r="G58" s="216">
        <v>500000</v>
      </c>
      <c r="H58" s="216">
        <v>0</v>
      </c>
      <c r="I58" s="216">
        <v>0</v>
      </c>
      <c r="J58" s="216">
        <v>0</v>
      </c>
      <c r="K58" s="216">
        <v>401435</v>
      </c>
      <c r="L58" s="216">
        <v>401435</v>
      </c>
      <c r="M58" s="216">
        <v>98565</v>
      </c>
      <c r="N58" s="216">
        <v>98565</v>
      </c>
      <c r="O58" s="92">
        <f t="shared" si="0"/>
        <v>0.80286999999999997</v>
      </c>
      <c r="P58" s="93">
        <f t="shared" si="1"/>
        <v>500000</v>
      </c>
      <c r="Q58" s="93">
        <f t="shared" si="2"/>
        <v>401435</v>
      </c>
      <c r="R58" s="92">
        <f t="shared" si="3"/>
        <v>0.80286999999999997</v>
      </c>
    </row>
    <row r="59" spans="1:19" s="97" customFormat="1" x14ac:dyDescent="0.25">
      <c r="A59" s="213" t="s">
        <v>401</v>
      </c>
      <c r="B59" s="213" t="s">
        <v>396</v>
      </c>
      <c r="C59" s="213" t="s">
        <v>210</v>
      </c>
      <c r="D59" s="213" t="s">
        <v>211</v>
      </c>
      <c r="E59" s="214">
        <v>51300000</v>
      </c>
      <c r="F59" s="214">
        <v>13300000</v>
      </c>
      <c r="G59" s="214">
        <v>12757211.5</v>
      </c>
      <c r="H59" s="214">
        <v>236170</v>
      </c>
      <c r="I59" s="214">
        <v>2220583.4500000002</v>
      </c>
      <c r="J59" s="214">
        <v>0</v>
      </c>
      <c r="K59" s="214">
        <v>1395800.9</v>
      </c>
      <c r="L59" s="214">
        <v>1395800.9</v>
      </c>
      <c r="M59" s="214">
        <v>9447445.6500000004</v>
      </c>
      <c r="N59" s="214">
        <v>8904657.1500000004</v>
      </c>
      <c r="O59" s="96">
        <f t="shared" si="0"/>
        <v>0.10494743609022555</v>
      </c>
      <c r="P59" s="28">
        <f>+F59</f>
        <v>13300000</v>
      </c>
      <c r="Q59" s="28">
        <f>+K59</f>
        <v>1395800.9</v>
      </c>
      <c r="R59" s="96">
        <f t="shared" si="3"/>
        <v>0.10494743609022555</v>
      </c>
    </row>
    <row r="60" spans="1:19" s="98" customFormat="1" ht="15" customHeight="1" x14ac:dyDescent="0.25">
      <c r="A60" s="215" t="s">
        <v>401</v>
      </c>
      <c r="B60" s="215" t="s">
        <v>396</v>
      </c>
      <c r="C60" s="215" t="s">
        <v>212</v>
      </c>
      <c r="D60" s="215" t="s">
        <v>213</v>
      </c>
      <c r="E60" s="216">
        <v>11000000</v>
      </c>
      <c r="F60" s="216">
        <v>9500000</v>
      </c>
      <c r="G60" s="216">
        <v>9250000</v>
      </c>
      <c r="H60" s="216">
        <v>0</v>
      </c>
      <c r="I60" s="216">
        <v>694199.1</v>
      </c>
      <c r="J60" s="216">
        <v>0</v>
      </c>
      <c r="K60" s="216">
        <v>1305800.8999999999</v>
      </c>
      <c r="L60" s="216">
        <v>1305800.8999999999</v>
      </c>
      <c r="M60" s="216">
        <v>7500000</v>
      </c>
      <c r="N60" s="216">
        <v>7250000</v>
      </c>
      <c r="O60" s="92">
        <f t="shared" si="0"/>
        <v>0.13745272631578948</v>
      </c>
      <c r="P60" s="93">
        <f t="shared" si="1"/>
        <v>9500000</v>
      </c>
      <c r="Q60" s="93">
        <f t="shared" ref="Q60:Q71" si="4">+K60</f>
        <v>1305800.8999999999</v>
      </c>
      <c r="R60" s="92">
        <f t="shared" si="3"/>
        <v>0.13745272631578948</v>
      </c>
    </row>
    <row r="61" spans="1:19" s="201" customFormat="1" ht="15" customHeight="1" x14ac:dyDescent="0.25">
      <c r="A61" s="215" t="s">
        <v>401</v>
      </c>
      <c r="B61" s="215" t="s">
        <v>396</v>
      </c>
      <c r="C61" s="215" t="s">
        <v>214</v>
      </c>
      <c r="D61" s="215" t="s">
        <v>215</v>
      </c>
      <c r="E61" s="216">
        <v>9000000</v>
      </c>
      <c r="F61" s="216">
        <v>9000000</v>
      </c>
      <c r="G61" s="216">
        <v>9000000</v>
      </c>
      <c r="H61" s="216">
        <v>0</v>
      </c>
      <c r="I61" s="216">
        <v>694199.1</v>
      </c>
      <c r="J61" s="216">
        <v>0</v>
      </c>
      <c r="K61" s="216">
        <v>1305800.8999999999</v>
      </c>
      <c r="L61" s="216">
        <v>1305800.8999999999</v>
      </c>
      <c r="M61" s="216">
        <v>7000000</v>
      </c>
      <c r="N61" s="216">
        <v>7000000</v>
      </c>
      <c r="O61" s="92">
        <f t="shared" si="0"/>
        <v>0.14508898888888888</v>
      </c>
      <c r="P61" s="93">
        <f t="shared" si="1"/>
        <v>9000000</v>
      </c>
      <c r="Q61" s="93">
        <f t="shared" si="4"/>
        <v>1305800.8999999999</v>
      </c>
      <c r="R61" s="92">
        <f t="shared" si="3"/>
        <v>0.14508898888888888</v>
      </c>
    </row>
    <row r="62" spans="1:19" s="98" customFormat="1" x14ac:dyDescent="0.25">
      <c r="A62" s="215" t="s">
        <v>401</v>
      </c>
      <c r="B62" s="215" t="s">
        <v>396</v>
      </c>
      <c r="C62" s="215" t="s">
        <v>218</v>
      </c>
      <c r="D62" s="215" t="s">
        <v>219</v>
      </c>
      <c r="E62" s="216">
        <v>2000000</v>
      </c>
      <c r="F62" s="216">
        <v>500000</v>
      </c>
      <c r="G62" s="216">
        <v>250000</v>
      </c>
      <c r="H62" s="216">
        <v>0</v>
      </c>
      <c r="I62" s="216">
        <v>0</v>
      </c>
      <c r="J62" s="216">
        <v>0</v>
      </c>
      <c r="K62" s="216">
        <v>0</v>
      </c>
      <c r="L62" s="216">
        <v>0</v>
      </c>
      <c r="M62" s="216">
        <v>500000</v>
      </c>
      <c r="N62" s="216">
        <v>250000</v>
      </c>
      <c r="O62" s="92">
        <f t="shared" si="0"/>
        <v>0</v>
      </c>
      <c r="P62" s="93">
        <f t="shared" si="1"/>
        <v>500000</v>
      </c>
      <c r="Q62" s="93">
        <f t="shared" si="4"/>
        <v>0</v>
      </c>
      <c r="R62" s="92">
        <f t="shared" si="3"/>
        <v>0</v>
      </c>
    </row>
    <row r="63" spans="1:19" s="97" customFormat="1" x14ac:dyDescent="0.25">
      <c r="A63" s="215" t="s">
        <v>401</v>
      </c>
      <c r="B63" s="215" t="s">
        <v>396</v>
      </c>
      <c r="C63" s="215" t="s">
        <v>228</v>
      </c>
      <c r="D63" s="215" t="s">
        <v>229</v>
      </c>
      <c r="E63" s="216">
        <v>600000</v>
      </c>
      <c r="F63" s="216">
        <v>510000</v>
      </c>
      <c r="G63" s="216">
        <v>367211.5</v>
      </c>
      <c r="H63" s="216">
        <v>0</v>
      </c>
      <c r="I63" s="216">
        <v>124422.21</v>
      </c>
      <c r="J63" s="216">
        <v>0</v>
      </c>
      <c r="K63" s="216">
        <v>0</v>
      </c>
      <c r="L63" s="216">
        <v>0</v>
      </c>
      <c r="M63" s="216">
        <v>385577.79</v>
      </c>
      <c r="N63" s="216">
        <v>242789.29</v>
      </c>
      <c r="O63" s="92">
        <f t="shared" si="0"/>
        <v>0</v>
      </c>
      <c r="P63" s="93">
        <f t="shared" si="1"/>
        <v>510000</v>
      </c>
      <c r="Q63" s="93">
        <f t="shared" si="4"/>
        <v>0</v>
      </c>
      <c r="R63" s="92">
        <f t="shared" si="3"/>
        <v>0</v>
      </c>
      <c r="S63" s="98"/>
    </row>
    <row r="64" spans="1:19" s="98" customFormat="1" x14ac:dyDescent="0.25">
      <c r="A64" s="215" t="s">
        <v>401</v>
      </c>
      <c r="B64" s="215" t="s">
        <v>396</v>
      </c>
      <c r="C64" s="215" t="s">
        <v>230</v>
      </c>
      <c r="D64" s="215" t="s">
        <v>231</v>
      </c>
      <c r="E64" s="216">
        <v>300000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216">
        <v>0</v>
      </c>
      <c r="O64" s="92" t="e">
        <f t="shared" si="0"/>
        <v>#DIV/0!</v>
      </c>
      <c r="P64" s="93">
        <f t="shared" si="1"/>
        <v>0</v>
      </c>
      <c r="Q64" s="93">
        <f t="shared" si="4"/>
        <v>0</v>
      </c>
      <c r="R64" s="92" t="e">
        <f t="shared" si="3"/>
        <v>#DIV/0!</v>
      </c>
    </row>
    <row r="65" spans="1:19" s="98" customFormat="1" x14ac:dyDescent="0.25">
      <c r="A65" s="215" t="s">
        <v>401</v>
      </c>
      <c r="B65" s="215" t="s">
        <v>396</v>
      </c>
      <c r="C65" s="215" t="s">
        <v>236</v>
      </c>
      <c r="D65" s="215" t="s">
        <v>237</v>
      </c>
      <c r="E65" s="216">
        <v>300000</v>
      </c>
      <c r="F65" s="216">
        <v>510000</v>
      </c>
      <c r="G65" s="216">
        <v>367211.5</v>
      </c>
      <c r="H65" s="216">
        <v>0</v>
      </c>
      <c r="I65" s="216">
        <v>124422.21</v>
      </c>
      <c r="J65" s="216">
        <v>0</v>
      </c>
      <c r="K65" s="216">
        <v>0</v>
      </c>
      <c r="L65" s="216">
        <v>0</v>
      </c>
      <c r="M65" s="216">
        <v>385577.79</v>
      </c>
      <c r="N65" s="216">
        <v>242789.29</v>
      </c>
      <c r="O65" s="92">
        <f t="shared" si="0"/>
        <v>0</v>
      </c>
      <c r="P65" s="93">
        <f t="shared" si="1"/>
        <v>510000</v>
      </c>
      <c r="Q65" s="93">
        <f t="shared" si="4"/>
        <v>0</v>
      </c>
      <c r="R65" s="92">
        <v>0</v>
      </c>
    </row>
    <row r="66" spans="1:19" s="98" customFormat="1" x14ac:dyDescent="0.25">
      <c r="A66" s="215" t="s">
        <v>401</v>
      </c>
      <c r="B66" s="215" t="s">
        <v>396</v>
      </c>
      <c r="C66" s="215" t="s">
        <v>242</v>
      </c>
      <c r="D66" s="215" t="s">
        <v>243</v>
      </c>
      <c r="E66" s="216">
        <v>300000</v>
      </c>
      <c r="F66" s="216">
        <v>90000</v>
      </c>
      <c r="G66" s="216">
        <v>90000</v>
      </c>
      <c r="H66" s="216">
        <v>0</v>
      </c>
      <c r="I66" s="216">
        <v>0</v>
      </c>
      <c r="J66" s="216">
        <v>0</v>
      </c>
      <c r="K66" s="216">
        <v>90000</v>
      </c>
      <c r="L66" s="216">
        <v>90000</v>
      </c>
      <c r="M66" s="216">
        <v>0</v>
      </c>
      <c r="N66" s="216">
        <v>0</v>
      </c>
      <c r="O66" s="92">
        <f t="shared" si="0"/>
        <v>1</v>
      </c>
      <c r="P66" s="93">
        <f t="shared" si="1"/>
        <v>90000</v>
      </c>
      <c r="Q66" s="93">
        <f t="shared" si="4"/>
        <v>90000</v>
      </c>
      <c r="R66" s="92">
        <f t="shared" si="3"/>
        <v>1</v>
      </c>
    </row>
    <row r="67" spans="1:19" s="98" customFormat="1" ht="14.1" customHeight="1" x14ac:dyDescent="0.25">
      <c r="A67" s="215" t="s">
        <v>401</v>
      </c>
      <c r="B67" s="215" t="s">
        <v>396</v>
      </c>
      <c r="C67" s="215" t="s">
        <v>246</v>
      </c>
      <c r="D67" s="215" t="s">
        <v>247</v>
      </c>
      <c r="E67" s="216">
        <v>300000</v>
      </c>
      <c r="F67" s="216">
        <v>90000</v>
      </c>
      <c r="G67" s="216">
        <v>90000</v>
      </c>
      <c r="H67" s="216">
        <v>0</v>
      </c>
      <c r="I67" s="216">
        <v>0</v>
      </c>
      <c r="J67" s="216">
        <v>0</v>
      </c>
      <c r="K67" s="216">
        <v>90000</v>
      </c>
      <c r="L67" s="216">
        <v>90000</v>
      </c>
      <c r="M67" s="216">
        <v>0</v>
      </c>
      <c r="N67" s="216">
        <v>0</v>
      </c>
      <c r="O67" s="92">
        <f t="shared" si="0"/>
        <v>1</v>
      </c>
      <c r="P67" s="93">
        <f t="shared" si="1"/>
        <v>90000</v>
      </c>
      <c r="Q67" s="93">
        <f t="shared" si="4"/>
        <v>90000</v>
      </c>
      <c r="R67" s="92">
        <f t="shared" si="3"/>
        <v>1</v>
      </c>
    </row>
    <row r="68" spans="1:19" s="98" customFormat="1" x14ac:dyDescent="0.25">
      <c r="A68" s="215" t="s">
        <v>401</v>
      </c>
      <c r="B68" s="215" t="s">
        <v>396</v>
      </c>
      <c r="C68" s="215" t="s">
        <v>248</v>
      </c>
      <c r="D68" s="215" t="s">
        <v>386</v>
      </c>
      <c r="E68" s="216">
        <v>39400000</v>
      </c>
      <c r="F68" s="216">
        <v>3200000</v>
      </c>
      <c r="G68" s="216">
        <v>3050000</v>
      </c>
      <c r="H68" s="216">
        <v>236170</v>
      </c>
      <c r="I68" s="216">
        <v>1401962.14</v>
      </c>
      <c r="J68" s="216">
        <v>0</v>
      </c>
      <c r="K68" s="216">
        <v>0</v>
      </c>
      <c r="L68" s="216">
        <v>0</v>
      </c>
      <c r="M68" s="216">
        <v>1561867.86</v>
      </c>
      <c r="N68" s="216">
        <v>1411867.86</v>
      </c>
      <c r="O68" s="92">
        <f t="shared" si="0"/>
        <v>0</v>
      </c>
      <c r="P68" s="93">
        <f t="shared" si="1"/>
        <v>3200000</v>
      </c>
      <c r="Q68" s="93">
        <f t="shared" si="4"/>
        <v>0</v>
      </c>
      <c r="R68" s="92">
        <f t="shared" si="3"/>
        <v>0</v>
      </c>
    </row>
    <row r="69" spans="1:19" s="98" customFormat="1" x14ac:dyDescent="0.25">
      <c r="A69" s="215" t="s">
        <v>401</v>
      </c>
      <c r="B69" s="215" t="s">
        <v>396</v>
      </c>
      <c r="C69" s="215" t="s">
        <v>249</v>
      </c>
      <c r="D69" s="215" t="s">
        <v>250</v>
      </c>
      <c r="E69" s="216">
        <v>300000</v>
      </c>
      <c r="F69" s="216">
        <v>600000</v>
      </c>
      <c r="G69" s="216">
        <v>450000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600000</v>
      </c>
      <c r="N69" s="216">
        <v>450000</v>
      </c>
      <c r="O69" s="92">
        <f t="shared" si="0"/>
        <v>0</v>
      </c>
      <c r="P69" s="93">
        <f t="shared" si="1"/>
        <v>600000</v>
      </c>
      <c r="Q69" s="93">
        <f t="shared" si="4"/>
        <v>0</v>
      </c>
      <c r="R69" s="92">
        <f t="shared" si="3"/>
        <v>0</v>
      </c>
    </row>
    <row r="70" spans="1:19" s="98" customFormat="1" x14ac:dyDescent="0.25">
      <c r="A70" s="215" t="s">
        <v>401</v>
      </c>
      <c r="B70" s="215" t="s">
        <v>396</v>
      </c>
      <c r="C70" s="215" t="s">
        <v>253</v>
      </c>
      <c r="D70" s="215" t="s">
        <v>254</v>
      </c>
      <c r="E70" s="216">
        <v>3000000</v>
      </c>
      <c r="F70" s="216">
        <v>500000</v>
      </c>
      <c r="G70" s="216">
        <v>500000</v>
      </c>
      <c r="H70" s="216">
        <v>0</v>
      </c>
      <c r="I70" s="216">
        <v>0</v>
      </c>
      <c r="J70" s="216">
        <v>0</v>
      </c>
      <c r="K70" s="216">
        <v>0</v>
      </c>
      <c r="L70" s="216">
        <v>0</v>
      </c>
      <c r="M70" s="216">
        <v>500000</v>
      </c>
      <c r="N70" s="216">
        <v>500000</v>
      </c>
      <c r="O70" s="92">
        <f t="shared" si="0"/>
        <v>0</v>
      </c>
      <c r="P70" s="93">
        <f t="shared" si="1"/>
        <v>500000</v>
      </c>
      <c r="Q70" s="93">
        <f t="shared" si="4"/>
        <v>0</v>
      </c>
      <c r="R70" s="92">
        <f t="shared" si="3"/>
        <v>0</v>
      </c>
    </row>
    <row r="71" spans="1:19" s="98" customFormat="1" x14ac:dyDescent="0.25">
      <c r="A71" s="215" t="s">
        <v>401</v>
      </c>
      <c r="B71" s="215" t="s">
        <v>396</v>
      </c>
      <c r="C71" s="215" t="s">
        <v>255</v>
      </c>
      <c r="D71" s="215" t="s">
        <v>256</v>
      </c>
      <c r="E71" s="216">
        <v>35000000</v>
      </c>
      <c r="F71" s="216">
        <v>0</v>
      </c>
      <c r="G71" s="216">
        <v>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0</v>
      </c>
      <c r="N71" s="216">
        <v>0</v>
      </c>
      <c r="O71" s="92">
        <v>0</v>
      </c>
      <c r="P71" s="93">
        <f>+F71</f>
        <v>0</v>
      </c>
      <c r="Q71" s="93">
        <f t="shared" si="4"/>
        <v>0</v>
      </c>
      <c r="R71" s="92">
        <v>0</v>
      </c>
    </row>
    <row r="72" spans="1:19" s="97" customFormat="1" x14ac:dyDescent="0.25">
      <c r="A72" s="215" t="s">
        <v>401</v>
      </c>
      <c r="B72" s="215" t="s">
        <v>396</v>
      </c>
      <c r="C72" s="215" t="s">
        <v>257</v>
      </c>
      <c r="D72" s="215" t="s">
        <v>258</v>
      </c>
      <c r="E72" s="216">
        <v>800000</v>
      </c>
      <c r="F72" s="216">
        <v>2100000</v>
      </c>
      <c r="G72" s="216">
        <v>2100000</v>
      </c>
      <c r="H72" s="216">
        <v>236170</v>
      </c>
      <c r="I72" s="216">
        <v>1401962.14</v>
      </c>
      <c r="J72" s="216">
        <v>0</v>
      </c>
      <c r="K72" s="216">
        <v>0</v>
      </c>
      <c r="L72" s="216">
        <v>0</v>
      </c>
      <c r="M72" s="216">
        <v>461867.86</v>
      </c>
      <c r="N72" s="216">
        <v>461867.86</v>
      </c>
      <c r="O72" s="92">
        <f t="shared" ref="O72:O91" si="5">+K72/F72</f>
        <v>0</v>
      </c>
      <c r="P72" s="93">
        <f t="shared" ref="P72:P78" si="6">+F72</f>
        <v>2100000</v>
      </c>
      <c r="Q72" s="93">
        <f t="shared" ref="Q72:Q78" si="7">+K72</f>
        <v>0</v>
      </c>
      <c r="R72" s="92">
        <f t="shared" ref="R72:R87" si="8">+Q72/P72</f>
        <v>0</v>
      </c>
    </row>
    <row r="73" spans="1:19" s="98" customFormat="1" x14ac:dyDescent="0.25">
      <c r="A73" s="215" t="s">
        <v>401</v>
      </c>
      <c r="B73" s="215" t="s">
        <v>396</v>
      </c>
      <c r="C73" s="215" t="s">
        <v>261</v>
      </c>
      <c r="D73" s="215" t="s">
        <v>262</v>
      </c>
      <c r="E73" s="216">
        <v>300000</v>
      </c>
      <c r="F73" s="216">
        <v>0</v>
      </c>
      <c r="G73" s="216">
        <v>0</v>
      </c>
      <c r="H73" s="216">
        <v>0</v>
      </c>
      <c r="I73" s="216">
        <v>0</v>
      </c>
      <c r="J73" s="216">
        <v>0</v>
      </c>
      <c r="K73" s="216">
        <v>0</v>
      </c>
      <c r="L73" s="216">
        <v>0</v>
      </c>
      <c r="M73" s="216">
        <v>0</v>
      </c>
      <c r="N73" s="216">
        <v>0</v>
      </c>
      <c r="O73" s="92" t="e">
        <f t="shared" si="5"/>
        <v>#DIV/0!</v>
      </c>
      <c r="P73" s="93">
        <f t="shared" si="6"/>
        <v>0</v>
      </c>
      <c r="Q73" s="93">
        <f t="shared" si="7"/>
        <v>0</v>
      </c>
      <c r="R73" s="92" t="e">
        <f t="shared" si="8"/>
        <v>#DIV/0!</v>
      </c>
      <c r="S73" s="92"/>
    </row>
    <row r="74" spans="1:19" s="97" customFormat="1" x14ac:dyDescent="0.25">
      <c r="A74" s="213" t="s">
        <v>401</v>
      </c>
      <c r="B74" s="213" t="s">
        <v>397</v>
      </c>
      <c r="C74" s="213" t="s">
        <v>265</v>
      </c>
      <c r="D74" s="213" t="s">
        <v>266</v>
      </c>
      <c r="E74" s="214">
        <v>7000000</v>
      </c>
      <c r="F74" s="214">
        <v>7000000</v>
      </c>
      <c r="G74" s="214">
        <v>3500000</v>
      </c>
      <c r="H74" s="214">
        <v>0</v>
      </c>
      <c r="I74" s="214">
        <v>1249205.51</v>
      </c>
      <c r="J74" s="214">
        <v>0</v>
      </c>
      <c r="K74" s="214">
        <v>0</v>
      </c>
      <c r="L74" s="214">
        <v>0</v>
      </c>
      <c r="M74" s="214">
        <v>5750794.4900000002</v>
      </c>
      <c r="N74" s="214">
        <v>2250794.4900000002</v>
      </c>
      <c r="O74" s="96">
        <f t="shared" si="5"/>
        <v>0</v>
      </c>
      <c r="P74" s="28">
        <f>+F74</f>
        <v>7000000</v>
      </c>
      <c r="Q74" s="28">
        <f>+K74</f>
        <v>0</v>
      </c>
      <c r="R74" s="96">
        <f t="shared" si="8"/>
        <v>0</v>
      </c>
      <c r="S74" s="96"/>
    </row>
    <row r="75" spans="1:19" s="201" customFormat="1" x14ac:dyDescent="0.25">
      <c r="A75" s="215" t="s">
        <v>401</v>
      </c>
      <c r="B75" s="215" t="s">
        <v>397</v>
      </c>
      <c r="C75" s="215" t="s">
        <v>267</v>
      </c>
      <c r="D75" s="215" t="s">
        <v>268</v>
      </c>
      <c r="E75" s="216">
        <v>7000000</v>
      </c>
      <c r="F75" s="216">
        <v>7000000</v>
      </c>
      <c r="G75" s="216">
        <v>3500000</v>
      </c>
      <c r="H75" s="216">
        <v>0</v>
      </c>
      <c r="I75" s="216">
        <v>1249205.51</v>
      </c>
      <c r="J75" s="216">
        <v>0</v>
      </c>
      <c r="K75" s="216">
        <v>0</v>
      </c>
      <c r="L75" s="216">
        <v>0</v>
      </c>
      <c r="M75" s="216">
        <v>5750794.4900000002</v>
      </c>
      <c r="N75" s="216">
        <v>2250794.4900000002</v>
      </c>
      <c r="O75" s="92">
        <f t="shared" si="5"/>
        <v>0</v>
      </c>
      <c r="P75" s="93">
        <f t="shared" si="6"/>
        <v>7000000</v>
      </c>
      <c r="Q75" s="93">
        <f t="shared" si="7"/>
        <v>0</v>
      </c>
      <c r="R75" s="92">
        <f t="shared" si="8"/>
        <v>0</v>
      </c>
      <c r="S75" s="92"/>
    </row>
    <row r="76" spans="1:19" s="98" customFormat="1" x14ac:dyDescent="0.25">
      <c r="A76" s="215" t="s">
        <v>401</v>
      </c>
      <c r="B76" s="215" t="s">
        <v>397</v>
      </c>
      <c r="C76" s="215" t="s">
        <v>271</v>
      </c>
      <c r="D76" s="215" t="s">
        <v>272</v>
      </c>
      <c r="E76" s="216">
        <v>500000</v>
      </c>
      <c r="F76" s="216">
        <v>0</v>
      </c>
      <c r="G76" s="216">
        <v>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0</v>
      </c>
      <c r="N76" s="216">
        <v>0</v>
      </c>
      <c r="O76" s="92">
        <v>0</v>
      </c>
      <c r="P76" s="93">
        <f t="shared" si="6"/>
        <v>0</v>
      </c>
      <c r="Q76" s="93">
        <f t="shared" si="7"/>
        <v>0</v>
      </c>
      <c r="R76" s="92">
        <v>0</v>
      </c>
      <c r="S76" s="92"/>
    </row>
    <row r="77" spans="1:19" s="98" customFormat="1" x14ac:dyDescent="0.25">
      <c r="A77" s="215" t="s">
        <v>401</v>
      </c>
      <c r="B77" s="215" t="s">
        <v>397</v>
      </c>
      <c r="C77" s="215" t="s">
        <v>275</v>
      </c>
      <c r="D77" s="215" t="s">
        <v>276</v>
      </c>
      <c r="E77" s="216">
        <v>5500000</v>
      </c>
      <c r="F77" s="216">
        <v>7000000</v>
      </c>
      <c r="G77" s="216">
        <v>3500000</v>
      </c>
      <c r="H77" s="216">
        <v>0</v>
      </c>
      <c r="I77" s="216">
        <v>1249205.51</v>
      </c>
      <c r="J77" s="216">
        <v>0</v>
      </c>
      <c r="K77" s="216">
        <v>0</v>
      </c>
      <c r="L77" s="216">
        <v>0</v>
      </c>
      <c r="M77" s="216">
        <v>5750794.4900000002</v>
      </c>
      <c r="N77" s="216">
        <v>2250794.4900000002</v>
      </c>
      <c r="O77" s="92">
        <f t="shared" si="5"/>
        <v>0</v>
      </c>
      <c r="P77" s="93">
        <f t="shared" si="6"/>
        <v>7000000</v>
      </c>
      <c r="Q77" s="93">
        <f t="shared" si="7"/>
        <v>0</v>
      </c>
      <c r="R77" s="92">
        <f t="shared" si="8"/>
        <v>0</v>
      </c>
      <c r="S77" s="92"/>
    </row>
    <row r="78" spans="1:19" s="98" customFormat="1" x14ac:dyDescent="0.25">
      <c r="A78" s="215" t="s">
        <v>401</v>
      </c>
      <c r="B78" s="215" t="s">
        <v>397</v>
      </c>
      <c r="C78" s="215" t="s">
        <v>277</v>
      </c>
      <c r="D78" s="215" t="s">
        <v>278</v>
      </c>
      <c r="E78" s="216">
        <v>1000000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92">
        <v>0</v>
      </c>
      <c r="P78" s="93">
        <f t="shared" si="6"/>
        <v>0</v>
      </c>
      <c r="Q78" s="93">
        <f t="shared" si="7"/>
        <v>0</v>
      </c>
      <c r="R78" s="92">
        <v>0</v>
      </c>
      <c r="S78" s="92"/>
    </row>
    <row r="79" spans="1:19" s="97" customFormat="1" x14ac:dyDescent="0.25">
      <c r="A79" s="213" t="s">
        <v>401</v>
      </c>
      <c r="B79" s="213" t="s">
        <v>396</v>
      </c>
      <c r="C79" s="213" t="s">
        <v>287</v>
      </c>
      <c r="D79" s="213" t="s">
        <v>288</v>
      </c>
      <c r="E79" s="214">
        <v>627037456</v>
      </c>
      <c r="F79" s="214">
        <v>612643313</v>
      </c>
      <c r="G79" s="214">
        <v>612643313</v>
      </c>
      <c r="H79" s="214">
        <v>0</v>
      </c>
      <c r="I79" s="214">
        <v>434212428.36000001</v>
      </c>
      <c r="J79" s="214">
        <v>0</v>
      </c>
      <c r="K79" s="214">
        <v>164391150.94999999</v>
      </c>
      <c r="L79" s="214">
        <v>164388150.94999999</v>
      </c>
      <c r="M79" s="214">
        <v>14039733.689999999</v>
      </c>
      <c r="N79" s="214">
        <v>14039733.689999999</v>
      </c>
      <c r="O79" s="96">
        <f t="shared" si="5"/>
        <v>0.268330931655823</v>
      </c>
      <c r="P79" s="28">
        <f>P84+P86</f>
        <v>480850000</v>
      </c>
      <c r="Q79" s="28">
        <f>Q84+Q86</f>
        <v>99773306.310000002</v>
      </c>
      <c r="R79" s="96">
        <f t="shared" si="8"/>
        <v>0.20749361819694292</v>
      </c>
      <c r="S79" s="96"/>
    </row>
    <row r="80" spans="1:19" s="97" customFormat="1" x14ac:dyDescent="0.25">
      <c r="A80" s="217" t="s">
        <v>401</v>
      </c>
      <c r="B80" s="217" t="s">
        <v>396</v>
      </c>
      <c r="C80" s="217" t="s">
        <v>289</v>
      </c>
      <c r="D80" s="217" t="s">
        <v>290</v>
      </c>
      <c r="E80" s="218">
        <v>125316456</v>
      </c>
      <c r="F80" s="218">
        <v>110922313</v>
      </c>
      <c r="G80" s="218">
        <v>110922313</v>
      </c>
      <c r="H80" s="218">
        <v>0</v>
      </c>
      <c r="I80" s="218">
        <v>60787928.359999999</v>
      </c>
      <c r="J80" s="218">
        <v>0</v>
      </c>
      <c r="K80" s="218">
        <v>49994344.640000001</v>
      </c>
      <c r="L80" s="218">
        <v>49994344.640000001</v>
      </c>
      <c r="M80" s="218">
        <v>140040</v>
      </c>
      <c r="N80" s="218">
        <v>140040</v>
      </c>
      <c r="O80" s="92">
        <f t="shared" si="5"/>
        <v>0.45071494893908315</v>
      </c>
      <c r="P80" s="93"/>
      <c r="Q80" s="93"/>
      <c r="R80" s="92"/>
      <c r="S80" s="96"/>
    </row>
    <row r="81" spans="1:19" s="201" customFormat="1" x14ac:dyDescent="0.25">
      <c r="A81" s="215" t="s">
        <v>401</v>
      </c>
      <c r="B81" s="215" t="s">
        <v>396</v>
      </c>
      <c r="C81" s="215" t="s">
        <v>308</v>
      </c>
      <c r="D81" s="215" t="s">
        <v>309</v>
      </c>
      <c r="E81" s="216">
        <v>113243449</v>
      </c>
      <c r="F81" s="216">
        <v>100243449</v>
      </c>
      <c r="G81" s="216">
        <v>100243449</v>
      </c>
      <c r="H81" s="216">
        <v>0</v>
      </c>
      <c r="I81" s="216">
        <v>55973454</v>
      </c>
      <c r="J81" s="216">
        <v>0</v>
      </c>
      <c r="K81" s="216">
        <v>44269995</v>
      </c>
      <c r="L81" s="216">
        <v>44269995</v>
      </c>
      <c r="M81" s="216">
        <v>0</v>
      </c>
      <c r="N81" s="216">
        <v>0</v>
      </c>
      <c r="O81" s="92">
        <f t="shared" si="5"/>
        <v>0.44162481879489202</v>
      </c>
      <c r="P81" s="93"/>
      <c r="Q81" s="93"/>
      <c r="R81" s="92"/>
      <c r="S81" s="92"/>
    </row>
    <row r="82" spans="1:19" s="98" customFormat="1" x14ac:dyDescent="0.25">
      <c r="A82" s="215" t="s">
        <v>401</v>
      </c>
      <c r="B82" s="215" t="s">
        <v>396</v>
      </c>
      <c r="C82" s="215" t="s">
        <v>312</v>
      </c>
      <c r="D82" s="215" t="s">
        <v>415</v>
      </c>
      <c r="E82" s="216">
        <v>10254783</v>
      </c>
      <c r="F82" s="216">
        <v>9070600</v>
      </c>
      <c r="G82" s="216">
        <v>9070600</v>
      </c>
      <c r="H82" s="216">
        <v>0</v>
      </c>
      <c r="I82" s="216">
        <v>4219621.38</v>
      </c>
      <c r="J82" s="216">
        <v>0</v>
      </c>
      <c r="K82" s="216">
        <v>4850978.62</v>
      </c>
      <c r="L82" s="216">
        <v>4850978.62</v>
      </c>
      <c r="M82" s="216">
        <v>0</v>
      </c>
      <c r="N82" s="216">
        <v>0</v>
      </c>
      <c r="O82" s="92">
        <f t="shared" si="5"/>
        <v>0.53480239675434926</v>
      </c>
      <c r="P82" s="93"/>
      <c r="Q82" s="93"/>
      <c r="R82" s="92"/>
      <c r="S82" s="92"/>
    </row>
    <row r="83" spans="1:19" s="98" customFormat="1" x14ac:dyDescent="0.25">
      <c r="A83" s="215" t="s">
        <v>401</v>
      </c>
      <c r="B83" s="215" t="s">
        <v>396</v>
      </c>
      <c r="C83" s="215" t="s">
        <v>317</v>
      </c>
      <c r="D83" s="215" t="s">
        <v>416</v>
      </c>
      <c r="E83" s="216">
        <v>1818224</v>
      </c>
      <c r="F83" s="216">
        <v>1608264</v>
      </c>
      <c r="G83" s="216">
        <v>1608264</v>
      </c>
      <c r="H83" s="216">
        <v>0</v>
      </c>
      <c r="I83" s="216">
        <v>594852.98</v>
      </c>
      <c r="J83" s="216">
        <v>0</v>
      </c>
      <c r="K83" s="216">
        <v>873371.02</v>
      </c>
      <c r="L83" s="216">
        <v>873371.02</v>
      </c>
      <c r="M83" s="216">
        <v>140040</v>
      </c>
      <c r="N83" s="216">
        <v>140040</v>
      </c>
      <c r="O83" s="92">
        <f t="shared" si="5"/>
        <v>0.54305202379708806</v>
      </c>
      <c r="P83" s="93"/>
      <c r="Q83" s="93"/>
      <c r="R83" s="92"/>
      <c r="S83" s="92"/>
    </row>
    <row r="84" spans="1:19" s="240" customFormat="1" x14ac:dyDescent="0.25">
      <c r="A84" s="229" t="s">
        <v>401</v>
      </c>
      <c r="B84" s="229" t="s">
        <v>396</v>
      </c>
      <c r="C84" s="229" t="s">
        <v>321</v>
      </c>
      <c r="D84" s="229" t="s">
        <v>322</v>
      </c>
      <c r="E84" s="230">
        <v>460000000</v>
      </c>
      <c r="F84" s="230">
        <v>460000000</v>
      </c>
      <c r="G84" s="230">
        <v>460000000</v>
      </c>
      <c r="H84" s="230">
        <v>0</v>
      </c>
      <c r="I84" s="230">
        <v>368467000</v>
      </c>
      <c r="J84" s="230">
        <v>0</v>
      </c>
      <c r="K84" s="230">
        <v>91513350</v>
      </c>
      <c r="L84" s="230">
        <v>91510350</v>
      </c>
      <c r="M84" s="230">
        <v>19650</v>
      </c>
      <c r="N84" s="230">
        <v>19650</v>
      </c>
      <c r="O84" s="228">
        <f t="shared" si="5"/>
        <v>0.1989420652173913</v>
      </c>
      <c r="P84" s="227">
        <f>F84</f>
        <v>460000000</v>
      </c>
      <c r="Q84" s="227">
        <f>K84</f>
        <v>91513350</v>
      </c>
      <c r="R84" s="228">
        <f t="shared" si="8"/>
        <v>0.1989420652173913</v>
      </c>
      <c r="S84" s="228"/>
    </row>
    <row r="85" spans="1:19" s="98" customFormat="1" x14ac:dyDescent="0.25">
      <c r="A85" s="215" t="s">
        <v>401</v>
      </c>
      <c r="B85" s="215" t="s">
        <v>396</v>
      </c>
      <c r="C85" s="215" t="s">
        <v>325</v>
      </c>
      <c r="D85" s="215" t="s">
        <v>326</v>
      </c>
      <c r="E85" s="216">
        <v>460000000</v>
      </c>
      <c r="F85" s="216">
        <v>460000000</v>
      </c>
      <c r="G85" s="216">
        <v>460000000</v>
      </c>
      <c r="H85" s="216">
        <v>0</v>
      </c>
      <c r="I85" s="216">
        <v>368467000</v>
      </c>
      <c r="J85" s="216">
        <v>0</v>
      </c>
      <c r="K85" s="216">
        <v>91513350</v>
      </c>
      <c r="L85" s="216">
        <v>91510350</v>
      </c>
      <c r="M85" s="216">
        <v>19650</v>
      </c>
      <c r="N85" s="216">
        <v>19650</v>
      </c>
      <c r="O85" s="92">
        <f t="shared" si="5"/>
        <v>0.1989420652173913</v>
      </c>
      <c r="P85" s="93">
        <f>F85</f>
        <v>460000000</v>
      </c>
      <c r="Q85" s="93">
        <f>K85</f>
        <v>91513350</v>
      </c>
      <c r="R85" s="92">
        <f t="shared" si="8"/>
        <v>0.1989420652173913</v>
      </c>
      <c r="S85" s="92"/>
    </row>
    <row r="86" spans="1:19" s="240" customFormat="1" x14ac:dyDescent="0.25">
      <c r="A86" s="229" t="s">
        <v>401</v>
      </c>
      <c r="B86" s="229" t="s">
        <v>396</v>
      </c>
      <c r="C86" s="229" t="s">
        <v>327</v>
      </c>
      <c r="D86" s="229" t="s">
        <v>328</v>
      </c>
      <c r="E86" s="230">
        <v>20850000</v>
      </c>
      <c r="F86" s="230">
        <v>20850000</v>
      </c>
      <c r="G86" s="230">
        <v>20850000</v>
      </c>
      <c r="H86" s="230">
        <v>0</v>
      </c>
      <c r="I86" s="230">
        <v>0</v>
      </c>
      <c r="J86" s="230">
        <v>0</v>
      </c>
      <c r="K86" s="230">
        <v>8259956.3099999996</v>
      </c>
      <c r="L86" s="230">
        <v>8259956.3099999996</v>
      </c>
      <c r="M86" s="230">
        <v>12590043.689999999</v>
      </c>
      <c r="N86" s="230">
        <v>12590043.689999999</v>
      </c>
      <c r="O86" s="228">
        <f t="shared" si="5"/>
        <v>0.39616097410071943</v>
      </c>
      <c r="P86" s="227">
        <f>F86</f>
        <v>20850000</v>
      </c>
      <c r="Q86" s="227">
        <f>K86</f>
        <v>8259956.3099999996</v>
      </c>
      <c r="R86" s="228">
        <f t="shared" si="8"/>
        <v>0.39616097410071943</v>
      </c>
      <c r="S86" s="228"/>
    </row>
    <row r="87" spans="1:19" s="98" customFormat="1" x14ac:dyDescent="0.25">
      <c r="A87" s="215" t="s">
        <v>401</v>
      </c>
      <c r="B87" s="215" t="s">
        <v>396</v>
      </c>
      <c r="C87" s="215" t="s">
        <v>329</v>
      </c>
      <c r="D87" s="215" t="s">
        <v>330</v>
      </c>
      <c r="E87" s="216">
        <v>10450000</v>
      </c>
      <c r="F87" s="216">
        <v>10450000</v>
      </c>
      <c r="G87" s="216">
        <v>10450000</v>
      </c>
      <c r="H87" s="216">
        <v>0</v>
      </c>
      <c r="I87" s="216">
        <v>0</v>
      </c>
      <c r="J87" s="216">
        <v>0</v>
      </c>
      <c r="K87" s="216">
        <v>7240887.3099999996</v>
      </c>
      <c r="L87" s="216">
        <v>7240887.3099999996</v>
      </c>
      <c r="M87" s="216">
        <v>3209112.69</v>
      </c>
      <c r="N87" s="216">
        <v>3209112.69</v>
      </c>
      <c r="O87" s="92">
        <f t="shared" si="5"/>
        <v>0.69290787655502384</v>
      </c>
      <c r="P87" s="93">
        <f>F87</f>
        <v>10450000</v>
      </c>
      <c r="Q87" s="93">
        <f>K87</f>
        <v>7240887.3099999996</v>
      </c>
      <c r="R87" s="92">
        <f t="shared" si="8"/>
        <v>0.69290787655502384</v>
      </c>
      <c r="S87" s="92"/>
    </row>
    <row r="88" spans="1:19" s="98" customFormat="1" x14ac:dyDescent="0.25">
      <c r="A88" s="215" t="s">
        <v>401</v>
      </c>
      <c r="B88" s="215" t="s">
        <v>396</v>
      </c>
      <c r="C88" s="215" t="s">
        <v>331</v>
      </c>
      <c r="D88" s="215" t="s">
        <v>332</v>
      </c>
      <c r="E88" s="216">
        <v>10400000</v>
      </c>
      <c r="F88" s="216">
        <v>10400000</v>
      </c>
      <c r="G88" s="216">
        <v>10400000</v>
      </c>
      <c r="H88" s="216">
        <v>0</v>
      </c>
      <c r="I88" s="216">
        <v>0</v>
      </c>
      <c r="J88" s="216">
        <v>0</v>
      </c>
      <c r="K88" s="216">
        <v>1019069</v>
      </c>
      <c r="L88" s="216">
        <v>1019069</v>
      </c>
      <c r="M88" s="216">
        <v>9380931</v>
      </c>
      <c r="N88" s="216">
        <v>9380931</v>
      </c>
      <c r="O88" s="92">
        <f t="shared" si="5"/>
        <v>9.7987403846153842E-2</v>
      </c>
      <c r="P88" s="93">
        <f>F88</f>
        <v>10400000</v>
      </c>
      <c r="Q88" s="93">
        <f>K88</f>
        <v>1019069</v>
      </c>
      <c r="R88" s="92">
        <f t="shared" ref="R88" si="9">+Q88/P88</f>
        <v>9.7987403846153842E-2</v>
      </c>
      <c r="S88" s="92"/>
    </row>
    <row r="89" spans="1:19" s="98" customFormat="1" x14ac:dyDescent="0.25">
      <c r="A89" s="215" t="s">
        <v>401</v>
      </c>
      <c r="B89" s="215" t="s">
        <v>396</v>
      </c>
      <c r="C89" s="215" t="s">
        <v>333</v>
      </c>
      <c r="D89" s="215" t="s">
        <v>334</v>
      </c>
      <c r="E89" s="216">
        <v>5160000</v>
      </c>
      <c r="F89" s="216">
        <v>5160000</v>
      </c>
      <c r="G89" s="216">
        <v>5160000</v>
      </c>
      <c r="H89" s="216">
        <v>0</v>
      </c>
      <c r="I89" s="216">
        <v>3870000</v>
      </c>
      <c r="J89" s="216">
        <v>0</v>
      </c>
      <c r="K89" s="216">
        <v>0</v>
      </c>
      <c r="L89" s="216">
        <v>0</v>
      </c>
      <c r="M89" s="216">
        <v>1290000</v>
      </c>
      <c r="N89" s="216">
        <v>1290000</v>
      </c>
      <c r="O89" s="92">
        <f t="shared" si="5"/>
        <v>0</v>
      </c>
      <c r="P89" s="93"/>
      <c r="Q89" s="93"/>
      <c r="R89" s="92"/>
      <c r="S89" s="92"/>
    </row>
    <row r="90" spans="1:19" s="98" customFormat="1" x14ac:dyDescent="0.25">
      <c r="A90" s="215" t="s">
        <v>401</v>
      </c>
      <c r="B90" s="215" t="s">
        <v>396</v>
      </c>
      <c r="C90" s="215" t="s">
        <v>336</v>
      </c>
      <c r="D90" s="215" t="s">
        <v>377</v>
      </c>
      <c r="E90" s="216">
        <v>5160000</v>
      </c>
      <c r="F90" s="216">
        <v>5160000</v>
      </c>
      <c r="G90" s="216">
        <v>5160000</v>
      </c>
      <c r="H90" s="216">
        <v>0</v>
      </c>
      <c r="I90" s="216">
        <v>3870000</v>
      </c>
      <c r="J90" s="216">
        <v>0</v>
      </c>
      <c r="K90" s="216">
        <v>0</v>
      </c>
      <c r="L90" s="216">
        <v>0</v>
      </c>
      <c r="M90" s="216">
        <v>1290000</v>
      </c>
      <c r="N90" s="216">
        <v>1290000</v>
      </c>
      <c r="O90" s="92">
        <f t="shared" si="5"/>
        <v>0</v>
      </c>
      <c r="P90" s="93"/>
      <c r="Q90" s="93"/>
      <c r="R90" s="92"/>
      <c r="S90" s="92"/>
    </row>
    <row r="91" spans="1:19" s="98" customFormat="1" x14ac:dyDescent="0.25">
      <c r="A91" s="215" t="s">
        <v>401</v>
      </c>
      <c r="B91" s="215" t="s">
        <v>396</v>
      </c>
      <c r="C91" s="215" t="s">
        <v>346</v>
      </c>
      <c r="D91" s="215" t="s">
        <v>347</v>
      </c>
      <c r="E91" s="216">
        <v>15711000</v>
      </c>
      <c r="F91" s="216">
        <v>15711000</v>
      </c>
      <c r="G91" s="216">
        <v>15711000</v>
      </c>
      <c r="H91" s="216">
        <v>0</v>
      </c>
      <c r="I91" s="216">
        <v>1087500</v>
      </c>
      <c r="J91" s="216">
        <v>0</v>
      </c>
      <c r="K91" s="216">
        <v>14623500</v>
      </c>
      <c r="L91" s="216">
        <v>14623500</v>
      </c>
      <c r="M91" s="216">
        <v>0</v>
      </c>
      <c r="N91" s="216">
        <v>0</v>
      </c>
      <c r="O91" s="92">
        <f t="shared" si="5"/>
        <v>0.93078098147794541</v>
      </c>
      <c r="P91" s="93"/>
      <c r="Q91" s="93"/>
      <c r="R91" s="92"/>
    </row>
    <row r="92" spans="1:19" s="98" customFormat="1" x14ac:dyDescent="0.25">
      <c r="A92" s="215" t="s">
        <v>401</v>
      </c>
      <c r="B92" s="215" t="s">
        <v>396</v>
      </c>
      <c r="C92" s="215" t="s">
        <v>349</v>
      </c>
      <c r="D92" s="215" t="s">
        <v>350</v>
      </c>
      <c r="E92" s="216">
        <v>15711000</v>
      </c>
      <c r="F92" s="216">
        <v>15711000</v>
      </c>
      <c r="G92" s="216">
        <v>15711000</v>
      </c>
      <c r="H92" s="216">
        <v>0</v>
      </c>
      <c r="I92" s="216">
        <v>1087500</v>
      </c>
      <c r="J92" s="216">
        <v>0</v>
      </c>
      <c r="K92" s="216">
        <v>14623500</v>
      </c>
      <c r="L92" s="216">
        <v>14623500</v>
      </c>
      <c r="M92" s="216">
        <v>0</v>
      </c>
      <c r="N92" s="216">
        <v>0</v>
      </c>
      <c r="O92" s="92">
        <f>+K92/F92</f>
        <v>0.93078098147794541</v>
      </c>
      <c r="P92" s="93"/>
      <c r="Q92" s="93"/>
      <c r="R92" s="92"/>
    </row>
    <row r="93" spans="1:19" x14ac:dyDescent="0.25">
      <c r="A93" s="49"/>
      <c r="B93" s="186"/>
      <c r="C93" s="49"/>
      <c r="D93" s="49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92"/>
      <c r="P93" s="93"/>
      <c r="Q93" s="93"/>
      <c r="R93" s="92"/>
    </row>
    <row r="94" spans="1:19" x14ac:dyDescent="0.25">
      <c r="A94" s="49"/>
      <c r="B94" s="186"/>
      <c r="C94" s="49"/>
      <c r="D94" s="49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92"/>
      <c r="P94" s="93"/>
      <c r="Q94" s="93"/>
      <c r="R94" s="92"/>
    </row>
    <row r="95" spans="1:19" x14ac:dyDescent="0.25">
      <c r="A95" s="19"/>
      <c r="B95" s="107"/>
      <c r="C95" s="19"/>
      <c r="D95" s="1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22"/>
      <c r="P95" s="93"/>
      <c r="Q95" s="93"/>
      <c r="R95" s="92"/>
    </row>
    <row r="96" spans="1:19" x14ac:dyDescent="0.25">
      <c r="A96" s="19"/>
      <c r="B96" s="107"/>
      <c r="C96" s="19"/>
      <c r="D96" s="1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22"/>
      <c r="P96" s="93"/>
      <c r="Q96" s="93"/>
      <c r="R96" s="92"/>
    </row>
    <row r="97" spans="1:18" x14ac:dyDescent="0.25">
      <c r="A97" s="19"/>
      <c r="B97" s="107"/>
      <c r="C97" s="19"/>
      <c r="D97" s="1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22"/>
      <c r="P97" s="93"/>
      <c r="Q97" s="93"/>
      <c r="R97" s="92"/>
    </row>
    <row r="98" spans="1:18" x14ac:dyDescent="0.25">
      <c r="A98" s="19"/>
      <c r="B98" s="107"/>
      <c r="C98" s="19"/>
      <c r="D98" s="1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22"/>
      <c r="P98" s="93"/>
      <c r="Q98" s="93"/>
      <c r="R98" s="92"/>
    </row>
    <row r="99" spans="1:18" x14ac:dyDescent="0.25">
      <c r="A99" s="19"/>
      <c r="B99" s="107"/>
      <c r="C99" s="19"/>
      <c r="D99" s="1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22"/>
      <c r="P99" s="93"/>
      <c r="Q99" s="93"/>
      <c r="R99" s="92"/>
    </row>
    <row r="100" spans="1:18" x14ac:dyDescent="0.25">
      <c r="A100" s="19"/>
      <c r="B100" s="107"/>
      <c r="C100" s="19"/>
      <c r="D100" s="1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2"/>
      <c r="P100" s="93"/>
      <c r="Q100" s="93"/>
      <c r="R100" s="92"/>
    </row>
    <row r="101" spans="1:18" ht="15.6" customHeight="1" thickBot="1" x14ac:dyDescent="0.3">
      <c r="A101" s="19"/>
      <c r="B101" s="107"/>
      <c r="C101" s="267" t="s">
        <v>26</v>
      </c>
      <c r="D101" s="267"/>
      <c r="E101" s="267"/>
      <c r="F101" s="267"/>
      <c r="G101" s="267"/>
      <c r="H101" s="99"/>
      <c r="I101" s="99"/>
      <c r="J101" s="99"/>
      <c r="K101" s="99"/>
      <c r="L101" s="99"/>
      <c r="M101" s="99"/>
      <c r="N101" s="99"/>
      <c r="O101" s="92"/>
      <c r="P101" s="93"/>
      <c r="Q101" s="93"/>
      <c r="R101" s="92"/>
    </row>
    <row r="102" spans="1:18" s="64" customFormat="1" ht="31.5" thickTop="1" thickBot="1" x14ac:dyDescent="0.25">
      <c r="B102" s="106"/>
      <c r="C102" s="65" t="s">
        <v>44</v>
      </c>
      <c r="D102" s="65" t="s">
        <v>7</v>
      </c>
      <c r="E102" s="65" t="s">
        <v>8</v>
      </c>
      <c r="F102" s="65" t="s">
        <v>9</v>
      </c>
      <c r="G102" s="65" t="s">
        <v>21</v>
      </c>
      <c r="H102" s="66"/>
      <c r="I102" s="66"/>
      <c r="J102" s="67"/>
    </row>
    <row r="103" spans="1:18" ht="15.75" thickTop="1" x14ac:dyDescent="0.25">
      <c r="C103" s="15" t="s">
        <v>22</v>
      </c>
      <c r="D103" s="56">
        <f>+F8</f>
        <v>831067667</v>
      </c>
      <c r="E103" s="30">
        <f>+K8</f>
        <v>412534395.52999997</v>
      </c>
      <c r="F103" s="8">
        <f>+D103-E103</f>
        <v>418533271.47000003</v>
      </c>
      <c r="G103" s="54">
        <f t="shared" ref="G103:G108" si="10">+E103/D103</f>
        <v>0.49639086191281218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472262595</v>
      </c>
      <c r="E104" s="26">
        <f>+K27</f>
        <v>73587847.719999999</v>
      </c>
      <c r="F104" s="8">
        <f>+D104-E104</f>
        <v>398674747.27999997</v>
      </c>
      <c r="G104" s="54">
        <f t="shared" si="10"/>
        <v>0.15581976743256576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13300000</v>
      </c>
      <c r="E105" s="26">
        <f>+K59</f>
        <v>1395800.9</v>
      </c>
      <c r="F105" s="8">
        <f>+D105-E105</f>
        <v>11904199.1</v>
      </c>
      <c r="G105" s="54">
        <f t="shared" si="10"/>
        <v>0.10494743609022555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+F79</f>
        <v>612643313</v>
      </c>
      <c r="E107" s="26">
        <f>+K79</f>
        <v>164391150.94999999</v>
      </c>
      <c r="F107" s="8">
        <f>+D107-E107</f>
        <v>448252162.05000001</v>
      </c>
      <c r="G107" s="54">
        <f t="shared" si="10"/>
        <v>0.268330931655823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1936273575</v>
      </c>
      <c r="E108" s="57">
        <f>SUM(E103:E107)</f>
        <v>651909195.0999999</v>
      </c>
      <c r="F108" s="57">
        <f>SUM(F103:F107)</f>
        <v>1284364379.9000001</v>
      </c>
      <c r="G108" s="47">
        <f t="shared" si="10"/>
        <v>0.33668237976134124</v>
      </c>
      <c r="H108" s="277">
        <f>G108-O7</f>
        <v>0</v>
      </c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D109" s="284">
        <f>D108-F7</f>
        <v>0</v>
      </c>
      <c r="E109" s="285">
        <f>E108-K7</f>
        <v>0</v>
      </c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66" t="s">
        <v>27</v>
      </c>
      <c r="D110" s="266"/>
      <c r="E110" s="266"/>
      <c r="F110" s="266"/>
      <c r="G110" s="266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>P27</f>
        <v>472262595</v>
      </c>
      <c r="E112" s="8">
        <f>Q27</f>
        <v>73587847.719999999</v>
      </c>
      <c r="F112" s="8">
        <f>+D112-E112</f>
        <v>398674747.27999997</v>
      </c>
      <c r="G112" s="54">
        <f>+E112/D112</f>
        <v>0.15581976743256576</v>
      </c>
      <c r="H112" s="10"/>
      <c r="I112" s="10"/>
      <c r="J112" s="10"/>
    </row>
    <row r="113" spans="1:10" x14ac:dyDescent="0.25">
      <c r="C113" s="15" t="s">
        <v>23</v>
      </c>
      <c r="D113" s="8">
        <f>P59</f>
        <v>13300000</v>
      </c>
      <c r="E113" s="8">
        <f>Q59</f>
        <v>1395800.9</v>
      </c>
      <c r="F113" s="8">
        <f>+D113-E113</f>
        <v>11904199.1</v>
      </c>
      <c r="G113" s="54">
        <f t="shared" ref="G113:G115" si="11">+E113/D113</f>
        <v>0.10494743609022555</v>
      </c>
      <c r="H113" s="10"/>
      <c r="I113" s="10"/>
      <c r="J113" s="10"/>
    </row>
    <row r="114" spans="1:10" x14ac:dyDescent="0.25">
      <c r="C114" s="15" t="s">
        <v>24</v>
      </c>
      <c r="D114" s="8">
        <f>P74</f>
        <v>7000000</v>
      </c>
      <c r="E114" s="8">
        <f>Q74</f>
        <v>0</v>
      </c>
      <c r="F114" s="8">
        <f>+D114-E114</f>
        <v>7000000</v>
      </c>
      <c r="G114" s="54">
        <f t="shared" si="11"/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P79</f>
        <v>480850000</v>
      </c>
      <c r="E115" s="8">
        <f>Q79</f>
        <v>99773306.310000002</v>
      </c>
      <c r="F115" s="8">
        <f>+D115-E115</f>
        <v>381076693.69</v>
      </c>
      <c r="G115" s="54">
        <f t="shared" si="11"/>
        <v>0.20749361819694292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973412595</v>
      </c>
      <c r="E116" s="52">
        <f>SUM(E112:E115)</f>
        <v>174756954.93000001</v>
      </c>
      <c r="F116" s="52">
        <f>SUM(F112:F115)</f>
        <v>798655640.06999993</v>
      </c>
      <c r="G116" s="53">
        <f>+E116/D116</f>
        <v>0.1795301969870238</v>
      </c>
      <c r="H116" s="277">
        <f>G116-R7</f>
        <v>0</v>
      </c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4" t="s">
        <v>51</v>
      </c>
      <c r="D125" s="85" t="s">
        <v>52</v>
      </c>
      <c r="E125" s="85" t="s">
        <v>53</v>
      </c>
      <c r="F125" s="84" t="s">
        <v>7</v>
      </c>
      <c r="G125" s="84" t="s">
        <v>19</v>
      </c>
      <c r="H125" s="10"/>
      <c r="I125" s="10"/>
      <c r="J125" s="10"/>
    </row>
    <row r="126" spans="1:10" x14ac:dyDescent="0.25">
      <c r="A126" s="10"/>
      <c r="C126" s="86" t="s">
        <v>22</v>
      </c>
      <c r="D126" s="87">
        <f>+G126/F126</f>
        <v>0.49639086191281218</v>
      </c>
      <c r="E126" s="87">
        <f>+(100%/12)*7</f>
        <v>0.58333333333333326</v>
      </c>
      <c r="F126" s="88">
        <f>+D103</f>
        <v>831067667</v>
      </c>
      <c r="G126" s="88">
        <f>+E103</f>
        <v>412534395.52999997</v>
      </c>
      <c r="H126" s="10"/>
      <c r="I126" s="10"/>
      <c r="J126" s="10"/>
    </row>
    <row r="127" spans="1:10" x14ac:dyDescent="0.25">
      <c r="A127" s="10"/>
      <c r="C127" s="86" t="s">
        <v>109</v>
      </c>
      <c r="D127" s="87">
        <f>+G127/F127</f>
        <v>0.15581976743256576</v>
      </c>
      <c r="E127" s="87">
        <f t="shared" ref="E127:E130" si="12">+(100%/12)*7</f>
        <v>0.58333333333333326</v>
      </c>
      <c r="F127" s="88">
        <f t="shared" ref="F127:G130" si="13">+D104</f>
        <v>472262595</v>
      </c>
      <c r="G127" s="88">
        <f t="shared" si="13"/>
        <v>73587847.719999999</v>
      </c>
      <c r="H127" s="10"/>
      <c r="I127" s="10"/>
      <c r="J127" s="10"/>
    </row>
    <row r="128" spans="1:10" x14ac:dyDescent="0.25">
      <c r="A128" s="10"/>
      <c r="C128" s="86" t="s">
        <v>23</v>
      </c>
      <c r="D128" s="87">
        <f>+G128/F128</f>
        <v>0.10494743609022555</v>
      </c>
      <c r="E128" s="87">
        <f t="shared" si="12"/>
        <v>0.58333333333333326</v>
      </c>
      <c r="F128" s="88">
        <f t="shared" si="13"/>
        <v>13300000</v>
      </c>
      <c r="G128" s="88">
        <f t="shared" si="13"/>
        <v>1395800.9</v>
      </c>
      <c r="H128" s="10"/>
      <c r="I128" s="10"/>
      <c r="J128" s="10"/>
    </row>
    <row r="129" spans="1:10" x14ac:dyDescent="0.25">
      <c r="A129" s="10"/>
      <c r="C129" s="86" t="s">
        <v>24</v>
      </c>
      <c r="D129" s="87">
        <f>+G129/F129</f>
        <v>0</v>
      </c>
      <c r="E129" s="87">
        <f t="shared" si="12"/>
        <v>0.58333333333333326</v>
      </c>
      <c r="F129" s="88">
        <f t="shared" si="13"/>
        <v>7000000</v>
      </c>
      <c r="G129" s="88">
        <f t="shared" si="13"/>
        <v>0</v>
      </c>
      <c r="H129" s="10"/>
      <c r="I129" s="10"/>
      <c r="J129" s="10"/>
    </row>
    <row r="130" spans="1:10" x14ac:dyDescent="0.25">
      <c r="A130" s="10"/>
      <c r="C130" s="86" t="s">
        <v>25</v>
      </c>
      <c r="D130" s="87">
        <f>+G130/F130</f>
        <v>0.268330931655823</v>
      </c>
      <c r="E130" s="87">
        <f t="shared" si="12"/>
        <v>0.58333333333333326</v>
      </c>
      <c r="F130" s="88">
        <f t="shared" si="13"/>
        <v>612643313</v>
      </c>
      <c r="G130" s="88">
        <f t="shared" si="13"/>
        <v>164391150.94999999</v>
      </c>
      <c r="H130" s="10"/>
      <c r="I130" s="10"/>
      <c r="J130" s="10"/>
    </row>
    <row r="131" spans="1:10" x14ac:dyDescent="0.25">
      <c r="A131" s="10"/>
      <c r="C131" s="86"/>
      <c r="D131" s="87"/>
      <c r="E131" s="87"/>
      <c r="F131" s="88"/>
      <c r="G131" s="88"/>
      <c r="H131" s="10"/>
      <c r="I131" s="10"/>
      <c r="J131" s="10"/>
    </row>
    <row r="132" spans="1:10" x14ac:dyDescent="0.25">
      <c r="A132" s="10"/>
      <c r="C132" s="86"/>
      <c r="D132" s="87"/>
      <c r="E132" s="87"/>
      <c r="F132" s="88"/>
      <c r="G132" s="88"/>
      <c r="H132" s="10"/>
      <c r="I132" s="10"/>
      <c r="J132" s="10"/>
    </row>
    <row r="133" spans="1:10" x14ac:dyDescent="0.25">
      <c r="A133" s="10"/>
      <c r="C133" s="86"/>
      <c r="D133" s="87"/>
      <c r="E133" s="87"/>
      <c r="F133" s="88"/>
      <c r="G133" s="88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">
    <tabColor theme="6" tint="0.39997558519241921"/>
  </sheetPr>
  <dimension ref="A1:R747"/>
  <sheetViews>
    <sheetView workbookViewId="0">
      <pane ySplit="6" topLeftCell="A7" activePane="bottomLeft" state="frozen"/>
      <selection pane="bottomLeft" activeCell="E156" sqref="E156"/>
    </sheetView>
  </sheetViews>
  <sheetFormatPr baseColWidth="10" defaultColWidth="12" defaultRowHeight="12.75" x14ac:dyDescent="0.2"/>
  <cols>
    <col min="1" max="1" width="10.42578125" style="21" customWidth="1"/>
    <col min="2" max="2" width="10.42578125" style="107" customWidth="1"/>
    <col min="3" max="3" width="14.5703125" style="21" customWidth="1"/>
    <col min="4" max="4" width="21.5703125" style="102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2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2" customWidth="1"/>
    <col min="17" max="17" width="21.42578125" style="102" customWidth="1"/>
    <col min="18" max="18" width="15.42578125" style="21" customWidth="1"/>
    <col min="19" max="16384" width="12" style="21"/>
  </cols>
  <sheetData>
    <row r="1" spans="1:18" s="118" customFormat="1" x14ac:dyDescent="0.2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8" s="118" customFormat="1" x14ac:dyDescent="0.2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1:18" s="118" customFormat="1" x14ac:dyDescent="0.2">
      <c r="A3" s="260" t="s">
        <v>38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1:18" s="17" customFormat="1" x14ac:dyDescent="0.2">
      <c r="A4" s="270" t="s">
        <v>443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</row>
    <row r="5" spans="1:18" s="17" customFormat="1" x14ac:dyDescent="0.2">
      <c r="A5" s="118"/>
      <c r="B5" s="104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s="125" customFormat="1" ht="39" thickBot="1" x14ac:dyDescent="0.25">
      <c r="A6" s="119" t="s">
        <v>12</v>
      </c>
      <c r="B6" s="120" t="s">
        <v>395</v>
      </c>
      <c r="C6" s="119" t="s">
        <v>41</v>
      </c>
      <c r="D6" s="121" t="s">
        <v>40</v>
      </c>
      <c r="E6" s="121" t="s">
        <v>13</v>
      </c>
      <c r="F6" s="121" t="s">
        <v>14</v>
      </c>
      <c r="G6" s="121" t="s">
        <v>15</v>
      </c>
      <c r="H6" s="121" t="s">
        <v>16</v>
      </c>
      <c r="I6" s="121" t="s">
        <v>17</v>
      </c>
      <c r="J6" s="121" t="s">
        <v>18</v>
      </c>
      <c r="K6" s="121" t="s">
        <v>19</v>
      </c>
      <c r="L6" s="122" t="s">
        <v>20</v>
      </c>
      <c r="M6" s="122" t="s">
        <v>42</v>
      </c>
      <c r="N6" s="122" t="s">
        <v>43</v>
      </c>
      <c r="O6" s="123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221" t="s">
        <v>402</v>
      </c>
      <c r="B7" s="221" t="s">
        <v>396</v>
      </c>
      <c r="C7" s="221" t="s">
        <v>399</v>
      </c>
      <c r="D7" s="221" t="s">
        <v>399</v>
      </c>
      <c r="E7" s="222">
        <v>4297664633</v>
      </c>
      <c r="F7" s="222">
        <v>3938994653</v>
      </c>
      <c r="G7" s="222">
        <v>3590663699.4099998</v>
      </c>
      <c r="H7" s="222">
        <v>80296220.400000006</v>
      </c>
      <c r="I7" s="222">
        <v>278118060.37</v>
      </c>
      <c r="J7" s="222">
        <v>16603627.890000001</v>
      </c>
      <c r="K7" s="222">
        <v>1813340601.0599999</v>
      </c>
      <c r="L7" s="222">
        <v>1812631553.1800001</v>
      </c>
      <c r="M7" s="222">
        <v>1750636143.28</v>
      </c>
      <c r="N7" s="222">
        <v>1402305189.6900001</v>
      </c>
      <c r="O7" s="96">
        <f>+K7/F7</f>
        <v>0.46035619766046937</v>
      </c>
      <c r="P7" s="28">
        <f>+P27+P71+P93+P105</f>
        <v>1123409506</v>
      </c>
      <c r="Q7" s="28">
        <f>+Q27+Q71+Q93+Q105</f>
        <v>375996964.27999997</v>
      </c>
      <c r="R7" s="96">
        <f>+Q7/P7</f>
        <v>0.33469270312547983</v>
      </c>
    </row>
    <row r="8" spans="1:18" s="103" customFormat="1" x14ac:dyDescent="0.2">
      <c r="A8" s="213" t="s">
        <v>402</v>
      </c>
      <c r="B8" s="213" t="s">
        <v>396</v>
      </c>
      <c r="C8" s="213" t="s">
        <v>54</v>
      </c>
      <c r="D8" s="213" t="s">
        <v>22</v>
      </c>
      <c r="E8" s="214">
        <v>3205285215</v>
      </c>
      <c r="F8" s="214">
        <v>2759411923</v>
      </c>
      <c r="G8" s="214">
        <v>2725927173</v>
      </c>
      <c r="H8" s="214">
        <v>0</v>
      </c>
      <c r="I8" s="214">
        <v>175445598</v>
      </c>
      <c r="J8" s="214">
        <v>0</v>
      </c>
      <c r="K8" s="214">
        <v>1398994394.27</v>
      </c>
      <c r="L8" s="214">
        <v>1398994394.27</v>
      </c>
      <c r="M8" s="214">
        <v>1184971930.73</v>
      </c>
      <c r="N8" s="214">
        <v>1151487180.73</v>
      </c>
      <c r="O8" s="92">
        <f t="shared" ref="O8:O71" si="0">+K8/F8</f>
        <v>0.50699005197782498</v>
      </c>
      <c r="P8" s="28"/>
      <c r="Q8" s="28"/>
      <c r="R8" s="96"/>
    </row>
    <row r="9" spans="1:18" s="103" customFormat="1" x14ac:dyDescent="0.2">
      <c r="A9" s="215" t="s">
        <v>402</v>
      </c>
      <c r="B9" s="215" t="s">
        <v>396</v>
      </c>
      <c r="C9" s="215" t="s">
        <v>55</v>
      </c>
      <c r="D9" s="215" t="s">
        <v>56</v>
      </c>
      <c r="E9" s="216">
        <v>1239170400</v>
      </c>
      <c r="F9" s="216">
        <v>1072882150</v>
      </c>
      <c r="G9" s="216">
        <v>1061128750</v>
      </c>
      <c r="H9" s="216">
        <v>0</v>
      </c>
      <c r="I9" s="216">
        <v>139125</v>
      </c>
      <c r="J9" s="216">
        <v>0</v>
      </c>
      <c r="K9" s="216">
        <v>586464807.69000006</v>
      </c>
      <c r="L9" s="216">
        <v>586464807.69000006</v>
      </c>
      <c r="M9" s="216">
        <v>486278217.31</v>
      </c>
      <c r="N9" s="216">
        <v>474524817.31</v>
      </c>
      <c r="O9" s="92">
        <f t="shared" si="0"/>
        <v>0.54662556152136565</v>
      </c>
      <c r="P9" s="93"/>
      <c r="Q9" s="93"/>
      <c r="R9" s="92"/>
    </row>
    <row r="10" spans="1:18" s="102" customFormat="1" x14ac:dyDescent="0.2">
      <c r="A10" s="215" t="s">
        <v>402</v>
      </c>
      <c r="B10" s="215" t="s">
        <v>396</v>
      </c>
      <c r="C10" s="215" t="s">
        <v>57</v>
      </c>
      <c r="D10" s="215" t="s">
        <v>58</v>
      </c>
      <c r="E10" s="216">
        <v>1231670400</v>
      </c>
      <c r="F10" s="216">
        <v>1065382150</v>
      </c>
      <c r="G10" s="216">
        <v>1053628750</v>
      </c>
      <c r="H10" s="216">
        <v>0</v>
      </c>
      <c r="I10" s="216">
        <v>139125</v>
      </c>
      <c r="J10" s="216">
        <v>0</v>
      </c>
      <c r="K10" s="216">
        <v>584711447.97000003</v>
      </c>
      <c r="L10" s="216">
        <v>584711447.97000003</v>
      </c>
      <c r="M10" s="216">
        <v>480531577.02999997</v>
      </c>
      <c r="N10" s="216">
        <v>468778177.02999997</v>
      </c>
      <c r="O10" s="92">
        <f t="shared" si="0"/>
        <v>0.54882789989488756</v>
      </c>
      <c r="P10" s="93"/>
      <c r="Q10" s="93"/>
      <c r="R10" s="92"/>
    </row>
    <row r="11" spans="1:18" s="102" customFormat="1" x14ac:dyDescent="0.2">
      <c r="A11" s="215" t="s">
        <v>402</v>
      </c>
      <c r="B11" s="215" t="s">
        <v>396</v>
      </c>
      <c r="C11" s="215" t="s">
        <v>59</v>
      </c>
      <c r="D11" s="215" t="s">
        <v>60</v>
      </c>
      <c r="E11" s="216">
        <v>7500000</v>
      </c>
      <c r="F11" s="216">
        <v>7500000</v>
      </c>
      <c r="G11" s="216">
        <v>7500000</v>
      </c>
      <c r="H11" s="216">
        <v>0</v>
      </c>
      <c r="I11" s="216">
        <v>0</v>
      </c>
      <c r="J11" s="216">
        <v>0</v>
      </c>
      <c r="K11" s="216">
        <v>1753359.72</v>
      </c>
      <c r="L11" s="216">
        <v>1753359.72</v>
      </c>
      <c r="M11" s="216">
        <v>5746640.2800000003</v>
      </c>
      <c r="N11" s="216">
        <v>5746640.2800000003</v>
      </c>
      <c r="O11" s="92">
        <f t="shared" si="0"/>
        <v>0.233781296</v>
      </c>
      <c r="P11" s="93"/>
      <c r="Q11" s="93"/>
      <c r="R11" s="92"/>
    </row>
    <row r="12" spans="1:18" s="102" customFormat="1" x14ac:dyDescent="0.2">
      <c r="A12" s="215" t="s">
        <v>402</v>
      </c>
      <c r="B12" s="215" t="s">
        <v>396</v>
      </c>
      <c r="C12" s="215" t="s">
        <v>61</v>
      </c>
      <c r="D12" s="215" t="s">
        <v>62</v>
      </c>
      <c r="E12" s="216">
        <v>8000000</v>
      </c>
      <c r="F12" s="216">
        <v>5945927</v>
      </c>
      <c r="G12" s="216">
        <v>5373911</v>
      </c>
      <c r="H12" s="216">
        <v>0</v>
      </c>
      <c r="I12" s="216">
        <v>0</v>
      </c>
      <c r="J12" s="216">
        <v>0</v>
      </c>
      <c r="K12" s="216">
        <v>1221876</v>
      </c>
      <c r="L12" s="216">
        <v>1221876</v>
      </c>
      <c r="M12" s="216">
        <v>4724051</v>
      </c>
      <c r="N12" s="216">
        <v>4152035</v>
      </c>
      <c r="O12" s="92">
        <f t="shared" si="0"/>
        <v>0.20549798206402467</v>
      </c>
      <c r="P12" s="93"/>
      <c r="Q12" s="93"/>
      <c r="R12" s="92"/>
    </row>
    <row r="13" spans="1:18" s="102" customFormat="1" x14ac:dyDescent="0.2">
      <c r="A13" s="215" t="s">
        <v>402</v>
      </c>
      <c r="B13" s="215" t="s">
        <v>396</v>
      </c>
      <c r="C13" s="215" t="s">
        <v>63</v>
      </c>
      <c r="D13" s="215" t="s">
        <v>64</v>
      </c>
      <c r="E13" s="216">
        <v>8000000</v>
      </c>
      <c r="F13" s="216">
        <v>5945927</v>
      </c>
      <c r="G13" s="216">
        <v>5373911</v>
      </c>
      <c r="H13" s="216">
        <v>0</v>
      </c>
      <c r="I13" s="216">
        <v>0</v>
      </c>
      <c r="J13" s="216">
        <v>0</v>
      </c>
      <c r="K13" s="216">
        <v>1221876</v>
      </c>
      <c r="L13" s="216">
        <v>1221876</v>
      </c>
      <c r="M13" s="216">
        <v>4724051</v>
      </c>
      <c r="N13" s="216">
        <v>4152035</v>
      </c>
      <c r="O13" s="92">
        <f t="shared" si="0"/>
        <v>0.20549798206402467</v>
      </c>
      <c r="P13" s="93"/>
      <c r="Q13" s="93"/>
      <c r="R13" s="92"/>
    </row>
    <row r="14" spans="1:18" s="102" customFormat="1" x14ac:dyDescent="0.2">
      <c r="A14" s="215" t="s">
        <v>402</v>
      </c>
      <c r="B14" s="215" t="s">
        <v>396</v>
      </c>
      <c r="C14" s="215" t="s">
        <v>65</v>
      </c>
      <c r="D14" s="215" t="s">
        <v>66</v>
      </c>
      <c r="E14" s="216">
        <v>1469288220</v>
      </c>
      <c r="F14" s="216">
        <v>1269360143</v>
      </c>
      <c r="G14" s="216">
        <v>1253221526</v>
      </c>
      <c r="H14" s="216">
        <v>0</v>
      </c>
      <c r="I14" s="216">
        <v>47866</v>
      </c>
      <c r="J14" s="216">
        <v>0</v>
      </c>
      <c r="K14" s="216">
        <v>580363331.58000004</v>
      </c>
      <c r="L14" s="216">
        <v>580363331.58000004</v>
      </c>
      <c r="M14" s="216">
        <v>688948945.41999996</v>
      </c>
      <c r="N14" s="216">
        <v>672810328.41999996</v>
      </c>
      <c r="O14" s="92">
        <f t="shared" si="0"/>
        <v>0.45720935447710842</v>
      </c>
      <c r="P14" s="93"/>
      <c r="Q14" s="93"/>
      <c r="R14" s="92"/>
    </row>
    <row r="15" spans="1:18" s="102" customFormat="1" x14ac:dyDescent="0.2">
      <c r="A15" s="215" t="s">
        <v>402</v>
      </c>
      <c r="B15" s="215" t="s">
        <v>396</v>
      </c>
      <c r="C15" s="215" t="s">
        <v>67</v>
      </c>
      <c r="D15" s="215" t="s">
        <v>68</v>
      </c>
      <c r="E15" s="216">
        <v>490500000</v>
      </c>
      <c r="F15" s="216">
        <v>432238023</v>
      </c>
      <c r="G15" s="216">
        <v>424792011</v>
      </c>
      <c r="H15" s="216">
        <v>0</v>
      </c>
      <c r="I15" s="216">
        <v>47866</v>
      </c>
      <c r="J15" s="216">
        <v>0</v>
      </c>
      <c r="K15" s="216">
        <v>198910427.21000001</v>
      </c>
      <c r="L15" s="216">
        <v>198910427.21000001</v>
      </c>
      <c r="M15" s="216">
        <v>233279729.78999999</v>
      </c>
      <c r="N15" s="216">
        <v>225833717.78999999</v>
      </c>
      <c r="O15" s="92">
        <f t="shared" si="0"/>
        <v>0.46018725013925954</v>
      </c>
      <c r="P15" s="93"/>
      <c r="Q15" s="93"/>
      <c r="R15" s="92"/>
    </row>
    <row r="16" spans="1:18" s="102" customFormat="1" x14ac:dyDescent="0.2">
      <c r="A16" s="215" t="s">
        <v>402</v>
      </c>
      <c r="B16" s="215" t="s">
        <v>396</v>
      </c>
      <c r="C16" s="215" t="s">
        <v>69</v>
      </c>
      <c r="D16" s="215" t="s">
        <v>70</v>
      </c>
      <c r="E16" s="216">
        <v>452546831</v>
      </c>
      <c r="F16" s="216">
        <v>372414950</v>
      </c>
      <c r="G16" s="216">
        <v>368301005</v>
      </c>
      <c r="H16" s="216">
        <v>0</v>
      </c>
      <c r="I16" s="216">
        <v>0</v>
      </c>
      <c r="J16" s="216">
        <v>0</v>
      </c>
      <c r="K16" s="216">
        <v>175372690.16999999</v>
      </c>
      <c r="L16" s="216">
        <v>175372690.16999999</v>
      </c>
      <c r="M16" s="216">
        <v>197042259.83000001</v>
      </c>
      <c r="N16" s="216">
        <v>192928314.83000001</v>
      </c>
      <c r="O16" s="92">
        <f t="shared" si="0"/>
        <v>0.4709066866676539</v>
      </c>
      <c r="P16" s="93"/>
      <c r="Q16" s="93"/>
      <c r="R16" s="92"/>
    </row>
    <row r="17" spans="1:18" s="102" customFormat="1" x14ac:dyDescent="0.2">
      <c r="A17" s="215" t="s">
        <v>402</v>
      </c>
      <c r="B17" s="215" t="s">
        <v>396</v>
      </c>
      <c r="C17" s="215" t="s">
        <v>73</v>
      </c>
      <c r="D17" s="215" t="s">
        <v>74</v>
      </c>
      <c r="E17" s="216">
        <v>186586028</v>
      </c>
      <c r="F17" s="216">
        <v>179715119</v>
      </c>
      <c r="G17" s="216">
        <v>179715119</v>
      </c>
      <c r="H17" s="216">
        <v>0</v>
      </c>
      <c r="I17" s="216">
        <v>0</v>
      </c>
      <c r="J17" s="216">
        <v>0</v>
      </c>
      <c r="K17" s="216">
        <v>163411164.00999999</v>
      </c>
      <c r="L17" s="216">
        <v>163411164.00999999</v>
      </c>
      <c r="M17" s="216">
        <v>16303954.99</v>
      </c>
      <c r="N17" s="216">
        <v>16303954.99</v>
      </c>
      <c r="O17" s="92">
        <f t="shared" si="0"/>
        <v>0.90927889049779942</v>
      </c>
      <c r="P17" s="93"/>
      <c r="Q17" s="93"/>
      <c r="R17" s="92"/>
    </row>
    <row r="18" spans="1:18" s="102" customFormat="1" x14ac:dyDescent="0.2">
      <c r="A18" s="215" t="s">
        <v>402</v>
      </c>
      <c r="B18" s="215" t="s">
        <v>396</v>
      </c>
      <c r="C18" s="215" t="s">
        <v>75</v>
      </c>
      <c r="D18" s="215" t="s">
        <v>76</v>
      </c>
      <c r="E18" s="216">
        <v>130000000</v>
      </c>
      <c r="F18" s="216">
        <v>107856434</v>
      </c>
      <c r="G18" s="216">
        <v>105422522</v>
      </c>
      <c r="H18" s="216">
        <v>0</v>
      </c>
      <c r="I18" s="216">
        <v>0</v>
      </c>
      <c r="J18" s="216">
        <v>0</v>
      </c>
      <c r="K18" s="216">
        <v>42669050.189999998</v>
      </c>
      <c r="L18" s="216">
        <v>42669050.189999998</v>
      </c>
      <c r="M18" s="216">
        <v>65187383.810000002</v>
      </c>
      <c r="N18" s="216">
        <v>62753471.810000002</v>
      </c>
      <c r="O18" s="92">
        <f t="shared" si="0"/>
        <v>0.39560968787453143</v>
      </c>
      <c r="P18" s="93"/>
      <c r="Q18" s="93"/>
      <c r="R18" s="92"/>
    </row>
    <row r="19" spans="1:18" s="102" customFormat="1" x14ac:dyDescent="0.2">
      <c r="A19" s="215" t="s">
        <v>402</v>
      </c>
      <c r="B19" s="215" t="s">
        <v>397</v>
      </c>
      <c r="C19" s="215" t="s">
        <v>71</v>
      </c>
      <c r="D19" s="215" t="s">
        <v>72</v>
      </c>
      <c r="E19" s="216">
        <v>209655361</v>
      </c>
      <c r="F19" s="216">
        <v>177135617</v>
      </c>
      <c r="G19" s="216">
        <v>174990869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177135617</v>
      </c>
      <c r="N19" s="216">
        <v>174990869</v>
      </c>
      <c r="O19" s="92">
        <v>0</v>
      </c>
      <c r="P19" s="93"/>
      <c r="Q19" s="93"/>
      <c r="R19" s="92"/>
    </row>
    <row r="20" spans="1:18" s="102" customFormat="1" x14ac:dyDescent="0.2">
      <c r="A20" s="215" t="s">
        <v>402</v>
      </c>
      <c r="B20" s="215" t="s">
        <v>396</v>
      </c>
      <c r="C20" s="215" t="s">
        <v>77</v>
      </c>
      <c r="D20" s="215" t="s">
        <v>78</v>
      </c>
      <c r="E20" s="216">
        <v>244413298</v>
      </c>
      <c r="F20" s="216">
        <v>205611853</v>
      </c>
      <c r="G20" s="216">
        <v>203101495</v>
      </c>
      <c r="H20" s="216">
        <v>0</v>
      </c>
      <c r="I20" s="216">
        <v>87342087</v>
      </c>
      <c r="J20" s="216">
        <v>0</v>
      </c>
      <c r="K20" s="216">
        <v>115759408</v>
      </c>
      <c r="L20" s="216">
        <v>115759408</v>
      </c>
      <c r="M20" s="216">
        <v>2510358</v>
      </c>
      <c r="N20" s="216">
        <v>0</v>
      </c>
      <c r="O20" s="92">
        <f t="shared" si="0"/>
        <v>0.56299968270798084</v>
      </c>
      <c r="P20" s="93"/>
      <c r="Q20" s="93"/>
      <c r="R20" s="92"/>
    </row>
    <row r="21" spans="1:18" s="102" customFormat="1" x14ac:dyDescent="0.2">
      <c r="A21" s="215" t="s">
        <v>402</v>
      </c>
      <c r="B21" s="215" t="s">
        <v>396</v>
      </c>
      <c r="C21" s="215" t="s">
        <v>82</v>
      </c>
      <c r="D21" s="215" t="s">
        <v>407</v>
      </c>
      <c r="E21" s="216">
        <v>231879283</v>
      </c>
      <c r="F21" s="216">
        <v>195067654</v>
      </c>
      <c r="G21" s="216">
        <v>192686032</v>
      </c>
      <c r="H21" s="216">
        <v>0</v>
      </c>
      <c r="I21" s="216">
        <v>82861626</v>
      </c>
      <c r="J21" s="216">
        <v>0</v>
      </c>
      <c r="K21" s="216">
        <v>109824406</v>
      </c>
      <c r="L21" s="216">
        <v>109824406</v>
      </c>
      <c r="M21" s="216">
        <v>2381622</v>
      </c>
      <c r="N21" s="216">
        <v>0</v>
      </c>
      <c r="O21" s="92">
        <f t="shared" si="0"/>
        <v>0.56300675046822468</v>
      </c>
      <c r="P21" s="93"/>
      <c r="Q21" s="93"/>
      <c r="R21" s="92"/>
    </row>
    <row r="22" spans="1:18" s="102" customFormat="1" x14ac:dyDescent="0.2">
      <c r="A22" s="215" t="s">
        <v>402</v>
      </c>
      <c r="B22" s="215" t="s">
        <v>396</v>
      </c>
      <c r="C22" s="215" t="s">
        <v>87</v>
      </c>
      <c r="D22" s="215" t="s">
        <v>376</v>
      </c>
      <c r="E22" s="216">
        <v>12534015</v>
      </c>
      <c r="F22" s="216">
        <v>10544199</v>
      </c>
      <c r="G22" s="216">
        <v>10415463</v>
      </c>
      <c r="H22" s="216">
        <v>0</v>
      </c>
      <c r="I22" s="216">
        <v>4480461</v>
      </c>
      <c r="J22" s="216">
        <v>0</v>
      </c>
      <c r="K22" s="216">
        <v>5935002</v>
      </c>
      <c r="L22" s="216">
        <v>5935002</v>
      </c>
      <c r="M22" s="216">
        <v>128736</v>
      </c>
      <c r="N22" s="216">
        <v>0</v>
      </c>
      <c r="O22" s="92">
        <f t="shared" si="0"/>
        <v>0.56286892916190223</v>
      </c>
      <c r="P22" s="93"/>
      <c r="Q22" s="93"/>
      <c r="R22" s="92"/>
    </row>
    <row r="23" spans="1:18" s="102" customFormat="1" x14ac:dyDescent="0.2">
      <c r="A23" s="215" t="s">
        <v>402</v>
      </c>
      <c r="B23" s="215" t="s">
        <v>396</v>
      </c>
      <c r="C23" s="215" t="s">
        <v>89</v>
      </c>
      <c r="D23" s="215" t="s">
        <v>90</v>
      </c>
      <c r="E23" s="216">
        <v>244413297</v>
      </c>
      <c r="F23" s="216">
        <v>205611850</v>
      </c>
      <c r="G23" s="216">
        <v>203101491</v>
      </c>
      <c r="H23" s="216">
        <v>0</v>
      </c>
      <c r="I23" s="216">
        <v>87916520</v>
      </c>
      <c r="J23" s="216">
        <v>0</v>
      </c>
      <c r="K23" s="216">
        <v>115184971</v>
      </c>
      <c r="L23" s="216">
        <v>115184971</v>
      </c>
      <c r="M23" s="216">
        <v>2510359</v>
      </c>
      <c r="N23" s="216">
        <v>0</v>
      </c>
      <c r="O23" s="92">
        <f t="shared" si="0"/>
        <v>0.56020589766591755</v>
      </c>
      <c r="P23" s="93"/>
      <c r="Q23" s="93"/>
      <c r="R23" s="92"/>
    </row>
    <row r="24" spans="1:18" s="102" customFormat="1" x14ac:dyDescent="0.2">
      <c r="A24" s="215" t="s">
        <v>402</v>
      </c>
      <c r="B24" s="215" t="s">
        <v>396</v>
      </c>
      <c r="C24" s="215" t="s">
        <v>94</v>
      </c>
      <c r="D24" s="215" t="s">
        <v>408</v>
      </c>
      <c r="E24" s="216">
        <v>131607160</v>
      </c>
      <c r="F24" s="216">
        <v>110714073</v>
      </c>
      <c r="G24" s="216">
        <v>109362341</v>
      </c>
      <c r="H24" s="216">
        <v>0</v>
      </c>
      <c r="I24" s="216">
        <v>47592567</v>
      </c>
      <c r="J24" s="216">
        <v>0</v>
      </c>
      <c r="K24" s="216">
        <v>61769774</v>
      </c>
      <c r="L24" s="216">
        <v>61769774</v>
      </c>
      <c r="M24" s="216">
        <v>1351732</v>
      </c>
      <c r="N24" s="216">
        <v>0</v>
      </c>
      <c r="O24" s="92">
        <f t="shared" si="0"/>
        <v>0.55792161128423123</v>
      </c>
      <c r="P24" s="93"/>
      <c r="Q24" s="93"/>
      <c r="R24" s="92"/>
    </row>
    <row r="25" spans="1:18" s="102" customFormat="1" x14ac:dyDescent="0.2">
      <c r="A25" s="215" t="s">
        <v>402</v>
      </c>
      <c r="B25" s="215" t="s">
        <v>396</v>
      </c>
      <c r="C25" s="215" t="s">
        <v>99</v>
      </c>
      <c r="D25" s="215" t="s">
        <v>409</v>
      </c>
      <c r="E25" s="216">
        <v>37602045</v>
      </c>
      <c r="F25" s="216">
        <v>31632592</v>
      </c>
      <c r="G25" s="216">
        <v>31246383</v>
      </c>
      <c r="H25" s="216">
        <v>0</v>
      </c>
      <c r="I25" s="216">
        <v>13441268</v>
      </c>
      <c r="J25" s="216">
        <v>0</v>
      </c>
      <c r="K25" s="216">
        <v>17805115</v>
      </c>
      <c r="L25" s="216">
        <v>17805115</v>
      </c>
      <c r="M25" s="216">
        <v>386209</v>
      </c>
      <c r="N25" s="216">
        <v>0</v>
      </c>
      <c r="O25" s="92">
        <f t="shared" si="0"/>
        <v>0.56287246394478196</v>
      </c>
      <c r="P25" s="93"/>
      <c r="Q25" s="93"/>
      <c r="R25" s="92"/>
    </row>
    <row r="26" spans="1:18" s="102" customFormat="1" x14ac:dyDescent="0.2">
      <c r="A26" s="215" t="s">
        <v>402</v>
      </c>
      <c r="B26" s="215" t="s">
        <v>396</v>
      </c>
      <c r="C26" s="215" t="s">
        <v>104</v>
      </c>
      <c r="D26" s="215" t="s">
        <v>410</v>
      </c>
      <c r="E26" s="216">
        <v>75204092</v>
      </c>
      <c r="F26" s="216">
        <v>63265185</v>
      </c>
      <c r="G26" s="216">
        <v>62492767</v>
      </c>
      <c r="H26" s="216">
        <v>0</v>
      </c>
      <c r="I26" s="216">
        <v>26882685</v>
      </c>
      <c r="J26" s="216">
        <v>0</v>
      </c>
      <c r="K26" s="216">
        <v>35610082</v>
      </c>
      <c r="L26" s="216">
        <v>35610082</v>
      </c>
      <c r="M26" s="216">
        <v>772418</v>
      </c>
      <c r="N26" s="216">
        <v>0</v>
      </c>
      <c r="O26" s="92">
        <f t="shared" si="0"/>
        <v>0.56287011568843115</v>
      </c>
      <c r="P26" s="93"/>
      <c r="Q26" s="93"/>
      <c r="R26" s="92"/>
    </row>
    <row r="27" spans="1:18" s="103" customFormat="1" x14ac:dyDescent="0.2">
      <c r="A27" s="213" t="s">
        <v>402</v>
      </c>
      <c r="B27" s="213" t="s">
        <v>396</v>
      </c>
      <c r="C27" s="213" t="s">
        <v>108</v>
      </c>
      <c r="D27" s="213" t="s">
        <v>109</v>
      </c>
      <c r="E27" s="214">
        <v>637840026</v>
      </c>
      <c r="F27" s="214">
        <v>472944897</v>
      </c>
      <c r="G27" s="214">
        <v>459350956</v>
      </c>
      <c r="H27" s="214">
        <v>79770809</v>
      </c>
      <c r="I27" s="214">
        <v>74091383.409999996</v>
      </c>
      <c r="J27" s="214">
        <v>5958359.6399999997</v>
      </c>
      <c r="K27" s="214">
        <v>161260413.02000001</v>
      </c>
      <c r="L27" s="214">
        <v>160551365.13999999</v>
      </c>
      <c r="M27" s="214">
        <v>151863931.93000001</v>
      </c>
      <c r="N27" s="214">
        <v>138269990.93000001</v>
      </c>
      <c r="O27" s="92">
        <f t="shared" si="0"/>
        <v>0.34097082777066101</v>
      </c>
      <c r="P27" s="28">
        <f>+F27</f>
        <v>472944897</v>
      </c>
      <c r="Q27" s="28">
        <f>+K27</f>
        <v>161260413.02000001</v>
      </c>
      <c r="R27" s="92">
        <f t="shared" ref="R27:R90" si="1">+Q27/P27</f>
        <v>0.34097082777066101</v>
      </c>
    </row>
    <row r="28" spans="1:18" s="102" customFormat="1" x14ac:dyDescent="0.2">
      <c r="A28" s="215" t="s">
        <v>402</v>
      </c>
      <c r="B28" s="215" t="s">
        <v>396</v>
      </c>
      <c r="C28" s="215" t="s">
        <v>110</v>
      </c>
      <c r="D28" s="215" t="s">
        <v>111</v>
      </c>
      <c r="E28" s="216">
        <v>500000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92">
        <v>0</v>
      </c>
      <c r="P28" s="93">
        <f t="shared" ref="P28:P36" si="2">+F28</f>
        <v>0</v>
      </c>
      <c r="Q28" s="93">
        <f t="shared" ref="Q28:Q36" si="3">+K28</f>
        <v>0</v>
      </c>
      <c r="R28" s="92">
        <v>0</v>
      </c>
    </row>
    <row r="29" spans="1:18" s="103" customFormat="1" x14ac:dyDescent="0.2">
      <c r="A29" s="215" t="s">
        <v>402</v>
      </c>
      <c r="B29" s="215" t="s">
        <v>396</v>
      </c>
      <c r="C29" s="215" t="s">
        <v>118</v>
      </c>
      <c r="D29" s="215" t="s">
        <v>119</v>
      </c>
      <c r="E29" s="216">
        <v>500000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92">
        <v>0</v>
      </c>
      <c r="P29" s="93">
        <f t="shared" si="2"/>
        <v>0</v>
      </c>
      <c r="Q29" s="93">
        <f t="shared" si="3"/>
        <v>0</v>
      </c>
      <c r="R29" s="92">
        <v>0</v>
      </c>
    </row>
    <row r="30" spans="1:18" s="102" customFormat="1" x14ac:dyDescent="0.2">
      <c r="A30" s="215" t="s">
        <v>402</v>
      </c>
      <c r="B30" s="215" t="s">
        <v>396</v>
      </c>
      <c r="C30" s="215" t="s">
        <v>120</v>
      </c>
      <c r="D30" s="215" t="s">
        <v>121</v>
      </c>
      <c r="E30" s="216">
        <v>131160612</v>
      </c>
      <c r="F30" s="216">
        <v>131097964</v>
      </c>
      <c r="G30" s="216">
        <v>130108854.5</v>
      </c>
      <c r="H30" s="216">
        <v>0</v>
      </c>
      <c r="I30" s="216">
        <v>22847092.149999999</v>
      </c>
      <c r="J30" s="216">
        <v>0</v>
      </c>
      <c r="K30" s="216">
        <v>48125444.350000001</v>
      </c>
      <c r="L30" s="216">
        <v>48125444.350000001</v>
      </c>
      <c r="M30" s="216">
        <v>60125427.5</v>
      </c>
      <c r="N30" s="216">
        <v>59136318</v>
      </c>
      <c r="O30" s="92">
        <f t="shared" si="0"/>
        <v>0.36709528418000453</v>
      </c>
      <c r="P30" s="93">
        <f t="shared" si="2"/>
        <v>131097964</v>
      </c>
      <c r="Q30" s="93">
        <f t="shared" si="3"/>
        <v>48125444.350000001</v>
      </c>
      <c r="R30" s="92">
        <f t="shared" si="1"/>
        <v>0.36709528418000453</v>
      </c>
    </row>
    <row r="31" spans="1:18" s="102" customFormat="1" x14ac:dyDescent="0.2">
      <c r="A31" s="215" t="s">
        <v>402</v>
      </c>
      <c r="B31" s="215" t="s">
        <v>396</v>
      </c>
      <c r="C31" s="215" t="s">
        <v>122</v>
      </c>
      <c r="D31" s="215" t="s">
        <v>123</v>
      </c>
      <c r="E31" s="216">
        <v>28551600</v>
      </c>
      <c r="F31" s="216">
        <v>28551600</v>
      </c>
      <c r="G31" s="216">
        <v>28551600</v>
      </c>
      <c r="H31" s="216">
        <v>0</v>
      </c>
      <c r="I31" s="216">
        <v>4256536</v>
      </c>
      <c r="J31" s="216">
        <v>0</v>
      </c>
      <c r="K31" s="216">
        <v>10104264</v>
      </c>
      <c r="L31" s="216">
        <v>10104264</v>
      </c>
      <c r="M31" s="216">
        <v>14190800</v>
      </c>
      <c r="N31" s="216">
        <v>14190800</v>
      </c>
      <c r="O31" s="92">
        <f t="shared" si="0"/>
        <v>0.35389484302105662</v>
      </c>
      <c r="P31" s="93">
        <f t="shared" si="2"/>
        <v>28551600</v>
      </c>
      <c r="Q31" s="93">
        <f t="shared" si="3"/>
        <v>10104264</v>
      </c>
      <c r="R31" s="92">
        <f t="shared" si="1"/>
        <v>0.35389484302105662</v>
      </c>
    </row>
    <row r="32" spans="1:18" s="102" customFormat="1" x14ac:dyDescent="0.2">
      <c r="A32" s="215" t="s">
        <v>402</v>
      </c>
      <c r="B32" s="215" t="s">
        <v>396</v>
      </c>
      <c r="C32" s="215" t="s">
        <v>124</v>
      </c>
      <c r="D32" s="215" t="s">
        <v>125</v>
      </c>
      <c r="E32" s="216">
        <v>64581000</v>
      </c>
      <c r="F32" s="216">
        <v>64581000</v>
      </c>
      <c r="G32" s="216">
        <v>64581000</v>
      </c>
      <c r="H32" s="216">
        <v>0</v>
      </c>
      <c r="I32" s="216">
        <v>13459107.300000001</v>
      </c>
      <c r="J32" s="216">
        <v>0</v>
      </c>
      <c r="K32" s="216">
        <v>23696892.699999999</v>
      </c>
      <c r="L32" s="216">
        <v>23696892.699999999</v>
      </c>
      <c r="M32" s="216">
        <v>27425000</v>
      </c>
      <c r="N32" s="216">
        <v>27425000</v>
      </c>
      <c r="O32" s="92">
        <f t="shared" si="0"/>
        <v>0.36693288583329459</v>
      </c>
      <c r="P32" s="93">
        <f t="shared" si="2"/>
        <v>64581000</v>
      </c>
      <c r="Q32" s="93">
        <f t="shared" si="3"/>
        <v>23696892.699999999</v>
      </c>
      <c r="R32" s="92">
        <f t="shared" si="1"/>
        <v>0.36693288583329459</v>
      </c>
    </row>
    <row r="33" spans="1:18" s="103" customFormat="1" x14ac:dyDescent="0.2">
      <c r="A33" s="215" t="s">
        <v>402</v>
      </c>
      <c r="B33" s="215" t="s">
        <v>396</v>
      </c>
      <c r="C33" s="215" t="s">
        <v>126</v>
      </c>
      <c r="D33" s="215" t="s">
        <v>127</v>
      </c>
      <c r="E33" s="216">
        <v>81576</v>
      </c>
      <c r="F33" s="216">
        <v>18928</v>
      </c>
      <c r="G33" s="216">
        <v>18927.5</v>
      </c>
      <c r="H33" s="216">
        <v>0</v>
      </c>
      <c r="I33" s="216">
        <v>0</v>
      </c>
      <c r="J33" s="216">
        <v>0</v>
      </c>
      <c r="K33" s="216">
        <v>18927.5</v>
      </c>
      <c r="L33" s="216">
        <v>18927.5</v>
      </c>
      <c r="M33" s="216">
        <v>0.5</v>
      </c>
      <c r="N33" s="216">
        <v>0</v>
      </c>
      <c r="O33" s="92">
        <f t="shared" si="0"/>
        <v>0.99997358410819948</v>
      </c>
      <c r="P33" s="93">
        <f t="shared" si="2"/>
        <v>18928</v>
      </c>
      <c r="Q33" s="93">
        <f t="shared" si="3"/>
        <v>18927.5</v>
      </c>
      <c r="R33" s="92">
        <f t="shared" si="1"/>
        <v>0.99997358410819948</v>
      </c>
    </row>
    <row r="34" spans="1:18" s="102" customFormat="1" x14ac:dyDescent="0.2">
      <c r="A34" s="215" t="s">
        <v>402</v>
      </c>
      <c r="B34" s="215" t="s">
        <v>396</v>
      </c>
      <c r="C34" s="215" t="s">
        <v>128</v>
      </c>
      <c r="D34" s="215" t="s">
        <v>129</v>
      </c>
      <c r="E34" s="216">
        <v>33990000</v>
      </c>
      <c r="F34" s="216">
        <v>33990000</v>
      </c>
      <c r="G34" s="216">
        <v>33990000</v>
      </c>
      <c r="H34" s="216">
        <v>0</v>
      </c>
      <c r="I34" s="216">
        <v>5065464.37</v>
      </c>
      <c r="J34" s="216">
        <v>0</v>
      </c>
      <c r="K34" s="216">
        <v>12734535.630000001</v>
      </c>
      <c r="L34" s="216">
        <v>12734535.630000001</v>
      </c>
      <c r="M34" s="216">
        <v>16190000</v>
      </c>
      <c r="N34" s="216">
        <v>16190000</v>
      </c>
      <c r="O34" s="92">
        <f t="shared" si="0"/>
        <v>0.37465535834068847</v>
      </c>
      <c r="P34" s="93">
        <f t="shared" si="2"/>
        <v>33990000</v>
      </c>
      <c r="Q34" s="93">
        <f t="shared" si="3"/>
        <v>12734535.630000001</v>
      </c>
      <c r="R34" s="92">
        <f t="shared" si="1"/>
        <v>0.37465535834068847</v>
      </c>
    </row>
    <row r="35" spans="1:18" s="102" customFormat="1" x14ac:dyDescent="0.2">
      <c r="A35" s="215" t="s">
        <v>402</v>
      </c>
      <c r="B35" s="215" t="s">
        <v>396</v>
      </c>
      <c r="C35" s="215" t="s">
        <v>130</v>
      </c>
      <c r="D35" s="215" t="s">
        <v>131</v>
      </c>
      <c r="E35" s="216">
        <v>3956436</v>
      </c>
      <c r="F35" s="216">
        <v>3956436</v>
      </c>
      <c r="G35" s="216">
        <v>2967327</v>
      </c>
      <c r="H35" s="216">
        <v>0</v>
      </c>
      <c r="I35" s="216">
        <v>65984.479999999996</v>
      </c>
      <c r="J35" s="216">
        <v>0</v>
      </c>
      <c r="K35" s="216">
        <v>1570824.52</v>
      </c>
      <c r="L35" s="216">
        <v>1570824.52</v>
      </c>
      <c r="M35" s="216">
        <v>2319627</v>
      </c>
      <c r="N35" s="216">
        <v>1330518</v>
      </c>
      <c r="O35" s="92">
        <f t="shared" si="0"/>
        <v>0.39703018575303634</v>
      </c>
      <c r="P35" s="93">
        <f t="shared" si="2"/>
        <v>3956436</v>
      </c>
      <c r="Q35" s="93">
        <f t="shared" si="3"/>
        <v>1570824.52</v>
      </c>
      <c r="R35" s="92">
        <f t="shared" si="1"/>
        <v>0.39703018575303634</v>
      </c>
    </row>
    <row r="36" spans="1:18" s="102" customFormat="1" x14ac:dyDescent="0.2">
      <c r="A36" s="215" t="s">
        <v>402</v>
      </c>
      <c r="B36" s="215" t="s">
        <v>396</v>
      </c>
      <c r="C36" s="215" t="s">
        <v>132</v>
      </c>
      <c r="D36" s="215" t="s">
        <v>133</v>
      </c>
      <c r="E36" s="216">
        <v>21115971</v>
      </c>
      <c r="F36" s="216">
        <v>11500000</v>
      </c>
      <c r="G36" s="216">
        <v>10608250</v>
      </c>
      <c r="H36" s="216">
        <v>0</v>
      </c>
      <c r="I36" s="216">
        <v>8720631.4299999997</v>
      </c>
      <c r="J36" s="216">
        <v>195387.62</v>
      </c>
      <c r="K36" s="216">
        <v>0</v>
      </c>
      <c r="L36" s="216">
        <v>0</v>
      </c>
      <c r="M36" s="216">
        <v>2583980.9500000002</v>
      </c>
      <c r="N36" s="216">
        <v>1692230.95</v>
      </c>
      <c r="O36" s="92">
        <f t="shared" si="0"/>
        <v>0</v>
      </c>
      <c r="P36" s="93">
        <f t="shared" si="2"/>
        <v>11500000</v>
      </c>
      <c r="Q36" s="93">
        <f t="shared" si="3"/>
        <v>0</v>
      </c>
      <c r="R36" s="92">
        <f t="shared" si="1"/>
        <v>0</v>
      </c>
    </row>
    <row r="37" spans="1:18" s="102" customFormat="1" x14ac:dyDescent="0.2">
      <c r="A37" s="215" t="s">
        <v>402</v>
      </c>
      <c r="B37" s="215" t="s">
        <v>396</v>
      </c>
      <c r="C37" s="215" t="s">
        <v>134</v>
      </c>
      <c r="D37" s="215" t="s">
        <v>135</v>
      </c>
      <c r="E37" s="216">
        <v>1500000</v>
      </c>
      <c r="F37" s="216">
        <v>1500000</v>
      </c>
      <c r="G37" s="216">
        <v>1458250</v>
      </c>
      <c r="H37" s="216">
        <v>0</v>
      </c>
      <c r="I37" s="216">
        <v>1220821.43</v>
      </c>
      <c r="J37" s="216">
        <v>195387.62</v>
      </c>
      <c r="K37" s="216">
        <v>0</v>
      </c>
      <c r="L37" s="216">
        <v>0</v>
      </c>
      <c r="M37" s="216">
        <v>83790.95</v>
      </c>
      <c r="N37" s="216">
        <v>42040.95</v>
      </c>
      <c r="O37" s="92">
        <f t="shared" si="0"/>
        <v>0</v>
      </c>
      <c r="P37" s="93">
        <f t="shared" ref="P37:P56" si="4">+F37</f>
        <v>1500000</v>
      </c>
      <c r="Q37" s="93">
        <f t="shared" ref="Q37:Q56" si="5">+K37</f>
        <v>0</v>
      </c>
      <c r="R37" s="92">
        <f t="shared" si="1"/>
        <v>0</v>
      </c>
    </row>
    <row r="38" spans="1:18" s="102" customFormat="1" x14ac:dyDescent="0.2">
      <c r="A38" s="215" t="s">
        <v>402</v>
      </c>
      <c r="B38" s="215" t="s">
        <v>396</v>
      </c>
      <c r="C38" s="215" t="s">
        <v>138</v>
      </c>
      <c r="D38" s="215" t="s">
        <v>139</v>
      </c>
      <c r="E38" s="216">
        <v>1000000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4"/>
        <v>0</v>
      </c>
      <c r="Q38" s="93">
        <f t="shared" si="5"/>
        <v>0</v>
      </c>
      <c r="R38" s="92" t="e">
        <f t="shared" si="1"/>
        <v>#DIV/0!</v>
      </c>
    </row>
    <row r="39" spans="1:18" s="102" customFormat="1" x14ac:dyDescent="0.2">
      <c r="A39" s="215" t="s">
        <v>402</v>
      </c>
      <c r="B39" s="215" t="s">
        <v>396</v>
      </c>
      <c r="C39" s="215" t="s">
        <v>140</v>
      </c>
      <c r="D39" s="215" t="s">
        <v>141</v>
      </c>
      <c r="E39" s="216">
        <v>315971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92">
        <v>0</v>
      </c>
      <c r="P39" s="93">
        <f t="shared" si="4"/>
        <v>0</v>
      </c>
      <c r="Q39" s="93">
        <f t="shared" si="5"/>
        <v>0</v>
      </c>
      <c r="R39" s="92">
        <v>0</v>
      </c>
    </row>
    <row r="40" spans="1:18" s="102" customFormat="1" x14ac:dyDescent="0.2">
      <c r="A40" s="215" t="s">
        <v>402</v>
      </c>
      <c r="B40" s="215" t="s">
        <v>396</v>
      </c>
      <c r="C40" s="215" t="s">
        <v>142</v>
      </c>
      <c r="D40" s="215" t="s">
        <v>143</v>
      </c>
      <c r="E40" s="216">
        <v>300000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  <c r="N40" s="216">
        <v>0</v>
      </c>
      <c r="O40" s="92" t="e">
        <f t="shared" si="0"/>
        <v>#DIV/0!</v>
      </c>
      <c r="P40" s="93">
        <f t="shared" si="4"/>
        <v>0</v>
      </c>
      <c r="Q40" s="93">
        <f t="shared" si="5"/>
        <v>0</v>
      </c>
      <c r="R40" s="92" t="e">
        <f t="shared" si="1"/>
        <v>#DIV/0!</v>
      </c>
    </row>
    <row r="41" spans="1:18" s="102" customFormat="1" x14ac:dyDescent="0.2">
      <c r="A41" s="215" t="s">
        <v>402</v>
      </c>
      <c r="B41" s="215" t="s">
        <v>396</v>
      </c>
      <c r="C41" s="215" t="s">
        <v>144</v>
      </c>
      <c r="D41" s="215" t="s">
        <v>145</v>
      </c>
      <c r="E41" s="216">
        <v>18000000</v>
      </c>
      <c r="F41" s="216">
        <v>10000000</v>
      </c>
      <c r="G41" s="216">
        <v>9150000</v>
      </c>
      <c r="H41" s="216">
        <v>0</v>
      </c>
      <c r="I41" s="216">
        <v>7499810</v>
      </c>
      <c r="J41" s="216">
        <v>0</v>
      </c>
      <c r="K41" s="216">
        <v>0</v>
      </c>
      <c r="L41" s="216">
        <v>0</v>
      </c>
      <c r="M41" s="216">
        <v>2500190</v>
      </c>
      <c r="N41" s="216">
        <v>1650190</v>
      </c>
      <c r="O41" s="92">
        <f t="shared" si="0"/>
        <v>0</v>
      </c>
      <c r="P41" s="93">
        <f t="shared" si="4"/>
        <v>10000000</v>
      </c>
      <c r="Q41" s="93">
        <f t="shared" si="5"/>
        <v>0</v>
      </c>
      <c r="R41" s="92">
        <f t="shared" si="1"/>
        <v>0</v>
      </c>
    </row>
    <row r="42" spans="1:18" s="102" customFormat="1" x14ac:dyDescent="0.2">
      <c r="A42" s="215" t="s">
        <v>402</v>
      </c>
      <c r="B42" s="215" t="s">
        <v>396</v>
      </c>
      <c r="C42" s="215" t="s">
        <v>146</v>
      </c>
      <c r="D42" s="215" t="s">
        <v>147</v>
      </c>
      <c r="E42" s="216">
        <v>226993080</v>
      </c>
      <c r="F42" s="216">
        <v>243601090</v>
      </c>
      <c r="G42" s="216">
        <v>241665340</v>
      </c>
      <c r="H42" s="216">
        <v>79770809</v>
      </c>
      <c r="I42" s="216">
        <v>33814072.689999998</v>
      </c>
      <c r="J42" s="216">
        <v>4581722.0199999996</v>
      </c>
      <c r="K42" s="216">
        <v>89128062.170000002</v>
      </c>
      <c r="L42" s="216">
        <v>89128062.170000002</v>
      </c>
      <c r="M42" s="216">
        <v>36306424.119999997</v>
      </c>
      <c r="N42" s="216">
        <v>34370674.119999997</v>
      </c>
      <c r="O42" s="92">
        <f t="shared" si="0"/>
        <v>0.3658771074053897</v>
      </c>
      <c r="P42" s="93">
        <f t="shared" si="4"/>
        <v>243601090</v>
      </c>
      <c r="Q42" s="93">
        <f t="shared" si="5"/>
        <v>89128062.170000002</v>
      </c>
      <c r="R42" s="92">
        <f t="shared" si="1"/>
        <v>0.3658771074053897</v>
      </c>
    </row>
    <row r="43" spans="1:18" s="102" customFormat="1" x14ac:dyDescent="0.2">
      <c r="A43" s="215" t="s">
        <v>402</v>
      </c>
      <c r="B43" s="215" t="s">
        <v>396</v>
      </c>
      <c r="C43" s="215" t="s">
        <v>150</v>
      </c>
      <c r="D43" s="215" t="s">
        <v>384</v>
      </c>
      <c r="E43" s="216">
        <v>5650000</v>
      </c>
      <c r="F43" s="216">
        <v>13650000</v>
      </c>
      <c r="G43" s="216">
        <v>11714250</v>
      </c>
      <c r="H43" s="216">
        <v>9778258.4299999997</v>
      </c>
      <c r="I43" s="216">
        <v>0</v>
      </c>
      <c r="J43" s="216">
        <v>0</v>
      </c>
      <c r="K43" s="216">
        <v>0</v>
      </c>
      <c r="L43" s="216">
        <v>0</v>
      </c>
      <c r="M43" s="216">
        <v>3871741.57</v>
      </c>
      <c r="N43" s="216">
        <v>1935991.57</v>
      </c>
      <c r="O43" s="92">
        <f t="shared" si="0"/>
        <v>0</v>
      </c>
      <c r="P43" s="93">
        <f t="shared" si="4"/>
        <v>13650000</v>
      </c>
      <c r="Q43" s="93">
        <f t="shared" si="5"/>
        <v>0</v>
      </c>
      <c r="R43" s="92">
        <f t="shared" si="1"/>
        <v>0</v>
      </c>
    </row>
    <row r="44" spans="1:18" s="102" customFormat="1" x14ac:dyDescent="0.2">
      <c r="A44" s="215" t="s">
        <v>402</v>
      </c>
      <c r="B44" s="215" t="s">
        <v>396</v>
      </c>
      <c r="C44" s="215" t="s">
        <v>153</v>
      </c>
      <c r="D44" s="215" t="s">
        <v>385</v>
      </c>
      <c r="E44" s="216">
        <v>20000000</v>
      </c>
      <c r="F44" s="216">
        <v>19984050</v>
      </c>
      <c r="G44" s="216">
        <v>19984050</v>
      </c>
      <c r="H44" s="216">
        <v>0</v>
      </c>
      <c r="I44" s="216">
        <v>19984050</v>
      </c>
      <c r="J44" s="216">
        <v>0</v>
      </c>
      <c r="K44" s="216">
        <v>0</v>
      </c>
      <c r="L44" s="216">
        <v>0</v>
      </c>
      <c r="M44" s="216">
        <v>0</v>
      </c>
      <c r="N44" s="216">
        <v>0</v>
      </c>
      <c r="O44" s="92">
        <f t="shared" si="0"/>
        <v>0</v>
      </c>
      <c r="P44" s="93">
        <f t="shared" si="4"/>
        <v>19984050</v>
      </c>
      <c r="Q44" s="93">
        <f t="shared" si="5"/>
        <v>0</v>
      </c>
      <c r="R44" s="92">
        <f t="shared" si="1"/>
        <v>0</v>
      </c>
    </row>
    <row r="45" spans="1:18" s="102" customFormat="1" x14ac:dyDescent="0.2">
      <c r="A45" s="215" t="s">
        <v>402</v>
      </c>
      <c r="B45" s="215" t="s">
        <v>396</v>
      </c>
      <c r="C45" s="215" t="s">
        <v>154</v>
      </c>
      <c r="D45" s="215" t="s">
        <v>155</v>
      </c>
      <c r="E45" s="216">
        <v>168138080</v>
      </c>
      <c r="F45" s="216">
        <v>180138080</v>
      </c>
      <c r="G45" s="216">
        <v>180138080</v>
      </c>
      <c r="H45" s="216">
        <v>67498290.299999997</v>
      </c>
      <c r="I45" s="216">
        <v>664407.99</v>
      </c>
      <c r="J45" s="216">
        <v>1199292.03</v>
      </c>
      <c r="K45" s="216">
        <v>80592047.930000007</v>
      </c>
      <c r="L45" s="216">
        <v>80592047.930000007</v>
      </c>
      <c r="M45" s="216">
        <v>30184041.75</v>
      </c>
      <c r="N45" s="216">
        <v>30184041.75</v>
      </c>
      <c r="O45" s="92">
        <f t="shared" si="0"/>
        <v>0.44739040146314429</v>
      </c>
      <c r="P45" s="93">
        <f t="shared" si="4"/>
        <v>180138080</v>
      </c>
      <c r="Q45" s="93">
        <f t="shared" si="5"/>
        <v>80592047.930000007</v>
      </c>
      <c r="R45" s="92">
        <f t="shared" si="1"/>
        <v>0.44739040146314429</v>
      </c>
    </row>
    <row r="46" spans="1:18" s="102" customFormat="1" x14ac:dyDescent="0.2">
      <c r="A46" s="215" t="s">
        <v>402</v>
      </c>
      <c r="B46" s="215" t="s">
        <v>396</v>
      </c>
      <c r="C46" s="215" t="s">
        <v>156</v>
      </c>
      <c r="D46" s="215" t="s">
        <v>157</v>
      </c>
      <c r="E46" s="216">
        <v>33205000</v>
      </c>
      <c r="F46" s="216">
        <v>29828960</v>
      </c>
      <c r="G46" s="216">
        <v>29828960</v>
      </c>
      <c r="H46" s="216">
        <v>2494260.27</v>
      </c>
      <c r="I46" s="216">
        <v>13165614.699999999</v>
      </c>
      <c r="J46" s="216">
        <v>3382429.99</v>
      </c>
      <c r="K46" s="216">
        <v>8536014.2400000002</v>
      </c>
      <c r="L46" s="216">
        <v>8536014.2400000002</v>
      </c>
      <c r="M46" s="216">
        <v>2250640.7999999998</v>
      </c>
      <c r="N46" s="216">
        <v>2250640.7999999998</v>
      </c>
      <c r="O46" s="92">
        <f t="shared" si="0"/>
        <v>0.28616533194586735</v>
      </c>
      <c r="P46" s="93">
        <f t="shared" si="4"/>
        <v>29828960</v>
      </c>
      <c r="Q46" s="93">
        <f t="shared" si="5"/>
        <v>8536014.2400000002</v>
      </c>
      <c r="R46" s="92">
        <f t="shared" si="1"/>
        <v>0.28616533194586735</v>
      </c>
    </row>
    <row r="47" spans="1:18" s="102" customFormat="1" x14ac:dyDescent="0.2">
      <c r="A47" s="215" t="s">
        <v>402</v>
      </c>
      <c r="B47" s="215" t="s">
        <v>396</v>
      </c>
      <c r="C47" s="215" t="s">
        <v>158</v>
      </c>
      <c r="D47" s="215" t="s">
        <v>159</v>
      </c>
      <c r="E47" s="216">
        <v>20100000</v>
      </c>
      <c r="F47" s="216">
        <v>4939743</v>
      </c>
      <c r="G47" s="216">
        <v>3940471.5</v>
      </c>
      <c r="H47" s="216">
        <v>0</v>
      </c>
      <c r="I47" s="216">
        <v>850544.48</v>
      </c>
      <c r="J47" s="216">
        <v>0</v>
      </c>
      <c r="K47" s="216">
        <v>2090655.52</v>
      </c>
      <c r="L47" s="216">
        <v>2090655.52</v>
      </c>
      <c r="M47" s="216">
        <v>1998543</v>
      </c>
      <c r="N47" s="216">
        <v>999271.5</v>
      </c>
      <c r="O47" s="92">
        <f t="shared" si="0"/>
        <v>0.42323163775929235</v>
      </c>
      <c r="P47" s="93">
        <f t="shared" si="4"/>
        <v>4939743</v>
      </c>
      <c r="Q47" s="93">
        <f t="shared" si="5"/>
        <v>2090655.52</v>
      </c>
      <c r="R47" s="92">
        <f t="shared" si="1"/>
        <v>0.42323163775929235</v>
      </c>
    </row>
    <row r="48" spans="1:18" s="102" customFormat="1" x14ac:dyDescent="0.2">
      <c r="A48" s="215" t="s">
        <v>402</v>
      </c>
      <c r="B48" s="215" t="s">
        <v>396</v>
      </c>
      <c r="C48" s="215" t="s">
        <v>160</v>
      </c>
      <c r="D48" s="215" t="s">
        <v>161</v>
      </c>
      <c r="E48" s="216">
        <v>1000000</v>
      </c>
      <c r="F48" s="216">
        <v>494143</v>
      </c>
      <c r="G48" s="216">
        <v>444871.5</v>
      </c>
      <c r="H48" s="216">
        <v>0</v>
      </c>
      <c r="I48" s="216">
        <v>173844.48000000001</v>
      </c>
      <c r="J48" s="216">
        <v>0</v>
      </c>
      <c r="K48" s="216">
        <v>221755.51999999999</v>
      </c>
      <c r="L48" s="216">
        <v>221755.51999999999</v>
      </c>
      <c r="M48" s="216">
        <v>98543</v>
      </c>
      <c r="N48" s="216">
        <v>49271.5</v>
      </c>
      <c r="O48" s="92">
        <f t="shared" si="0"/>
        <v>0.44876790726571053</v>
      </c>
      <c r="P48" s="93">
        <f t="shared" si="4"/>
        <v>494143</v>
      </c>
      <c r="Q48" s="93">
        <f t="shared" si="5"/>
        <v>221755.51999999999</v>
      </c>
      <c r="R48" s="92">
        <f t="shared" si="1"/>
        <v>0.44876790726571053</v>
      </c>
    </row>
    <row r="49" spans="1:18" s="102" customFormat="1" x14ac:dyDescent="0.2">
      <c r="A49" s="215" t="s">
        <v>402</v>
      </c>
      <c r="B49" s="215" t="s">
        <v>396</v>
      </c>
      <c r="C49" s="215" t="s">
        <v>162</v>
      </c>
      <c r="D49" s="215" t="s">
        <v>163</v>
      </c>
      <c r="E49" s="216">
        <v>9100000</v>
      </c>
      <c r="F49" s="216">
        <v>4445600</v>
      </c>
      <c r="G49" s="216">
        <v>3495600</v>
      </c>
      <c r="H49" s="216">
        <v>0</v>
      </c>
      <c r="I49" s="216">
        <v>676700</v>
      </c>
      <c r="J49" s="216">
        <v>0</v>
      </c>
      <c r="K49" s="216">
        <v>1868900</v>
      </c>
      <c r="L49" s="216">
        <v>1868900</v>
      </c>
      <c r="M49" s="216">
        <v>1900000</v>
      </c>
      <c r="N49" s="216">
        <v>950000</v>
      </c>
      <c r="O49" s="92">
        <f t="shared" si="0"/>
        <v>0.4203931977685802</v>
      </c>
      <c r="P49" s="93">
        <f t="shared" si="4"/>
        <v>4445600</v>
      </c>
      <c r="Q49" s="93">
        <f t="shared" si="5"/>
        <v>1868900</v>
      </c>
      <c r="R49" s="92">
        <f t="shared" si="1"/>
        <v>0.4203931977685802</v>
      </c>
    </row>
    <row r="50" spans="1:18" s="102" customFormat="1" x14ac:dyDescent="0.2">
      <c r="A50" s="215" t="s">
        <v>402</v>
      </c>
      <c r="B50" s="215" t="s">
        <v>396</v>
      </c>
      <c r="C50" s="215" t="s">
        <v>164</v>
      </c>
      <c r="D50" s="215" t="s">
        <v>165</v>
      </c>
      <c r="E50" s="216">
        <v>5000000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92" t="e">
        <f t="shared" si="0"/>
        <v>#DIV/0!</v>
      </c>
      <c r="P50" s="93">
        <f t="shared" si="4"/>
        <v>0</v>
      </c>
      <c r="Q50" s="93">
        <f t="shared" si="5"/>
        <v>0</v>
      </c>
      <c r="R50" s="92" t="e">
        <f t="shared" si="1"/>
        <v>#DIV/0!</v>
      </c>
    </row>
    <row r="51" spans="1:18" s="102" customFormat="1" x14ac:dyDescent="0.2">
      <c r="A51" s="215" t="s">
        <v>402</v>
      </c>
      <c r="B51" s="215" t="s">
        <v>396</v>
      </c>
      <c r="C51" s="215" t="s">
        <v>166</v>
      </c>
      <c r="D51" s="215" t="s">
        <v>167</v>
      </c>
      <c r="E51" s="216">
        <v>5000000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 t="e">
        <f t="shared" si="0"/>
        <v>#DIV/0!</v>
      </c>
      <c r="P51" s="93">
        <f t="shared" si="4"/>
        <v>0</v>
      </c>
      <c r="Q51" s="93">
        <f t="shared" si="5"/>
        <v>0</v>
      </c>
      <c r="R51" s="92" t="e">
        <f t="shared" si="1"/>
        <v>#DIV/0!</v>
      </c>
    </row>
    <row r="52" spans="1:18" s="102" customFormat="1" x14ac:dyDescent="0.2">
      <c r="A52" s="215" t="s">
        <v>402</v>
      </c>
      <c r="B52" s="215" t="s">
        <v>396</v>
      </c>
      <c r="C52" s="215" t="s">
        <v>168</v>
      </c>
      <c r="D52" s="215" t="s">
        <v>169</v>
      </c>
      <c r="E52" s="216">
        <v>10000000</v>
      </c>
      <c r="F52" s="216">
        <v>6650000</v>
      </c>
      <c r="G52" s="216">
        <v>5975000</v>
      </c>
      <c r="H52" s="216">
        <v>0</v>
      </c>
      <c r="I52" s="216">
        <v>2590922</v>
      </c>
      <c r="J52" s="216">
        <v>0</v>
      </c>
      <c r="K52" s="216">
        <v>209078</v>
      </c>
      <c r="L52" s="216">
        <v>209078</v>
      </c>
      <c r="M52" s="216">
        <v>3850000</v>
      </c>
      <c r="N52" s="216">
        <v>3175000</v>
      </c>
      <c r="O52" s="92">
        <f t="shared" si="0"/>
        <v>3.1440300751879702E-2</v>
      </c>
      <c r="P52" s="93">
        <f t="shared" si="4"/>
        <v>6650000</v>
      </c>
      <c r="Q52" s="93">
        <f t="shared" si="5"/>
        <v>209078</v>
      </c>
      <c r="R52" s="92">
        <f t="shared" si="1"/>
        <v>3.1440300751879702E-2</v>
      </c>
    </row>
    <row r="53" spans="1:18" s="102" customFormat="1" x14ac:dyDescent="0.2">
      <c r="A53" s="215" t="s">
        <v>402</v>
      </c>
      <c r="B53" s="215" t="s">
        <v>396</v>
      </c>
      <c r="C53" s="215" t="s">
        <v>170</v>
      </c>
      <c r="D53" s="215" t="s">
        <v>171</v>
      </c>
      <c r="E53" s="216">
        <v>10000000</v>
      </c>
      <c r="F53" s="216">
        <v>6650000</v>
      </c>
      <c r="G53" s="216">
        <v>5975000</v>
      </c>
      <c r="H53" s="216">
        <v>0</v>
      </c>
      <c r="I53" s="216">
        <v>2590922</v>
      </c>
      <c r="J53" s="216">
        <v>0</v>
      </c>
      <c r="K53" s="216">
        <v>209078</v>
      </c>
      <c r="L53" s="216">
        <v>209078</v>
      </c>
      <c r="M53" s="216">
        <v>3850000</v>
      </c>
      <c r="N53" s="216">
        <v>3175000</v>
      </c>
      <c r="O53" s="92">
        <f t="shared" si="0"/>
        <v>3.1440300751879702E-2</v>
      </c>
      <c r="P53" s="93">
        <f t="shared" si="4"/>
        <v>6650000</v>
      </c>
      <c r="Q53" s="93">
        <f t="shared" si="5"/>
        <v>209078</v>
      </c>
      <c r="R53" s="92">
        <f t="shared" si="1"/>
        <v>3.1440300751879702E-2</v>
      </c>
    </row>
    <row r="54" spans="1:18" s="102" customFormat="1" x14ac:dyDescent="0.2">
      <c r="A54" s="215" t="s">
        <v>402</v>
      </c>
      <c r="B54" s="215" t="s">
        <v>396</v>
      </c>
      <c r="C54" s="215" t="s">
        <v>172</v>
      </c>
      <c r="D54" s="215" t="s">
        <v>173</v>
      </c>
      <c r="E54" s="216">
        <v>1507883</v>
      </c>
      <c r="F54" s="216">
        <v>0</v>
      </c>
      <c r="G54" s="216">
        <v>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v>0</v>
      </c>
      <c r="P54" s="93">
        <f t="shared" si="4"/>
        <v>0</v>
      </c>
      <c r="Q54" s="93">
        <f t="shared" si="5"/>
        <v>0</v>
      </c>
      <c r="R54" s="92">
        <v>0</v>
      </c>
    </row>
    <row r="55" spans="1:18" s="102" customFormat="1" x14ac:dyDescent="0.2">
      <c r="A55" s="215" t="s">
        <v>402</v>
      </c>
      <c r="B55" s="215" t="s">
        <v>396</v>
      </c>
      <c r="C55" s="215" t="s">
        <v>174</v>
      </c>
      <c r="D55" s="215" t="s">
        <v>175</v>
      </c>
      <c r="E55" s="216">
        <v>1200000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  <c r="K55" s="216">
        <v>0</v>
      </c>
      <c r="L55" s="216">
        <v>0</v>
      </c>
      <c r="M55" s="216">
        <v>0</v>
      </c>
      <c r="N55" s="216">
        <v>0</v>
      </c>
      <c r="O55" s="92">
        <v>0</v>
      </c>
      <c r="P55" s="93">
        <f t="shared" si="4"/>
        <v>0</v>
      </c>
      <c r="Q55" s="93">
        <f t="shared" si="5"/>
        <v>0</v>
      </c>
      <c r="R55" s="92">
        <v>0</v>
      </c>
    </row>
    <row r="56" spans="1:18" s="102" customFormat="1" x14ac:dyDescent="0.2">
      <c r="A56" s="215" t="s">
        <v>402</v>
      </c>
      <c r="B56" s="215" t="s">
        <v>396</v>
      </c>
      <c r="C56" s="215" t="s">
        <v>176</v>
      </c>
      <c r="D56" s="215" t="s">
        <v>177</v>
      </c>
      <c r="E56" s="216">
        <v>307883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92">
        <v>0</v>
      </c>
      <c r="P56" s="93">
        <f t="shared" si="4"/>
        <v>0</v>
      </c>
      <c r="Q56" s="93">
        <f t="shared" si="5"/>
        <v>0</v>
      </c>
      <c r="R56" s="92">
        <v>0</v>
      </c>
    </row>
    <row r="57" spans="1:18" s="102" customFormat="1" x14ac:dyDescent="0.2">
      <c r="A57" s="215" t="s">
        <v>402</v>
      </c>
      <c r="B57" s="215" t="s">
        <v>396</v>
      </c>
      <c r="C57" s="215" t="s">
        <v>180</v>
      </c>
      <c r="D57" s="215" t="s">
        <v>181</v>
      </c>
      <c r="E57" s="216">
        <v>225412480</v>
      </c>
      <c r="F57" s="216">
        <v>74106100</v>
      </c>
      <c r="G57" s="216">
        <v>66140540</v>
      </c>
      <c r="H57" s="216">
        <v>0</v>
      </c>
      <c r="I57" s="216">
        <v>5261850.66</v>
      </c>
      <c r="J57" s="216">
        <v>1181250</v>
      </c>
      <c r="K57" s="216">
        <v>21703442.98</v>
      </c>
      <c r="L57" s="216">
        <v>20994395.100000001</v>
      </c>
      <c r="M57" s="216">
        <v>45959556.359999999</v>
      </c>
      <c r="N57" s="216">
        <v>37993996.359999999</v>
      </c>
      <c r="O57" s="92">
        <f t="shared" si="0"/>
        <v>0.29286985794691667</v>
      </c>
      <c r="P57" s="93">
        <f t="shared" ref="P57:P90" si="6">+F57</f>
        <v>74106100</v>
      </c>
      <c r="Q57" s="93">
        <f t="shared" ref="Q57:Q90" si="7">+K57</f>
        <v>21703442.98</v>
      </c>
      <c r="R57" s="92">
        <f t="shared" si="1"/>
        <v>0.29286985794691667</v>
      </c>
    </row>
    <row r="58" spans="1:18" s="102" customFormat="1" x14ac:dyDescent="0.2">
      <c r="A58" s="215" t="s">
        <v>402</v>
      </c>
      <c r="B58" s="215" t="s">
        <v>396</v>
      </c>
      <c r="C58" s="215" t="s">
        <v>182</v>
      </c>
      <c r="D58" s="215" t="s">
        <v>183</v>
      </c>
      <c r="E58" s="216">
        <v>200137480</v>
      </c>
      <c r="F58" s="216">
        <v>49137480</v>
      </c>
      <c r="G58" s="216">
        <v>48637480</v>
      </c>
      <c r="H58" s="216">
        <v>0</v>
      </c>
      <c r="I58" s="216">
        <v>3905845</v>
      </c>
      <c r="J58" s="216">
        <v>600000</v>
      </c>
      <c r="K58" s="216">
        <v>20547458.359999999</v>
      </c>
      <c r="L58" s="216">
        <v>20547458.359999999</v>
      </c>
      <c r="M58" s="216">
        <v>24084176.640000001</v>
      </c>
      <c r="N58" s="216">
        <v>23584176.640000001</v>
      </c>
      <c r="O58" s="92">
        <f t="shared" si="0"/>
        <v>0.41816264000514475</v>
      </c>
      <c r="P58" s="93">
        <f t="shared" si="6"/>
        <v>49137480</v>
      </c>
      <c r="Q58" s="93">
        <f t="shared" si="7"/>
        <v>20547458.359999999</v>
      </c>
      <c r="R58" s="92">
        <f t="shared" si="1"/>
        <v>0.41816264000514475</v>
      </c>
    </row>
    <row r="59" spans="1:18" s="102" customFormat="1" x14ac:dyDescent="0.2">
      <c r="A59" s="215" t="s">
        <v>402</v>
      </c>
      <c r="B59" s="215" t="s">
        <v>396</v>
      </c>
      <c r="C59" s="215" t="s">
        <v>184</v>
      </c>
      <c r="D59" s="215" t="s">
        <v>185</v>
      </c>
      <c r="E59" s="216">
        <v>1500000</v>
      </c>
      <c r="F59" s="216">
        <v>1443620</v>
      </c>
      <c r="G59" s="216">
        <v>1096810</v>
      </c>
      <c r="H59" s="216">
        <v>0</v>
      </c>
      <c r="I59" s="216">
        <v>2583.12</v>
      </c>
      <c r="J59" s="216">
        <v>0</v>
      </c>
      <c r="K59" s="216">
        <v>527465.92000000004</v>
      </c>
      <c r="L59" s="216">
        <v>263073.03999999998</v>
      </c>
      <c r="M59" s="216">
        <v>913570.96</v>
      </c>
      <c r="N59" s="216">
        <v>566760.95999999996</v>
      </c>
      <c r="O59" s="92">
        <f t="shared" si="0"/>
        <v>0.36537725994375253</v>
      </c>
      <c r="P59" s="93">
        <f t="shared" si="6"/>
        <v>1443620</v>
      </c>
      <c r="Q59" s="93">
        <f t="shared" si="7"/>
        <v>527465.92000000004</v>
      </c>
      <c r="R59" s="92">
        <f t="shared" si="1"/>
        <v>0.36537725994375253</v>
      </c>
    </row>
    <row r="60" spans="1:18" s="102" customFormat="1" x14ac:dyDescent="0.2">
      <c r="A60" s="215" t="s">
        <v>402</v>
      </c>
      <c r="B60" s="215" t="s">
        <v>396</v>
      </c>
      <c r="C60" s="215" t="s">
        <v>186</v>
      </c>
      <c r="D60" s="215" t="s">
        <v>187</v>
      </c>
      <c r="E60" s="216">
        <v>2825000</v>
      </c>
      <c r="F60" s="216">
        <v>2825000</v>
      </c>
      <c r="G60" s="216">
        <v>2118750</v>
      </c>
      <c r="H60" s="216">
        <v>0</v>
      </c>
      <c r="I60" s="216">
        <v>641347.54</v>
      </c>
      <c r="J60" s="216">
        <v>581250</v>
      </c>
      <c r="K60" s="216">
        <v>183863.7</v>
      </c>
      <c r="L60" s="216">
        <v>183863.7</v>
      </c>
      <c r="M60" s="216">
        <v>1418538.76</v>
      </c>
      <c r="N60" s="216">
        <v>712288.76</v>
      </c>
      <c r="O60" s="92">
        <f t="shared" si="0"/>
        <v>6.5084495575221238E-2</v>
      </c>
      <c r="P60" s="93">
        <f t="shared" si="6"/>
        <v>2825000</v>
      </c>
      <c r="Q60" s="93">
        <f t="shared" si="7"/>
        <v>183863.7</v>
      </c>
      <c r="R60" s="92">
        <f t="shared" si="1"/>
        <v>6.5084495575221238E-2</v>
      </c>
    </row>
    <row r="61" spans="1:18" s="102" customFormat="1" x14ac:dyDescent="0.2">
      <c r="A61" s="215" t="s">
        <v>402</v>
      </c>
      <c r="B61" s="215" t="s">
        <v>396</v>
      </c>
      <c r="C61" s="215" t="s">
        <v>188</v>
      </c>
      <c r="D61" s="215" t="s">
        <v>189</v>
      </c>
      <c r="E61" s="216">
        <v>500000</v>
      </c>
      <c r="F61" s="216">
        <v>250000</v>
      </c>
      <c r="G61" s="216">
        <v>250000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250000</v>
      </c>
      <c r="N61" s="216">
        <v>250000</v>
      </c>
      <c r="O61" s="92">
        <f t="shared" si="0"/>
        <v>0</v>
      </c>
      <c r="P61" s="93">
        <f t="shared" si="6"/>
        <v>250000</v>
      </c>
      <c r="Q61" s="93">
        <f t="shared" si="7"/>
        <v>0</v>
      </c>
      <c r="R61" s="92">
        <f t="shared" si="1"/>
        <v>0</v>
      </c>
    </row>
    <row r="62" spans="1:18" s="102" customFormat="1" x14ac:dyDescent="0.2">
      <c r="A62" s="215" t="s">
        <v>402</v>
      </c>
      <c r="B62" s="215" t="s">
        <v>396</v>
      </c>
      <c r="C62" s="215" t="s">
        <v>190</v>
      </c>
      <c r="D62" s="215" t="s">
        <v>191</v>
      </c>
      <c r="E62" s="216">
        <v>3000000</v>
      </c>
      <c r="F62" s="216">
        <v>3000000</v>
      </c>
      <c r="G62" s="216">
        <v>2250000</v>
      </c>
      <c r="H62" s="216">
        <v>0</v>
      </c>
      <c r="I62" s="216">
        <v>712075</v>
      </c>
      <c r="J62" s="216">
        <v>0</v>
      </c>
      <c r="K62" s="216">
        <v>257075</v>
      </c>
      <c r="L62" s="216">
        <v>0</v>
      </c>
      <c r="M62" s="216">
        <v>2030850</v>
      </c>
      <c r="N62" s="216">
        <v>1280850</v>
      </c>
      <c r="O62" s="92">
        <f t="shared" si="0"/>
        <v>8.5691666666666666E-2</v>
      </c>
      <c r="P62" s="93">
        <f t="shared" si="6"/>
        <v>3000000</v>
      </c>
      <c r="Q62" s="93">
        <f t="shared" si="7"/>
        <v>257075</v>
      </c>
      <c r="R62" s="92">
        <f t="shared" si="1"/>
        <v>8.5691666666666666E-2</v>
      </c>
    </row>
    <row r="63" spans="1:18" s="102" customFormat="1" x14ac:dyDescent="0.2">
      <c r="A63" s="215" t="s">
        <v>402</v>
      </c>
      <c r="B63" s="215" t="s">
        <v>396</v>
      </c>
      <c r="C63" s="215" t="s">
        <v>192</v>
      </c>
      <c r="D63" s="215" t="s">
        <v>193</v>
      </c>
      <c r="E63" s="216">
        <v>16950000</v>
      </c>
      <c r="F63" s="216">
        <v>16950000</v>
      </c>
      <c r="G63" s="216">
        <v>11412500</v>
      </c>
      <c r="H63" s="216">
        <v>0</v>
      </c>
      <c r="I63" s="216">
        <v>0</v>
      </c>
      <c r="J63" s="216">
        <v>0</v>
      </c>
      <c r="K63" s="216">
        <v>187580</v>
      </c>
      <c r="L63" s="216">
        <v>0</v>
      </c>
      <c r="M63" s="216">
        <v>16762420</v>
      </c>
      <c r="N63" s="216">
        <v>11224920</v>
      </c>
      <c r="O63" s="92">
        <f t="shared" si="0"/>
        <v>1.1066666666666667E-2</v>
      </c>
      <c r="P63" s="93">
        <f t="shared" si="6"/>
        <v>16950000</v>
      </c>
      <c r="Q63" s="93">
        <f t="shared" si="7"/>
        <v>187580</v>
      </c>
      <c r="R63" s="92">
        <f t="shared" si="1"/>
        <v>1.1066666666666667E-2</v>
      </c>
    </row>
    <row r="64" spans="1:18" s="102" customFormat="1" x14ac:dyDescent="0.2">
      <c r="A64" s="215" t="s">
        <v>402</v>
      </c>
      <c r="B64" s="215" t="s">
        <v>396</v>
      </c>
      <c r="C64" s="215" t="s">
        <v>194</v>
      </c>
      <c r="D64" s="215" t="s">
        <v>195</v>
      </c>
      <c r="E64" s="216">
        <v>500000</v>
      </c>
      <c r="F64" s="216">
        <v>500000</v>
      </c>
      <c r="G64" s="216">
        <v>375000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500000</v>
      </c>
      <c r="N64" s="216">
        <v>375000</v>
      </c>
      <c r="O64" s="92">
        <f t="shared" si="0"/>
        <v>0</v>
      </c>
      <c r="P64" s="93">
        <f t="shared" si="6"/>
        <v>500000</v>
      </c>
      <c r="Q64" s="93">
        <f t="shared" si="7"/>
        <v>0</v>
      </c>
      <c r="R64" s="92">
        <f t="shared" si="1"/>
        <v>0</v>
      </c>
    </row>
    <row r="65" spans="1:18" s="102" customFormat="1" x14ac:dyDescent="0.2">
      <c r="A65" s="215" t="s">
        <v>402</v>
      </c>
      <c r="B65" s="215" t="s">
        <v>396</v>
      </c>
      <c r="C65" s="215" t="s">
        <v>196</v>
      </c>
      <c r="D65" s="215" t="s">
        <v>197</v>
      </c>
      <c r="E65" s="216">
        <v>250000</v>
      </c>
      <c r="F65" s="216">
        <v>250000</v>
      </c>
      <c r="G65" s="216">
        <v>187500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250000</v>
      </c>
      <c r="N65" s="216">
        <v>187500</v>
      </c>
      <c r="O65" s="92">
        <f t="shared" si="0"/>
        <v>0</v>
      </c>
      <c r="P65" s="93">
        <f t="shared" si="6"/>
        <v>250000</v>
      </c>
      <c r="Q65" s="93">
        <f t="shared" si="7"/>
        <v>0</v>
      </c>
      <c r="R65" s="92">
        <f t="shared" si="1"/>
        <v>0</v>
      </c>
    </row>
    <row r="66" spans="1:18" s="102" customFormat="1" x14ac:dyDescent="0.2">
      <c r="A66" s="215" t="s">
        <v>402</v>
      </c>
      <c r="B66" s="215" t="s">
        <v>396</v>
      </c>
      <c r="C66" s="215" t="s">
        <v>200</v>
      </c>
      <c r="D66" s="215" t="s">
        <v>201</v>
      </c>
      <c r="E66" s="216">
        <v>250000</v>
      </c>
      <c r="F66" s="216">
        <v>250000</v>
      </c>
      <c r="G66" s="216">
        <v>187500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250000</v>
      </c>
      <c r="N66" s="216">
        <v>187500</v>
      </c>
      <c r="O66" s="92">
        <f t="shared" si="0"/>
        <v>0</v>
      </c>
      <c r="P66" s="93">
        <f t="shared" si="6"/>
        <v>250000</v>
      </c>
      <c r="Q66" s="93">
        <f t="shared" si="7"/>
        <v>0</v>
      </c>
      <c r="R66" s="92">
        <f t="shared" si="1"/>
        <v>0</v>
      </c>
    </row>
    <row r="67" spans="1:18" s="102" customFormat="1" x14ac:dyDescent="0.2">
      <c r="A67" s="215" t="s">
        <v>402</v>
      </c>
      <c r="B67" s="215" t="s">
        <v>396</v>
      </c>
      <c r="C67" s="215" t="s">
        <v>202</v>
      </c>
      <c r="D67" s="215" t="s">
        <v>203</v>
      </c>
      <c r="E67" s="216">
        <v>800000</v>
      </c>
      <c r="F67" s="216">
        <v>800000</v>
      </c>
      <c r="G67" s="216">
        <v>725000</v>
      </c>
      <c r="H67" s="216">
        <v>0</v>
      </c>
      <c r="I67" s="216">
        <v>6270</v>
      </c>
      <c r="J67" s="216">
        <v>0</v>
      </c>
      <c r="K67" s="216">
        <v>3730</v>
      </c>
      <c r="L67" s="216">
        <v>3730</v>
      </c>
      <c r="M67" s="216">
        <v>790000</v>
      </c>
      <c r="N67" s="216">
        <v>715000</v>
      </c>
      <c r="O67" s="92">
        <f t="shared" si="0"/>
        <v>4.6625E-3</v>
      </c>
      <c r="P67" s="93">
        <f t="shared" si="6"/>
        <v>800000</v>
      </c>
      <c r="Q67" s="93">
        <f t="shared" si="7"/>
        <v>3730</v>
      </c>
      <c r="R67" s="92">
        <f t="shared" si="1"/>
        <v>4.6625E-3</v>
      </c>
    </row>
    <row r="68" spans="1:18" s="102" customFormat="1" x14ac:dyDescent="0.2">
      <c r="A68" s="215" t="s">
        <v>402</v>
      </c>
      <c r="B68" s="215" t="s">
        <v>396</v>
      </c>
      <c r="C68" s="215" t="s">
        <v>204</v>
      </c>
      <c r="D68" s="215" t="s">
        <v>205</v>
      </c>
      <c r="E68" s="216">
        <v>100000</v>
      </c>
      <c r="F68" s="216">
        <v>100000</v>
      </c>
      <c r="G68" s="216">
        <v>75000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6">
        <v>100000</v>
      </c>
      <c r="N68" s="216">
        <v>75000</v>
      </c>
      <c r="O68" s="92">
        <f t="shared" si="0"/>
        <v>0</v>
      </c>
      <c r="P68" s="93">
        <f t="shared" si="6"/>
        <v>100000</v>
      </c>
      <c r="Q68" s="93">
        <f t="shared" si="7"/>
        <v>0</v>
      </c>
      <c r="R68" s="92">
        <f t="shared" si="1"/>
        <v>0</v>
      </c>
    </row>
    <row r="69" spans="1:18" s="102" customFormat="1" x14ac:dyDescent="0.2">
      <c r="A69" s="215" t="s">
        <v>402</v>
      </c>
      <c r="B69" s="215" t="s">
        <v>396</v>
      </c>
      <c r="C69" s="215" t="s">
        <v>206</v>
      </c>
      <c r="D69" s="215" t="s">
        <v>207</v>
      </c>
      <c r="E69" s="216">
        <v>600000</v>
      </c>
      <c r="F69" s="216">
        <v>600000</v>
      </c>
      <c r="G69" s="216">
        <v>575000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600000</v>
      </c>
      <c r="N69" s="216">
        <v>575000</v>
      </c>
      <c r="O69" s="92">
        <f t="shared" si="0"/>
        <v>0</v>
      </c>
      <c r="P69" s="93">
        <f t="shared" si="6"/>
        <v>600000</v>
      </c>
      <c r="Q69" s="93">
        <f t="shared" si="7"/>
        <v>0</v>
      </c>
      <c r="R69" s="92">
        <f t="shared" si="1"/>
        <v>0</v>
      </c>
    </row>
    <row r="70" spans="1:18" s="102" customFormat="1" x14ac:dyDescent="0.2">
      <c r="A70" s="215" t="s">
        <v>402</v>
      </c>
      <c r="B70" s="215" t="s">
        <v>396</v>
      </c>
      <c r="C70" s="215" t="s">
        <v>208</v>
      </c>
      <c r="D70" s="215" t="s">
        <v>209</v>
      </c>
      <c r="E70" s="216">
        <v>100000</v>
      </c>
      <c r="F70" s="216">
        <v>100000</v>
      </c>
      <c r="G70" s="216">
        <v>75000</v>
      </c>
      <c r="H70" s="216">
        <v>0</v>
      </c>
      <c r="I70" s="216">
        <v>6270</v>
      </c>
      <c r="J70" s="216">
        <v>0</v>
      </c>
      <c r="K70" s="216">
        <v>3730</v>
      </c>
      <c r="L70" s="216">
        <v>3730</v>
      </c>
      <c r="M70" s="216">
        <v>90000</v>
      </c>
      <c r="N70" s="216">
        <v>65000</v>
      </c>
      <c r="O70" s="92">
        <f t="shared" si="0"/>
        <v>3.73E-2</v>
      </c>
      <c r="P70" s="93">
        <f>+F70</f>
        <v>100000</v>
      </c>
      <c r="Q70" s="93">
        <f>+K70</f>
        <v>3730</v>
      </c>
      <c r="R70" s="92">
        <f t="shared" si="1"/>
        <v>3.73E-2</v>
      </c>
    </row>
    <row r="71" spans="1:18" s="103" customFormat="1" x14ac:dyDescent="0.2">
      <c r="A71" s="213" t="s">
        <v>402</v>
      </c>
      <c r="B71" s="213" t="s">
        <v>396</v>
      </c>
      <c r="C71" s="213" t="s">
        <v>210</v>
      </c>
      <c r="D71" s="213" t="s">
        <v>211</v>
      </c>
      <c r="E71" s="214">
        <v>69600000</v>
      </c>
      <c r="F71" s="214">
        <v>43850000</v>
      </c>
      <c r="G71" s="214">
        <v>37693249.520000003</v>
      </c>
      <c r="H71" s="214">
        <v>525411.4</v>
      </c>
      <c r="I71" s="214">
        <v>9771559.8800000008</v>
      </c>
      <c r="J71" s="214">
        <v>2711198.24</v>
      </c>
      <c r="K71" s="214">
        <v>13799287.720000001</v>
      </c>
      <c r="L71" s="214">
        <v>13799287.720000001</v>
      </c>
      <c r="M71" s="214">
        <v>17042542.760000002</v>
      </c>
      <c r="N71" s="214">
        <v>10885792.279999999</v>
      </c>
      <c r="O71" s="96">
        <f t="shared" si="0"/>
        <v>0.31469299247434435</v>
      </c>
      <c r="P71" s="28">
        <f>+F71</f>
        <v>43850000</v>
      </c>
      <c r="Q71" s="28">
        <f>+K71</f>
        <v>13799287.720000001</v>
      </c>
      <c r="R71" s="92">
        <f t="shared" si="1"/>
        <v>0.31469299247434435</v>
      </c>
    </row>
    <row r="72" spans="1:18" s="102" customFormat="1" x14ac:dyDescent="0.2">
      <c r="A72" s="215" t="s">
        <v>402</v>
      </c>
      <c r="B72" s="215" t="s">
        <v>396</v>
      </c>
      <c r="C72" s="215" t="s">
        <v>212</v>
      </c>
      <c r="D72" s="215" t="s">
        <v>213</v>
      </c>
      <c r="E72" s="216">
        <v>12300000</v>
      </c>
      <c r="F72" s="216">
        <v>12300000</v>
      </c>
      <c r="G72" s="216">
        <v>9700000</v>
      </c>
      <c r="H72" s="216">
        <v>0</v>
      </c>
      <c r="I72" s="216">
        <v>1506011.78</v>
      </c>
      <c r="J72" s="216">
        <v>0</v>
      </c>
      <c r="K72" s="216">
        <v>5127052.0999999996</v>
      </c>
      <c r="L72" s="216">
        <v>5127052.0999999996</v>
      </c>
      <c r="M72" s="216">
        <v>5666936.1200000001</v>
      </c>
      <c r="N72" s="216">
        <v>3066936.12</v>
      </c>
      <c r="O72" s="92">
        <f t="shared" ref="O72:O90" si="8">+K72/F72</f>
        <v>0.41683350406504061</v>
      </c>
      <c r="P72" s="93">
        <f t="shared" si="6"/>
        <v>12300000</v>
      </c>
      <c r="Q72" s="93">
        <f t="shared" si="7"/>
        <v>5127052.0999999996</v>
      </c>
      <c r="R72" s="92">
        <f t="shared" si="1"/>
        <v>0.41683350406504061</v>
      </c>
    </row>
    <row r="73" spans="1:18" s="102" customFormat="1" x14ac:dyDescent="0.2">
      <c r="A73" s="215" t="s">
        <v>402</v>
      </c>
      <c r="B73" s="215" t="s">
        <v>396</v>
      </c>
      <c r="C73" s="215" t="s">
        <v>214</v>
      </c>
      <c r="D73" s="215" t="s">
        <v>215</v>
      </c>
      <c r="E73" s="216">
        <v>3500000</v>
      </c>
      <c r="F73" s="216">
        <v>3500000</v>
      </c>
      <c r="G73" s="216">
        <v>2725000</v>
      </c>
      <c r="H73" s="216">
        <v>0</v>
      </c>
      <c r="I73" s="216">
        <v>1072048.8500000001</v>
      </c>
      <c r="J73" s="216">
        <v>0</v>
      </c>
      <c r="K73" s="216">
        <v>722601</v>
      </c>
      <c r="L73" s="216">
        <v>722601</v>
      </c>
      <c r="M73" s="216">
        <v>1705350.15</v>
      </c>
      <c r="N73" s="216">
        <v>930350.15</v>
      </c>
      <c r="O73" s="92">
        <f t="shared" si="8"/>
        <v>0.20645742857142857</v>
      </c>
      <c r="P73" s="93">
        <f t="shared" si="6"/>
        <v>3500000</v>
      </c>
      <c r="Q73" s="93">
        <f t="shared" si="7"/>
        <v>722601</v>
      </c>
      <c r="R73" s="92">
        <f t="shared" si="1"/>
        <v>0.20645742857142857</v>
      </c>
    </row>
    <row r="74" spans="1:18" s="102" customFormat="1" x14ac:dyDescent="0.2">
      <c r="A74" s="215" t="s">
        <v>402</v>
      </c>
      <c r="B74" s="215" t="s">
        <v>396</v>
      </c>
      <c r="C74" s="215" t="s">
        <v>216</v>
      </c>
      <c r="D74" s="215" t="s">
        <v>217</v>
      </c>
      <c r="E74" s="216">
        <v>300000</v>
      </c>
      <c r="F74" s="216">
        <v>300000</v>
      </c>
      <c r="G74" s="216">
        <v>217500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300000</v>
      </c>
      <c r="N74" s="216">
        <v>217500</v>
      </c>
      <c r="O74" s="92">
        <f t="shared" si="8"/>
        <v>0</v>
      </c>
      <c r="P74" s="93">
        <f t="shared" si="6"/>
        <v>300000</v>
      </c>
      <c r="Q74" s="93">
        <f t="shared" si="7"/>
        <v>0</v>
      </c>
      <c r="R74" s="92">
        <f t="shared" si="1"/>
        <v>0</v>
      </c>
    </row>
    <row r="75" spans="1:18" s="103" customFormat="1" x14ac:dyDescent="0.2">
      <c r="A75" s="215" t="s">
        <v>402</v>
      </c>
      <c r="B75" s="215" t="s">
        <v>396</v>
      </c>
      <c r="C75" s="215" t="s">
        <v>218</v>
      </c>
      <c r="D75" s="215" t="s">
        <v>219</v>
      </c>
      <c r="E75" s="216">
        <v>8000000</v>
      </c>
      <c r="F75" s="216">
        <v>8000000</v>
      </c>
      <c r="G75" s="216">
        <v>6295000</v>
      </c>
      <c r="H75" s="216">
        <v>0</v>
      </c>
      <c r="I75" s="216">
        <v>433962.93</v>
      </c>
      <c r="J75" s="216">
        <v>0</v>
      </c>
      <c r="K75" s="216">
        <v>4106451.1</v>
      </c>
      <c r="L75" s="216">
        <v>4106451.1</v>
      </c>
      <c r="M75" s="216">
        <v>3459585.97</v>
      </c>
      <c r="N75" s="216">
        <v>1754585.97</v>
      </c>
      <c r="O75" s="92">
        <f t="shared" si="8"/>
        <v>0.51330638750000002</v>
      </c>
      <c r="P75" s="93">
        <f t="shared" si="6"/>
        <v>8000000</v>
      </c>
      <c r="Q75" s="93">
        <f t="shared" si="7"/>
        <v>4106451.1</v>
      </c>
      <c r="R75" s="92">
        <f t="shared" si="1"/>
        <v>0.51330638750000002</v>
      </c>
    </row>
    <row r="76" spans="1:18" s="102" customFormat="1" x14ac:dyDescent="0.2">
      <c r="A76" s="215" t="s">
        <v>402</v>
      </c>
      <c r="B76" s="215" t="s">
        <v>396</v>
      </c>
      <c r="C76" s="215" t="s">
        <v>220</v>
      </c>
      <c r="D76" s="215" t="s">
        <v>221</v>
      </c>
      <c r="E76" s="216">
        <v>500000</v>
      </c>
      <c r="F76" s="216">
        <v>500000</v>
      </c>
      <c r="G76" s="216">
        <v>462500</v>
      </c>
      <c r="H76" s="216">
        <v>0</v>
      </c>
      <c r="I76" s="216">
        <v>0</v>
      </c>
      <c r="J76" s="216">
        <v>0</v>
      </c>
      <c r="K76" s="216">
        <v>298000</v>
      </c>
      <c r="L76" s="216">
        <v>298000</v>
      </c>
      <c r="M76" s="216">
        <v>202000</v>
      </c>
      <c r="N76" s="216">
        <v>164500</v>
      </c>
      <c r="O76" s="92">
        <f t="shared" si="8"/>
        <v>0.59599999999999997</v>
      </c>
      <c r="P76" s="93">
        <f t="shared" si="6"/>
        <v>500000</v>
      </c>
      <c r="Q76" s="93">
        <f t="shared" si="7"/>
        <v>298000</v>
      </c>
      <c r="R76" s="92">
        <f t="shared" si="1"/>
        <v>0.59599999999999997</v>
      </c>
    </row>
    <row r="77" spans="1:18" s="102" customFormat="1" x14ac:dyDescent="0.2">
      <c r="A77" s="215" t="s">
        <v>402</v>
      </c>
      <c r="B77" s="215" t="s">
        <v>396</v>
      </c>
      <c r="C77" s="215" t="s">
        <v>228</v>
      </c>
      <c r="D77" s="215" t="s">
        <v>229</v>
      </c>
      <c r="E77" s="216">
        <v>5300000</v>
      </c>
      <c r="F77" s="216">
        <v>5943598.04</v>
      </c>
      <c r="G77" s="216">
        <v>5593598.04</v>
      </c>
      <c r="H77" s="216">
        <v>0</v>
      </c>
      <c r="I77" s="216">
        <v>2094374.82</v>
      </c>
      <c r="J77" s="216">
        <v>1406883.08</v>
      </c>
      <c r="K77" s="216">
        <v>1445907.62</v>
      </c>
      <c r="L77" s="216">
        <v>1445907.62</v>
      </c>
      <c r="M77" s="216">
        <v>996432.52</v>
      </c>
      <c r="N77" s="216">
        <v>646432.52</v>
      </c>
      <c r="O77" s="92">
        <f t="shared" si="8"/>
        <v>0.24327143428427406</v>
      </c>
      <c r="P77" s="93">
        <f t="shared" si="6"/>
        <v>5943598.04</v>
      </c>
      <c r="Q77" s="93">
        <f t="shared" si="7"/>
        <v>1445907.62</v>
      </c>
      <c r="R77" s="92">
        <f t="shared" si="1"/>
        <v>0.24327143428427406</v>
      </c>
    </row>
    <row r="78" spans="1:18" s="102" customFormat="1" x14ac:dyDescent="0.2">
      <c r="A78" s="215" t="s">
        <v>402</v>
      </c>
      <c r="B78" s="215" t="s">
        <v>396</v>
      </c>
      <c r="C78" s="215" t="s">
        <v>230</v>
      </c>
      <c r="D78" s="215" t="s">
        <v>231</v>
      </c>
      <c r="E78" s="216">
        <v>1000000</v>
      </c>
      <c r="F78" s="216">
        <v>1000000</v>
      </c>
      <c r="G78" s="216">
        <v>770000</v>
      </c>
      <c r="H78" s="216">
        <v>0</v>
      </c>
      <c r="I78" s="216">
        <v>0</v>
      </c>
      <c r="J78" s="216">
        <v>0</v>
      </c>
      <c r="K78" s="216">
        <v>534942</v>
      </c>
      <c r="L78" s="216">
        <v>534942</v>
      </c>
      <c r="M78" s="216">
        <v>465058</v>
      </c>
      <c r="N78" s="216">
        <v>235058</v>
      </c>
      <c r="O78" s="92">
        <f t="shared" si="8"/>
        <v>0.53494200000000003</v>
      </c>
      <c r="P78" s="93">
        <f t="shared" si="6"/>
        <v>1000000</v>
      </c>
      <c r="Q78" s="93">
        <f t="shared" si="7"/>
        <v>534942</v>
      </c>
      <c r="R78" s="92">
        <f t="shared" si="1"/>
        <v>0.53494200000000003</v>
      </c>
    </row>
    <row r="79" spans="1:18" s="102" customFormat="1" x14ac:dyDescent="0.2">
      <c r="A79" s="215" t="s">
        <v>402</v>
      </c>
      <c r="B79" s="215" t="s">
        <v>396</v>
      </c>
      <c r="C79" s="215" t="s">
        <v>234</v>
      </c>
      <c r="D79" s="215" t="s">
        <v>235</v>
      </c>
      <c r="E79" s="216">
        <v>300000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216">
        <v>0</v>
      </c>
      <c r="O79" s="92" t="e">
        <f t="shared" si="8"/>
        <v>#DIV/0!</v>
      </c>
      <c r="P79" s="93">
        <f t="shared" si="6"/>
        <v>0</v>
      </c>
      <c r="Q79" s="93">
        <f t="shared" si="7"/>
        <v>0</v>
      </c>
      <c r="R79" s="92" t="e">
        <f t="shared" si="1"/>
        <v>#DIV/0!</v>
      </c>
    </row>
    <row r="80" spans="1:18" s="102" customFormat="1" x14ac:dyDescent="0.2">
      <c r="A80" s="215" t="s">
        <v>402</v>
      </c>
      <c r="B80" s="215" t="s">
        <v>396</v>
      </c>
      <c r="C80" s="215" t="s">
        <v>236</v>
      </c>
      <c r="D80" s="215" t="s">
        <v>237</v>
      </c>
      <c r="E80" s="216">
        <v>3000000</v>
      </c>
      <c r="F80" s="216">
        <v>3000000</v>
      </c>
      <c r="G80" s="216">
        <v>3000000</v>
      </c>
      <c r="H80" s="216">
        <v>0</v>
      </c>
      <c r="I80" s="216">
        <v>1021317.5</v>
      </c>
      <c r="J80" s="216">
        <v>1309781.08</v>
      </c>
      <c r="K80" s="216">
        <v>632939.80000000005</v>
      </c>
      <c r="L80" s="216">
        <v>632939.80000000005</v>
      </c>
      <c r="M80" s="216">
        <v>35961.620000000003</v>
      </c>
      <c r="N80" s="216">
        <v>35961.620000000003</v>
      </c>
      <c r="O80" s="92">
        <f t="shared" si="8"/>
        <v>0.21097993333333334</v>
      </c>
      <c r="P80" s="93">
        <f t="shared" si="6"/>
        <v>3000000</v>
      </c>
      <c r="Q80" s="93">
        <f t="shared" si="7"/>
        <v>632939.80000000005</v>
      </c>
      <c r="R80" s="92">
        <f t="shared" si="1"/>
        <v>0.21097993333333334</v>
      </c>
    </row>
    <row r="81" spans="1:18" s="102" customFormat="1" x14ac:dyDescent="0.2">
      <c r="A81" s="215" t="s">
        <v>402</v>
      </c>
      <c r="B81" s="215" t="s">
        <v>396</v>
      </c>
      <c r="C81" s="215" t="s">
        <v>238</v>
      </c>
      <c r="D81" s="215" t="s">
        <v>239</v>
      </c>
      <c r="E81" s="216">
        <v>500000</v>
      </c>
      <c r="F81" s="216">
        <v>500000</v>
      </c>
      <c r="G81" s="216">
        <v>412500</v>
      </c>
      <c r="H81" s="216">
        <v>0</v>
      </c>
      <c r="I81" s="216">
        <v>0.02</v>
      </c>
      <c r="J81" s="216">
        <v>0</v>
      </c>
      <c r="K81" s="216">
        <v>142466.5</v>
      </c>
      <c r="L81" s="216">
        <v>142466.5</v>
      </c>
      <c r="M81" s="216">
        <v>357533.48</v>
      </c>
      <c r="N81" s="216">
        <v>270033.48</v>
      </c>
      <c r="O81" s="92">
        <f t="shared" si="8"/>
        <v>0.28493299999999999</v>
      </c>
      <c r="P81" s="93">
        <f t="shared" si="6"/>
        <v>500000</v>
      </c>
      <c r="Q81" s="93">
        <f t="shared" si="7"/>
        <v>142466.5</v>
      </c>
      <c r="R81" s="92">
        <f t="shared" si="1"/>
        <v>0.28493299999999999</v>
      </c>
    </row>
    <row r="82" spans="1:18" s="102" customFormat="1" x14ac:dyDescent="0.2">
      <c r="A82" s="215" t="s">
        <v>402</v>
      </c>
      <c r="B82" s="215" t="s">
        <v>396</v>
      </c>
      <c r="C82" s="215" t="s">
        <v>240</v>
      </c>
      <c r="D82" s="215" t="s">
        <v>241</v>
      </c>
      <c r="E82" s="216">
        <v>500000</v>
      </c>
      <c r="F82" s="216">
        <v>1443598.04</v>
      </c>
      <c r="G82" s="216">
        <v>1411098.04</v>
      </c>
      <c r="H82" s="216">
        <v>0</v>
      </c>
      <c r="I82" s="216">
        <v>1073057.3</v>
      </c>
      <c r="J82" s="216">
        <v>97102</v>
      </c>
      <c r="K82" s="216">
        <v>135559.32</v>
      </c>
      <c r="L82" s="216">
        <v>135559.32</v>
      </c>
      <c r="M82" s="216">
        <v>137879.42000000001</v>
      </c>
      <c r="N82" s="216">
        <v>105379.42</v>
      </c>
      <c r="O82" s="92">
        <f t="shared" si="8"/>
        <v>9.3903785017607808E-2</v>
      </c>
      <c r="P82" s="93">
        <f t="shared" si="6"/>
        <v>1443598.04</v>
      </c>
      <c r="Q82" s="93">
        <f t="shared" si="7"/>
        <v>135559.32</v>
      </c>
      <c r="R82" s="92">
        <f t="shared" si="1"/>
        <v>9.3903785017607808E-2</v>
      </c>
    </row>
    <row r="83" spans="1:18" s="102" customFormat="1" x14ac:dyDescent="0.2">
      <c r="A83" s="215" t="s">
        <v>402</v>
      </c>
      <c r="B83" s="215" t="s">
        <v>396</v>
      </c>
      <c r="C83" s="215" t="s">
        <v>242</v>
      </c>
      <c r="D83" s="215" t="s">
        <v>243</v>
      </c>
      <c r="E83" s="216">
        <v>2000000</v>
      </c>
      <c r="F83" s="216">
        <v>2000000</v>
      </c>
      <c r="G83" s="216">
        <v>1901000</v>
      </c>
      <c r="H83" s="216">
        <v>0</v>
      </c>
      <c r="I83" s="216">
        <v>175604.12</v>
      </c>
      <c r="J83" s="216">
        <v>1297732.5</v>
      </c>
      <c r="K83" s="216">
        <v>217073</v>
      </c>
      <c r="L83" s="216">
        <v>217073</v>
      </c>
      <c r="M83" s="216">
        <v>309590.38</v>
      </c>
      <c r="N83" s="216">
        <v>210590.38</v>
      </c>
      <c r="O83" s="92">
        <f t="shared" si="8"/>
        <v>0.10853649999999999</v>
      </c>
      <c r="P83" s="93">
        <f t="shared" si="6"/>
        <v>2000000</v>
      </c>
      <c r="Q83" s="93">
        <f t="shared" si="7"/>
        <v>217073</v>
      </c>
      <c r="R83" s="92">
        <f t="shared" si="1"/>
        <v>0.10853649999999999</v>
      </c>
    </row>
    <row r="84" spans="1:18" s="102" customFormat="1" x14ac:dyDescent="0.2">
      <c r="A84" s="215" t="s">
        <v>402</v>
      </c>
      <c r="B84" s="215" t="s">
        <v>396</v>
      </c>
      <c r="C84" s="215" t="s">
        <v>244</v>
      </c>
      <c r="D84" s="215" t="s">
        <v>245</v>
      </c>
      <c r="E84" s="216">
        <v>500000</v>
      </c>
      <c r="F84" s="216">
        <v>500000</v>
      </c>
      <c r="G84" s="216">
        <v>491000</v>
      </c>
      <c r="H84" s="216">
        <v>0</v>
      </c>
      <c r="I84" s="216">
        <v>18161</v>
      </c>
      <c r="J84" s="216">
        <v>139700</v>
      </c>
      <c r="K84" s="216">
        <v>217073</v>
      </c>
      <c r="L84" s="216">
        <v>217073</v>
      </c>
      <c r="M84" s="216">
        <v>125066</v>
      </c>
      <c r="N84" s="216">
        <v>116066</v>
      </c>
      <c r="O84" s="92">
        <f t="shared" si="8"/>
        <v>0.43414599999999998</v>
      </c>
      <c r="P84" s="93">
        <f t="shared" si="6"/>
        <v>500000</v>
      </c>
      <c r="Q84" s="93">
        <f t="shared" si="7"/>
        <v>217073</v>
      </c>
      <c r="R84" s="92">
        <f t="shared" si="1"/>
        <v>0.43414599999999998</v>
      </c>
    </row>
    <row r="85" spans="1:18" s="102" customFormat="1" x14ac:dyDescent="0.2">
      <c r="A85" s="215" t="s">
        <v>402</v>
      </c>
      <c r="B85" s="215" t="s">
        <v>396</v>
      </c>
      <c r="C85" s="215" t="s">
        <v>246</v>
      </c>
      <c r="D85" s="215" t="s">
        <v>247</v>
      </c>
      <c r="E85" s="216">
        <v>1500000</v>
      </c>
      <c r="F85" s="216">
        <v>1500000</v>
      </c>
      <c r="G85" s="216">
        <v>1410000</v>
      </c>
      <c r="H85" s="216">
        <v>0</v>
      </c>
      <c r="I85" s="216">
        <v>157443.12</v>
      </c>
      <c r="J85" s="216">
        <v>1158032.5</v>
      </c>
      <c r="K85" s="216">
        <v>0</v>
      </c>
      <c r="L85" s="216">
        <v>0</v>
      </c>
      <c r="M85" s="216">
        <v>184524.38</v>
      </c>
      <c r="N85" s="216">
        <v>94524.38</v>
      </c>
      <c r="O85" s="92">
        <f t="shared" si="8"/>
        <v>0</v>
      </c>
      <c r="P85" s="93">
        <f t="shared" si="6"/>
        <v>1500000</v>
      </c>
      <c r="Q85" s="93">
        <f t="shared" si="7"/>
        <v>0</v>
      </c>
      <c r="R85" s="92">
        <f t="shared" si="1"/>
        <v>0</v>
      </c>
    </row>
    <row r="86" spans="1:18" s="102" customFormat="1" x14ac:dyDescent="0.2">
      <c r="A86" s="215" t="s">
        <v>402</v>
      </c>
      <c r="B86" s="215" t="s">
        <v>396</v>
      </c>
      <c r="C86" s="215" t="s">
        <v>248</v>
      </c>
      <c r="D86" s="215" t="s">
        <v>386</v>
      </c>
      <c r="E86" s="216">
        <v>50000000</v>
      </c>
      <c r="F86" s="216">
        <v>23606401.960000001</v>
      </c>
      <c r="G86" s="216">
        <v>20498651.48</v>
      </c>
      <c r="H86" s="216">
        <v>525411.4</v>
      </c>
      <c r="I86" s="216">
        <v>5995569.1600000001</v>
      </c>
      <c r="J86" s="216">
        <v>6582.66</v>
      </c>
      <c r="K86" s="216">
        <v>7009255</v>
      </c>
      <c r="L86" s="216">
        <v>7009255</v>
      </c>
      <c r="M86" s="216">
        <v>10069583.74</v>
      </c>
      <c r="N86" s="216">
        <v>6961833.2599999998</v>
      </c>
      <c r="O86" s="92">
        <f t="shared" si="8"/>
        <v>0.29692178468691971</v>
      </c>
      <c r="P86" s="93">
        <f t="shared" si="6"/>
        <v>23606401.960000001</v>
      </c>
      <c r="Q86" s="93">
        <f t="shared" si="7"/>
        <v>7009255</v>
      </c>
      <c r="R86" s="92">
        <f t="shared" si="1"/>
        <v>0.29692178468691971</v>
      </c>
    </row>
    <row r="87" spans="1:18" s="102" customFormat="1" x14ac:dyDescent="0.2">
      <c r="A87" s="215" t="s">
        <v>402</v>
      </c>
      <c r="B87" s="215" t="s">
        <v>396</v>
      </c>
      <c r="C87" s="215" t="s">
        <v>249</v>
      </c>
      <c r="D87" s="215" t="s">
        <v>250</v>
      </c>
      <c r="E87" s="216">
        <v>4500000</v>
      </c>
      <c r="F87" s="216">
        <v>4500000</v>
      </c>
      <c r="G87" s="216">
        <v>3109000</v>
      </c>
      <c r="H87" s="216">
        <v>0</v>
      </c>
      <c r="I87" s="216">
        <v>5050.51</v>
      </c>
      <c r="J87" s="216">
        <v>0</v>
      </c>
      <c r="K87" s="216">
        <v>258205</v>
      </c>
      <c r="L87" s="216">
        <v>258205</v>
      </c>
      <c r="M87" s="216">
        <v>4236744.49</v>
      </c>
      <c r="N87" s="216">
        <v>2845744.49</v>
      </c>
      <c r="O87" s="92">
        <f t="shared" si="8"/>
        <v>5.7378888888888889E-2</v>
      </c>
      <c r="P87" s="93">
        <f t="shared" si="6"/>
        <v>4500000</v>
      </c>
      <c r="Q87" s="93">
        <f t="shared" si="7"/>
        <v>258205</v>
      </c>
      <c r="R87" s="92">
        <f t="shared" si="1"/>
        <v>5.7378888888888889E-2</v>
      </c>
    </row>
    <row r="88" spans="1:18" s="102" customFormat="1" x14ac:dyDescent="0.2">
      <c r="A88" s="215" t="s">
        <v>402</v>
      </c>
      <c r="B88" s="215" t="s">
        <v>396</v>
      </c>
      <c r="C88" s="215" t="s">
        <v>253</v>
      </c>
      <c r="D88" s="215" t="s">
        <v>254</v>
      </c>
      <c r="E88" s="216">
        <v>35000000</v>
      </c>
      <c r="F88" s="216">
        <v>11056401.960000001</v>
      </c>
      <c r="G88" s="216">
        <v>9847151.4800000004</v>
      </c>
      <c r="H88" s="216">
        <v>0</v>
      </c>
      <c r="I88" s="216">
        <v>0</v>
      </c>
      <c r="J88" s="216">
        <v>6582.66</v>
      </c>
      <c r="K88" s="216">
        <v>6751050</v>
      </c>
      <c r="L88" s="216">
        <v>6751050</v>
      </c>
      <c r="M88" s="216">
        <v>4298769.3</v>
      </c>
      <c r="N88" s="216">
        <v>3089518.82</v>
      </c>
      <c r="O88" s="92">
        <f t="shared" si="8"/>
        <v>0.61060099157248793</v>
      </c>
      <c r="P88" s="93">
        <f t="shared" si="6"/>
        <v>11056401.960000001</v>
      </c>
      <c r="Q88" s="93">
        <f t="shared" si="7"/>
        <v>6751050</v>
      </c>
      <c r="R88" s="92">
        <f t="shared" si="1"/>
        <v>0.61060099157248793</v>
      </c>
    </row>
    <row r="89" spans="1:18" s="102" customFormat="1" x14ac:dyDescent="0.2">
      <c r="A89" s="215" t="s">
        <v>402</v>
      </c>
      <c r="B89" s="215" t="s">
        <v>396</v>
      </c>
      <c r="C89" s="215" t="s">
        <v>255</v>
      </c>
      <c r="D89" s="215" t="s">
        <v>256</v>
      </c>
      <c r="E89" s="216">
        <v>2000000</v>
      </c>
      <c r="F89" s="216">
        <v>700000</v>
      </c>
      <c r="G89" s="216">
        <v>617500</v>
      </c>
      <c r="H89" s="216">
        <v>471978.4</v>
      </c>
      <c r="I89" s="216">
        <v>44343.51</v>
      </c>
      <c r="J89" s="216">
        <v>0</v>
      </c>
      <c r="K89" s="216">
        <v>0</v>
      </c>
      <c r="L89" s="216">
        <v>0</v>
      </c>
      <c r="M89" s="216">
        <v>183678.09</v>
      </c>
      <c r="N89" s="216">
        <v>101178.09</v>
      </c>
      <c r="O89" s="92">
        <f t="shared" si="8"/>
        <v>0</v>
      </c>
      <c r="P89" s="93">
        <f t="shared" si="6"/>
        <v>700000</v>
      </c>
      <c r="Q89" s="93">
        <f t="shared" si="7"/>
        <v>0</v>
      </c>
      <c r="R89" s="92">
        <f t="shared" si="1"/>
        <v>0</v>
      </c>
    </row>
    <row r="90" spans="1:18" s="102" customFormat="1" x14ac:dyDescent="0.2">
      <c r="A90" s="215" t="s">
        <v>402</v>
      </c>
      <c r="B90" s="215" t="s">
        <v>396</v>
      </c>
      <c r="C90" s="215" t="s">
        <v>257</v>
      </c>
      <c r="D90" s="215" t="s">
        <v>258</v>
      </c>
      <c r="E90" s="216">
        <v>7000000</v>
      </c>
      <c r="F90" s="216">
        <v>6000000</v>
      </c>
      <c r="G90" s="216">
        <v>6000000</v>
      </c>
      <c r="H90" s="216">
        <v>53433</v>
      </c>
      <c r="I90" s="216">
        <v>5946175.1399999997</v>
      </c>
      <c r="J90" s="216">
        <v>0</v>
      </c>
      <c r="K90" s="216">
        <v>0</v>
      </c>
      <c r="L90" s="216">
        <v>0</v>
      </c>
      <c r="M90" s="216">
        <v>391.86</v>
      </c>
      <c r="N90" s="216">
        <v>391.86</v>
      </c>
      <c r="O90" s="92">
        <f t="shared" si="8"/>
        <v>0</v>
      </c>
      <c r="P90" s="93">
        <f t="shared" si="6"/>
        <v>6000000</v>
      </c>
      <c r="Q90" s="93">
        <f t="shared" si="7"/>
        <v>0</v>
      </c>
      <c r="R90" s="92">
        <f t="shared" si="1"/>
        <v>0</v>
      </c>
    </row>
    <row r="91" spans="1:18" s="102" customFormat="1" x14ac:dyDescent="0.2">
      <c r="A91" s="215" t="s">
        <v>402</v>
      </c>
      <c r="B91" s="215" t="s">
        <v>396</v>
      </c>
      <c r="C91" s="215" t="s">
        <v>259</v>
      </c>
      <c r="D91" s="215" t="s">
        <v>260</v>
      </c>
      <c r="E91" s="216">
        <v>500000</v>
      </c>
      <c r="F91" s="216">
        <v>500000</v>
      </c>
      <c r="G91" s="216">
        <v>375000</v>
      </c>
      <c r="H91" s="216">
        <v>0</v>
      </c>
      <c r="I91" s="216">
        <v>0</v>
      </c>
      <c r="J91" s="216">
        <v>0</v>
      </c>
      <c r="K91" s="216">
        <v>0</v>
      </c>
      <c r="L91" s="216">
        <v>0</v>
      </c>
      <c r="M91" s="216">
        <v>500000</v>
      </c>
      <c r="N91" s="216">
        <v>375000</v>
      </c>
      <c r="O91" s="92">
        <f>+K91/F91</f>
        <v>0</v>
      </c>
      <c r="P91" s="93">
        <f t="shared" ref="P91:P104" si="9">+F91</f>
        <v>500000</v>
      </c>
      <c r="Q91" s="93">
        <f t="shared" ref="Q91:Q104" si="10">+K91</f>
        <v>0</v>
      </c>
      <c r="R91" s="92">
        <f t="shared" ref="R91:R112" si="11">+Q91/P91</f>
        <v>0</v>
      </c>
    </row>
    <row r="92" spans="1:18" s="102" customFormat="1" x14ac:dyDescent="0.2">
      <c r="A92" s="215" t="s">
        <v>402</v>
      </c>
      <c r="B92" s="215" t="s">
        <v>396</v>
      </c>
      <c r="C92" s="215" t="s">
        <v>263</v>
      </c>
      <c r="D92" s="215" t="s">
        <v>264</v>
      </c>
      <c r="E92" s="216">
        <v>1000000</v>
      </c>
      <c r="F92" s="216">
        <v>850000</v>
      </c>
      <c r="G92" s="216">
        <v>550000</v>
      </c>
      <c r="H92" s="216">
        <v>0</v>
      </c>
      <c r="I92" s="216">
        <v>0</v>
      </c>
      <c r="J92" s="216">
        <v>0</v>
      </c>
      <c r="K92" s="216">
        <v>0</v>
      </c>
      <c r="L92" s="216">
        <v>0</v>
      </c>
      <c r="M92" s="216">
        <v>850000</v>
      </c>
      <c r="N92" s="216">
        <v>550000</v>
      </c>
      <c r="O92" s="92">
        <f t="shared" ref="O92:O120" si="12">+K92/F92</f>
        <v>0</v>
      </c>
      <c r="P92" s="93">
        <f t="shared" si="9"/>
        <v>850000</v>
      </c>
      <c r="Q92" s="93">
        <f t="shared" si="10"/>
        <v>0</v>
      </c>
      <c r="R92" s="92">
        <f t="shared" si="11"/>
        <v>0</v>
      </c>
    </row>
    <row r="93" spans="1:18" s="103" customFormat="1" x14ac:dyDescent="0.2">
      <c r="A93" s="213" t="s">
        <v>402</v>
      </c>
      <c r="B93" s="213" t="s">
        <v>397</v>
      </c>
      <c r="C93" s="213" t="s">
        <v>265</v>
      </c>
      <c r="D93" s="213" t="s">
        <v>266</v>
      </c>
      <c r="E93" s="214">
        <v>82559974</v>
      </c>
      <c r="F93" s="214">
        <v>78559974</v>
      </c>
      <c r="G93" s="214">
        <v>59345842.390000001</v>
      </c>
      <c r="H93" s="214">
        <v>0</v>
      </c>
      <c r="I93" s="214">
        <v>1376935.44</v>
      </c>
      <c r="J93" s="214">
        <v>7934070.0099999998</v>
      </c>
      <c r="K93" s="214">
        <v>17221053.690000001</v>
      </c>
      <c r="L93" s="214">
        <v>17221053.690000001</v>
      </c>
      <c r="M93" s="214">
        <v>52027914.859999999</v>
      </c>
      <c r="N93" s="214">
        <v>32813783.25</v>
      </c>
      <c r="O93" s="96">
        <f t="shared" si="12"/>
        <v>0.2192090044479903</v>
      </c>
      <c r="P93" s="28">
        <f>+F93</f>
        <v>78559974</v>
      </c>
      <c r="Q93" s="28">
        <f>+K93</f>
        <v>17221053.690000001</v>
      </c>
      <c r="R93" s="96">
        <f t="shared" si="11"/>
        <v>0.2192090044479903</v>
      </c>
    </row>
    <row r="94" spans="1:18" s="102" customFormat="1" x14ac:dyDescent="0.2">
      <c r="A94" s="215" t="s">
        <v>402</v>
      </c>
      <c r="B94" s="215" t="s">
        <v>397</v>
      </c>
      <c r="C94" s="215" t="s">
        <v>267</v>
      </c>
      <c r="D94" s="215" t="s">
        <v>268</v>
      </c>
      <c r="E94" s="216">
        <v>53759974</v>
      </c>
      <c r="F94" s="216">
        <v>36525689.219999999</v>
      </c>
      <c r="G94" s="216">
        <v>26434057.609999999</v>
      </c>
      <c r="H94" s="216">
        <v>0</v>
      </c>
      <c r="I94" s="216">
        <v>397345.31</v>
      </c>
      <c r="J94" s="216">
        <v>2431907.1</v>
      </c>
      <c r="K94" s="216">
        <v>4442977.79</v>
      </c>
      <c r="L94" s="216">
        <v>4442977.79</v>
      </c>
      <c r="M94" s="216">
        <v>29253459.02</v>
      </c>
      <c r="N94" s="216">
        <v>19161827.41</v>
      </c>
      <c r="O94" s="92">
        <f t="shared" si="12"/>
        <v>0.12163980707493957</v>
      </c>
      <c r="P94" s="93">
        <f t="shared" si="9"/>
        <v>36525689.219999999</v>
      </c>
      <c r="Q94" s="93">
        <f t="shared" si="10"/>
        <v>4442977.79</v>
      </c>
      <c r="R94" s="92">
        <f t="shared" si="11"/>
        <v>0.12163980707493957</v>
      </c>
    </row>
    <row r="95" spans="1:18" s="102" customFormat="1" x14ac:dyDescent="0.2">
      <c r="A95" s="215" t="s">
        <v>402</v>
      </c>
      <c r="B95" s="215" t="s">
        <v>397</v>
      </c>
      <c r="C95" s="215" t="s">
        <v>269</v>
      </c>
      <c r="D95" s="215" t="s">
        <v>270</v>
      </c>
      <c r="E95" s="216">
        <v>1000000</v>
      </c>
      <c r="F95" s="216">
        <v>1601000</v>
      </c>
      <c r="G95" s="216">
        <v>984000</v>
      </c>
      <c r="H95" s="216">
        <v>0</v>
      </c>
      <c r="I95" s="216">
        <v>0</v>
      </c>
      <c r="J95" s="216">
        <v>0</v>
      </c>
      <c r="K95" s="216">
        <v>983981.4</v>
      </c>
      <c r="L95" s="216">
        <v>983981.4</v>
      </c>
      <c r="M95" s="216">
        <v>617018.6</v>
      </c>
      <c r="N95" s="216">
        <v>18.600000000000001</v>
      </c>
      <c r="O95" s="92">
        <f t="shared" si="12"/>
        <v>0.61460424734540908</v>
      </c>
      <c r="P95" s="93">
        <f t="shared" si="9"/>
        <v>1601000</v>
      </c>
      <c r="Q95" s="93">
        <f t="shared" si="10"/>
        <v>983981.4</v>
      </c>
      <c r="R95" s="92">
        <f t="shared" si="11"/>
        <v>0.61460424734540908</v>
      </c>
    </row>
    <row r="96" spans="1:18" s="102" customFormat="1" x14ac:dyDescent="0.2">
      <c r="A96" s="215" t="s">
        <v>402</v>
      </c>
      <c r="B96" s="215" t="s">
        <v>397</v>
      </c>
      <c r="C96" s="215" t="s">
        <v>271</v>
      </c>
      <c r="D96" s="215" t="s">
        <v>272</v>
      </c>
      <c r="E96" s="216">
        <v>5000000</v>
      </c>
      <c r="F96" s="216">
        <v>774715.22</v>
      </c>
      <c r="G96" s="216">
        <v>617357.61</v>
      </c>
      <c r="H96" s="216">
        <v>0</v>
      </c>
      <c r="I96" s="216">
        <v>86451.71</v>
      </c>
      <c r="J96" s="216">
        <v>0</v>
      </c>
      <c r="K96" s="216">
        <v>365621.39</v>
      </c>
      <c r="L96" s="216">
        <v>365621.39</v>
      </c>
      <c r="M96" s="216">
        <v>322642.12</v>
      </c>
      <c r="N96" s="216">
        <v>165284.51</v>
      </c>
      <c r="O96" s="92">
        <f t="shared" si="12"/>
        <v>0.47194295472857761</v>
      </c>
      <c r="P96" s="93">
        <f t="shared" si="9"/>
        <v>774715.22</v>
      </c>
      <c r="Q96" s="93">
        <f t="shared" si="10"/>
        <v>365621.39</v>
      </c>
      <c r="R96" s="92">
        <f t="shared" si="11"/>
        <v>0.47194295472857761</v>
      </c>
    </row>
    <row r="97" spans="1:18" s="102" customFormat="1" x14ac:dyDescent="0.2">
      <c r="A97" s="215" t="s">
        <v>402</v>
      </c>
      <c r="B97" s="215" t="s">
        <v>397</v>
      </c>
      <c r="C97" s="215" t="s">
        <v>273</v>
      </c>
      <c r="D97" s="215" t="s">
        <v>274</v>
      </c>
      <c r="E97" s="216">
        <v>5000000</v>
      </c>
      <c r="F97" s="216">
        <v>3000000</v>
      </c>
      <c r="G97" s="216">
        <v>2829220</v>
      </c>
      <c r="H97" s="216">
        <v>0</v>
      </c>
      <c r="I97" s="216">
        <v>276768.59999999998</v>
      </c>
      <c r="J97" s="216">
        <v>2169407.1</v>
      </c>
      <c r="K97" s="216">
        <v>0</v>
      </c>
      <c r="L97" s="216">
        <v>0</v>
      </c>
      <c r="M97" s="216">
        <v>553824.30000000005</v>
      </c>
      <c r="N97" s="216">
        <v>383044.3</v>
      </c>
      <c r="O97" s="92">
        <f t="shared" si="12"/>
        <v>0</v>
      </c>
      <c r="P97" s="93">
        <f t="shared" si="9"/>
        <v>3000000</v>
      </c>
      <c r="Q97" s="93">
        <f t="shared" si="10"/>
        <v>0</v>
      </c>
      <c r="R97" s="92">
        <f t="shared" si="11"/>
        <v>0</v>
      </c>
    </row>
    <row r="98" spans="1:18" s="102" customFormat="1" x14ac:dyDescent="0.2">
      <c r="A98" s="215" t="s">
        <v>402</v>
      </c>
      <c r="B98" s="215" t="s">
        <v>397</v>
      </c>
      <c r="C98" s="215" t="s">
        <v>275</v>
      </c>
      <c r="D98" s="215" t="s">
        <v>276</v>
      </c>
      <c r="E98" s="216">
        <v>38759974</v>
      </c>
      <c r="F98" s="216">
        <v>26759974</v>
      </c>
      <c r="G98" s="216">
        <v>18227480</v>
      </c>
      <c r="H98" s="216">
        <v>0</v>
      </c>
      <c r="I98" s="216">
        <v>0</v>
      </c>
      <c r="J98" s="216">
        <v>0</v>
      </c>
      <c r="K98" s="216">
        <v>0</v>
      </c>
      <c r="L98" s="216">
        <v>0</v>
      </c>
      <c r="M98" s="216">
        <v>26759974</v>
      </c>
      <c r="N98" s="216">
        <v>18227480</v>
      </c>
      <c r="O98" s="92">
        <f t="shared" si="12"/>
        <v>0</v>
      </c>
      <c r="P98" s="93">
        <f t="shared" si="9"/>
        <v>26759974</v>
      </c>
      <c r="Q98" s="93">
        <f t="shared" si="10"/>
        <v>0</v>
      </c>
      <c r="R98" s="92">
        <f t="shared" si="11"/>
        <v>0</v>
      </c>
    </row>
    <row r="99" spans="1:18" s="102" customFormat="1" x14ac:dyDescent="0.2">
      <c r="A99" s="215" t="s">
        <v>402</v>
      </c>
      <c r="B99" s="215" t="s">
        <v>397</v>
      </c>
      <c r="C99" s="215" t="s">
        <v>387</v>
      </c>
      <c r="D99" s="215" t="s">
        <v>388</v>
      </c>
      <c r="E99" s="216">
        <v>1000000</v>
      </c>
      <c r="F99" s="216">
        <v>1000000</v>
      </c>
      <c r="G99" s="216">
        <v>386000</v>
      </c>
      <c r="H99" s="216">
        <v>0</v>
      </c>
      <c r="I99" s="216">
        <v>0</v>
      </c>
      <c r="J99" s="216">
        <v>0</v>
      </c>
      <c r="K99" s="216">
        <v>0</v>
      </c>
      <c r="L99" s="216">
        <v>0</v>
      </c>
      <c r="M99" s="216">
        <v>1000000</v>
      </c>
      <c r="N99" s="216">
        <v>386000</v>
      </c>
      <c r="O99" s="92">
        <f t="shared" si="12"/>
        <v>0</v>
      </c>
      <c r="P99" s="93">
        <f t="shared" si="9"/>
        <v>1000000</v>
      </c>
      <c r="Q99" s="93">
        <f t="shared" si="10"/>
        <v>0</v>
      </c>
      <c r="R99" s="92">
        <f t="shared" si="11"/>
        <v>0</v>
      </c>
    </row>
    <row r="100" spans="1:18" s="102" customFormat="1" x14ac:dyDescent="0.2">
      <c r="A100" s="215" t="s">
        <v>402</v>
      </c>
      <c r="B100" s="215" t="s">
        <v>397</v>
      </c>
      <c r="C100" s="215" t="s">
        <v>277</v>
      </c>
      <c r="D100" s="215" t="s">
        <v>278</v>
      </c>
      <c r="E100" s="216">
        <v>3000000</v>
      </c>
      <c r="F100" s="216">
        <v>3390000</v>
      </c>
      <c r="G100" s="216">
        <v>3390000</v>
      </c>
      <c r="H100" s="216">
        <v>0</v>
      </c>
      <c r="I100" s="216">
        <v>34125</v>
      </c>
      <c r="J100" s="216">
        <v>262500</v>
      </c>
      <c r="K100" s="216">
        <v>3093375</v>
      </c>
      <c r="L100" s="216">
        <v>3093375</v>
      </c>
      <c r="M100" s="216">
        <v>0</v>
      </c>
      <c r="N100" s="216">
        <v>0</v>
      </c>
      <c r="O100" s="92">
        <f t="shared" si="12"/>
        <v>0.91249999999999998</v>
      </c>
      <c r="P100" s="93">
        <f t="shared" si="9"/>
        <v>3390000</v>
      </c>
      <c r="Q100" s="93">
        <f t="shared" si="10"/>
        <v>3093375</v>
      </c>
      <c r="R100" s="92">
        <f t="shared" si="11"/>
        <v>0.91249999999999998</v>
      </c>
    </row>
    <row r="101" spans="1:18" s="102" customFormat="1" x14ac:dyDescent="0.2">
      <c r="A101" s="215" t="s">
        <v>402</v>
      </c>
      <c r="B101" s="215" t="s">
        <v>397</v>
      </c>
      <c r="C101" s="215" t="s">
        <v>279</v>
      </c>
      <c r="D101" s="215" t="s">
        <v>280</v>
      </c>
      <c r="E101" s="216">
        <v>0</v>
      </c>
      <c r="F101" s="216">
        <v>13234284.779999999</v>
      </c>
      <c r="G101" s="216">
        <v>7234284.7800000003</v>
      </c>
      <c r="H101" s="216">
        <v>0</v>
      </c>
      <c r="I101" s="216">
        <v>0</v>
      </c>
      <c r="J101" s="216">
        <v>0</v>
      </c>
      <c r="K101" s="216">
        <v>1234281.79</v>
      </c>
      <c r="L101" s="216">
        <v>1234281.79</v>
      </c>
      <c r="M101" s="216">
        <v>12000002.99</v>
      </c>
      <c r="N101" s="216">
        <v>6000002.9900000002</v>
      </c>
      <c r="O101" s="92">
        <v>0</v>
      </c>
      <c r="P101" s="93">
        <f t="shared" si="9"/>
        <v>13234284.779999999</v>
      </c>
      <c r="Q101" s="93">
        <f t="shared" si="10"/>
        <v>1234281.79</v>
      </c>
      <c r="R101" s="92">
        <f t="shared" si="11"/>
        <v>9.3263958764532501E-2</v>
      </c>
    </row>
    <row r="102" spans="1:18" s="102" customFormat="1" x14ac:dyDescent="0.2">
      <c r="A102" s="215" t="s">
        <v>402</v>
      </c>
      <c r="B102" s="215" t="s">
        <v>397</v>
      </c>
      <c r="C102" s="215" t="s">
        <v>389</v>
      </c>
      <c r="D102" s="215" t="s">
        <v>390</v>
      </c>
      <c r="E102" s="216">
        <v>0</v>
      </c>
      <c r="F102" s="216">
        <v>13234284.779999999</v>
      </c>
      <c r="G102" s="216">
        <v>7234284.7800000003</v>
      </c>
      <c r="H102" s="216">
        <v>0</v>
      </c>
      <c r="I102" s="216">
        <v>0</v>
      </c>
      <c r="J102" s="216">
        <v>0</v>
      </c>
      <c r="K102" s="216">
        <v>1234281.79</v>
      </c>
      <c r="L102" s="216">
        <v>1234281.79</v>
      </c>
      <c r="M102" s="216">
        <v>12000002.99</v>
      </c>
      <c r="N102" s="216">
        <v>6000002.9900000002</v>
      </c>
      <c r="O102" s="92">
        <v>0</v>
      </c>
      <c r="P102" s="93">
        <f t="shared" si="9"/>
        <v>13234284.779999999</v>
      </c>
      <c r="Q102" s="93">
        <f t="shared" si="10"/>
        <v>1234281.79</v>
      </c>
      <c r="R102" s="92">
        <f t="shared" si="11"/>
        <v>9.3263958764532501E-2</v>
      </c>
    </row>
    <row r="103" spans="1:18" s="102" customFormat="1" x14ac:dyDescent="0.2">
      <c r="A103" s="215" t="s">
        <v>402</v>
      </c>
      <c r="B103" s="215" t="s">
        <v>397</v>
      </c>
      <c r="C103" s="215" t="s">
        <v>283</v>
      </c>
      <c r="D103" s="215" t="s">
        <v>284</v>
      </c>
      <c r="E103" s="216">
        <v>28800000</v>
      </c>
      <c r="F103" s="216">
        <v>28800000</v>
      </c>
      <c r="G103" s="216">
        <v>25677500</v>
      </c>
      <c r="H103" s="216">
        <v>0</v>
      </c>
      <c r="I103" s="216">
        <v>979590.13</v>
      </c>
      <c r="J103" s="216">
        <v>5502162.9100000001</v>
      </c>
      <c r="K103" s="216">
        <v>11543794.109999999</v>
      </c>
      <c r="L103" s="216">
        <v>11543794.109999999</v>
      </c>
      <c r="M103" s="216">
        <v>10774452.85</v>
      </c>
      <c r="N103" s="216">
        <v>7651952.8499999996</v>
      </c>
      <c r="O103" s="92">
        <f t="shared" si="12"/>
        <v>0.40082618437500001</v>
      </c>
      <c r="P103" s="93">
        <f t="shared" si="9"/>
        <v>28800000</v>
      </c>
      <c r="Q103" s="93">
        <f t="shared" si="10"/>
        <v>11543794.109999999</v>
      </c>
      <c r="R103" s="92">
        <f t="shared" si="11"/>
        <v>0.40082618437500001</v>
      </c>
    </row>
    <row r="104" spans="1:18" s="102" customFormat="1" x14ac:dyDescent="0.2">
      <c r="A104" s="215" t="s">
        <v>402</v>
      </c>
      <c r="B104" s="215" t="s">
        <v>397</v>
      </c>
      <c r="C104" s="215" t="s">
        <v>285</v>
      </c>
      <c r="D104" s="215" t="s">
        <v>286</v>
      </c>
      <c r="E104" s="216">
        <v>28800000</v>
      </c>
      <c r="F104" s="216">
        <v>28800000</v>
      </c>
      <c r="G104" s="216">
        <v>25677500</v>
      </c>
      <c r="H104" s="216">
        <v>0</v>
      </c>
      <c r="I104" s="216">
        <v>979590.13</v>
      </c>
      <c r="J104" s="216">
        <v>5502162.9100000001</v>
      </c>
      <c r="K104" s="216">
        <v>11543794.109999999</v>
      </c>
      <c r="L104" s="216">
        <v>11543794.109999999</v>
      </c>
      <c r="M104" s="216">
        <v>10774452.85</v>
      </c>
      <c r="N104" s="216">
        <v>7651952.8499999996</v>
      </c>
      <c r="O104" s="92">
        <f t="shared" si="12"/>
        <v>0.40082618437500001</v>
      </c>
      <c r="P104" s="93">
        <f t="shared" si="9"/>
        <v>28800000</v>
      </c>
      <c r="Q104" s="93">
        <f t="shared" si="10"/>
        <v>11543794.109999999</v>
      </c>
      <c r="R104" s="92">
        <f t="shared" si="11"/>
        <v>0.40082618437500001</v>
      </c>
    </row>
    <row r="105" spans="1:18" s="103" customFormat="1" x14ac:dyDescent="0.2">
      <c r="A105" s="213" t="s">
        <v>402</v>
      </c>
      <c r="B105" s="213" t="s">
        <v>396</v>
      </c>
      <c r="C105" s="213" t="s">
        <v>287</v>
      </c>
      <c r="D105" s="213" t="s">
        <v>288</v>
      </c>
      <c r="E105" s="214">
        <v>302379418</v>
      </c>
      <c r="F105" s="214">
        <v>584227859</v>
      </c>
      <c r="G105" s="214">
        <v>308346478.5</v>
      </c>
      <c r="H105" s="214">
        <v>0</v>
      </c>
      <c r="I105" s="214">
        <v>17432583.640000001</v>
      </c>
      <c r="J105" s="214">
        <v>0</v>
      </c>
      <c r="K105" s="214">
        <v>222065452.36000001</v>
      </c>
      <c r="L105" s="214">
        <v>222065452.36000001</v>
      </c>
      <c r="M105" s="214">
        <v>344729823</v>
      </c>
      <c r="N105" s="214">
        <v>68848442.5</v>
      </c>
      <c r="O105" s="96">
        <f t="shared" si="12"/>
        <v>0.3801007585295586</v>
      </c>
      <c r="P105" s="28">
        <f>P109+P112</f>
        <v>528054635</v>
      </c>
      <c r="Q105" s="28">
        <f>Q109+Q112</f>
        <v>183716209.84999999</v>
      </c>
      <c r="R105" s="96">
        <f t="shared" si="11"/>
        <v>0.347911366879679</v>
      </c>
    </row>
    <row r="106" spans="1:18" s="102" customFormat="1" x14ac:dyDescent="0.2">
      <c r="A106" s="217" t="s">
        <v>402</v>
      </c>
      <c r="B106" s="217" t="s">
        <v>396</v>
      </c>
      <c r="C106" s="217" t="s">
        <v>289</v>
      </c>
      <c r="D106" s="217" t="s">
        <v>290</v>
      </c>
      <c r="E106" s="218">
        <v>41612930</v>
      </c>
      <c r="F106" s="218">
        <v>35006736</v>
      </c>
      <c r="G106" s="218">
        <v>34579332</v>
      </c>
      <c r="H106" s="218">
        <v>0</v>
      </c>
      <c r="I106" s="218">
        <v>15155033.49</v>
      </c>
      <c r="J106" s="218">
        <v>0</v>
      </c>
      <c r="K106" s="218">
        <v>19424298.510000002</v>
      </c>
      <c r="L106" s="218">
        <v>19424298.510000002</v>
      </c>
      <c r="M106" s="218">
        <v>427404</v>
      </c>
      <c r="N106" s="218">
        <v>0</v>
      </c>
      <c r="O106" s="92">
        <f t="shared" si="12"/>
        <v>0.55487316812398624</v>
      </c>
      <c r="P106" s="93"/>
      <c r="Q106" s="93"/>
      <c r="R106" s="92"/>
    </row>
    <row r="107" spans="1:18" s="102" customFormat="1" x14ac:dyDescent="0.2">
      <c r="A107" s="215" t="s">
        <v>402</v>
      </c>
      <c r="B107" s="215" t="s">
        <v>396</v>
      </c>
      <c r="C107" s="215" t="s">
        <v>313</v>
      </c>
      <c r="D107" s="215" t="s">
        <v>415</v>
      </c>
      <c r="E107" s="216">
        <v>35345923</v>
      </c>
      <c r="F107" s="216">
        <v>29734637</v>
      </c>
      <c r="G107" s="216">
        <v>29371601</v>
      </c>
      <c r="H107" s="216">
        <v>0</v>
      </c>
      <c r="I107" s="216">
        <v>12914814.779999999</v>
      </c>
      <c r="J107" s="216">
        <v>0</v>
      </c>
      <c r="K107" s="216">
        <v>16456786.220000001</v>
      </c>
      <c r="L107" s="216">
        <v>16456786.220000001</v>
      </c>
      <c r="M107" s="216">
        <v>363036</v>
      </c>
      <c r="N107" s="216">
        <v>0</v>
      </c>
      <c r="O107" s="92">
        <f t="shared" si="12"/>
        <v>0.5534550907751119</v>
      </c>
      <c r="P107" s="93"/>
      <c r="Q107" s="93"/>
      <c r="R107" s="92"/>
    </row>
    <row r="108" spans="1:18" s="102" customFormat="1" x14ac:dyDescent="0.2">
      <c r="A108" s="215" t="s">
        <v>402</v>
      </c>
      <c r="B108" s="215" t="s">
        <v>396</v>
      </c>
      <c r="C108" s="215" t="s">
        <v>318</v>
      </c>
      <c r="D108" s="215" t="s">
        <v>416</v>
      </c>
      <c r="E108" s="216">
        <v>6267007</v>
      </c>
      <c r="F108" s="216">
        <v>5272099</v>
      </c>
      <c r="G108" s="216">
        <v>5207731</v>
      </c>
      <c r="H108" s="216">
        <v>0</v>
      </c>
      <c r="I108" s="216">
        <v>2240218.71</v>
      </c>
      <c r="J108" s="216">
        <v>0</v>
      </c>
      <c r="K108" s="216">
        <v>2967512.29</v>
      </c>
      <c r="L108" s="216">
        <v>2967512.29</v>
      </c>
      <c r="M108" s="216">
        <v>64368</v>
      </c>
      <c r="N108" s="216">
        <v>0</v>
      </c>
      <c r="O108" s="92">
        <f t="shared" si="12"/>
        <v>0.56287112400582762</v>
      </c>
      <c r="P108" s="93"/>
      <c r="Q108" s="93"/>
      <c r="R108" s="92"/>
    </row>
    <row r="109" spans="1:18" s="237" customFormat="1" x14ac:dyDescent="0.2">
      <c r="A109" s="229" t="s">
        <v>402</v>
      </c>
      <c r="B109" s="229" t="s">
        <v>396</v>
      </c>
      <c r="C109" s="229" t="s">
        <v>327</v>
      </c>
      <c r="D109" s="229" t="s">
        <v>328</v>
      </c>
      <c r="E109" s="230">
        <v>164600000</v>
      </c>
      <c r="F109" s="230">
        <v>175600000</v>
      </c>
      <c r="G109" s="230">
        <v>122155500</v>
      </c>
      <c r="H109" s="230">
        <v>0</v>
      </c>
      <c r="I109" s="230">
        <v>36006.15</v>
      </c>
      <c r="J109" s="230">
        <v>0</v>
      </c>
      <c r="K109" s="230">
        <v>78207605.849999994</v>
      </c>
      <c r="L109" s="230">
        <v>78207605.849999994</v>
      </c>
      <c r="M109" s="230">
        <v>97356388</v>
      </c>
      <c r="N109" s="230">
        <v>43911888</v>
      </c>
      <c r="O109" s="228">
        <f t="shared" si="12"/>
        <v>0.44537360962414574</v>
      </c>
      <c r="P109" s="227">
        <f t="shared" ref="P109:P111" si="13">+F109</f>
        <v>175600000</v>
      </c>
      <c r="Q109" s="227">
        <f t="shared" ref="Q109:Q111" si="14">+K109</f>
        <v>78207605.849999994</v>
      </c>
      <c r="R109" s="228">
        <f t="shared" ref="R109:R111" si="15">+Q109/P109</f>
        <v>0.44537360962414574</v>
      </c>
    </row>
    <row r="110" spans="1:18" s="103" customFormat="1" x14ac:dyDescent="0.2">
      <c r="A110" s="215" t="s">
        <v>402</v>
      </c>
      <c r="B110" s="215" t="s">
        <v>396</v>
      </c>
      <c r="C110" s="215" t="s">
        <v>329</v>
      </c>
      <c r="D110" s="215" t="s">
        <v>330</v>
      </c>
      <c r="E110" s="216">
        <v>157600000</v>
      </c>
      <c r="F110" s="216">
        <v>168600000</v>
      </c>
      <c r="G110" s="216">
        <v>115155500</v>
      </c>
      <c r="H110" s="216">
        <v>0</v>
      </c>
      <c r="I110" s="216">
        <v>36006.15</v>
      </c>
      <c r="J110" s="216">
        <v>0</v>
      </c>
      <c r="K110" s="216">
        <v>72674993.849999994</v>
      </c>
      <c r="L110" s="216">
        <v>72674993.849999994</v>
      </c>
      <c r="M110" s="216">
        <v>95889000</v>
      </c>
      <c r="N110" s="216">
        <v>42444500</v>
      </c>
      <c r="O110" s="92">
        <f t="shared" si="12"/>
        <v>0.43104978558718859</v>
      </c>
      <c r="P110" s="93">
        <f t="shared" si="13"/>
        <v>168600000</v>
      </c>
      <c r="Q110" s="93">
        <f t="shared" si="14"/>
        <v>72674993.849999994</v>
      </c>
      <c r="R110" s="92">
        <f t="shared" si="15"/>
        <v>0.43104978558718859</v>
      </c>
    </row>
    <row r="111" spans="1:18" s="102" customFormat="1" x14ac:dyDescent="0.2">
      <c r="A111" s="215" t="s">
        <v>402</v>
      </c>
      <c r="B111" s="215" t="s">
        <v>396</v>
      </c>
      <c r="C111" s="215" t="s">
        <v>331</v>
      </c>
      <c r="D111" s="215" t="s">
        <v>332</v>
      </c>
      <c r="E111" s="216">
        <v>7000000</v>
      </c>
      <c r="F111" s="216">
        <v>7000000</v>
      </c>
      <c r="G111" s="216">
        <v>7000000</v>
      </c>
      <c r="H111" s="216">
        <v>0</v>
      </c>
      <c r="I111" s="216">
        <v>0</v>
      </c>
      <c r="J111" s="216">
        <v>0</v>
      </c>
      <c r="K111" s="216">
        <v>5532612</v>
      </c>
      <c r="L111" s="216">
        <v>5532612</v>
      </c>
      <c r="M111" s="216">
        <v>1467388</v>
      </c>
      <c r="N111" s="216">
        <v>1467388</v>
      </c>
      <c r="O111" s="92">
        <f t="shared" si="12"/>
        <v>0.79037314285714289</v>
      </c>
      <c r="P111" s="93">
        <f t="shared" si="13"/>
        <v>7000000</v>
      </c>
      <c r="Q111" s="93">
        <f t="shared" si="14"/>
        <v>5532612</v>
      </c>
      <c r="R111" s="92">
        <f t="shared" si="15"/>
        <v>0.79037314285714289</v>
      </c>
    </row>
    <row r="112" spans="1:18" s="237" customFormat="1" x14ac:dyDescent="0.2">
      <c r="A112" s="229" t="s">
        <v>402</v>
      </c>
      <c r="B112" s="229" t="s">
        <v>396</v>
      </c>
      <c r="C112" s="229" t="s">
        <v>372</v>
      </c>
      <c r="D112" s="229" t="s">
        <v>373</v>
      </c>
      <c r="E112" s="230">
        <v>75000000</v>
      </c>
      <c r="F112" s="230">
        <v>352454635</v>
      </c>
      <c r="G112" s="230">
        <v>130445158.5</v>
      </c>
      <c r="H112" s="230">
        <v>0</v>
      </c>
      <c r="I112" s="230">
        <v>0</v>
      </c>
      <c r="J112" s="230">
        <v>0</v>
      </c>
      <c r="K112" s="230">
        <v>105508604</v>
      </c>
      <c r="L112" s="230">
        <v>105508604</v>
      </c>
      <c r="M112" s="230">
        <v>246946031</v>
      </c>
      <c r="N112" s="230">
        <v>24936554.5</v>
      </c>
      <c r="O112" s="228">
        <f t="shared" si="12"/>
        <v>0.29935371398931948</v>
      </c>
      <c r="P112" s="227">
        <f>F112</f>
        <v>352454635</v>
      </c>
      <c r="Q112" s="227">
        <f>K112</f>
        <v>105508604</v>
      </c>
      <c r="R112" s="228">
        <f t="shared" si="11"/>
        <v>0.29935371398931948</v>
      </c>
    </row>
    <row r="113" spans="1:18" s="102" customFormat="1" x14ac:dyDescent="0.2">
      <c r="A113" s="215" t="s">
        <v>402</v>
      </c>
      <c r="B113" s="215" t="s">
        <v>396</v>
      </c>
      <c r="C113" s="215" t="s">
        <v>374</v>
      </c>
      <c r="D113" s="215" t="s">
        <v>375</v>
      </c>
      <c r="E113" s="216">
        <v>75000000</v>
      </c>
      <c r="F113" s="216">
        <v>345461317</v>
      </c>
      <c r="G113" s="216">
        <v>130445158.5</v>
      </c>
      <c r="H113" s="216">
        <v>0</v>
      </c>
      <c r="I113" s="216">
        <v>0</v>
      </c>
      <c r="J113" s="216">
        <v>0</v>
      </c>
      <c r="K113" s="216">
        <v>105508604</v>
      </c>
      <c r="L113" s="216">
        <v>105508604</v>
      </c>
      <c r="M113" s="216">
        <v>239952713</v>
      </c>
      <c r="N113" s="216">
        <v>24936554.5</v>
      </c>
      <c r="O113" s="92">
        <v>0</v>
      </c>
      <c r="P113" s="93">
        <f t="shared" ref="P113:P114" si="16">F113</f>
        <v>345461317</v>
      </c>
      <c r="Q113" s="93">
        <f t="shared" ref="Q113:Q114" si="17">K113</f>
        <v>105508604</v>
      </c>
      <c r="R113" s="92">
        <f t="shared" ref="R113" si="18">+Q113/P113</f>
        <v>0.30541365648762347</v>
      </c>
    </row>
    <row r="114" spans="1:18" s="102" customFormat="1" x14ac:dyDescent="0.2">
      <c r="A114" s="215" t="s">
        <v>402</v>
      </c>
      <c r="B114" s="215" t="s">
        <v>397</v>
      </c>
      <c r="C114" s="215" t="s">
        <v>374</v>
      </c>
      <c r="D114" s="215" t="s">
        <v>375</v>
      </c>
      <c r="E114" s="216">
        <v>0</v>
      </c>
      <c r="F114" s="216">
        <v>6993318</v>
      </c>
      <c r="G114" s="216">
        <v>0</v>
      </c>
      <c r="H114" s="216">
        <v>0</v>
      </c>
      <c r="I114" s="216">
        <v>0</v>
      </c>
      <c r="J114" s="216">
        <v>0</v>
      </c>
      <c r="K114" s="216">
        <v>0</v>
      </c>
      <c r="L114" s="216">
        <v>0</v>
      </c>
      <c r="M114" s="216">
        <v>6993318</v>
      </c>
      <c r="N114" s="216">
        <v>0</v>
      </c>
      <c r="O114" s="92">
        <v>0</v>
      </c>
      <c r="P114" s="93">
        <f t="shared" si="16"/>
        <v>6993318</v>
      </c>
      <c r="Q114" s="93">
        <f t="shared" si="17"/>
        <v>0</v>
      </c>
      <c r="R114" s="92"/>
    </row>
    <row r="115" spans="1:18" s="102" customFormat="1" x14ac:dyDescent="0.2">
      <c r="A115" s="215" t="s">
        <v>402</v>
      </c>
      <c r="B115" s="215" t="s">
        <v>396</v>
      </c>
      <c r="C115" s="215" t="s">
        <v>346</v>
      </c>
      <c r="D115" s="215" t="s">
        <v>347</v>
      </c>
      <c r="E115" s="216">
        <v>21166488</v>
      </c>
      <c r="F115" s="216">
        <v>21166488</v>
      </c>
      <c r="G115" s="216">
        <v>21166488</v>
      </c>
      <c r="H115" s="216">
        <v>0</v>
      </c>
      <c r="I115" s="216">
        <v>2241544</v>
      </c>
      <c r="J115" s="216">
        <v>0</v>
      </c>
      <c r="K115" s="216">
        <v>18924944</v>
      </c>
      <c r="L115" s="216">
        <v>18924944</v>
      </c>
      <c r="M115" s="216">
        <v>0</v>
      </c>
      <c r="N115" s="216">
        <v>0</v>
      </c>
      <c r="O115" s="92">
        <v>0</v>
      </c>
      <c r="P115" s="93"/>
      <c r="Q115" s="93"/>
      <c r="R115" s="92"/>
    </row>
    <row r="116" spans="1:18" s="102" customFormat="1" x14ac:dyDescent="0.2">
      <c r="A116" s="215" t="s">
        <v>402</v>
      </c>
      <c r="B116" s="215" t="s">
        <v>396</v>
      </c>
      <c r="C116" s="215" t="s">
        <v>351</v>
      </c>
      <c r="D116" s="215" t="s">
        <v>352</v>
      </c>
      <c r="E116" s="216">
        <v>2262384</v>
      </c>
      <c r="F116" s="216">
        <v>2262384</v>
      </c>
      <c r="G116" s="216">
        <v>2262384</v>
      </c>
      <c r="H116" s="216">
        <v>0</v>
      </c>
      <c r="I116" s="216">
        <v>271803</v>
      </c>
      <c r="J116" s="216">
        <v>0</v>
      </c>
      <c r="K116" s="216">
        <v>1990581</v>
      </c>
      <c r="L116" s="216">
        <v>1990581</v>
      </c>
      <c r="M116" s="216">
        <v>0</v>
      </c>
      <c r="N116" s="216">
        <v>0</v>
      </c>
      <c r="O116" s="92">
        <f t="shared" si="12"/>
        <v>0.87985991767975724</v>
      </c>
      <c r="P116" s="93"/>
      <c r="Q116" s="93"/>
      <c r="R116" s="92"/>
    </row>
    <row r="117" spans="1:18" s="102" customFormat="1" x14ac:dyDescent="0.2">
      <c r="A117" s="215" t="s">
        <v>402</v>
      </c>
      <c r="B117" s="215" t="s">
        <v>396</v>
      </c>
      <c r="C117" s="215" t="s">
        <v>357</v>
      </c>
      <c r="D117" s="215" t="s">
        <v>358</v>
      </c>
      <c r="E117" s="216">
        <v>5027520</v>
      </c>
      <c r="F117" s="216">
        <v>5027520</v>
      </c>
      <c r="G117" s="216">
        <v>5027520</v>
      </c>
      <c r="H117" s="216">
        <v>0</v>
      </c>
      <c r="I117" s="216">
        <v>527076</v>
      </c>
      <c r="J117" s="216">
        <v>0</v>
      </c>
      <c r="K117" s="216">
        <v>4500444</v>
      </c>
      <c r="L117" s="216">
        <v>4500444</v>
      </c>
      <c r="M117" s="216">
        <v>0</v>
      </c>
      <c r="N117" s="216">
        <v>0</v>
      </c>
      <c r="O117" s="92">
        <f t="shared" si="12"/>
        <v>0.89516182929157917</v>
      </c>
      <c r="P117" s="93"/>
      <c r="Q117" s="93"/>
      <c r="R117" s="92"/>
    </row>
    <row r="118" spans="1:18" s="102" customFormat="1" x14ac:dyDescent="0.2">
      <c r="A118" s="215" t="s">
        <v>402</v>
      </c>
      <c r="B118" s="215" t="s">
        <v>396</v>
      </c>
      <c r="C118" s="215" t="s">
        <v>363</v>
      </c>
      <c r="D118" s="215" t="s">
        <v>379</v>
      </c>
      <c r="E118" s="216">
        <v>9677976</v>
      </c>
      <c r="F118" s="216">
        <v>9677976</v>
      </c>
      <c r="G118" s="216">
        <v>9677976</v>
      </c>
      <c r="H118" s="216">
        <v>0</v>
      </c>
      <c r="I118" s="216">
        <v>1023276</v>
      </c>
      <c r="J118" s="216">
        <v>0</v>
      </c>
      <c r="K118" s="216">
        <v>8654700</v>
      </c>
      <c r="L118" s="216">
        <v>8654700</v>
      </c>
      <c r="M118" s="216">
        <v>0</v>
      </c>
      <c r="N118" s="216">
        <v>0</v>
      </c>
      <c r="O118" s="92">
        <f t="shared" si="12"/>
        <v>0.89426756172984934</v>
      </c>
      <c r="P118" s="93"/>
      <c r="Q118" s="93"/>
      <c r="R118" s="92"/>
    </row>
    <row r="119" spans="1:18" s="102" customFormat="1" x14ac:dyDescent="0.2">
      <c r="A119" s="215" t="s">
        <v>402</v>
      </c>
      <c r="B119" s="215" t="s">
        <v>396</v>
      </c>
      <c r="C119" s="215" t="s">
        <v>366</v>
      </c>
      <c r="D119" s="215" t="s">
        <v>380</v>
      </c>
      <c r="E119" s="216">
        <v>3252177</v>
      </c>
      <c r="F119" s="216">
        <v>3252177</v>
      </c>
      <c r="G119" s="216">
        <v>3252177</v>
      </c>
      <c r="H119" s="216">
        <v>0</v>
      </c>
      <c r="I119" s="216">
        <v>367277</v>
      </c>
      <c r="J119" s="216">
        <v>0</v>
      </c>
      <c r="K119" s="216">
        <v>2884900</v>
      </c>
      <c r="L119" s="216">
        <v>2884900</v>
      </c>
      <c r="M119" s="216">
        <v>0</v>
      </c>
      <c r="N119" s="216">
        <v>0</v>
      </c>
      <c r="O119" s="92">
        <f t="shared" si="12"/>
        <v>0.88706733981576036</v>
      </c>
      <c r="P119" s="93"/>
      <c r="Q119" s="93"/>
      <c r="R119" s="92"/>
    </row>
    <row r="120" spans="1:18" x14ac:dyDescent="0.2">
      <c r="A120" s="215" t="s">
        <v>402</v>
      </c>
      <c r="B120" s="215" t="s">
        <v>396</v>
      </c>
      <c r="C120" s="215" t="s">
        <v>369</v>
      </c>
      <c r="D120" s="215" t="s">
        <v>381</v>
      </c>
      <c r="E120" s="216">
        <v>453734</v>
      </c>
      <c r="F120" s="216">
        <v>453734</v>
      </c>
      <c r="G120" s="216">
        <v>453734</v>
      </c>
      <c r="H120" s="216">
        <v>0</v>
      </c>
      <c r="I120" s="216">
        <v>20999</v>
      </c>
      <c r="J120" s="216">
        <v>0</v>
      </c>
      <c r="K120" s="216">
        <v>432735</v>
      </c>
      <c r="L120" s="216">
        <v>432735</v>
      </c>
      <c r="M120" s="216">
        <v>0</v>
      </c>
      <c r="N120" s="216">
        <v>0</v>
      </c>
      <c r="O120" s="92">
        <f t="shared" si="12"/>
        <v>0.95371958019456338</v>
      </c>
      <c r="P120" s="45"/>
      <c r="Q120" s="45"/>
      <c r="R120" s="22"/>
    </row>
    <row r="121" spans="1:18" x14ac:dyDescent="0.2">
      <c r="A121" s="215" t="s">
        <v>402</v>
      </c>
      <c r="B121" s="215" t="s">
        <v>396</v>
      </c>
      <c r="C121" s="215" t="s">
        <v>370</v>
      </c>
      <c r="D121" s="215" t="s">
        <v>371</v>
      </c>
      <c r="E121" s="216">
        <v>492697</v>
      </c>
      <c r="F121" s="216">
        <v>492697</v>
      </c>
      <c r="G121" s="216">
        <v>492697</v>
      </c>
      <c r="H121" s="216">
        <v>0</v>
      </c>
      <c r="I121" s="216">
        <v>31113</v>
      </c>
      <c r="J121" s="216">
        <v>0</v>
      </c>
      <c r="K121" s="216">
        <v>461584</v>
      </c>
      <c r="L121" s="216">
        <v>461584</v>
      </c>
      <c r="M121" s="216">
        <v>0</v>
      </c>
      <c r="N121" s="216">
        <v>0</v>
      </c>
      <c r="O121" s="92"/>
      <c r="P121" s="45"/>
      <c r="Q121" s="45"/>
      <c r="R121" s="22"/>
    </row>
    <row r="122" spans="1:18" x14ac:dyDescent="0.2">
      <c r="A122" s="49"/>
      <c r="B122" s="186"/>
      <c r="C122" s="49"/>
      <c r="D122" s="49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92"/>
      <c r="P122" s="45"/>
      <c r="Q122" s="45"/>
      <c r="R122" s="22"/>
    </row>
    <row r="123" spans="1:18" s="55" customFormat="1" x14ac:dyDescent="0.2">
      <c r="A123" s="19"/>
      <c r="B123" s="107"/>
      <c r="C123" s="19"/>
      <c r="D123" s="1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22"/>
      <c r="P123" s="45"/>
      <c r="Q123" s="45"/>
      <c r="R123" s="22"/>
    </row>
    <row r="124" spans="1:18" s="102" customFormat="1" x14ac:dyDescent="0.2">
      <c r="A124" s="95"/>
      <c r="B124" s="109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2"/>
      <c r="P124" s="93"/>
      <c r="Q124" s="93"/>
      <c r="R124" s="92"/>
    </row>
    <row r="125" spans="1:18" s="102" customFormat="1" x14ac:dyDescent="0.2">
      <c r="A125" s="95"/>
      <c r="B125" s="109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2"/>
      <c r="P125" s="93"/>
      <c r="Q125" s="93"/>
      <c r="R125" s="92"/>
    </row>
    <row r="126" spans="1:18" x14ac:dyDescent="0.2">
      <c r="C126" s="268" t="s">
        <v>11</v>
      </c>
      <c r="D126" s="268"/>
      <c r="E126" s="268"/>
      <c r="F126" s="268"/>
      <c r="G126" s="268"/>
      <c r="K126" s="21"/>
      <c r="P126" s="21"/>
      <c r="Q126" s="21"/>
    </row>
    <row r="127" spans="1:18" s="126" customFormat="1" ht="44.45" customHeight="1" thickBot="1" x14ac:dyDescent="0.25">
      <c r="B127" s="127"/>
      <c r="C127" s="128" t="s">
        <v>44</v>
      </c>
      <c r="D127" s="128" t="s">
        <v>7</v>
      </c>
      <c r="E127" s="128" t="s">
        <v>8</v>
      </c>
      <c r="F127" s="128" t="s">
        <v>9</v>
      </c>
      <c r="G127" s="128" t="s">
        <v>21</v>
      </c>
    </row>
    <row r="128" spans="1:18" ht="13.5" thickTop="1" x14ac:dyDescent="0.2">
      <c r="C128" s="129" t="s">
        <v>22</v>
      </c>
      <c r="D128" s="99">
        <f>+F8</f>
        <v>2759411923</v>
      </c>
      <c r="E128" s="100">
        <f>+K8</f>
        <v>1398994394.27</v>
      </c>
      <c r="F128" s="21">
        <f>+D128-E128</f>
        <v>1360417528.73</v>
      </c>
      <c r="G128" s="22">
        <f t="shared" ref="G128:G133" si="19">+E128/D128</f>
        <v>0.50699005197782498</v>
      </c>
      <c r="K128" s="21"/>
      <c r="P128" s="21"/>
      <c r="Q128" s="21"/>
    </row>
    <row r="129" spans="1:17" x14ac:dyDescent="0.2">
      <c r="C129" s="129" t="s">
        <v>109</v>
      </c>
      <c r="D129" s="21">
        <f>+F27</f>
        <v>472944897</v>
      </c>
      <c r="E129" s="102">
        <f>+K27</f>
        <v>161260413.02000001</v>
      </c>
      <c r="F129" s="21">
        <f>+D129-E129</f>
        <v>311684483.98000002</v>
      </c>
      <c r="G129" s="22">
        <f t="shared" si="19"/>
        <v>0.34097082777066101</v>
      </c>
      <c r="K129" s="21"/>
      <c r="P129" s="21"/>
      <c r="Q129" s="21"/>
    </row>
    <row r="130" spans="1:17" x14ac:dyDescent="0.2">
      <c r="C130" s="129" t="s">
        <v>23</v>
      </c>
      <c r="D130" s="21">
        <f>+F71</f>
        <v>43850000</v>
      </c>
      <c r="E130" s="102">
        <f>+K71</f>
        <v>13799287.720000001</v>
      </c>
      <c r="F130" s="21">
        <f>+D130-E130</f>
        <v>30050712.280000001</v>
      </c>
      <c r="G130" s="22">
        <f t="shared" si="19"/>
        <v>0.31469299247434435</v>
      </c>
      <c r="K130" s="21"/>
      <c r="P130" s="21"/>
      <c r="Q130" s="21"/>
    </row>
    <row r="131" spans="1:17" ht="13.7" customHeight="1" x14ac:dyDescent="0.2">
      <c r="C131" s="129" t="s">
        <v>266</v>
      </c>
      <c r="D131" s="21">
        <f>+F93</f>
        <v>78559974</v>
      </c>
      <c r="E131" s="102">
        <f>+K93</f>
        <v>17221053.690000001</v>
      </c>
      <c r="F131" s="21">
        <f>+D131-E131</f>
        <v>61338920.310000002</v>
      </c>
      <c r="G131" s="22">
        <f>+E131/D131</f>
        <v>0.2192090044479903</v>
      </c>
      <c r="K131" s="21"/>
      <c r="P131" s="21"/>
      <c r="Q131" s="21"/>
    </row>
    <row r="132" spans="1:17" x14ac:dyDescent="0.2">
      <c r="C132" s="129" t="s">
        <v>25</v>
      </c>
      <c r="D132" s="21">
        <f>+F105</f>
        <v>584227859</v>
      </c>
      <c r="E132" s="102">
        <f>+K105</f>
        <v>222065452.36000001</v>
      </c>
      <c r="F132" s="21">
        <f>+D132-E132</f>
        <v>362162406.63999999</v>
      </c>
      <c r="G132" s="22">
        <f>+E132/D132</f>
        <v>0.3801007585295586</v>
      </c>
      <c r="K132" s="21"/>
      <c r="P132" s="21"/>
      <c r="Q132" s="21"/>
    </row>
    <row r="133" spans="1:17" ht="13.5" thickBot="1" x14ac:dyDescent="0.25">
      <c r="C133" s="130" t="s">
        <v>10</v>
      </c>
      <c r="D133" s="130">
        <f>SUM(D128:D132)</f>
        <v>3938994653</v>
      </c>
      <c r="E133" s="130">
        <f>SUM(E128:E132)</f>
        <v>1813340601.0599999</v>
      </c>
      <c r="F133" s="130">
        <f>SUM(F128:F132)</f>
        <v>2125654051.9400001</v>
      </c>
      <c r="G133" s="131">
        <f t="shared" si="19"/>
        <v>0.46035619766046937</v>
      </c>
      <c r="H133" s="275">
        <f>G133-O7</f>
        <v>0</v>
      </c>
      <c r="K133" s="21"/>
      <c r="P133" s="21"/>
      <c r="Q133" s="21"/>
    </row>
    <row r="134" spans="1:17" ht="13.5" thickTop="1" x14ac:dyDescent="0.2">
      <c r="C134" s="55"/>
      <c r="D134" s="55"/>
      <c r="E134" s="132"/>
      <c r="F134" s="17"/>
      <c r="G134" s="17"/>
      <c r="H134" s="95"/>
      <c r="K134" s="21"/>
      <c r="P134" s="21"/>
      <c r="Q134" s="21"/>
    </row>
    <row r="135" spans="1:17" x14ac:dyDescent="0.2">
      <c r="C135" s="19"/>
      <c r="D135" s="21"/>
      <c r="E135" s="102"/>
      <c r="H135" s="19"/>
      <c r="I135" s="19"/>
      <c r="J135" s="19"/>
      <c r="K135" s="95"/>
      <c r="P135" s="133"/>
      <c r="Q135" s="21"/>
    </row>
    <row r="136" spans="1:17" x14ac:dyDescent="0.2">
      <c r="C136" s="19"/>
      <c r="D136" s="21"/>
      <c r="E136" s="102"/>
      <c r="H136" s="19"/>
      <c r="I136" s="19"/>
      <c r="J136" s="19"/>
      <c r="K136" s="95"/>
      <c r="Q136" s="95"/>
    </row>
    <row r="137" spans="1:17" x14ac:dyDescent="0.2">
      <c r="C137" s="269" t="s">
        <v>11</v>
      </c>
      <c r="D137" s="269"/>
      <c r="E137" s="269"/>
      <c r="F137" s="269"/>
      <c r="G137" s="269"/>
      <c r="H137" s="19"/>
      <c r="I137" s="19"/>
      <c r="J137" s="19"/>
      <c r="K137" s="95"/>
      <c r="Q137" s="95"/>
    </row>
    <row r="138" spans="1:17" ht="26.25" thickBot="1" x14ac:dyDescent="0.25">
      <c r="C138" s="134" t="s">
        <v>44</v>
      </c>
      <c r="D138" s="134" t="s">
        <v>31</v>
      </c>
      <c r="E138" s="134" t="s">
        <v>32</v>
      </c>
      <c r="F138" s="134" t="s">
        <v>36</v>
      </c>
      <c r="G138" s="134" t="s">
        <v>33</v>
      </c>
      <c r="H138" s="19"/>
      <c r="I138" s="19"/>
      <c r="J138" s="19"/>
      <c r="K138" s="95"/>
      <c r="Q138" s="95"/>
    </row>
    <row r="139" spans="1:17" ht="13.5" thickTop="1" x14ac:dyDescent="0.2">
      <c r="C139" s="129" t="s">
        <v>109</v>
      </c>
      <c r="D139" s="21">
        <f>P27</f>
        <v>472944897</v>
      </c>
      <c r="E139" s="21">
        <f>Q27</f>
        <v>161260413.02000001</v>
      </c>
      <c r="F139" s="21">
        <f>+D139-E139</f>
        <v>311684483.98000002</v>
      </c>
      <c r="G139" s="22">
        <f>+E139/D139</f>
        <v>0.34097082777066101</v>
      </c>
      <c r="H139" s="19"/>
      <c r="I139" s="19"/>
      <c r="J139" s="19"/>
      <c r="K139" s="95"/>
      <c r="Q139" s="95"/>
    </row>
    <row r="140" spans="1:17" x14ac:dyDescent="0.2">
      <c r="C140" s="129" t="s">
        <v>23</v>
      </c>
      <c r="D140" s="21">
        <f>P71</f>
        <v>43850000</v>
      </c>
      <c r="E140" s="21">
        <f>Q71</f>
        <v>13799287.720000001</v>
      </c>
      <c r="F140" s="21">
        <f>+D140-E140</f>
        <v>30050712.280000001</v>
      </c>
      <c r="G140" s="22">
        <f t="shared" ref="G140:G142" si="20">+E140/D140</f>
        <v>0.31469299247434435</v>
      </c>
      <c r="H140" s="19"/>
      <c r="I140" s="19"/>
      <c r="J140" s="19"/>
      <c r="K140" s="95"/>
      <c r="Q140" s="95"/>
    </row>
    <row r="141" spans="1:17" x14ac:dyDescent="0.2">
      <c r="C141" s="129" t="s">
        <v>24</v>
      </c>
      <c r="D141" s="21">
        <f>P93</f>
        <v>78559974</v>
      </c>
      <c r="E141" s="21">
        <f>Q93</f>
        <v>17221053.690000001</v>
      </c>
      <c r="F141" s="21">
        <f>+D141-E141</f>
        <v>61338920.310000002</v>
      </c>
      <c r="G141" s="22">
        <f t="shared" si="20"/>
        <v>0.2192090044479903</v>
      </c>
      <c r="H141" s="19"/>
      <c r="I141" s="19"/>
      <c r="J141" s="19"/>
      <c r="K141" s="95"/>
      <c r="Q141" s="95"/>
    </row>
    <row r="142" spans="1:17" x14ac:dyDescent="0.2">
      <c r="C142" s="129" t="s">
        <v>25</v>
      </c>
      <c r="D142" s="21">
        <f>P105</f>
        <v>528054635</v>
      </c>
      <c r="E142" s="21">
        <f>Q105</f>
        <v>183716209.84999999</v>
      </c>
      <c r="F142" s="21">
        <f>+D142-E142</f>
        <v>344338425.14999998</v>
      </c>
      <c r="G142" s="22">
        <f t="shared" si="20"/>
        <v>0.347911366879679</v>
      </c>
      <c r="H142" s="19"/>
      <c r="I142" s="19"/>
      <c r="J142" s="19"/>
      <c r="K142" s="95"/>
      <c r="Q142" s="95"/>
    </row>
    <row r="143" spans="1:17" ht="13.5" thickBot="1" x14ac:dyDescent="0.25">
      <c r="C143" s="135" t="s">
        <v>10</v>
      </c>
      <c r="D143" s="135">
        <f>SUM(D139:D142)</f>
        <v>1123409506</v>
      </c>
      <c r="E143" s="135">
        <f>SUM(E139:E142)</f>
        <v>375996964.27999997</v>
      </c>
      <c r="F143" s="135">
        <f>SUM(F139:F142)</f>
        <v>747412541.72000003</v>
      </c>
      <c r="G143" s="136">
        <f>+E143/D143</f>
        <v>0.33469270312547983</v>
      </c>
      <c r="H143" s="275">
        <f>G143-R7</f>
        <v>0</v>
      </c>
      <c r="I143" s="19"/>
      <c r="J143" s="19"/>
      <c r="K143" s="95"/>
      <c r="Q143" s="95"/>
    </row>
    <row r="144" spans="1:17" ht="13.5" thickTop="1" x14ac:dyDescent="0.2">
      <c r="A144" s="19"/>
      <c r="H144" s="19"/>
      <c r="I144" s="19"/>
      <c r="J144" s="19"/>
      <c r="K144" s="95"/>
      <c r="Q144" s="95"/>
    </row>
    <row r="145" spans="1:17" x14ac:dyDescent="0.2">
      <c r="A145" s="19"/>
      <c r="H145" s="19"/>
      <c r="I145" s="19"/>
      <c r="J145" s="19"/>
      <c r="K145" s="95"/>
      <c r="Q145" s="95"/>
    </row>
    <row r="146" spans="1:17" x14ac:dyDescent="0.2">
      <c r="A146" s="19"/>
      <c r="H146" s="19"/>
      <c r="I146" s="19"/>
      <c r="J146" s="19"/>
      <c r="K146" s="95"/>
      <c r="Q146" s="95"/>
    </row>
    <row r="147" spans="1:17" x14ac:dyDescent="0.2">
      <c r="A147" s="19"/>
      <c r="H147" s="19"/>
      <c r="I147" s="19"/>
      <c r="J147" s="19"/>
      <c r="K147" s="95"/>
      <c r="Q147" s="95"/>
    </row>
    <row r="148" spans="1:17" x14ac:dyDescent="0.2">
      <c r="A148" s="19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37"/>
      <c r="B152" s="138"/>
      <c r="C152" s="139"/>
      <c r="D152" s="140"/>
      <c r="H152" s="19"/>
      <c r="I152" s="19"/>
      <c r="J152" s="19"/>
      <c r="K152" s="95"/>
      <c r="Q152" s="95"/>
    </row>
    <row r="153" spans="1:17" x14ac:dyDescent="0.2">
      <c r="A153" s="137"/>
      <c r="B153" s="138"/>
      <c r="C153" s="139"/>
      <c r="D153" s="140"/>
      <c r="H153" s="19"/>
      <c r="I153" s="19"/>
      <c r="J153" s="19"/>
      <c r="K153" s="95"/>
      <c r="Q153" s="95"/>
    </row>
    <row r="154" spans="1:17" x14ac:dyDescent="0.2">
      <c r="A154" s="137"/>
      <c r="B154" s="138"/>
      <c r="C154" s="139"/>
      <c r="D154" s="140"/>
      <c r="H154" s="19"/>
      <c r="I154" s="19"/>
      <c r="J154" s="19"/>
      <c r="K154" s="95"/>
      <c r="Q154" s="95"/>
    </row>
    <row r="155" spans="1:17" x14ac:dyDescent="0.2">
      <c r="A155" s="137"/>
      <c r="B155" s="138"/>
      <c r="C155" s="84" t="s">
        <v>51</v>
      </c>
      <c r="D155" s="141" t="s">
        <v>52</v>
      </c>
      <c r="E155" s="141" t="s">
        <v>53</v>
      </c>
      <c r="F155" s="84" t="s">
        <v>7</v>
      </c>
      <c r="G155" s="84" t="s">
        <v>19</v>
      </c>
      <c r="H155" s="19"/>
      <c r="I155" s="19"/>
      <c r="J155" s="19"/>
      <c r="K155" s="95"/>
      <c r="Q155" s="95"/>
    </row>
    <row r="156" spans="1:17" x14ac:dyDescent="0.2">
      <c r="A156" s="137"/>
      <c r="B156" s="138"/>
      <c r="C156" s="86" t="s">
        <v>22</v>
      </c>
      <c r="D156" s="87">
        <f>+G156/F156</f>
        <v>0.50699005197782498</v>
      </c>
      <c r="E156" s="87">
        <f>+(100%/12)*7</f>
        <v>0.58333333333333326</v>
      </c>
      <c r="F156" s="88">
        <f t="shared" ref="F156:G160" si="21">+D128</f>
        <v>2759411923</v>
      </c>
      <c r="G156" s="88">
        <f t="shared" si="21"/>
        <v>1398994394.27</v>
      </c>
      <c r="H156" s="19"/>
      <c r="I156" s="19"/>
      <c r="J156" s="19"/>
      <c r="K156" s="95"/>
      <c r="Q156" s="95"/>
    </row>
    <row r="157" spans="1:17" x14ac:dyDescent="0.2">
      <c r="A157" s="19"/>
      <c r="C157" s="86" t="s">
        <v>109</v>
      </c>
      <c r="D157" s="87">
        <f>+G157/F157</f>
        <v>0.34097082777066101</v>
      </c>
      <c r="E157" s="87">
        <f t="shared" ref="E157:E160" si="22">+(100%/12)*7</f>
        <v>0.58333333333333326</v>
      </c>
      <c r="F157" s="88">
        <f t="shared" si="21"/>
        <v>472944897</v>
      </c>
      <c r="G157" s="88">
        <f t="shared" si="21"/>
        <v>161260413.02000001</v>
      </c>
      <c r="H157" s="19"/>
      <c r="I157" s="19"/>
      <c r="J157" s="19"/>
      <c r="K157" s="95"/>
      <c r="Q157" s="95"/>
    </row>
    <row r="158" spans="1:17" x14ac:dyDescent="0.2">
      <c r="A158" s="19"/>
      <c r="C158" s="86" t="s">
        <v>23</v>
      </c>
      <c r="D158" s="87">
        <f>+G158/F158</f>
        <v>0.31469299247434435</v>
      </c>
      <c r="E158" s="87">
        <f t="shared" si="22"/>
        <v>0.58333333333333326</v>
      </c>
      <c r="F158" s="88">
        <f t="shared" si="21"/>
        <v>43850000</v>
      </c>
      <c r="G158" s="88">
        <f t="shared" si="21"/>
        <v>13799287.720000001</v>
      </c>
      <c r="H158" s="19"/>
      <c r="I158" s="19"/>
      <c r="J158" s="19"/>
      <c r="K158" s="95"/>
      <c r="Q158" s="95"/>
    </row>
    <row r="159" spans="1:17" x14ac:dyDescent="0.2">
      <c r="A159" s="19"/>
      <c r="C159" s="86" t="s">
        <v>24</v>
      </c>
      <c r="D159" s="87">
        <f>+G159/F159</f>
        <v>0.2192090044479903</v>
      </c>
      <c r="E159" s="87">
        <f t="shared" si="22"/>
        <v>0.58333333333333326</v>
      </c>
      <c r="F159" s="88">
        <f t="shared" si="21"/>
        <v>78559974</v>
      </c>
      <c r="G159" s="88">
        <f t="shared" si="21"/>
        <v>17221053.690000001</v>
      </c>
      <c r="H159" s="19"/>
      <c r="I159" s="19"/>
      <c r="J159" s="19"/>
      <c r="K159" s="95"/>
      <c r="Q159" s="95"/>
    </row>
    <row r="160" spans="1:17" x14ac:dyDescent="0.2">
      <c r="A160" s="19"/>
      <c r="C160" s="86" t="s">
        <v>25</v>
      </c>
      <c r="D160" s="87">
        <f>+G160/F160</f>
        <v>0.3801007585295586</v>
      </c>
      <c r="E160" s="87">
        <f t="shared" si="22"/>
        <v>0.58333333333333326</v>
      </c>
      <c r="F160" s="88">
        <f t="shared" si="21"/>
        <v>584227859</v>
      </c>
      <c r="G160" s="88">
        <f t="shared" si="21"/>
        <v>222065452.36000001</v>
      </c>
      <c r="H160" s="19"/>
      <c r="I160" s="19"/>
      <c r="J160" s="19"/>
      <c r="K160" s="95"/>
      <c r="Q160" s="95"/>
    </row>
    <row r="161" spans="1:17" x14ac:dyDescent="0.2">
      <c r="A161" s="19"/>
      <c r="C161" s="86"/>
      <c r="D161" s="87"/>
      <c r="E161" s="87"/>
      <c r="F161" s="88"/>
      <c r="G161" s="88"/>
      <c r="H161" s="19"/>
      <c r="I161" s="19"/>
      <c r="J161" s="19"/>
      <c r="K161" s="95"/>
      <c r="Q161" s="95"/>
    </row>
    <row r="162" spans="1:17" x14ac:dyDescent="0.2">
      <c r="A162" s="19"/>
      <c r="C162" s="86"/>
      <c r="D162" s="87"/>
      <c r="E162" s="87"/>
      <c r="F162" s="88"/>
      <c r="G162" s="88"/>
      <c r="H162" s="19"/>
      <c r="I162" s="19"/>
      <c r="J162" s="19"/>
      <c r="K162" s="95"/>
      <c r="Q162" s="95"/>
    </row>
    <row r="163" spans="1:17" x14ac:dyDescent="0.2">
      <c r="A163" s="19"/>
      <c r="C163" s="86"/>
      <c r="D163" s="87"/>
      <c r="E163" s="87"/>
      <c r="F163" s="88"/>
      <c r="G163" s="88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E217" s="142"/>
      <c r="F217" s="142"/>
      <c r="G217" s="142"/>
      <c r="H217" s="19"/>
      <c r="I217" s="19"/>
      <c r="J217" s="19"/>
      <c r="K217" s="95"/>
      <c r="Q217" s="95"/>
    </row>
    <row r="218" spans="1:17" x14ac:dyDescent="0.2">
      <c r="A218" s="19"/>
      <c r="E218" s="142"/>
      <c r="F218" s="142"/>
      <c r="G218" s="142"/>
      <c r="H218" s="19"/>
      <c r="I218" s="19"/>
      <c r="J218" s="19"/>
      <c r="K218" s="95"/>
      <c r="Q218" s="95"/>
    </row>
    <row r="219" spans="1:17" x14ac:dyDescent="0.2">
      <c r="A219" s="19"/>
      <c r="E219" s="142"/>
      <c r="F219" s="142"/>
      <c r="G219" s="142"/>
      <c r="H219" s="19"/>
      <c r="I219" s="19"/>
      <c r="J219" s="19"/>
      <c r="K219" s="95"/>
      <c r="Q219" s="95"/>
    </row>
    <row r="220" spans="1:17" x14ac:dyDescent="0.2">
      <c r="A220" s="19"/>
      <c r="E220" s="142"/>
      <c r="F220" s="142"/>
      <c r="G220" s="142"/>
      <c r="H220" s="19"/>
      <c r="I220" s="19"/>
      <c r="J220" s="19"/>
      <c r="K220" s="95"/>
      <c r="Q220" s="95"/>
    </row>
    <row r="221" spans="1:17" x14ac:dyDescent="0.2">
      <c r="A221" s="19"/>
      <c r="E221" s="142"/>
      <c r="F221" s="142"/>
      <c r="G221" s="142"/>
      <c r="H221" s="19"/>
      <c r="I221" s="19"/>
      <c r="J221" s="19"/>
      <c r="K221" s="95"/>
      <c r="Q221" s="95"/>
    </row>
    <row r="222" spans="1:17" x14ac:dyDescent="0.2">
      <c r="A222" s="19"/>
      <c r="E222" s="142"/>
      <c r="F222" s="142"/>
      <c r="G222" s="142"/>
      <c r="H222" s="19"/>
      <c r="I222" s="19"/>
      <c r="J222" s="19"/>
      <c r="K222" s="95"/>
      <c r="Q222" s="95"/>
    </row>
    <row r="223" spans="1:17" x14ac:dyDescent="0.2">
      <c r="A223" s="19"/>
      <c r="E223" s="142"/>
      <c r="F223" s="142"/>
      <c r="G223" s="142"/>
      <c r="H223" s="19"/>
      <c r="I223" s="19"/>
      <c r="J223" s="19"/>
      <c r="K223" s="95"/>
      <c r="Q223" s="95"/>
    </row>
    <row r="224" spans="1:17" x14ac:dyDescent="0.2">
      <c r="A224" s="19"/>
      <c r="E224" s="142"/>
      <c r="F224" s="142"/>
      <c r="G224" s="142"/>
      <c r="H224" s="19"/>
      <c r="I224" s="19"/>
      <c r="J224" s="19"/>
      <c r="K224" s="95"/>
      <c r="Q224" s="95"/>
    </row>
    <row r="225" spans="1:17" x14ac:dyDescent="0.2">
      <c r="A225" s="19"/>
      <c r="E225" s="142"/>
      <c r="F225" s="142"/>
      <c r="G225" s="142"/>
      <c r="H225" s="19"/>
      <c r="I225" s="19"/>
      <c r="J225" s="19"/>
      <c r="K225" s="95"/>
      <c r="Q225" s="95"/>
    </row>
    <row r="226" spans="1:17" x14ac:dyDescent="0.2">
      <c r="A226" s="19"/>
      <c r="E226" s="142"/>
      <c r="F226" s="142"/>
      <c r="G226" s="142"/>
      <c r="H226" s="19"/>
      <c r="I226" s="19"/>
      <c r="J226" s="19"/>
      <c r="K226" s="95"/>
      <c r="Q226" s="95"/>
    </row>
    <row r="227" spans="1:17" x14ac:dyDescent="0.2">
      <c r="A227" s="19"/>
      <c r="E227" s="142"/>
      <c r="F227" s="142"/>
      <c r="G227" s="142"/>
      <c r="H227" s="19"/>
      <c r="I227" s="19"/>
      <c r="J227" s="19"/>
      <c r="K227" s="95"/>
      <c r="Q227" s="95"/>
    </row>
    <row r="228" spans="1:17" x14ac:dyDescent="0.2">
      <c r="A228" s="19"/>
      <c r="E228" s="142"/>
      <c r="F228" s="142"/>
      <c r="G228" s="142"/>
      <c r="H228" s="19"/>
      <c r="I228" s="19"/>
      <c r="J228" s="19"/>
      <c r="K228" s="95"/>
      <c r="Q228" s="95"/>
    </row>
    <row r="229" spans="1:17" x14ac:dyDescent="0.2">
      <c r="A229" s="19"/>
      <c r="E229" s="142"/>
      <c r="F229" s="142"/>
      <c r="G229" s="142"/>
      <c r="H229" s="19"/>
      <c r="I229" s="19"/>
      <c r="J229" s="19"/>
      <c r="K229" s="95"/>
      <c r="Q229" s="95"/>
    </row>
    <row r="230" spans="1:17" x14ac:dyDescent="0.2">
      <c r="A230" s="19"/>
      <c r="E230" s="142"/>
      <c r="F230" s="142"/>
      <c r="G230" s="142"/>
      <c r="H230" s="19"/>
      <c r="I230" s="19"/>
      <c r="J230" s="19"/>
      <c r="K230" s="95"/>
      <c r="Q230" s="95"/>
    </row>
    <row r="231" spans="1:17" x14ac:dyDescent="0.2">
      <c r="A231" s="19"/>
      <c r="E231" s="142"/>
      <c r="F231" s="142"/>
      <c r="G231" s="142"/>
      <c r="H231" s="19"/>
      <c r="I231" s="19"/>
      <c r="J231" s="19"/>
      <c r="K231" s="95"/>
      <c r="Q231" s="95"/>
    </row>
    <row r="232" spans="1:17" x14ac:dyDescent="0.2">
      <c r="A232" s="19"/>
      <c r="E232" s="142"/>
      <c r="F232" s="142"/>
      <c r="G232" s="142"/>
      <c r="H232" s="19"/>
      <c r="I232" s="19"/>
      <c r="J232" s="19"/>
      <c r="K232" s="95"/>
      <c r="Q232" s="95"/>
    </row>
    <row r="233" spans="1:17" x14ac:dyDescent="0.2">
      <c r="A233" s="19"/>
      <c r="E233" s="142"/>
      <c r="F233" s="142"/>
      <c r="G233" s="142"/>
      <c r="H233" s="19"/>
      <c r="I233" s="19"/>
      <c r="J233" s="19"/>
      <c r="K233" s="95"/>
      <c r="Q233" s="95"/>
    </row>
    <row r="234" spans="1:17" x14ac:dyDescent="0.2">
      <c r="A234" s="19"/>
      <c r="E234" s="142"/>
      <c r="F234" s="142"/>
      <c r="G234" s="142"/>
      <c r="H234" s="19"/>
      <c r="I234" s="19"/>
      <c r="J234" s="19"/>
      <c r="K234" s="95"/>
      <c r="Q234" s="95"/>
    </row>
    <row r="235" spans="1:17" x14ac:dyDescent="0.2">
      <c r="A235" s="19"/>
      <c r="E235" s="142"/>
      <c r="F235" s="142"/>
      <c r="G235" s="142"/>
      <c r="H235" s="19"/>
      <c r="I235" s="19"/>
      <c r="J235" s="19"/>
      <c r="K235" s="95"/>
      <c r="Q235" s="95"/>
    </row>
    <row r="236" spans="1:17" x14ac:dyDescent="0.2">
      <c r="A236" s="19"/>
      <c r="E236" s="142"/>
      <c r="F236" s="142"/>
      <c r="G236" s="142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H452" s="19"/>
      <c r="I452" s="19"/>
      <c r="J452" s="19"/>
      <c r="K452" s="95"/>
      <c r="Q452" s="95"/>
    </row>
    <row r="453" spans="1:17" x14ac:dyDescent="0.2">
      <c r="A453" s="19"/>
      <c r="H453" s="19"/>
      <c r="I453" s="19"/>
      <c r="J453" s="19"/>
      <c r="K453" s="95"/>
      <c r="Q453" s="95"/>
    </row>
    <row r="454" spans="1:17" x14ac:dyDescent="0.2">
      <c r="A454" s="19"/>
      <c r="H454" s="19"/>
      <c r="I454" s="19"/>
      <c r="J454" s="19"/>
      <c r="K454" s="95"/>
      <c r="Q454" s="95"/>
    </row>
    <row r="455" spans="1:17" x14ac:dyDescent="0.2">
      <c r="A455" s="19"/>
      <c r="H455" s="19"/>
      <c r="I455" s="19"/>
      <c r="J455" s="19"/>
      <c r="K455" s="95"/>
      <c r="Q455" s="95"/>
    </row>
    <row r="456" spans="1:17" x14ac:dyDescent="0.2">
      <c r="A456" s="19"/>
      <c r="H456" s="19"/>
      <c r="I456" s="19"/>
      <c r="J456" s="19"/>
      <c r="K456" s="95"/>
      <c r="Q456" s="95"/>
    </row>
    <row r="457" spans="1:17" x14ac:dyDescent="0.2">
      <c r="A457" s="19"/>
      <c r="H457" s="19"/>
      <c r="I457" s="19"/>
      <c r="J457" s="19"/>
      <c r="K457" s="95"/>
      <c r="Q457" s="95"/>
    </row>
    <row r="458" spans="1:17" x14ac:dyDescent="0.2">
      <c r="A458" s="19"/>
      <c r="H458" s="19"/>
      <c r="I458" s="19"/>
      <c r="J458" s="19"/>
      <c r="K458" s="95"/>
      <c r="Q458" s="95"/>
    </row>
    <row r="459" spans="1:17" x14ac:dyDescent="0.2">
      <c r="A459" s="19"/>
      <c r="H459" s="19"/>
      <c r="I459" s="19"/>
      <c r="J459" s="19"/>
      <c r="K459" s="95"/>
      <c r="Q459" s="95"/>
    </row>
    <row r="460" spans="1:17" x14ac:dyDescent="0.2">
      <c r="A460" s="19"/>
      <c r="H460" s="19"/>
      <c r="I460" s="19"/>
      <c r="J460" s="19"/>
      <c r="K460" s="95"/>
      <c r="Q460" s="95"/>
    </row>
    <row r="461" spans="1:17" x14ac:dyDescent="0.2">
      <c r="A461" s="19"/>
      <c r="H461" s="19"/>
      <c r="I461" s="19"/>
      <c r="J461" s="19"/>
      <c r="K461" s="95"/>
      <c r="Q461" s="95"/>
    </row>
    <row r="462" spans="1:17" x14ac:dyDescent="0.2">
      <c r="A462" s="19"/>
      <c r="H462" s="19"/>
      <c r="I462" s="19"/>
      <c r="J462" s="19"/>
      <c r="K462" s="95"/>
      <c r="Q462" s="95"/>
    </row>
    <row r="463" spans="1:17" x14ac:dyDescent="0.2">
      <c r="A463" s="19"/>
      <c r="H463" s="19"/>
      <c r="I463" s="19"/>
      <c r="J463" s="19"/>
      <c r="K463" s="95"/>
      <c r="Q463" s="95"/>
    </row>
    <row r="464" spans="1:17" x14ac:dyDescent="0.2">
      <c r="A464" s="19"/>
      <c r="H464" s="19"/>
      <c r="I464" s="19"/>
      <c r="J464" s="19"/>
      <c r="K464" s="95"/>
      <c r="Q464" s="95"/>
    </row>
    <row r="465" spans="1:17" x14ac:dyDescent="0.2">
      <c r="A465" s="19"/>
      <c r="H465" s="19"/>
      <c r="I465" s="19"/>
      <c r="J465" s="19"/>
      <c r="K465" s="95"/>
      <c r="Q465" s="95"/>
    </row>
    <row r="466" spans="1:17" x14ac:dyDescent="0.2">
      <c r="A466" s="19"/>
      <c r="H466" s="19"/>
      <c r="I466" s="19"/>
      <c r="J466" s="19"/>
      <c r="K466" s="95"/>
      <c r="Q466" s="95"/>
    </row>
    <row r="467" spans="1:17" x14ac:dyDescent="0.2">
      <c r="A467" s="19"/>
      <c r="H467" s="19"/>
      <c r="I467" s="19"/>
      <c r="J467" s="19"/>
      <c r="K467" s="95"/>
      <c r="Q467" s="95"/>
    </row>
    <row r="468" spans="1:17" x14ac:dyDescent="0.2">
      <c r="A468" s="19"/>
      <c r="H468" s="19"/>
      <c r="I468" s="19"/>
      <c r="J468" s="19"/>
      <c r="K468" s="95"/>
      <c r="Q468" s="95"/>
    </row>
    <row r="469" spans="1:17" x14ac:dyDescent="0.2">
      <c r="A469" s="19"/>
      <c r="H469" s="19"/>
      <c r="I469" s="19"/>
      <c r="J469" s="19"/>
      <c r="K469" s="95"/>
      <c r="Q469" s="95"/>
    </row>
    <row r="470" spans="1:17" x14ac:dyDescent="0.2">
      <c r="A470" s="19"/>
      <c r="H470" s="19"/>
      <c r="I470" s="19"/>
      <c r="J470" s="19"/>
      <c r="K470" s="95"/>
      <c r="Q470" s="95"/>
    </row>
    <row r="471" spans="1:17" x14ac:dyDescent="0.2">
      <c r="A471" s="19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Q495" s="95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2"/>
      <c r="F591" s="142"/>
      <c r="G591" s="142"/>
      <c r="H591" s="19"/>
      <c r="I591" s="19"/>
    </row>
    <row r="592" spans="1:9" x14ac:dyDescent="0.2">
      <c r="A592" s="19"/>
      <c r="E592" s="142"/>
      <c r="F592" s="142"/>
      <c r="G592" s="142"/>
      <c r="H592" s="19"/>
      <c r="I592" s="19"/>
    </row>
    <row r="593" spans="1:9" x14ac:dyDescent="0.2">
      <c r="A593" s="19"/>
      <c r="E593" s="142"/>
      <c r="F593" s="142"/>
      <c r="G593" s="142"/>
      <c r="H593" s="19"/>
      <c r="I593" s="19"/>
    </row>
    <row r="594" spans="1:9" x14ac:dyDescent="0.2">
      <c r="A594" s="19"/>
      <c r="E594" s="142"/>
      <c r="F594" s="142"/>
      <c r="G594" s="142"/>
      <c r="H594" s="19"/>
      <c r="I594" s="19"/>
    </row>
    <row r="595" spans="1:9" x14ac:dyDescent="0.2">
      <c r="A595" s="19"/>
      <c r="E595" s="142"/>
      <c r="F595" s="142"/>
      <c r="G595" s="142"/>
      <c r="H595" s="19"/>
      <c r="I595" s="19"/>
    </row>
    <row r="596" spans="1:9" x14ac:dyDescent="0.2">
      <c r="A596" s="19"/>
      <c r="E596" s="142"/>
      <c r="F596" s="142"/>
      <c r="G596" s="142"/>
      <c r="H596" s="19"/>
      <c r="I596" s="19"/>
    </row>
    <row r="597" spans="1:9" x14ac:dyDescent="0.2">
      <c r="A597" s="19"/>
      <c r="E597" s="142"/>
      <c r="F597" s="142"/>
      <c r="G597" s="142"/>
      <c r="H597" s="19"/>
      <c r="I597" s="19"/>
    </row>
    <row r="598" spans="1:9" x14ac:dyDescent="0.2">
      <c r="A598" s="19"/>
      <c r="E598" s="142"/>
      <c r="F598" s="142"/>
      <c r="G598" s="142"/>
      <c r="H598" s="19"/>
      <c r="I598" s="19"/>
    </row>
    <row r="599" spans="1:9" x14ac:dyDescent="0.2">
      <c r="A599" s="19"/>
      <c r="E599" s="142"/>
      <c r="F599" s="142"/>
      <c r="G599" s="142"/>
      <c r="H599" s="19"/>
      <c r="I599" s="19"/>
    </row>
    <row r="600" spans="1:9" x14ac:dyDescent="0.2">
      <c r="A600" s="19"/>
      <c r="E600" s="142"/>
      <c r="F600" s="142"/>
      <c r="G600" s="142"/>
      <c r="H600" s="19"/>
      <c r="I600" s="19"/>
    </row>
    <row r="601" spans="1:9" x14ac:dyDescent="0.2">
      <c r="A601" s="19"/>
      <c r="E601" s="142"/>
      <c r="F601" s="142"/>
      <c r="G601" s="142"/>
      <c r="H601" s="19"/>
      <c r="I601" s="19"/>
    </row>
    <row r="602" spans="1:9" x14ac:dyDescent="0.2">
      <c r="A602" s="19"/>
      <c r="E602" s="142"/>
      <c r="F602" s="142"/>
      <c r="G602" s="142"/>
      <c r="H602" s="19"/>
      <c r="I602" s="19"/>
    </row>
    <row r="603" spans="1:9" x14ac:dyDescent="0.2">
      <c r="A603" s="19"/>
      <c r="E603" s="142"/>
      <c r="F603" s="142"/>
      <c r="G603" s="142"/>
      <c r="H603" s="19"/>
      <c r="I603" s="19"/>
    </row>
    <row r="604" spans="1:9" x14ac:dyDescent="0.2">
      <c r="A604" s="19"/>
      <c r="E604" s="142"/>
      <c r="F604" s="142"/>
      <c r="G604" s="142"/>
      <c r="H604" s="19"/>
      <c r="I604" s="19"/>
    </row>
    <row r="605" spans="1:9" x14ac:dyDescent="0.2">
      <c r="A605" s="19"/>
      <c r="E605" s="142"/>
      <c r="F605" s="142"/>
      <c r="G605" s="142"/>
      <c r="H605" s="19"/>
      <c r="I605" s="19"/>
    </row>
    <row r="606" spans="1:9" x14ac:dyDescent="0.2">
      <c r="A606" s="19"/>
      <c r="E606" s="142"/>
      <c r="F606" s="142"/>
      <c r="G606" s="142"/>
      <c r="H606" s="19"/>
      <c r="I606" s="19"/>
    </row>
    <row r="607" spans="1:9" x14ac:dyDescent="0.2">
      <c r="A607" s="19"/>
      <c r="E607" s="142"/>
      <c r="F607" s="142"/>
      <c r="G607" s="142"/>
      <c r="H607" s="19"/>
      <c r="I607" s="19"/>
    </row>
    <row r="608" spans="1:9" x14ac:dyDescent="0.2">
      <c r="A608" s="19"/>
      <c r="E608" s="142"/>
      <c r="F608" s="142"/>
      <c r="G608" s="142"/>
      <c r="H608" s="19"/>
      <c r="I608" s="19"/>
    </row>
    <row r="609" spans="1:9" x14ac:dyDescent="0.2">
      <c r="A609" s="19"/>
      <c r="E609" s="142"/>
      <c r="F609" s="142"/>
      <c r="G609" s="142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2"/>
      <c r="F632" s="142"/>
      <c r="G632" s="142"/>
      <c r="H632" s="19"/>
    </row>
    <row r="633" spans="1:8" x14ac:dyDescent="0.2">
      <c r="A633" s="19"/>
      <c r="E633" s="142"/>
      <c r="F633" s="142"/>
      <c r="G633" s="142"/>
      <c r="H633" s="19"/>
    </row>
    <row r="634" spans="1:8" x14ac:dyDescent="0.2">
      <c r="A634" s="19"/>
      <c r="E634" s="142"/>
      <c r="F634" s="142"/>
      <c r="G634" s="142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S767"/>
  <sheetViews>
    <sheetView workbookViewId="0">
      <pane ySplit="6" topLeftCell="A7" activePane="bottomLeft" state="frozen"/>
      <selection pane="bottomLeft" activeCell="E142" sqref="E142"/>
    </sheetView>
  </sheetViews>
  <sheetFormatPr baseColWidth="10" defaultColWidth="15.5703125" defaultRowHeight="12.75" x14ac:dyDescent="0.2"/>
  <cols>
    <col min="1" max="1" width="11.140625" style="21" customWidth="1"/>
    <col min="2" max="2" width="13" style="107" customWidth="1"/>
    <col min="3" max="3" width="19.5703125" style="21" customWidth="1"/>
    <col min="4" max="4" width="27.140625" style="102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2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2" customWidth="1"/>
    <col min="17" max="17" width="17.5703125" style="102" customWidth="1"/>
    <col min="18" max="18" width="18.140625" style="21" customWidth="1"/>
    <col min="19" max="16384" width="15.5703125" style="21"/>
  </cols>
  <sheetData>
    <row r="1" spans="1:18" s="118" customFormat="1" x14ac:dyDescent="0.2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8" s="118" customFormat="1" x14ac:dyDescent="0.2">
      <c r="A2" s="260" t="s">
        <v>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1:18" s="118" customFormat="1" x14ac:dyDescent="0.2">
      <c r="A3" s="260" t="s">
        <v>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1:18" s="17" customFormat="1" x14ac:dyDescent="0.2">
      <c r="A4" s="259" t="s">
        <v>443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8" s="17" customFormat="1" x14ac:dyDescent="0.2">
      <c r="B5" s="10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5" customFormat="1" ht="37.5" customHeight="1" thickBot="1" x14ac:dyDescent="0.25">
      <c r="A6" s="143" t="s">
        <v>12</v>
      </c>
      <c r="B6" s="144" t="s">
        <v>395</v>
      </c>
      <c r="C6" s="143" t="s">
        <v>41</v>
      </c>
      <c r="D6" s="145" t="s">
        <v>40</v>
      </c>
      <c r="E6" s="145" t="s">
        <v>13</v>
      </c>
      <c r="F6" s="145" t="s">
        <v>14</v>
      </c>
      <c r="G6" s="145" t="s">
        <v>15</v>
      </c>
      <c r="H6" s="145" t="s">
        <v>16</v>
      </c>
      <c r="I6" s="145" t="s">
        <v>17</v>
      </c>
      <c r="J6" s="145" t="s">
        <v>18</v>
      </c>
      <c r="K6" s="145" t="s">
        <v>19</v>
      </c>
      <c r="L6" s="145" t="s">
        <v>20</v>
      </c>
      <c r="M6" s="146" t="s">
        <v>42</v>
      </c>
      <c r="N6" s="146" t="s">
        <v>43</v>
      </c>
      <c r="O6" s="146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221" t="s">
        <v>403</v>
      </c>
      <c r="B7" s="221" t="s">
        <v>396</v>
      </c>
      <c r="C7" s="221" t="s">
        <v>399</v>
      </c>
      <c r="D7" s="221" t="s">
        <v>399</v>
      </c>
      <c r="E7" s="222">
        <v>14386110585</v>
      </c>
      <c r="F7" s="222">
        <v>13172619014</v>
      </c>
      <c r="G7" s="222">
        <v>10982823316</v>
      </c>
      <c r="H7" s="222">
        <v>29762677.890000001</v>
      </c>
      <c r="I7" s="222">
        <v>2487398347.9400001</v>
      </c>
      <c r="J7" s="222">
        <v>15080440.029999999</v>
      </c>
      <c r="K7" s="222">
        <v>6999140894.5699997</v>
      </c>
      <c r="L7" s="222">
        <v>6995799707.4899998</v>
      </c>
      <c r="M7" s="222">
        <v>3641236653.5700002</v>
      </c>
      <c r="N7" s="222">
        <v>1451440955.5699999</v>
      </c>
      <c r="O7" s="92">
        <f>+K7/F7</f>
        <v>0.53134011445493401</v>
      </c>
      <c r="P7" s="28">
        <f>+P27+P60+P76+P79</f>
        <v>495329897</v>
      </c>
      <c r="Q7" s="28">
        <f>+Q27+Q60+Q76+Q79</f>
        <v>103652977.86</v>
      </c>
      <c r="R7" s="96">
        <f>+Q7/P7</f>
        <v>0.20926049182127199</v>
      </c>
    </row>
    <row r="8" spans="1:18" s="91" customFormat="1" x14ac:dyDescent="0.2">
      <c r="A8" s="213" t="s">
        <v>403</v>
      </c>
      <c r="B8" s="213" t="s">
        <v>396</v>
      </c>
      <c r="C8" s="213" t="s">
        <v>54</v>
      </c>
      <c r="D8" s="213" t="s">
        <v>22</v>
      </c>
      <c r="E8" s="214">
        <v>3523999083</v>
      </c>
      <c r="F8" s="214">
        <v>2917096987</v>
      </c>
      <c r="G8" s="214">
        <v>2916725283</v>
      </c>
      <c r="H8" s="214">
        <v>0</v>
      </c>
      <c r="I8" s="214">
        <v>214166025</v>
      </c>
      <c r="J8" s="214">
        <v>0</v>
      </c>
      <c r="K8" s="214">
        <v>1487069038.47</v>
      </c>
      <c r="L8" s="214">
        <v>1487069038.47</v>
      </c>
      <c r="M8" s="214">
        <v>1215861923.53</v>
      </c>
      <c r="N8" s="214">
        <v>1215490219.53</v>
      </c>
      <c r="O8" s="92">
        <f t="shared" ref="O8:O70" si="0">+K8/F8</f>
        <v>0.50977703007376907</v>
      </c>
      <c r="P8" s="28"/>
      <c r="Q8" s="28"/>
      <c r="R8" s="96"/>
    </row>
    <row r="9" spans="1:18" s="91" customFormat="1" x14ac:dyDescent="0.2">
      <c r="A9" s="215" t="s">
        <v>403</v>
      </c>
      <c r="B9" s="215" t="s">
        <v>396</v>
      </c>
      <c r="C9" s="215" t="s">
        <v>55</v>
      </c>
      <c r="D9" s="215" t="s">
        <v>56</v>
      </c>
      <c r="E9" s="216">
        <v>1505458600</v>
      </c>
      <c r="F9" s="216">
        <v>1463199375</v>
      </c>
      <c r="G9" s="216">
        <v>1463199375</v>
      </c>
      <c r="H9" s="216">
        <v>0</v>
      </c>
      <c r="I9" s="216">
        <v>0</v>
      </c>
      <c r="J9" s="216">
        <v>0</v>
      </c>
      <c r="K9" s="216">
        <v>780843156.75</v>
      </c>
      <c r="L9" s="216">
        <v>780843156.75</v>
      </c>
      <c r="M9" s="216">
        <v>682356218.25</v>
      </c>
      <c r="N9" s="216">
        <v>682356218.25</v>
      </c>
      <c r="O9" s="92">
        <f t="shared" si="0"/>
        <v>0.53365465437681725</v>
      </c>
      <c r="P9" s="93"/>
      <c r="Q9" s="93"/>
      <c r="R9" s="92"/>
    </row>
    <row r="10" spans="1:18" s="95" customFormat="1" x14ac:dyDescent="0.2">
      <c r="A10" s="215" t="s">
        <v>403</v>
      </c>
      <c r="B10" s="215" t="s">
        <v>396</v>
      </c>
      <c r="C10" s="215" t="s">
        <v>57</v>
      </c>
      <c r="D10" s="215" t="s">
        <v>58</v>
      </c>
      <c r="E10" s="216">
        <v>1502458600</v>
      </c>
      <c r="F10" s="216">
        <v>1460199375</v>
      </c>
      <c r="G10" s="216">
        <v>1460199375</v>
      </c>
      <c r="H10" s="216">
        <v>0</v>
      </c>
      <c r="I10" s="216">
        <v>0</v>
      </c>
      <c r="J10" s="216">
        <v>0</v>
      </c>
      <c r="K10" s="216">
        <v>780843156.75</v>
      </c>
      <c r="L10" s="216">
        <v>780843156.75</v>
      </c>
      <c r="M10" s="216">
        <v>679356218.25</v>
      </c>
      <c r="N10" s="216">
        <v>679356218.25</v>
      </c>
      <c r="O10" s="92">
        <f t="shared" si="0"/>
        <v>0.53475105531393619</v>
      </c>
      <c r="P10" s="93"/>
      <c r="Q10" s="93"/>
      <c r="R10" s="92"/>
    </row>
    <row r="11" spans="1:18" s="95" customFormat="1" x14ac:dyDescent="0.2">
      <c r="A11" s="215" t="s">
        <v>403</v>
      </c>
      <c r="B11" s="215" t="s">
        <v>396</v>
      </c>
      <c r="C11" s="215" t="s">
        <v>59</v>
      </c>
      <c r="D11" s="215" t="s">
        <v>60</v>
      </c>
      <c r="E11" s="216">
        <v>3000000</v>
      </c>
      <c r="F11" s="216">
        <v>3000000</v>
      </c>
      <c r="G11" s="216">
        <v>3000000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3000000</v>
      </c>
      <c r="N11" s="216">
        <v>3000000</v>
      </c>
      <c r="O11" s="92">
        <f t="shared" si="0"/>
        <v>0</v>
      </c>
      <c r="P11" s="93"/>
      <c r="Q11" s="93"/>
      <c r="R11" s="92"/>
    </row>
    <row r="12" spans="1:18" s="95" customFormat="1" ht="14.25" customHeight="1" x14ac:dyDescent="0.2">
      <c r="A12" s="215" t="s">
        <v>403</v>
      </c>
      <c r="B12" s="215" t="s">
        <v>396</v>
      </c>
      <c r="C12" s="215" t="s">
        <v>61</v>
      </c>
      <c r="D12" s="215" t="s">
        <v>62</v>
      </c>
      <c r="E12" s="216">
        <v>6000000</v>
      </c>
      <c r="F12" s="216">
        <v>4438930</v>
      </c>
      <c r="G12" s="216">
        <v>4067226</v>
      </c>
      <c r="H12" s="216">
        <v>0</v>
      </c>
      <c r="I12" s="216">
        <v>0</v>
      </c>
      <c r="J12" s="216">
        <v>0</v>
      </c>
      <c r="K12" s="216">
        <v>796434</v>
      </c>
      <c r="L12" s="216">
        <v>796434</v>
      </c>
      <c r="M12" s="216">
        <v>3642496</v>
      </c>
      <c r="N12" s="216">
        <v>3270792</v>
      </c>
      <c r="O12" s="92">
        <f t="shared" si="0"/>
        <v>0.17942026569466066</v>
      </c>
      <c r="P12" s="93"/>
      <c r="Q12" s="93"/>
      <c r="R12" s="92"/>
    </row>
    <row r="13" spans="1:18" s="95" customFormat="1" x14ac:dyDescent="0.2">
      <c r="A13" s="215" t="s">
        <v>403</v>
      </c>
      <c r="B13" s="215" t="s">
        <v>396</v>
      </c>
      <c r="C13" s="215" t="s">
        <v>63</v>
      </c>
      <c r="D13" s="215" t="s">
        <v>64</v>
      </c>
      <c r="E13" s="216">
        <v>6000000</v>
      </c>
      <c r="F13" s="216">
        <v>4438930</v>
      </c>
      <c r="G13" s="216">
        <v>4067226</v>
      </c>
      <c r="H13" s="216">
        <v>0</v>
      </c>
      <c r="I13" s="216">
        <v>0</v>
      </c>
      <c r="J13" s="216">
        <v>0</v>
      </c>
      <c r="K13" s="216">
        <v>796434</v>
      </c>
      <c r="L13" s="216">
        <v>796434</v>
      </c>
      <c r="M13" s="216">
        <v>3642496</v>
      </c>
      <c r="N13" s="216">
        <v>3270792</v>
      </c>
      <c r="O13" s="92">
        <f t="shared" si="0"/>
        <v>0.17942026569466066</v>
      </c>
      <c r="P13" s="93"/>
      <c r="Q13" s="93"/>
      <c r="R13" s="92"/>
    </row>
    <row r="14" spans="1:18" s="95" customFormat="1" x14ac:dyDescent="0.2">
      <c r="A14" s="215" t="s">
        <v>403</v>
      </c>
      <c r="B14" s="215" t="s">
        <v>396</v>
      </c>
      <c r="C14" s="215" t="s">
        <v>65</v>
      </c>
      <c r="D14" s="215" t="s">
        <v>66</v>
      </c>
      <c r="E14" s="216">
        <v>1473816057</v>
      </c>
      <c r="F14" s="216">
        <v>1007535080</v>
      </c>
      <c r="G14" s="216">
        <v>1007535080</v>
      </c>
      <c r="H14" s="216">
        <v>0</v>
      </c>
      <c r="I14" s="216">
        <v>0</v>
      </c>
      <c r="J14" s="216">
        <v>0</v>
      </c>
      <c r="K14" s="216">
        <v>477671870.72000003</v>
      </c>
      <c r="L14" s="216">
        <v>477671870.72000003</v>
      </c>
      <c r="M14" s="216">
        <v>529863209.27999997</v>
      </c>
      <c r="N14" s="216">
        <v>529863209.27999997</v>
      </c>
      <c r="O14" s="92">
        <f t="shared" si="0"/>
        <v>0.47409949311144584</v>
      </c>
      <c r="P14" s="93"/>
      <c r="Q14" s="93"/>
      <c r="R14" s="92"/>
    </row>
    <row r="15" spans="1:18" s="95" customFormat="1" x14ac:dyDescent="0.2">
      <c r="A15" s="215" t="s">
        <v>403</v>
      </c>
      <c r="B15" s="215" t="s">
        <v>396</v>
      </c>
      <c r="C15" s="215" t="s">
        <v>67</v>
      </c>
      <c r="D15" s="215" t="s">
        <v>68</v>
      </c>
      <c r="E15" s="216">
        <v>553000000</v>
      </c>
      <c r="F15" s="216">
        <v>553000000</v>
      </c>
      <c r="G15" s="216">
        <v>553000000</v>
      </c>
      <c r="H15" s="216">
        <v>0</v>
      </c>
      <c r="I15" s="216">
        <v>0</v>
      </c>
      <c r="J15" s="216">
        <v>0</v>
      </c>
      <c r="K15" s="216">
        <v>288644838.00999999</v>
      </c>
      <c r="L15" s="216">
        <v>288644838.00999999</v>
      </c>
      <c r="M15" s="216">
        <v>264355161.99000001</v>
      </c>
      <c r="N15" s="216">
        <v>264355161.99000001</v>
      </c>
      <c r="O15" s="92">
        <f t="shared" si="0"/>
        <v>0.52196173238698007</v>
      </c>
      <c r="P15" s="93"/>
      <c r="Q15" s="93"/>
      <c r="R15" s="92"/>
    </row>
    <row r="16" spans="1:18" s="95" customFormat="1" x14ac:dyDescent="0.2">
      <c r="A16" s="215" t="s">
        <v>403</v>
      </c>
      <c r="B16" s="215" t="s">
        <v>396</v>
      </c>
      <c r="C16" s="215" t="s">
        <v>69</v>
      </c>
      <c r="D16" s="215" t="s">
        <v>70</v>
      </c>
      <c r="E16" s="216">
        <v>81625365</v>
      </c>
      <c r="F16" s="216">
        <v>71195715</v>
      </c>
      <c r="G16" s="216">
        <v>71195715</v>
      </c>
      <c r="H16" s="216">
        <v>0</v>
      </c>
      <c r="I16" s="216">
        <v>0</v>
      </c>
      <c r="J16" s="216">
        <v>0</v>
      </c>
      <c r="K16" s="216">
        <v>27549323.75</v>
      </c>
      <c r="L16" s="216">
        <v>27549323.75</v>
      </c>
      <c r="M16" s="216">
        <v>43646391.25</v>
      </c>
      <c r="N16" s="216">
        <v>43646391.25</v>
      </c>
      <c r="O16" s="92">
        <f t="shared" si="0"/>
        <v>0.38695199212480696</v>
      </c>
      <c r="P16" s="93"/>
      <c r="Q16" s="93"/>
      <c r="R16" s="92"/>
    </row>
    <row r="17" spans="1:18" s="95" customFormat="1" x14ac:dyDescent="0.2">
      <c r="A17" s="215" t="s">
        <v>403</v>
      </c>
      <c r="B17" s="215" t="s">
        <v>396</v>
      </c>
      <c r="C17" s="215" t="s">
        <v>73</v>
      </c>
      <c r="D17" s="215" t="s">
        <v>74</v>
      </c>
      <c r="E17" s="216">
        <v>162846623</v>
      </c>
      <c r="F17" s="216">
        <v>162846623</v>
      </c>
      <c r="G17" s="216">
        <v>162846623</v>
      </c>
      <c r="H17" s="216">
        <v>0</v>
      </c>
      <c r="I17" s="216">
        <v>0</v>
      </c>
      <c r="J17" s="216">
        <v>0</v>
      </c>
      <c r="K17" s="216">
        <v>152378873.59</v>
      </c>
      <c r="L17" s="216">
        <v>152378873.59</v>
      </c>
      <c r="M17" s="216">
        <v>10467749.41</v>
      </c>
      <c r="N17" s="216">
        <v>10467749.41</v>
      </c>
      <c r="O17" s="92">
        <f t="shared" si="0"/>
        <v>0.93572019353450153</v>
      </c>
      <c r="P17" s="93"/>
      <c r="Q17" s="93"/>
      <c r="R17" s="92"/>
    </row>
    <row r="18" spans="1:18" s="95" customFormat="1" x14ac:dyDescent="0.2">
      <c r="A18" s="215" t="s">
        <v>403</v>
      </c>
      <c r="B18" s="215" t="s">
        <v>396</v>
      </c>
      <c r="C18" s="215" t="s">
        <v>75</v>
      </c>
      <c r="D18" s="215" t="s">
        <v>76</v>
      </c>
      <c r="E18" s="216">
        <v>453759000</v>
      </c>
      <c r="F18" s="216">
        <v>39259000</v>
      </c>
      <c r="G18" s="216">
        <v>39259000</v>
      </c>
      <c r="H18" s="216">
        <v>0</v>
      </c>
      <c r="I18" s="216">
        <v>0</v>
      </c>
      <c r="J18" s="216">
        <v>0</v>
      </c>
      <c r="K18" s="216">
        <v>9098835.3699999992</v>
      </c>
      <c r="L18" s="216">
        <v>9098835.3699999992</v>
      </c>
      <c r="M18" s="216">
        <v>30160164.629999999</v>
      </c>
      <c r="N18" s="216">
        <v>30160164.629999999</v>
      </c>
      <c r="O18" s="92">
        <f t="shared" si="0"/>
        <v>0.23176431824549781</v>
      </c>
      <c r="P18" s="93"/>
      <c r="Q18" s="93"/>
      <c r="R18" s="92"/>
    </row>
    <row r="19" spans="1:18" s="95" customFormat="1" x14ac:dyDescent="0.2">
      <c r="A19" s="215" t="s">
        <v>403</v>
      </c>
      <c r="B19" s="215" t="s">
        <v>397</v>
      </c>
      <c r="C19" s="215" t="s">
        <v>71</v>
      </c>
      <c r="D19" s="215" t="s">
        <v>72</v>
      </c>
      <c r="E19" s="216">
        <v>222585069</v>
      </c>
      <c r="F19" s="216">
        <v>181233742</v>
      </c>
      <c r="G19" s="216">
        <v>181233742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181233742</v>
      </c>
      <c r="N19" s="216">
        <v>181233742</v>
      </c>
      <c r="O19" s="92">
        <f t="shared" si="0"/>
        <v>0</v>
      </c>
      <c r="P19" s="93"/>
      <c r="Q19" s="93"/>
      <c r="R19" s="92"/>
    </row>
    <row r="20" spans="1:18" s="95" customFormat="1" x14ac:dyDescent="0.2">
      <c r="A20" s="215" t="s">
        <v>403</v>
      </c>
      <c r="B20" s="215" t="s">
        <v>396</v>
      </c>
      <c r="C20" s="215" t="s">
        <v>77</v>
      </c>
      <c r="D20" s="215" t="s">
        <v>78</v>
      </c>
      <c r="E20" s="216">
        <v>269362213</v>
      </c>
      <c r="F20" s="216">
        <v>220961801</v>
      </c>
      <c r="G20" s="216">
        <v>220961801</v>
      </c>
      <c r="H20" s="216">
        <v>0</v>
      </c>
      <c r="I20" s="216">
        <v>99393061</v>
      </c>
      <c r="J20" s="216">
        <v>0</v>
      </c>
      <c r="K20" s="216">
        <v>121568740</v>
      </c>
      <c r="L20" s="216">
        <v>121568740</v>
      </c>
      <c r="M20" s="216">
        <v>0</v>
      </c>
      <c r="N20" s="216">
        <v>0</v>
      </c>
      <c r="O20" s="92">
        <f t="shared" si="0"/>
        <v>0.55017989285849456</v>
      </c>
      <c r="P20" s="93"/>
      <c r="Q20" s="93"/>
      <c r="R20" s="92"/>
    </row>
    <row r="21" spans="1:18" s="95" customFormat="1" x14ac:dyDescent="0.2">
      <c r="A21" s="215" t="s">
        <v>403</v>
      </c>
      <c r="B21" s="215" t="s">
        <v>396</v>
      </c>
      <c r="C21" s="215" t="s">
        <v>83</v>
      </c>
      <c r="D21" s="215" t="s">
        <v>407</v>
      </c>
      <c r="E21" s="216">
        <v>255548767</v>
      </c>
      <c r="F21" s="216">
        <v>209630426</v>
      </c>
      <c r="G21" s="216">
        <v>209630426</v>
      </c>
      <c r="H21" s="216">
        <v>0</v>
      </c>
      <c r="I21" s="216">
        <v>94295831</v>
      </c>
      <c r="J21" s="216">
        <v>0</v>
      </c>
      <c r="K21" s="216">
        <v>115334595</v>
      </c>
      <c r="L21" s="216">
        <v>115334595</v>
      </c>
      <c r="M21" s="216">
        <v>0</v>
      </c>
      <c r="N21" s="216">
        <v>0</v>
      </c>
      <c r="O21" s="92">
        <f t="shared" si="0"/>
        <v>0.55018060689339054</v>
      </c>
      <c r="P21" s="93"/>
      <c r="Q21" s="93"/>
      <c r="R21" s="92"/>
    </row>
    <row r="22" spans="1:18" s="95" customFormat="1" x14ac:dyDescent="0.2">
      <c r="A22" s="215" t="s">
        <v>403</v>
      </c>
      <c r="B22" s="215" t="s">
        <v>396</v>
      </c>
      <c r="C22" s="215" t="s">
        <v>88</v>
      </c>
      <c r="D22" s="215" t="s">
        <v>376</v>
      </c>
      <c r="E22" s="216">
        <v>13813446</v>
      </c>
      <c r="F22" s="216">
        <v>11331375</v>
      </c>
      <c r="G22" s="216">
        <v>11331375</v>
      </c>
      <c r="H22" s="216">
        <v>0</v>
      </c>
      <c r="I22" s="216">
        <v>5097230</v>
      </c>
      <c r="J22" s="216">
        <v>0</v>
      </c>
      <c r="K22" s="216">
        <v>6234145</v>
      </c>
      <c r="L22" s="216">
        <v>6234145</v>
      </c>
      <c r="M22" s="216">
        <v>0</v>
      </c>
      <c r="N22" s="216">
        <v>0</v>
      </c>
      <c r="O22" s="92">
        <f t="shared" si="0"/>
        <v>0.55016668321364348</v>
      </c>
      <c r="P22" s="93"/>
      <c r="Q22" s="93"/>
      <c r="R22" s="92"/>
    </row>
    <row r="23" spans="1:18" s="95" customFormat="1" x14ac:dyDescent="0.2">
      <c r="A23" s="215" t="s">
        <v>403</v>
      </c>
      <c r="B23" s="215" t="s">
        <v>396</v>
      </c>
      <c r="C23" s="215" t="s">
        <v>89</v>
      </c>
      <c r="D23" s="215" t="s">
        <v>90</v>
      </c>
      <c r="E23" s="216">
        <v>269362213</v>
      </c>
      <c r="F23" s="216">
        <v>220961801</v>
      </c>
      <c r="G23" s="216">
        <v>220961801</v>
      </c>
      <c r="H23" s="216">
        <v>0</v>
      </c>
      <c r="I23" s="216">
        <v>114772964</v>
      </c>
      <c r="J23" s="216">
        <v>0</v>
      </c>
      <c r="K23" s="216">
        <v>106188837</v>
      </c>
      <c r="L23" s="216">
        <v>106188837</v>
      </c>
      <c r="M23" s="216">
        <v>0</v>
      </c>
      <c r="N23" s="216">
        <v>0</v>
      </c>
      <c r="O23" s="92">
        <f t="shared" si="0"/>
        <v>0.48057554074697284</v>
      </c>
      <c r="P23" s="93"/>
      <c r="Q23" s="93"/>
      <c r="R23" s="92"/>
    </row>
    <row r="24" spans="1:18" s="95" customFormat="1" x14ac:dyDescent="0.2">
      <c r="A24" s="215" t="s">
        <v>403</v>
      </c>
      <c r="B24" s="215" t="s">
        <v>396</v>
      </c>
      <c r="C24" s="215" t="s">
        <v>95</v>
      </c>
      <c r="D24" s="215" t="s">
        <v>408</v>
      </c>
      <c r="E24" s="216">
        <v>145041192</v>
      </c>
      <c r="F24" s="216">
        <v>118979431</v>
      </c>
      <c r="G24" s="216">
        <v>118979431</v>
      </c>
      <c r="H24" s="216">
        <v>0</v>
      </c>
      <c r="I24" s="216">
        <v>68898845</v>
      </c>
      <c r="J24" s="216">
        <v>0</v>
      </c>
      <c r="K24" s="216">
        <v>50080586</v>
      </c>
      <c r="L24" s="216">
        <v>50080586</v>
      </c>
      <c r="M24" s="216">
        <v>0</v>
      </c>
      <c r="N24" s="216">
        <v>0</v>
      </c>
      <c r="O24" s="92">
        <f t="shared" si="0"/>
        <v>0.42091801565263831</v>
      </c>
      <c r="P24" s="93"/>
      <c r="Q24" s="93"/>
      <c r="R24" s="92"/>
    </row>
    <row r="25" spans="1:18" s="95" customFormat="1" x14ac:dyDescent="0.2">
      <c r="A25" s="215" t="s">
        <v>403</v>
      </c>
      <c r="B25" s="215" t="s">
        <v>396</v>
      </c>
      <c r="C25" s="215" t="s">
        <v>100</v>
      </c>
      <c r="D25" s="215" t="s">
        <v>409</v>
      </c>
      <c r="E25" s="216">
        <v>41440340</v>
      </c>
      <c r="F25" s="216">
        <v>33994123</v>
      </c>
      <c r="G25" s="216">
        <v>33994123</v>
      </c>
      <c r="H25" s="216">
        <v>0</v>
      </c>
      <c r="I25" s="216">
        <v>15291309</v>
      </c>
      <c r="J25" s="216">
        <v>0</v>
      </c>
      <c r="K25" s="216">
        <v>18702814</v>
      </c>
      <c r="L25" s="216">
        <v>18702814</v>
      </c>
      <c r="M25" s="216">
        <v>0</v>
      </c>
      <c r="N25" s="216">
        <v>0</v>
      </c>
      <c r="O25" s="92">
        <f t="shared" si="0"/>
        <v>0.55017786456794315</v>
      </c>
      <c r="P25" s="93"/>
      <c r="Q25" s="93"/>
      <c r="R25" s="92"/>
    </row>
    <row r="26" spans="1:18" s="95" customFormat="1" x14ac:dyDescent="0.2">
      <c r="A26" s="215" t="s">
        <v>403</v>
      </c>
      <c r="B26" s="215" t="s">
        <v>396</v>
      </c>
      <c r="C26" s="215" t="s">
        <v>105</v>
      </c>
      <c r="D26" s="215" t="s">
        <v>410</v>
      </c>
      <c r="E26" s="216">
        <v>82880681</v>
      </c>
      <c r="F26" s="216">
        <v>67988247</v>
      </c>
      <c r="G26" s="216">
        <v>67988247</v>
      </c>
      <c r="H26" s="216">
        <v>0</v>
      </c>
      <c r="I26" s="216">
        <v>30582810</v>
      </c>
      <c r="J26" s="216">
        <v>0</v>
      </c>
      <c r="K26" s="216">
        <v>37405437</v>
      </c>
      <c r="L26" s="216">
        <v>37405437</v>
      </c>
      <c r="M26" s="216">
        <v>0</v>
      </c>
      <c r="N26" s="216">
        <v>0</v>
      </c>
      <c r="O26" s="92">
        <f t="shared" si="0"/>
        <v>0.55017504716660803</v>
      </c>
      <c r="P26" s="93"/>
      <c r="Q26" s="93"/>
      <c r="R26" s="92"/>
    </row>
    <row r="27" spans="1:18" s="91" customFormat="1" x14ac:dyDescent="0.2">
      <c r="A27" s="213" t="s">
        <v>403</v>
      </c>
      <c r="B27" s="213" t="s">
        <v>396</v>
      </c>
      <c r="C27" s="213" t="s">
        <v>108</v>
      </c>
      <c r="D27" s="213" t="s">
        <v>109</v>
      </c>
      <c r="E27" s="214">
        <v>509390109</v>
      </c>
      <c r="F27" s="214">
        <v>392437263</v>
      </c>
      <c r="G27" s="214">
        <v>365132715</v>
      </c>
      <c r="H27" s="214">
        <v>29610127.890000001</v>
      </c>
      <c r="I27" s="214">
        <v>63404806.039999999</v>
      </c>
      <c r="J27" s="214">
        <v>15080440.029999999</v>
      </c>
      <c r="K27" s="214">
        <v>101991253.83</v>
      </c>
      <c r="L27" s="214">
        <v>98650066.75</v>
      </c>
      <c r="M27" s="214">
        <v>182350635.21000001</v>
      </c>
      <c r="N27" s="214">
        <v>155046087.21000001</v>
      </c>
      <c r="O27" s="92">
        <f t="shared" si="0"/>
        <v>0.25989186921324542</v>
      </c>
      <c r="P27" s="28">
        <f>+F27</f>
        <v>392437263</v>
      </c>
      <c r="Q27" s="28">
        <f>+K27</f>
        <v>101991253.83</v>
      </c>
      <c r="R27" s="96">
        <f>+Q27/P27</f>
        <v>0.25989186921324542</v>
      </c>
    </row>
    <row r="28" spans="1:18" s="95" customFormat="1" x14ac:dyDescent="0.2">
      <c r="A28" s="215" t="s">
        <v>403</v>
      </c>
      <c r="B28" s="215" t="s">
        <v>396</v>
      </c>
      <c r="C28" s="215" t="s">
        <v>110</v>
      </c>
      <c r="D28" s="215" t="s">
        <v>111</v>
      </c>
      <c r="E28" s="216">
        <v>88158000</v>
      </c>
      <c r="F28" s="216">
        <v>88158000</v>
      </c>
      <c r="G28" s="216">
        <v>84998964</v>
      </c>
      <c r="H28" s="216">
        <v>0</v>
      </c>
      <c r="I28" s="216">
        <v>12389281.35</v>
      </c>
      <c r="J28" s="216">
        <v>5695634.3799999999</v>
      </c>
      <c r="K28" s="216">
        <v>35342081.469999999</v>
      </c>
      <c r="L28" s="216">
        <v>34863841.969999999</v>
      </c>
      <c r="M28" s="216">
        <v>34731002.799999997</v>
      </c>
      <c r="N28" s="216">
        <v>31571966.800000001</v>
      </c>
      <c r="O28" s="92">
        <f t="shared" si="0"/>
        <v>0.40089477381519545</v>
      </c>
      <c r="P28" s="93">
        <f>+F28</f>
        <v>88158000</v>
      </c>
      <c r="Q28" s="93">
        <f t="shared" ref="Q28:Q74" si="1">+K28</f>
        <v>35342081.469999999</v>
      </c>
      <c r="R28" s="92">
        <f t="shared" ref="R28:R76" si="2">+Q28/P28</f>
        <v>0.40089477381519545</v>
      </c>
    </row>
    <row r="29" spans="1:18" s="91" customFormat="1" x14ac:dyDescent="0.2">
      <c r="A29" s="215" t="s">
        <v>403</v>
      </c>
      <c r="B29" s="215" t="s">
        <v>396</v>
      </c>
      <c r="C29" s="215" t="s">
        <v>112</v>
      </c>
      <c r="D29" s="215" t="s">
        <v>113</v>
      </c>
      <c r="E29" s="216">
        <v>88158000</v>
      </c>
      <c r="F29" s="216">
        <v>88158000</v>
      </c>
      <c r="G29" s="216">
        <v>84998964</v>
      </c>
      <c r="H29" s="216">
        <v>0</v>
      </c>
      <c r="I29" s="216">
        <v>12389281.35</v>
      </c>
      <c r="J29" s="216">
        <v>5695634.3799999999</v>
      </c>
      <c r="K29" s="216">
        <v>35342081.469999999</v>
      </c>
      <c r="L29" s="216">
        <v>34863841.969999999</v>
      </c>
      <c r="M29" s="216">
        <v>34731002.799999997</v>
      </c>
      <c r="N29" s="216">
        <v>31571966.800000001</v>
      </c>
      <c r="O29" s="92">
        <f t="shared" si="0"/>
        <v>0.40089477381519545</v>
      </c>
      <c r="P29" s="93">
        <f t="shared" ref="P29:P77" si="3">+F29</f>
        <v>88158000</v>
      </c>
      <c r="Q29" s="93">
        <f t="shared" si="1"/>
        <v>35342081.469999999</v>
      </c>
      <c r="R29" s="92">
        <f t="shared" si="2"/>
        <v>0.40089477381519545</v>
      </c>
    </row>
    <row r="30" spans="1:18" s="95" customFormat="1" x14ac:dyDescent="0.2">
      <c r="A30" s="215" t="s">
        <v>403</v>
      </c>
      <c r="B30" s="215" t="s">
        <v>396</v>
      </c>
      <c r="C30" s="215" t="s">
        <v>120</v>
      </c>
      <c r="D30" s="215" t="s">
        <v>121</v>
      </c>
      <c r="E30" s="216">
        <v>21995749</v>
      </c>
      <c r="F30" s="216">
        <v>21479774</v>
      </c>
      <c r="G30" s="216">
        <v>21479774</v>
      </c>
      <c r="H30" s="216">
        <v>0</v>
      </c>
      <c r="I30" s="216">
        <v>2438138.6800000002</v>
      </c>
      <c r="J30" s="216">
        <v>0</v>
      </c>
      <c r="K30" s="216">
        <v>6005761.3200000003</v>
      </c>
      <c r="L30" s="216">
        <v>6005761.3200000003</v>
      </c>
      <c r="M30" s="216">
        <v>13035874</v>
      </c>
      <c r="N30" s="216">
        <v>13035874</v>
      </c>
      <c r="O30" s="92">
        <f t="shared" si="0"/>
        <v>0.27960076861143884</v>
      </c>
      <c r="P30" s="93">
        <f t="shared" si="3"/>
        <v>21479774</v>
      </c>
      <c r="Q30" s="93">
        <f t="shared" si="1"/>
        <v>6005761.3200000003</v>
      </c>
      <c r="R30" s="92">
        <f t="shared" si="2"/>
        <v>0.27960076861143884</v>
      </c>
    </row>
    <row r="31" spans="1:18" s="95" customFormat="1" x14ac:dyDescent="0.2">
      <c r="A31" s="215" t="s">
        <v>403</v>
      </c>
      <c r="B31" s="215" t="s">
        <v>396</v>
      </c>
      <c r="C31" s="215" t="s">
        <v>122</v>
      </c>
      <c r="D31" s="215" t="s">
        <v>123</v>
      </c>
      <c r="E31" s="216">
        <v>4454495</v>
      </c>
      <c r="F31" s="216">
        <v>4454495</v>
      </c>
      <c r="G31" s="216">
        <v>4454495</v>
      </c>
      <c r="H31" s="216">
        <v>0</v>
      </c>
      <c r="I31" s="216">
        <v>195116</v>
      </c>
      <c r="J31" s="216">
        <v>0</v>
      </c>
      <c r="K31" s="216">
        <v>549784</v>
      </c>
      <c r="L31" s="216">
        <v>549784</v>
      </c>
      <c r="M31" s="216">
        <v>3709595</v>
      </c>
      <c r="N31" s="216">
        <v>3709595</v>
      </c>
      <c r="O31" s="92">
        <f t="shared" si="0"/>
        <v>0.12342229590559649</v>
      </c>
      <c r="P31" s="93">
        <f t="shared" si="3"/>
        <v>4454495</v>
      </c>
      <c r="Q31" s="93">
        <f t="shared" si="1"/>
        <v>549784</v>
      </c>
      <c r="R31" s="92">
        <f t="shared" si="2"/>
        <v>0.12342229590559649</v>
      </c>
    </row>
    <row r="32" spans="1:18" s="95" customFormat="1" x14ac:dyDescent="0.2">
      <c r="A32" s="215" t="s">
        <v>403</v>
      </c>
      <c r="B32" s="215" t="s">
        <v>396</v>
      </c>
      <c r="C32" s="215" t="s">
        <v>124</v>
      </c>
      <c r="D32" s="215" t="s">
        <v>125</v>
      </c>
      <c r="E32" s="216">
        <v>11439000</v>
      </c>
      <c r="F32" s="216">
        <v>11439000</v>
      </c>
      <c r="G32" s="216">
        <v>11439000</v>
      </c>
      <c r="H32" s="216">
        <v>0</v>
      </c>
      <c r="I32" s="216">
        <v>1434526.94</v>
      </c>
      <c r="J32" s="216">
        <v>0</v>
      </c>
      <c r="K32" s="216">
        <v>3722273.06</v>
      </c>
      <c r="L32" s="216">
        <v>3722273.06</v>
      </c>
      <c r="M32" s="216">
        <v>6282200</v>
      </c>
      <c r="N32" s="216">
        <v>6282200</v>
      </c>
      <c r="O32" s="92">
        <f t="shared" si="0"/>
        <v>0.32540196345834427</v>
      </c>
      <c r="P32" s="93">
        <f t="shared" si="3"/>
        <v>11439000</v>
      </c>
      <c r="Q32" s="93">
        <f t="shared" si="1"/>
        <v>3722273.06</v>
      </c>
      <c r="R32" s="92">
        <f t="shared" si="2"/>
        <v>0.32540196345834427</v>
      </c>
    </row>
    <row r="33" spans="1:18" s="103" customFormat="1" x14ac:dyDescent="0.2">
      <c r="A33" s="215" t="s">
        <v>403</v>
      </c>
      <c r="B33" s="215" t="s">
        <v>396</v>
      </c>
      <c r="C33" s="215" t="s">
        <v>126</v>
      </c>
      <c r="D33" s="215" t="s">
        <v>127</v>
      </c>
      <c r="E33" s="216">
        <v>765600</v>
      </c>
      <c r="F33" s="216">
        <v>419125</v>
      </c>
      <c r="G33" s="216">
        <v>419125</v>
      </c>
      <c r="H33" s="216">
        <v>0</v>
      </c>
      <c r="I33" s="216">
        <v>72650</v>
      </c>
      <c r="J33" s="216">
        <v>0</v>
      </c>
      <c r="K33" s="216">
        <v>0</v>
      </c>
      <c r="L33" s="216">
        <v>0</v>
      </c>
      <c r="M33" s="216">
        <v>346475</v>
      </c>
      <c r="N33" s="216">
        <v>346475</v>
      </c>
      <c r="O33" s="92">
        <f t="shared" si="0"/>
        <v>0</v>
      </c>
      <c r="P33" s="93">
        <f t="shared" si="3"/>
        <v>419125</v>
      </c>
      <c r="Q33" s="93">
        <f t="shared" si="1"/>
        <v>0</v>
      </c>
      <c r="R33" s="92">
        <f t="shared" si="2"/>
        <v>0</v>
      </c>
    </row>
    <row r="34" spans="1:18" s="102" customFormat="1" x14ac:dyDescent="0.2">
      <c r="A34" s="215" t="s">
        <v>403</v>
      </c>
      <c r="B34" s="215" t="s">
        <v>396</v>
      </c>
      <c r="C34" s="215" t="s">
        <v>128</v>
      </c>
      <c r="D34" s="215" t="s">
        <v>129</v>
      </c>
      <c r="E34" s="216">
        <v>5167154</v>
      </c>
      <c r="F34" s="216">
        <v>5167154</v>
      </c>
      <c r="G34" s="216">
        <v>5167154</v>
      </c>
      <c r="H34" s="216">
        <v>0</v>
      </c>
      <c r="I34" s="216">
        <v>735845.74</v>
      </c>
      <c r="J34" s="216">
        <v>0</v>
      </c>
      <c r="K34" s="216">
        <v>1733704.26</v>
      </c>
      <c r="L34" s="216">
        <v>1733704.26</v>
      </c>
      <c r="M34" s="216">
        <v>2697604</v>
      </c>
      <c r="N34" s="216">
        <v>2697604</v>
      </c>
      <c r="O34" s="92">
        <f t="shared" si="0"/>
        <v>0.33552401573477392</v>
      </c>
      <c r="P34" s="93">
        <f t="shared" si="3"/>
        <v>5167154</v>
      </c>
      <c r="Q34" s="93">
        <f t="shared" si="1"/>
        <v>1733704.26</v>
      </c>
      <c r="R34" s="92">
        <f t="shared" si="2"/>
        <v>0.33552401573477392</v>
      </c>
    </row>
    <row r="35" spans="1:18" s="102" customFormat="1" x14ac:dyDescent="0.2">
      <c r="A35" s="215" t="s">
        <v>403</v>
      </c>
      <c r="B35" s="215" t="s">
        <v>396</v>
      </c>
      <c r="C35" s="215" t="s">
        <v>130</v>
      </c>
      <c r="D35" s="215" t="s">
        <v>131</v>
      </c>
      <c r="E35" s="216">
        <v>169500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92">
        <v>0</v>
      </c>
      <c r="P35" s="93">
        <f t="shared" si="3"/>
        <v>0</v>
      </c>
      <c r="Q35" s="93">
        <f t="shared" si="1"/>
        <v>0</v>
      </c>
      <c r="R35" s="92">
        <v>0</v>
      </c>
    </row>
    <row r="36" spans="1:18" s="102" customFormat="1" x14ac:dyDescent="0.2">
      <c r="A36" s="215" t="s">
        <v>403</v>
      </c>
      <c r="B36" s="215" t="s">
        <v>396</v>
      </c>
      <c r="C36" s="215" t="s">
        <v>132</v>
      </c>
      <c r="D36" s="215" t="s">
        <v>133</v>
      </c>
      <c r="E36" s="216">
        <v>89056500</v>
      </c>
      <c r="F36" s="216">
        <v>68856500</v>
      </c>
      <c r="G36" s="216">
        <v>68788750</v>
      </c>
      <c r="H36" s="216">
        <v>29610127.890000001</v>
      </c>
      <c r="I36" s="216">
        <v>28277007</v>
      </c>
      <c r="J36" s="216">
        <v>0</v>
      </c>
      <c r="K36" s="216">
        <v>10833649</v>
      </c>
      <c r="L36" s="216">
        <v>10833649</v>
      </c>
      <c r="M36" s="216">
        <v>135716.10999999999</v>
      </c>
      <c r="N36" s="216">
        <v>67966.11</v>
      </c>
      <c r="O36" s="92">
        <f t="shared" si="0"/>
        <v>0.15733662036263824</v>
      </c>
      <c r="P36" s="93">
        <f t="shared" si="3"/>
        <v>68856500</v>
      </c>
      <c r="Q36" s="93">
        <f t="shared" si="1"/>
        <v>10833649</v>
      </c>
      <c r="R36" s="92">
        <f t="shared" si="2"/>
        <v>0.15733662036263824</v>
      </c>
    </row>
    <row r="37" spans="1:18" s="102" customFormat="1" x14ac:dyDescent="0.2">
      <c r="A37" s="215" t="s">
        <v>403</v>
      </c>
      <c r="B37" s="215" t="s">
        <v>396</v>
      </c>
      <c r="C37" s="215" t="s">
        <v>134</v>
      </c>
      <c r="D37" s="215" t="s">
        <v>135</v>
      </c>
      <c r="E37" s="216">
        <v>56500</v>
      </c>
      <c r="F37" s="216">
        <v>56500</v>
      </c>
      <c r="G37" s="216">
        <v>28250</v>
      </c>
      <c r="H37" s="216">
        <v>0</v>
      </c>
      <c r="I37" s="216">
        <v>0</v>
      </c>
      <c r="J37" s="216">
        <v>0</v>
      </c>
      <c r="K37" s="216">
        <v>0</v>
      </c>
      <c r="L37" s="216">
        <v>0</v>
      </c>
      <c r="M37" s="216">
        <v>56500</v>
      </c>
      <c r="N37" s="216">
        <v>28250</v>
      </c>
      <c r="O37" s="92">
        <f t="shared" si="0"/>
        <v>0</v>
      </c>
      <c r="P37" s="93">
        <f t="shared" si="3"/>
        <v>56500</v>
      </c>
      <c r="Q37" s="93">
        <f t="shared" si="1"/>
        <v>0</v>
      </c>
      <c r="R37" s="92">
        <f t="shared" si="2"/>
        <v>0</v>
      </c>
    </row>
    <row r="38" spans="1:18" s="102" customFormat="1" x14ac:dyDescent="0.2">
      <c r="A38" s="215" t="s">
        <v>403</v>
      </c>
      <c r="B38" s="215" t="s">
        <v>396</v>
      </c>
      <c r="C38" s="215" t="s">
        <v>136</v>
      </c>
      <c r="D38" s="215" t="s">
        <v>137</v>
      </c>
      <c r="E38" s="216">
        <v>4000000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3"/>
        <v>0</v>
      </c>
      <c r="Q38" s="93">
        <f t="shared" si="1"/>
        <v>0</v>
      </c>
      <c r="R38" s="92">
        <v>0</v>
      </c>
    </row>
    <row r="39" spans="1:18" s="102" customFormat="1" x14ac:dyDescent="0.2">
      <c r="A39" s="215" t="s">
        <v>403</v>
      </c>
      <c r="B39" s="215" t="s">
        <v>396</v>
      </c>
      <c r="C39" s="215" t="s">
        <v>140</v>
      </c>
      <c r="D39" s="215" t="s">
        <v>141</v>
      </c>
      <c r="E39" s="216">
        <v>85000000</v>
      </c>
      <c r="F39" s="216">
        <v>68800000</v>
      </c>
      <c r="G39" s="216">
        <v>68760500</v>
      </c>
      <c r="H39" s="216">
        <v>29610127.890000001</v>
      </c>
      <c r="I39" s="216">
        <v>28277007</v>
      </c>
      <c r="J39" s="216">
        <v>0</v>
      </c>
      <c r="K39" s="216">
        <v>10833649</v>
      </c>
      <c r="L39" s="216">
        <v>10833649</v>
      </c>
      <c r="M39" s="216">
        <v>79216.11</v>
      </c>
      <c r="N39" s="216">
        <v>39716.11</v>
      </c>
      <c r="O39" s="92">
        <v>0</v>
      </c>
      <c r="P39" s="93">
        <f t="shared" si="3"/>
        <v>68800000</v>
      </c>
      <c r="Q39" s="93">
        <f t="shared" si="1"/>
        <v>10833649</v>
      </c>
      <c r="R39" s="92">
        <v>0</v>
      </c>
    </row>
    <row r="40" spans="1:18" s="102" customFormat="1" x14ac:dyDescent="0.2">
      <c r="A40" s="215" t="s">
        <v>403</v>
      </c>
      <c r="B40" s="215" t="s">
        <v>396</v>
      </c>
      <c r="C40" s="215" t="s">
        <v>146</v>
      </c>
      <c r="D40" s="215" t="s">
        <v>147</v>
      </c>
      <c r="E40" s="216">
        <v>193897760</v>
      </c>
      <c r="F40" s="216">
        <v>131352860</v>
      </c>
      <c r="G40" s="216">
        <v>127549060</v>
      </c>
      <c r="H40" s="216">
        <v>0</v>
      </c>
      <c r="I40" s="216">
        <v>4954131.24</v>
      </c>
      <c r="J40" s="216">
        <v>9384805.6500000004</v>
      </c>
      <c r="K40" s="216">
        <v>42588479.380000003</v>
      </c>
      <c r="L40" s="216">
        <v>39725531.799999997</v>
      </c>
      <c r="M40" s="216">
        <v>74425443.730000004</v>
      </c>
      <c r="N40" s="216">
        <v>70621643.730000004</v>
      </c>
      <c r="O40" s="92">
        <f t="shared" si="0"/>
        <v>0.3242295552605402</v>
      </c>
      <c r="P40" s="93">
        <f t="shared" si="3"/>
        <v>131352860</v>
      </c>
      <c r="Q40" s="93">
        <f t="shared" si="1"/>
        <v>42588479.380000003</v>
      </c>
      <c r="R40" s="92">
        <f t="shared" si="2"/>
        <v>0.3242295552605402</v>
      </c>
    </row>
    <row r="41" spans="1:18" s="102" customFormat="1" x14ac:dyDescent="0.2">
      <c r="A41" s="215" t="s">
        <v>403</v>
      </c>
      <c r="B41" s="215" t="s">
        <v>396</v>
      </c>
      <c r="C41" s="215" t="s">
        <v>150</v>
      </c>
      <c r="D41" s="215" t="s">
        <v>384</v>
      </c>
      <c r="E41" s="216">
        <v>88000000</v>
      </c>
      <c r="F41" s="216">
        <v>26254600</v>
      </c>
      <c r="G41" s="216">
        <v>26046800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26254600</v>
      </c>
      <c r="N41" s="216">
        <v>26046800</v>
      </c>
      <c r="O41" s="92">
        <f t="shared" si="0"/>
        <v>0</v>
      </c>
      <c r="P41" s="93">
        <f t="shared" si="3"/>
        <v>26254600</v>
      </c>
      <c r="Q41" s="93">
        <f t="shared" si="1"/>
        <v>0</v>
      </c>
      <c r="R41" s="92">
        <f t="shared" si="2"/>
        <v>0</v>
      </c>
    </row>
    <row r="42" spans="1:18" s="102" customFormat="1" x14ac:dyDescent="0.2">
      <c r="A42" s="215" t="s">
        <v>403</v>
      </c>
      <c r="B42" s="215" t="s">
        <v>396</v>
      </c>
      <c r="C42" s="215" t="s">
        <v>153</v>
      </c>
      <c r="D42" s="215" t="s">
        <v>385</v>
      </c>
      <c r="E42" s="216">
        <v>791000</v>
      </c>
      <c r="F42" s="216">
        <v>395500</v>
      </c>
      <c r="G42" s="216">
        <v>395500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395500</v>
      </c>
      <c r="N42" s="216">
        <v>395500</v>
      </c>
      <c r="O42" s="92">
        <f t="shared" si="0"/>
        <v>0</v>
      </c>
      <c r="P42" s="93">
        <f t="shared" si="3"/>
        <v>395500</v>
      </c>
      <c r="Q42" s="93">
        <f t="shared" si="1"/>
        <v>0</v>
      </c>
      <c r="R42" s="92">
        <f t="shared" si="2"/>
        <v>0</v>
      </c>
    </row>
    <row r="43" spans="1:18" s="102" customFormat="1" x14ac:dyDescent="0.2">
      <c r="A43" s="215" t="s">
        <v>403</v>
      </c>
      <c r="B43" s="215" t="s">
        <v>396</v>
      </c>
      <c r="C43" s="215" t="s">
        <v>154</v>
      </c>
      <c r="D43" s="215" t="s">
        <v>155</v>
      </c>
      <c r="E43" s="216">
        <v>101106760</v>
      </c>
      <c r="F43" s="216">
        <v>104622760</v>
      </c>
      <c r="G43" s="216">
        <v>101106760</v>
      </c>
      <c r="H43" s="216">
        <v>0</v>
      </c>
      <c r="I43" s="216">
        <v>4954131.24</v>
      </c>
      <c r="J43" s="216">
        <v>9384805.6500000004</v>
      </c>
      <c r="K43" s="216">
        <v>42588479.380000003</v>
      </c>
      <c r="L43" s="216">
        <v>39725531.799999997</v>
      </c>
      <c r="M43" s="216">
        <v>47695343.729999997</v>
      </c>
      <c r="N43" s="216">
        <v>44179343.729999997</v>
      </c>
      <c r="O43" s="92">
        <f t="shared" si="0"/>
        <v>0.40706706055164288</v>
      </c>
      <c r="P43" s="93">
        <f t="shared" si="3"/>
        <v>104622760</v>
      </c>
      <c r="Q43" s="93">
        <f t="shared" si="1"/>
        <v>42588479.380000003</v>
      </c>
      <c r="R43" s="92">
        <f t="shared" si="2"/>
        <v>0.40706706055164288</v>
      </c>
    </row>
    <row r="44" spans="1:18" s="102" customFormat="1" x14ac:dyDescent="0.2">
      <c r="A44" s="215" t="s">
        <v>403</v>
      </c>
      <c r="B44" s="215" t="s">
        <v>396</v>
      </c>
      <c r="C44" s="215" t="s">
        <v>156</v>
      </c>
      <c r="D44" s="215" t="s">
        <v>157</v>
      </c>
      <c r="E44" s="216">
        <v>4000000</v>
      </c>
      <c r="F44" s="216">
        <v>80000</v>
      </c>
      <c r="G44" s="216">
        <v>0</v>
      </c>
      <c r="H44" s="216">
        <v>0</v>
      </c>
      <c r="I44" s="216">
        <v>0</v>
      </c>
      <c r="J44" s="216">
        <v>0</v>
      </c>
      <c r="K44" s="216">
        <v>0</v>
      </c>
      <c r="L44" s="216">
        <v>0</v>
      </c>
      <c r="M44" s="216">
        <v>80000</v>
      </c>
      <c r="N44" s="216">
        <v>0</v>
      </c>
      <c r="O44" s="92">
        <f t="shared" si="0"/>
        <v>0</v>
      </c>
      <c r="P44" s="93">
        <f t="shared" si="3"/>
        <v>80000</v>
      </c>
      <c r="Q44" s="93">
        <f t="shared" si="1"/>
        <v>0</v>
      </c>
      <c r="R44" s="92">
        <f t="shared" si="2"/>
        <v>0</v>
      </c>
    </row>
    <row r="45" spans="1:18" s="102" customFormat="1" x14ac:dyDescent="0.2">
      <c r="A45" s="215" t="s">
        <v>403</v>
      </c>
      <c r="B45" s="215" t="s">
        <v>396</v>
      </c>
      <c r="C45" s="215" t="s">
        <v>158</v>
      </c>
      <c r="D45" s="215" t="s">
        <v>159</v>
      </c>
      <c r="E45" s="216">
        <v>96290100</v>
      </c>
      <c r="F45" s="216">
        <v>66711541</v>
      </c>
      <c r="G45" s="216">
        <v>51333458</v>
      </c>
      <c r="H45" s="216">
        <v>0</v>
      </c>
      <c r="I45" s="216">
        <v>13527479.800000001</v>
      </c>
      <c r="J45" s="216">
        <v>0</v>
      </c>
      <c r="K45" s="216">
        <v>3689734.32</v>
      </c>
      <c r="L45" s="216">
        <v>3689734.32</v>
      </c>
      <c r="M45" s="216">
        <v>49494326.880000003</v>
      </c>
      <c r="N45" s="216">
        <v>34116243.880000003</v>
      </c>
      <c r="O45" s="92">
        <f t="shared" si="0"/>
        <v>5.5308785626762842E-2</v>
      </c>
      <c r="P45" s="93">
        <f t="shared" si="3"/>
        <v>66711541</v>
      </c>
      <c r="Q45" s="93">
        <f t="shared" si="1"/>
        <v>3689734.32</v>
      </c>
      <c r="R45" s="92">
        <v>0</v>
      </c>
    </row>
    <row r="46" spans="1:18" s="102" customFormat="1" x14ac:dyDescent="0.2">
      <c r="A46" s="215" t="s">
        <v>403</v>
      </c>
      <c r="B46" s="215" t="s">
        <v>396</v>
      </c>
      <c r="C46" s="215" t="s">
        <v>160</v>
      </c>
      <c r="D46" s="215" t="s">
        <v>161</v>
      </c>
      <c r="E46" s="216">
        <v>60000000</v>
      </c>
      <c r="F46" s="216">
        <v>50000000</v>
      </c>
      <c r="G46" s="216">
        <v>40000000</v>
      </c>
      <c r="H46" s="216">
        <v>0</v>
      </c>
      <c r="I46" s="216">
        <v>10152239.15</v>
      </c>
      <c r="J46" s="216">
        <v>0</v>
      </c>
      <c r="K46" s="216">
        <v>2365934.3199999998</v>
      </c>
      <c r="L46" s="216">
        <v>2365934.3199999998</v>
      </c>
      <c r="M46" s="216">
        <v>37481826.530000001</v>
      </c>
      <c r="N46" s="216">
        <v>27481826.530000001</v>
      </c>
      <c r="O46" s="92">
        <f t="shared" si="0"/>
        <v>4.7318686399999997E-2</v>
      </c>
      <c r="P46" s="93">
        <f t="shared" si="3"/>
        <v>50000000</v>
      </c>
      <c r="Q46" s="93">
        <f t="shared" si="1"/>
        <v>2365934.3199999998</v>
      </c>
      <c r="R46" s="92">
        <f t="shared" si="2"/>
        <v>4.7318686399999997E-2</v>
      </c>
    </row>
    <row r="47" spans="1:18" s="102" customFormat="1" x14ac:dyDescent="0.2">
      <c r="A47" s="215" t="s">
        <v>403</v>
      </c>
      <c r="B47" s="215" t="s">
        <v>396</v>
      </c>
      <c r="C47" s="215" t="s">
        <v>162</v>
      </c>
      <c r="D47" s="215" t="s">
        <v>163</v>
      </c>
      <c r="E47" s="216">
        <v>36290100</v>
      </c>
      <c r="F47" s="216">
        <v>16711541</v>
      </c>
      <c r="G47" s="216">
        <v>11333458</v>
      </c>
      <c r="H47" s="216">
        <v>0</v>
      </c>
      <c r="I47" s="216">
        <v>3375240.65</v>
      </c>
      <c r="J47" s="216">
        <v>0</v>
      </c>
      <c r="K47" s="216">
        <v>1323800</v>
      </c>
      <c r="L47" s="216">
        <v>1323800</v>
      </c>
      <c r="M47" s="216">
        <v>12012500.35</v>
      </c>
      <c r="N47" s="216">
        <v>6634417.3499999996</v>
      </c>
      <c r="O47" s="92">
        <f t="shared" si="0"/>
        <v>7.9214717541607929E-2</v>
      </c>
      <c r="P47" s="93">
        <f t="shared" si="3"/>
        <v>16711541</v>
      </c>
      <c r="Q47" s="93">
        <f t="shared" si="1"/>
        <v>1323800</v>
      </c>
      <c r="R47" s="92">
        <f t="shared" si="2"/>
        <v>7.9214717541607929E-2</v>
      </c>
    </row>
    <row r="48" spans="1:18" s="102" customFormat="1" x14ac:dyDescent="0.2">
      <c r="A48" s="215" t="s">
        <v>403</v>
      </c>
      <c r="B48" s="215" t="s">
        <v>396</v>
      </c>
      <c r="C48" s="215" t="s">
        <v>168</v>
      </c>
      <c r="D48" s="215" t="s">
        <v>169</v>
      </c>
      <c r="E48" s="216">
        <v>3616000</v>
      </c>
      <c r="F48" s="216">
        <v>3616000</v>
      </c>
      <c r="G48" s="216">
        <v>2813490</v>
      </c>
      <c r="H48" s="216">
        <v>0</v>
      </c>
      <c r="I48" s="216">
        <v>0</v>
      </c>
      <c r="J48" s="216">
        <v>0</v>
      </c>
      <c r="K48" s="216">
        <v>2010979.14</v>
      </c>
      <c r="L48" s="216">
        <v>2010979.14</v>
      </c>
      <c r="M48" s="216">
        <v>1605020.86</v>
      </c>
      <c r="N48" s="216">
        <v>802510.86</v>
      </c>
      <c r="O48" s="92">
        <f t="shared" si="0"/>
        <v>0.55613361172566367</v>
      </c>
      <c r="P48" s="93">
        <f t="shared" si="3"/>
        <v>3616000</v>
      </c>
      <c r="Q48" s="93">
        <f t="shared" si="1"/>
        <v>2010979.14</v>
      </c>
      <c r="R48" s="92">
        <f t="shared" si="2"/>
        <v>0.55613361172566367</v>
      </c>
    </row>
    <row r="49" spans="1:18" s="102" customFormat="1" x14ac:dyDescent="0.2">
      <c r="A49" s="215" t="s">
        <v>403</v>
      </c>
      <c r="B49" s="215" t="s">
        <v>396</v>
      </c>
      <c r="C49" s="215" t="s">
        <v>170</v>
      </c>
      <c r="D49" s="215" t="s">
        <v>171</v>
      </c>
      <c r="E49" s="216">
        <v>3616000</v>
      </c>
      <c r="F49" s="216">
        <v>3616000</v>
      </c>
      <c r="G49" s="216">
        <v>2813490</v>
      </c>
      <c r="H49" s="216">
        <v>0</v>
      </c>
      <c r="I49" s="216">
        <v>0</v>
      </c>
      <c r="J49" s="216">
        <v>0</v>
      </c>
      <c r="K49" s="216">
        <v>2010979.14</v>
      </c>
      <c r="L49" s="216">
        <v>2010979.14</v>
      </c>
      <c r="M49" s="216">
        <v>1605020.86</v>
      </c>
      <c r="N49" s="216">
        <v>802510.86</v>
      </c>
      <c r="O49" s="92">
        <f t="shared" si="0"/>
        <v>0.55613361172566367</v>
      </c>
      <c r="P49" s="93">
        <f t="shared" si="3"/>
        <v>3616000</v>
      </c>
      <c r="Q49" s="93">
        <f t="shared" si="1"/>
        <v>2010979.14</v>
      </c>
      <c r="R49" s="92">
        <f t="shared" si="2"/>
        <v>0.55613361172566367</v>
      </c>
    </row>
    <row r="50" spans="1:18" s="102" customFormat="1" x14ac:dyDescent="0.2">
      <c r="A50" s="215" t="s">
        <v>403</v>
      </c>
      <c r="B50" s="215" t="s">
        <v>396</v>
      </c>
      <c r="C50" s="215" t="s">
        <v>180</v>
      </c>
      <c r="D50" s="215" t="s">
        <v>181</v>
      </c>
      <c r="E50" s="216">
        <v>15981000</v>
      </c>
      <c r="F50" s="216">
        <v>11867588</v>
      </c>
      <c r="G50" s="216">
        <v>7810294</v>
      </c>
      <c r="H50" s="216">
        <v>0</v>
      </c>
      <c r="I50" s="216">
        <v>1818767.97</v>
      </c>
      <c r="J50" s="216">
        <v>0</v>
      </c>
      <c r="K50" s="216">
        <v>1220219.2</v>
      </c>
      <c r="L50" s="216">
        <v>1220219.2</v>
      </c>
      <c r="M50" s="216">
        <v>8828600.8300000001</v>
      </c>
      <c r="N50" s="216">
        <v>4771306.83</v>
      </c>
      <c r="O50" s="92">
        <f t="shared" si="0"/>
        <v>0.10281947772369583</v>
      </c>
      <c r="P50" s="93">
        <f t="shared" si="3"/>
        <v>11867588</v>
      </c>
      <c r="Q50" s="93">
        <f t="shared" si="1"/>
        <v>1220219.2</v>
      </c>
      <c r="R50" s="92">
        <f t="shared" si="2"/>
        <v>0.10281947772369583</v>
      </c>
    </row>
    <row r="51" spans="1:18" s="102" customFormat="1" x14ac:dyDescent="0.2">
      <c r="A51" s="215" t="s">
        <v>403</v>
      </c>
      <c r="B51" s="215" t="s">
        <v>396</v>
      </c>
      <c r="C51" s="215" t="s">
        <v>182</v>
      </c>
      <c r="D51" s="215" t="s">
        <v>183</v>
      </c>
      <c r="E51" s="216">
        <v>3390000</v>
      </c>
      <c r="F51" s="216">
        <v>1695000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1695000</v>
      </c>
      <c r="N51" s="216">
        <v>0</v>
      </c>
      <c r="O51" s="92">
        <f t="shared" si="0"/>
        <v>0</v>
      </c>
      <c r="P51" s="93">
        <f t="shared" si="3"/>
        <v>1695000</v>
      </c>
      <c r="Q51" s="93">
        <f t="shared" si="1"/>
        <v>0</v>
      </c>
      <c r="R51" s="92">
        <f t="shared" si="2"/>
        <v>0</v>
      </c>
    </row>
    <row r="52" spans="1:18" s="102" customFormat="1" x14ac:dyDescent="0.2">
      <c r="A52" s="215" t="s">
        <v>403</v>
      </c>
      <c r="B52" s="215" t="s">
        <v>396</v>
      </c>
      <c r="C52" s="215" t="s">
        <v>186</v>
      </c>
      <c r="D52" s="215" t="s">
        <v>187</v>
      </c>
      <c r="E52" s="216">
        <v>3700000</v>
      </c>
      <c r="F52" s="216">
        <v>2976588</v>
      </c>
      <c r="G52" s="216">
        <v>2413294</v>
      </c>
      <c r="H52" s="216">
        <v>0</v>
      </c>
      <c r="I52" s="216">
        <v>1386367.97</v>
      </c>
      <c r="J52" s="216">
        <v>0</v>
      </c>
      <c r="K52" s="216">
        <v>90219.199999999997</v>
      </c>
      <c r="L52" s="216">
        <v>90219.199999999997</v>
      </c>
      <c r="M52" s="216">
        <v>1500000.83</v>
      </c>
      <c r="N52" s="216">
        <v>936706.83</v>
      </c>
      <c r="O52" s="92">
        <f t="shared" si="0"/>
        <v>3.0309602806972279E-2</v>
      </c>
      <c r="P52" s="93">
        <f t="shared" si="3"/>
        <v>2976588</v>
      </c>
      <c r="Q52" s="93">
        <f t="shared" si="1"/>
        <v>90219.199999999997</v>
      </c>
      <c r="R52" s="92">
        <f t="shared" si="2"/>
        <v>3.0309602806972279E-2</v>
      </c>
    </row>
    <row r="53" spans="1:18" s="102" customFormat="1" x14ac:dyDescent="0.2">
      <c r="A53" s="215" t="s">
        <v>403</v>
      </c>
      <c r="B53" s="215" t="s">
        <v>396</v>
      </c>
      <c r="C53" s="215" t="s">
        <v>190</v>
      </c>
      <c r="D53" s="215" t="s">
        <v>191</v>
      </c>
      <c r="E53" s="216">
        <v>3696000</v>
      </c>
      <c r="F53" s="216">
        <v>3696000</v>
      </c>
      <c r="G53" s="216">
        <v>2772000</v>
      </c>
      <c r="H53" s="216">
        <v>0</v>
      </c>
      <c r="I53" s="216">
        <v>432400</v>
      </c>
      <c r="J53" s="216">
        <v>0</v>
      </c>
      <c r="K53" s="216">
        <v>259900</v>
      </c>
      <c r="L53" s="216">
        <v>259900</v>
      </c>
      <c r="M53" s="216">
        <v>3003700</v>
      </c>
      <c r="N53" s="216">
        <v>2079700</v>
      </c>
      <c r="O53" s="92">
        <f t="shared" si="0"/>
        <v>7.0319264069264073E-2</v>
      </c>
      <c r="P53" s="93">
        <f t="shared" si="3"/>
        <v>3696000</v>
      </c>
      <c r="Q53" s="93">
        <f t="shared" si="1"/>
        <v>259900</v>
      </c>
      <c r="R53" s="92">
        <f t="shared" si="2"/>
        <v>7.0319264069264073E-2</v>
      </c>
    </row>
    <row r="54" spans="1:18" s="102" customFormat="1" x14ac:dyDescent="0.2">
      <c r="A54" s="215" t="s">
        <v>403</v>
      </c>
      <c r="B54" s="215" t="s">
        <v>396</v>
      </c>
      <c r="C54" s="215" t="s">
        <v>192</v>
      </c>
      <c r="D54" s="215" t="s">
        <v>193</v>
      </c>
      <c r="E54" s="216">
        <v>1695000</v>
      </c>
      <c r="F54" s="216">
        <v>0</v>
      </c>
      <c r="G54" s="216">
        <v>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v>0</v>
      </c>
      <c r="P54" s="93">
        <f t="shared" si="3"/>
        <v>0</v>
      </c>
      <c r="Q54" s="93">
        <f t="shared" si="1"/>
        <v>0</v>
      </c>
      <c r="R54" s="92">
        <v>0</v>
      </c>
    </row>
    <row r="55" spans="1:18" s="102" customFormat="1" x14ac:dyDescent="0.2">
      <c r="A55" s="215" t="s">
        <v>403</v>
      </c>
      <c r="B55" s="215" t="s">
        <v>396</v>
      </c>
      <c r="C55" s="215" t="s">
        <v>194</v>
      </c>
      <c r="D55" s="215" t="s">
        <v>195</v>
      </c>
      <c r="E55" s="216">
        <v>3500000</v>
      </c>
      <c r="F55" s="216">
        <v>3500000</v>
      </c>
      <c r="G55" s="216">
        <v>2625000</v>
      </c>
      <c r="H55" s="216">
        <v>0</v>
      </c>
      <c r="I55" s="216">
        <v>0</v>
      </c>
      <c r="J55" s="216">
        <v>0</v>
      </c>
      <c r="K55" s="216">
        <v>870100</v>
      </c>
      <c r="L55" s="216">
        <v>870100</v>
      </c>
      <c r="M55" s="216">
        <v>2629900</v>
      </c>
      <c r="N55" s="216">
        <v>1754900</v>
      </c>
      <c r="O55" s="92">
        <f t="shared" si="0"/>
        <v>0.24859999999999999</v>
      </c>
      <c r="P55" s="93">
        <f t="shared" si="3"/>
        <v>3500000</v>
      </c>
      <c r="Q55" s="93">
        <f t="shared" si="1"/>
        <v>870100</v>
      </c>
      <c r="R55" s="92">
        <f t="shared" si="2"/>
        <v>0.24859999999999999</v>
      </c>
    </row>
    <row r="56" spans="1:18" s="102" customFormat="1" x14ac:dyDescent="0.2">
      <c r="A56" s="215" t="s">
        <v>403</v>
      </c>
      <c r="B56" s="215" t="s">
        <v>396</v>
      </c>
      <c r="C56" s="215" t="s">
        <v>196</v>
      </c>
      <c r="D56" s="215" t="s">
        <v>197</v>
      </c>
      <c r="E56" s="216">
        <v>350000</v>
      </c>
      <c r="F56" s="216">
        <v>350000</v>
      </c>
      <c r="G56" s="216">
        <v>325175</v>
      </c>
      <c r="H56" s="216">
        <v>0</v>
      </c>
      <c r="I56" s="216">
        <v>0</v>
      </c>
      <c r="J56" s="216">
        <v>0</v>
      </c>
      <c r="K56" s="216">
        <v>300350</v>
      </c>
      <c r="L56" s="216">
        <v>300350</v>
      </c>
      <c r="M56" s="216">
        <v>49650</v>
      </c>
      <c r="N56" s="216">
        <v>24825</v>
      </c>
      <c r="O56" s="92">
        <f t="shared" si="0"/>
        <v>0.8581428571428571</v>
      </c>
      <c r="P56" s="93">
        <f t="shared" si="3"/>
        <v>350000</v>
      </c>
      <c r="Q56" s="93">
        <f t="shared" si="1"/>
        <v>300350</v>
      </c>
      <c r="R56" s="92">
        <f t="shared" si="2"/>
        <v>0.8581428571428571</v>
      </c>
    </row>
    <row r="57" spans="1:18" s="102" customFormat="1" x14ac:dyDescent="0.2">
      <c r="A57" s="215" t="s">
        <v>403</v>
      </c>
      <c r="B57" s="215" t="s">
        <v>396</v>
      </c>
      <c r="C57" s="215" t="s">
        <v>200</v>
      </c>
      <c r="D57" s="215" t="s">
        <v>201</v>
      </c>
      <c r="E57" s="216">
        <v>350000</v>
      </c>
      <c r="F57" s="216">
        <v>350000</v>
      </c>
      <c r="G57" s="216">
        <v>325175</v>
      </c>
      <c r="H57" s="216">
        <v>0</v>
      </c>
      <c r="I57" s="216">
        <v>0</v>
      </c>
      <c r="J57" s="216">
        <v>0</v>
      </c>
      <c r="K57" s="216">
        <v>300350</v>
      </c>
      <c r="L57" s="216">
        <v>300350</v>
      </c>
      <c r="M57" s="216">
        <v>49650</v>
      </c>
      <c r="N57" s="216">
        <v>24825</v>
      </c>
      <c r="O57" s="92">
        <f t="shared" si="0"/>
        <v>0.8581428571428571</v>
      </c>
      <c r="P57" s="93">
        <f t="shared" si="3"/>
        <v>350000</v>
      </c>
      <c r="Q57" s="93">
        <f t="shared" si="1"/>
        <v>300350</v>
      </c>
      <c r="R57" s="92">
        <v>0</v>
      </c>
    </row>
    <row r="58" spans="1:18" s="102" customFormat="1" x14ac:dyDescent="0.2">
      <c r="A58" s="215" t="s">
        <v>403</v>
      </c>
      <c r="B58" s="215" t="s">
        <v>396</v>
      </c>
      <c r="C58" s="215" t="s">
        <v>202</v>
      </c>
      <c r="D58" s="215" t="s">
        <v>203</v>
      </c>
      <c r="E58" s="216">
        <v>45000</v>
      </c>
      <c r="F58" s="216">
        <v>45000</v>
      </c>
      <c r="G58" s="216">
        <v>33750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6">
        <v>45000</v>
      </c>
      <c r="N58" s="216">
        <v>33750</v>
      </c>
      <c r="O58" s="92">
        <f t="shared" si="0"/>
        <v>0</v>
      </c>
      <c r="P58" s="93">
        <f t="shared" si="3"/>
        <v>45000</v>
      </c>
      <c r="Q58" s="93">
        <f t="shared" si="1"/>
        <v>0</v>
      </c>
      <c r="R58" s="92">
        <f t="shared" si="2"/>
        <v>0</v>
      </c>
    </row>
    <row r="59" spans="1:18" s="102" customFormat="1" x14ac:dyDescent="0.2">
      <c r="A59" s="215" t="s">
        <v>403</v>
      </c>
      <c r="B59" s="215" t="s">
        <v>396</v>
      </c>
      <c r="C59" s="215" t="s">
        <v>204</v>
      </c>
      <c r="D59" s="215" t="s">
        <v>205</v>
      </c>
      <c r="E59" s="216">
        <v>45000</v>
      </c>
      <c r="F59" s="216">
        <v>45000</v>
      </c>
      <c r="G59" s="216">
        <v>33750</v>
      </c>
      <c r="H59" s="216">
        <v>0</v>
      </c>
      <c r="I59" s="216">
        <v>0</v>
      </c>
      <c r="J59" s="216">
        <v>0</v>
      </c>
      <c r="K59" s="216">
        <v>0</v>
      </c>
      <c r="L59" s="216">
        <v>0</v>
      </c>
      <c r="M59" s="216">
        <v>45000</v>
      </c>
      <c r="N59" s="216">
        <v>33750</v>
      </c>
      <c r="O59" s="92">
        <f t="shared" si="0"/>
        <v>0</v>
      </c>
      <c r="P59" s="93">
        <f t="shared" si="3"/>
        <v>45000</v>
      </c>
      <c r="Q59" s="93">
        <f t="shared" si="1"/>
        <v>0</v>
      </c>
      <c r="R59" s="92">
        <v>0</v>
      </c>
    </row>
    <row r="60" spans="1:18" s="103" customFormat="1" x14ac:dyDescent="0.2">
      <c r="A60" s="213" t="s">
        <v>403</v>
      </c>
      <c r="B60" s="213" t="s">
        <v>396</v>
      </c>
      <c r="C60" s="213" t="s">
        <v>210</v>
      </c>
      <c r="D60" s="213" t="s">
        <v>211</v>
      </c>
      <c r="E60" s="214">
        <v>10934400</v>
      </c>
      <c r="F60" s="214">
        <v>26412634</v>
      </c>
      <c r="G60" s="214">
        <v>7208276</v>
      </c>
      <c r="H60" s="214">
        <v>152550</v>
      </c>
      <c r="I60" s="214">
        <v>282527.14</v>
      </c>
      <c r="J60" s="214">
        <v>0</v>
      </c>
      <c r="K60" s="214">
        <v>1390042.03</v>
      </c>
      <c r="L60" s="214">
        <v>1390042.03</v>
      </c>
      <c r="M60" s="214">
        <v>24587514.829999998</v>
      </c>
      <c r="N60" s="214">
        <v>5383156.8300000001</v>
      </c>
      <c r="O60" s="96">
        <f t="shared" si="0"/>
        <v>5.2627921546938482E-2</v>
      </c>
      <c r="P60" s="28">
        <f>+F60</f>
        <v>26412634</v>
      </c>
      <c r="Q60" s="28">
        <f>+K60</f>
        <v>1390042.03</v>
      </c>
      <c r="R60" s="96">
        <f t="shared" si="2"/>
        <v>5.2627921546938482E-2</v>
      </c>
    </row>
    <row r="61" spans="1:18" s="102" customFormat="1" x14ac:dyDescent="0.2">
      <c r="A61" s="215" t="s">
        <v>403</v>
      </c>
      <c r="B61" s="215" t="s">
        <v>396</v>
      </c>
      <c r="C61" s="215" t="s">
        <v>212</v>
      </c>
      <c r="D61" s="215" t="s">
        <v>213</v>
      </c>
      <c r="E61" s="216">
        <v>5566900</v>
      </c>
      <c r="F61" s="216">
        <v>8066900</v>
      </c>
      <c r="G61" s="216">
        <v>4112675</v>
      </c>
      <c r="H61" s="216">
        <v>0</v>
      </c>
      <c r="I61" s="216">
        <v>53989</v>
      </c>
      <c r="J61" s="216">
        <v>0</v>
      </c>
      <c r="K61" s="216">
        <v>522011</v>
      </c>
      <c r="L61" s="216">
        <v>522011</v>
      </c>
      <c r="M61" s="216">
        <v>7490900</v>
      </c>
      <c r="N61" s="216">
        <v>3536675</v>
      </c>
      <c r="O61" s="92">
        <f t="shared" si="0"/>
        <v>6.4710235654340573E-2</v>
      </c>
      <c r="P61" s="93">
        <f t="shared" si="3"/>
        <v>8066900</v>
      </c>
      <c r="Q61" s="93">
        <f t="shared" si="1"/>
        <v>522011</v>
      </c>
      <c r="R61" s="92">
        <f t="shared" si="2"/>
        <v>6.4710235654340573E-2</v>
      </c>
    </row>
    <row r="62" spans="1:18" s="102" customFormat="1" x14ac:dyDescent="0.2">
      <c r="A62" s="215" t="s">
        <v>403</v>
      </c>
      <c r="B62" s="215" t="s">
        <v>396</v>
      </c>
      <c r="C62" s="215" t="s">
        <v>214</v>
      </c>
      <c r="D62" s="215" t="s">
        <v>215</v>
      </c>
      <c r="E62" s="216">
        <v>2500000</v>
      </c>
      <c r="F62" s="216">
        <v>2500000</v>
      </c>
      <c r="G62" s="216">
        <v>1562500</v>
      </c>
      <c r="H62" s="216">
        <v>0</v>
      </c>
      <c r="I62" s="216">
        <v>53989</v>
      </c>
      <c r="J62" s="216">
        <v>0</v>
      </c>
      <c r="K62" s="216">
        <v>522011</v>
      </c>
      <c r="L62" s="216">
        <v>522011</v>
      </c>
      <c r="M62" s="216">
        <v>1924000</v>
      </c>
      <c r="N62" s="216">
        <v>986500</v>
      </c>
      <c r="O62" s="92">
        <f t="shared" si="0"/>
        <v>0.2088044</v>
      </c>
      <c r="P62" s="93">
        <f t="shared" si="3"/>
        <v>2500000</v>
      </c>
      <c r="Q62" s="93">
        <f t="shared" si="1"/>
        <v>522011</v>
      </c>
      <c r="R62" s="92">
        <f t="shared" si="2"/>
        <v>0.2088044</v>
      </c>
    </row>
    <row r="63" spans="1:18" s="102" customFormat="1" x14ac:dyDescent="0.2">
      <c r="A63" s="215" t="s">
        <v>403</v>
      </c>
      <c r="B63" s="215" t="s">
        <v>396</v>
      </c>
      <c r="C63" s="215" t="s">
        <v>216</v>
      </c>
      <c r="D63" s="215" t="s">
        <v>217</v>
      </c>
      <c r="E63" s="216">
        <v>0</v>
      </c>
      <c r="F63" s="216">
        <v>500000</v>
      </c>
      <c r="G63" s="216">
        <v>250000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500000</v>
      </c>
      <c r="N63" s="216">
        <v>250000</v>
      </c>
      <c r="O63" s="92">
        <v>0</v>
      </c>
      <c r="P63" s="93">
        <f t="shared" si="3"/>
        <v>500000</v>
      </c>
      <c r="Q63" s="93">
        <f t="shared" si="1"/>
        <v>0</v>
      </c>
      <c r="R63" s="92">
        <v>0</v>
      </c>
    </row>
    <row r="64" spans="1:18" s="102" customFormat="1" x14ac:dyDescent="0.2">
      <c r="A64" s="215" t="s">
        <v>403</v>
      </c>
      <c r="B64" s="215" t="s">
        <v>396</v>
      </c>
      <c r="C64" s="215" t="s">
        <v>218</v>
      </c>
      <c r="D64" s="215" t="s">
        <v>219</v>
      </c>
      <c r="E64" s="216">
        <v>3066900</v>
      </c>
      <c r="F64" s="216">
        <v>5066900</v>
      </c>
      <c r="G64" s="216">
        <v>2300175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5066900</v>
      </c>
      <c r="N64" s="216">
        <v>2300175</v>
      </c>
      <c r="O64" s="92">
        <f t="shared" si="0"/>
        <v>0</v>
      </c>
      <c r="P64" s="93">
        <f t="shared" si="3"/>
        <v>5066900</v>
      </c>
      <c r="Q64" s="93">
        <f>+K64</f>
        <v>0</v>
      </c>
      <c r="R64" s="92">
        <f t="shared" si="2"/>
        <v>0</v>
      </c>
    </row>
    <row r="65" spans="1:19" s="102" customFormat="1" x14ac:dyDescent="0.2">
      <c r="A65" s="215" t="s">
        <v>403</v>
      </c>
      <c r="B65" s="215" t="s">
        <v>396</v>
      </c>
      <c r="C65" s="215" t="s">
        <v>228</v>
      </c>
      <c r="D65" s="215" t="s">
        <v>229</v>
      </c>
      <c r="E65" s="216">
        <v>0</v>
      </c>
      <c r="F65" s="216">
        <v>1929400</v>
      </c>
      <c r="G65" s="216">
        <v>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1929400</v>
      </c>
      <c r="N65" s="216">
        <v>0</v>
      </c>
      <c r="O65" s="92">
        <v>0</v>
      </c>
      <c r="P65" s="93">
        <f t="shared" si="3"/>
        <v>1929400</v>
      </c>
      <c r="Q65" s="93">
        <f t="shared" si="1"/>
        <v>0</v>
      </c>
      <c r="R65" s="92">
        <v>0</v>
      </c>
    </row>
    <row r="66" spans="1:19" s="102" customFormat="1" x14ac:dyDescent="0.2">
      <c r="A66" s="215" t="s">
        <v>403</v>
      </c>
      <c r="B66" s="215" t="s">
        <v>396</v>
      </c>
      <c r="C66" s="215" t="s">
        <v>230</v>
      </c>
      <c r="D66" s="215" t="s">
        <v>231</v>
      </c>
      <c r="E66" s="216">
        <v>0</v>
      </c>
      <c r="F66" s="216">
        <v>1484000</v>
      </c>
      <c r="G66" s="216">
        <v>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1484000</v>
      </c>
      <c r="N66" s="216">
        <v>0</v>
      </c>
      <c r="O66" s="92">
        <v>0</v>
      </c>
      <c r="P66" s="93">
        <f t="shared" si="3"/>
        <v>1484000</v>
      </c>
      <c r="Q66" s="93">
        <f t="shared" si="1"/>
        <v>0</v>
      </c>
      <c r="R66" s="92">
        <v>0</v>
      </c>
    </row>
    <row r="67" spans="1:19" s="102" customFormat="1" x14ac:dyDescent="0.2">
      <c r="A67" s="215" t="s">
        <v>403</v>
      </c>
      <c r="B67" s="215" t="s">
        <v>396</v>
      </c>
      <c r="C67" s="215" t="s">
        <v>236</v>
      </c>
      <c r="D67" s="215" t="s">
        <v>237</v>
      </c>
      <c r="E67" s="216">
        <v>0</v>
      </c>
      <c r="F67" s="216">
        <v>445400</v>
      </c>
      <c r="G67" s="216">
        <v>0</v>
      </c>
      <c r="H67" s="216">
        <v>0</v>
      </c>
      <c r="I67" s="216">
        <v>0</v>
      </c>
      <c r="J67" s="216">
        <v>0</v>
      </c>
      <c r="K67" s="216">
        <v>0</v>
      </c>
      <c r="L67" s="216">
        <v>0</v>
      </c>
      <c r="M67" s="216">
        <v>445400</v>
      </c>
      <c r="N67" s="216">
        <v>0</v>
      </c>
      <c r="O67" s="92">
        <v>0</v>
      </c>
      <c r="P67" s="93">
        <f t="shared" si="3"/>
        <v>445400</v>
      </c>
      <c r="Q67" s="93">
        <f t="shared" si="1"/>
        <v>0</v>
      </c>
      <c r="R67" s="92">
        <v>0</v>
      </c>
    </row>
    <row r="68" spans="1:19" s="102" customFormat="1" x14ac:dyDescent="0.2">
      <c r="A68" s="215" t="s">
        <v>403</v>
      </c>
      <c r="B68" s="215" t="s">
        <v>396</v>
      </c>
      <c r="C68" s="215" t="s">
        <v>242</v>
      </c>
      <c r="D68" s="215" t="s">
        <v>243</v>
      </c>
      <c r="E68" s="216">
        <v>282500</v>
      </c>
      <c r="F68" s="216">
        <v>12482500</v>
      </c>
      <c r="G68" s="216">
        <v>176562.5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6">
        <v>12482500</v>
      </c>
      <c r="N68" s="216">
        <v>176562.5</v>
      </c>
      <c r="O68" s="92">
        <f t="shared" si="0"/>
        <v>0</v>
      </c>
      <c r="P68" s="93">
        <f t="shared" si="3"/>
        <v>12482500</v>
      </c>
      <c r="Q68" s="93">
        <f t="shared" si="1"/>
        <v>0</v>
      </c>
      <c r="R68" s="92">
        <f t="shared" si="2"/>
        <v>0</v>
      </c>
    </row>
    <row r="69" spans="1:19" s="103" customFormat="1" x14ac:dyDescent="0.2">
      <c r="A69" s="215" t="s">
        <v>403</v>
      </c>
      <c r="B69" s="215" t="s">
        <v>396</v>
      </c>
      <c r="C69" s="215" t="s">
        <v>246</v>
      </c>
      <c r="D69" s="215" t="s">
        <v>247</v>
      </c>
      <c r="E69" s="216">
        <v>282500</v>
      </c>
      <c r="F69" s="216">
        <v>12482500</v>
      </c>
      <c r="G69" s="216">
        <v>176562.5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12482500</v>
      </c>
      <c r="N69" s="216">
        <v>176562.5</v>
      </c>
      <c r="O69" s="92">
        <f t="shared" si="0"/>
        <v>0</v>
      </c>
      <c r="P69" s="93">
        <f t="shared" si="3"/>
        <v>12482500</v>
      </c>
      <c r="Q69" s="93">
        <f t="shared" si="1"/>
        <v>0</v>
      </c>
      <c r="R69" s="92">
        <f t="shared" si="2"/>
        <v>0</v>
      </c>
    </row>
    <row r="70" spans="1:19" s="102" customFormat="1" x14ac:dyDescent="0.2">
      <c r="A70" s="215" t="s">
        <v>403</v>
      </c>
      <c r="B70" s="215" t="s">
        <v>396</v>
      </c>
      <c r="C70" s="215" t="s">
        <v>248</v>
      </c>
      <c r="D70" s="215" t="s">
        <v>386</v>
      </c>
      <c r="E70" s="216">
        <v>5085000</v>
      </c>
      <c r="F70" s="216">
        <v>3933834</v>
      </c>
      <c r="G70" s="216">
        <v>2919038.5</v>
      </c>
      <c r="H70" s="216">
        <v>152550</v>
      </c>
      <c r="I70" s="216">
        <v>228538.14</v>
      </c>
      <c r="J70" s="216">
        <v>0</v>
      </c>
      <c r="K70" s="216">
        <v>868031.03</v>
      </c>
      <c r="L70" s="216">
        <v>868031.03</v>
      </c>
      <c r="M70" s="216">
        <v>2684714.83</v>
      </c>
      <c r="N70" s="216">
        <v>1669919.33</v>
      </c>
      <c r="O70" s="92">
        <f t="shared" si="0"/>
        <v>0.22065776796885686</v>
      </c>
      <c r="P70" s="93">
        <f t="shared" si="3"/>
        <v>3933834</v>
      </c>
      <c r="Q70" s="93">
        <f t="shared" si="1"/>
        <v>868031.03</v>
      </c>
      <c r="R70" s="92">
        <f t="shared" si="2"/>
        <v>0.22065776796885686</v>
      </c>
    </row>
    <row r="71" spans="1:19" s="102" customFormat="1" x14ac:dyDescent="0.2">
      <c r="A71" s="215" t="s">
        <v>403</v>
      </c>
      <c r="B71" s="215" t="s">
        <v>396</v>
      </c>
      <c r="C71" s="215" t="s">
        <v>249</v>
      </c>
      <c r="D71" s="215" t="s">
        <v>250</v>
      </c>
      <c r="E71" s="216">
        <v>904000</v>
      </c>
      <c r="F71" s="216">
        <v>452000</v>
      </c>
      <c r="G71" s="216">
        <v>452000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452000</v>
      </c>
      <c r="N71" s="216">
        <v>452000</v>
      </c>
      <c r="O71" s="92">
        <v>0</v>
      </c>
      <c r="P71" s="93">
        <f t="shared" si="3"/>
        <v>452000</v>
      </c>
      <c r="Q71" s="93">
        <f t="shared" si="1"/>
        <v>0</v>
      </c>
      <c r="R71" s="92">
        <v>0</v>
      </c>
    </row>
    <row r="72" spans="1:19" s="102" customFormat="1" x14ac:dyDescent="0.2">
      <c r="A72" s="215" t="s">
        <v>403</v>
      </c>
      <c r="B72" s="215" t="s">
        <v>396</v>
      </c>
      <c r="C72" s="215" t="s">
        <v>253</v>
      </c>
      <c r="D72" s="215" t="s">
        <v>254</v>
      </c>
      <c r="E72" s="216">
        <v>2486000</v>
      </c>
      <c r="F72" s="216">
        <v>870993</v>
      </c>
      <c r="G72" s="216">
        <v>870993</v>
      </c>
      <c r="H72" s="216">
        <v>0</v>
      </c>
      <c r="I72" s="216">
        <v>2961.89</v>
      </c>
      <c r="J72" s="216">
        <v>0</v>
      </c>
      <c r="K72" s="216">
        <v>868031.03</v>
      </c>
      <c r="L72" s="216">
        <v>868031.03</v>
      </c>
      <c r="M72" s="216">
        <v>0.08</v>
      </c>
      <c r="N72" s="216">
        <v>0.08</v>
      </c>
      <c r="O72" s="92">
        <v>0</v>
      </c>
      <c r="P72" s="93">
        <f t="shared" si="3"/>
        <v>870993</v>
      </c>
      <c r="Q72" s="93">
        <f t="shared" si="1"/>
        <v>868031.03</v>
      </c>
      <c r="R72" s="92">
        <v>0</v>
      </c>
    </row>
    <row r="73" spans="1:19" s="102" customFormat="1" x14ac:dyDescent="0.2">
      <c r="A73" s="215" t="s">
        <v>403</v>
      </c>
      <c r="B73" s="215" t="s">
        <v>396</v>
      </c>
      <c r="C73" s="215" t="s">
        <v>257</v>
      </c>
      <c r="D73" s="215" t="s">
        <v>258</v>
      </c>
      <c r="E73" s="216">
        <v>565000</v>
      </c>
      <c r="F73" s="216">
        <v>2013341</v>
      </c>
      <c r="G73" s="216">
        <v>1242920.5</v>
      </c>
      <c r="H73" s="216">
        <v>152550</v>
      </c>
      <c r="I73" s="216">
        <v>225576.25</v>
      </c>
      <c r="J73" s="216">
        <v>0</v>
      </c>
      <c r="K73" s="216">
        <v>0</v>
      </c>
      <c r="L73" s="216">
        <v>0</v>
      </c>
      <c r="M73" s="216">
        <v>1635214.75</v>
      </c>
      <c r="N73" s="216">
        <v>864794.25</v>
      </c>
      <c r="O73" s="92">
        <f t="shared" ref="O73:O87" si="4">+K73/F73</f>
        <v>0</v>
      </c>
      <c r="P73" s="93">
        <f t="shared" si="3"/>
        <v>2013341</v>
      </c>
      <c r="Q73" s="93">
        <f t="shared" si="1"/>
        <v>0</v>
      </c>
      <c r="R73" s="92">
        <f t="shared" si="2"/>
        <v>0</v>
      </c>
    </row>
    <row r="74" spans="1:19" s="102" customFormat="1" x14ac:dyDescent="0.2">
      <c r="A74" s="215" t="s">
        <v>403</v>
      </c>
      <c r="B74" s="215" t="s">
        <v>396</v>
      </c>
      <c r="C74" s="215" t="s">
        <v>259</v>
      </c>
      <c r="D74" s="215" t="s">
        <v>260</v>
      </c>
      <c r="E74" s="216">
        <v>565000</v>
      </c>
      <c r="F74" s="216">
        <v>565000</v>
      </c>
      <c r="G74" s="216">
        <v>353125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565000</v>
      </c>
      <c r="N74" s="216">
        <v>353125</v>
      </c>
      <c r="O74" s="92">
        <f t="shared" si="4"/>
        <v>0</v>
      </c>
      <c r="P74" s="93">
        <f t="shared" si="3"/>
        <v>565000</v>
      </c>
      <c r="Q74" s="93">
        <f t="shared" si="1"/>
        <v>0</v>
      </c>
      <c r="R74" s="92">
        <f t="shared" si="2"/>
        <v>0</v>
      </c>
    </row>
    <row r="75" spans="1:19" s="102" customFormat="1" x14ac:dyDescent="0.2">
      <c r="A75" s="219" t="s">
        <v>403</v>
      </c>
      <c r="B75" s="219" t="s">
        <v>396</v>
      </c>
      <c r="C75" s="219" t="s">
        <v>263</v>
      </c>
      <c r="D75" s="219" t="s">
        <v>264</v>
      </c>
      <c r="E75" s="220">
        <v>565000</v>
      </c>
      <c r="F75" s="220">
        <v>32500</v>
      </c>
      <c r="G75" s="220">
        <v>0</v>
      </c>
      <c r="H75" s="220">
        <v>0</v>
      </c>
      <c r="I75" s="220">
        <v>0</v>
      </c>
      <c r="J75" s="220">
        <v>0</v>
      </c>
      <c r="K75" s="220">
        <v>0</v>
      </c>
      <c r="L75" s="220">
        <v>0</v>
      </c>
      <c r="M75" s="220">
        <v>32500</v>
      </c>
      <c r="N75" s="220">
        <v>0</v>
      </c>
      <c r="O75" s="92">
        <f t="shared" si="4"/>
        <v>0</v>
      </c>
      <c r="P75" s="93">
        <f>F76</f>
        <v>0</v>
      </c>
      <c r="Q75" s="93">
        <f>K76</f>
        <v>0</v>
      </c>
      <c r="R75" s="92">
        <v>0</v>
      </c>
    </row>
    <row r="76" spans="1:19" s="103" customFormat="1" x14ac:dyDescent="0.2">
      <c r="A76" s="213" t="s">
        <v>403</v>
      </c>
      <c r="B76" s="213" t="s">
        <v>397</v>
      </c>
      <c r="C76" s="213" t="s">
        <v>265</v>
      </c>
      <c r="D76" s="213" t="s">
        <v>266</v>
      </c>
      <c r="E76" s="214">
        <v>14675491</v>
      </c>
      <c r="F76" s="214">
        <v>0</v>
      </c>
      <c r="G76" s="214">
        <v>0</v>
      </c>
      <c r="H76" s="214">
        <v>0</v>
      </c>
      <c r="I76" s="214">
        <v>0</v>
      </c>
      <c r="J76" s="214">
        <v>0</v>
      </c>
      <c r="K76" s="214">
        <v>0</v>
      </c>
      <c r="L76" s="214">
        <v>0</v>
      </c>
      <c r="M76" s="214">
        <v>0</v>
      </c>
      <c r="N76" s="214">
        <v>0</v>
      </c>
      <c r="O76" s="96">
        <v>0</v>
      </c>
      <c r="P76" s="28">
        <f>+F76</f>
        <v>0</v>
      </c>
      <c r="Q76" s="28">
        <f>+K76</f>
        <v>0</v>
      </c>
      <c r="R76" s="96">
        <v>0</v>
      </c>
    </row>
    <row r="77" spans="1:19" s="103" customFormat="1" x14ac:dyDescent="0.2">
      <c r="A77" s="215" t="s">
        <v>403</v>
      </c>
      <c r="B77" s="215" t="s">
        <v>397</v>
      </c>
      <c r="C77" s="215" t="s">
        <v>279</v>
      </c>
      <c r="D77" s="215" t="s">
        <v>280</v>
      </c>
      <c r="E77" s="216">
        <v>14675491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16">
        <v>0</v>
      </c>
      <c r="L77" s="216">
        <v>0</v>
      </c>
      <c r="M77" s="216">
        <v>0</v>
      </c>
      <c r="N77" s="216">
        <v>0</v>
      </c>
      <c r="O77" s="92">
        <v>0</v>
      </c>
      <c r="P77" s="93">
        <f t="shared" si="3"/>
        <v>0</v>
      </c>
      <c r="Q77" s="93">
        <f>+K77</f>
        <v>0</v>
      </c>
      <c r="R77" s="92">
        <v>0</v>
      </c>
    </row>
    <row r="78" spans="1:19" s="103" customFormat="1" x14ac:dyDescent="0.2">
      <c r="A78" s="215" t="s">
        <v>403</v>
      </c>
      <c r="B78" s="215" t="s">
        <v>397</v>
      </c>
      <c r="C78" s="215" t="s">
        <v>389</v>
      </c>
      <c r="D78" s="215" t="s">
        <v>390</v>
      </c>
      <c r="E78" s="216">
        <v>14675491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92">
        <v>0</v>
      </c>
      <c r="P78" s="93">
        <f t="shared" ref="P78" si="5">+F78</f>
        <v>0</v>
      </c>
      <c r="Q78" s="93">
        <f>+K78</f>
        <v>0</v>
      </c>
      <c r="R78" s="92">
        <v>0</v>
      </c>
    </row>
    <row r="79" spans="1:19" s="102" customFormat="1" x14ac:dyDescent="0.2">
      <c r="A79" s="221" t="s">
        <v>403</v>
      </c>
      <c r="B79" s="221" t="s">
        <v>396</v>
      </c>
      <c r="C79" s="221" t="s">
        <v>287</v>
      </c>
      <c r="D79" s="221" t="s">
        <v>288</v>
      </c>
      <c r="E79" s="222">
        <v>10327111502</v>
      </c>
      <c r="F79" s="222">
        <v>9836672130</v>
      </c>
      <c r="G79" s="222">
        <v>7693757042</v>
      </c>
      <c r="H79" s="222">
        <v>0</v>
      </c>
      <c r="I79" s="222">
        <v>2209544989.7600002</v>
      </c>
      <c r="J79" s="222">
        <v>0</v>
      </c>
      <c r="K79" s="222">
        <v>5408690560.2399998</v>
      </c>
      <c r="L79" s="222">
        <v>5408690560.2399998</v>
      </c>
      <c r="M79" s="222">
        <v>2218436580</v>
      </c>
      <c r="N79" s="222">
        <v>75521492</v>
      </c>
      <c r="O79" s="96">
        <v>0</v>
      </c>
      <c r="P79" s="28">
        <f>P87</f>
        <v>76480000</v>
      </c>
      <c r="Q79" s="28">
        <f>Q87</f>
        <v>271682</v>
      </c>
      <c r="R79" s="96">
        <f t="shared" ref="R79" si="6">+Q79/P79</f>
        <v>3.5523274058577407E-3</v>
      </c>
      <c r="S79" s="103"/>
    </row>
    <row r="80" spans="1:19" s="103" customFormat="1" x14ac:dyDescent="0.2">
      <c r="A80" s="217" t="s">
        <v>403</v>
      </c>
      <c r="B80" s="217" t="s">
        <v>396</v>
      </c>
      <c r="C80" s="217" t="s">
        <v>289</v>
      </c>
      <c r="D80" s="217" t="s">
        <v>290</v>
      </c>
      <c r="E80" s="218">
        <v>10140631502</v>
      </c>
      <c r="F80" s="218">
        <v>9664192130</v>
      </c>
      <c r="G80" s="218">
        <v>7521277042</v>
      </c>
      <c r="H80" s="218">
        <v>0</v>
      </c>
      <c r="I80" s="218">
        <v>2172608163.7600002</v>
      </c>
      <c r="J80" s="218">
        <v>0</v>
      </c>
      <c r="K80" s="218">
        <v>5348668878.2399998</v>
      </c>
      <c r="L80" s="218">
        <v>5348668878.2399998</v>
      </c>
      <c r="M80" s="218">
        <v>2142915088</v>
      </c>
      <c r="N80" s="218">
        <v>0</v>
      </c>
      <c r="O80" s="92">
        <v>0</v>
      </c>
      <c r="P80" s="93"/>
      <c r="Q80" s="93"/>
      <c r="R80" s="92"/>
    </row>
    <row r="81" spans="1:18" s="102" customFormat="1" x14ac:dyDescent="0.2">
      <c r="A81" s="215" t="s">
        <v>403</v>
      </c>
      <c r="B81" s="215" t="s">
        <v>396</v>
      </c>
      <c r="C81" s="215" t="s">
        <v>292</v>
      </c>
      <c r="D81" s="215" t="s">
        <v>435</v>
      </c>
      <c r="E81" s="216">
        <v>2981000000</v>
      </c>
      <c r="F81" s="216">
        <v>2741000000</v>
      </c>
      <c r="G81" s="216">
        <v>2174432616</v>
      </c>
      <c r="H81" s="216">
        <v>0</v>
      </c>
      <c r="I81" s="216">
        <v>566567384</v>
      </c>
      <c r="J81" s="216">
        <v>0</v>
      </c>
      <c r="K81" s="216">
        <v>1607865232</v>
      </c>
      <c r="L81" s="216">
        <v>1607865232</v>
      </c>
      <c r="M81" s="216">
        <v>566567384</v>
      </c>
      <c r="N81" s="216">
        <v>0</v>
      </c>
      <c r="O81" s="92">
        <f t="shared" si="4"/>
        <v>0.58659804159066031</v>
      </c>
      <c r="P81" s="93"/>
      <c r="Q81" s="93"/>
      <c r="R81" s="92"/>
    </row>
    <row r="82" spans="1:18" s="102" customFormat="1" x14ac:dyDescent="0.2">
      <c r="A82" s="215" t="s">
        <v>403</v>
      </c>
      <c r="B82" s="215" t="s">
        <v>396</v>
      </c>
      <c r="C82" s="215" t="s">
        <v>294</v>
      </c>
      <c r="D82" s="215" t="s">
        <v>295</v>
      </c>
      <c r="E82" s="216">
        <v>2633400000</v>
      </c>
      <c r="F82" s="216">
        <v>2602900000</v>
      </c>
      <c r="G82" s="216">
        <v>2044249378.5</v>
      </c>
      <c r="H82" s="216">
        <v>0</v>
      </c>
      <c r="I82" s="216">
        <v>558650621.5</v>
      </c>
      <c r="J82" s="216">
        <v>0</v>
      </c>
      <c r="K82" s="216">
        <v>1485598757</v>
      </c>
      <c r="L82" s="216">
        <v>1485598757</v>
      </c>
      <c r="M82" s="216">
        <v>558650621.5</v>
      </c>
      <c r="N82" s="216">
        <v>0</v>
      </c>
      <c r="O82" s="92">
        <f t="shared" si="4"/>
        <v>0.57074753428867797</v>
      </c>
      <c r="P82" s="93"/>
      <c r="Q82" s="93"/>
      <c r="R82" s="92"/>
    </row>
    <row r="83" spans="1:18" s="103" customFormat="1" x14ac:dyDescent="0.2">
      <c r="A83" s="215" t="s">
        <v>403</v>
      </c>
      <c r="B83" s="215" t="s">
        <v>396</v>
      </c>
      <c r="C83" s="215" t="s">
        <v>296</v>
      </c>
      <c r="D83" s="215" t="s">
        <v>436</v>
      </c>
      <c r="E83" s="216">
        <v>1215770859</v>
      </c>
      <c r="F83" s="216">
        <v>1165770859</v>
      </c>
      <c r="G83" s="216">
        <v>886828144</v>
      </c>
      <c r="H83" s="216">
        <v>0</v>
      </c>
      <c r="I83" s="216">
        <v>279521912</v>
      </c>
      <c r="J83" s="216">
        <v>0</v>
      </c>
      <c r="K83" s="216">
        <v>607306232</v>
      </c>
      <c r="L83" s="216">
        <v>607306232</v>
      </c>
      <c r="M83" s="216">
        <v>278942715</v>
      </c>
      <c r="N83" s="216">
        <v>0</v>
      </c>
      <c r="O83" s="92">
        <f t="shared" si="4"/>
        <v>0.5209482011936275</v>
      </c>
      <c r="P83" s="93"/>
      <c r="Q83" s="93"/>
      <c r="R83" s="92"/>
    </row>
    <row r="84" spans="1:18" s="102" customFormat="1" x14ac:dyDescent="0.2">
      <c r="A84" s="215" t="s">
        <v>403</v>
      </c>
      <c r="B84" s="215" t="s">
        <v>396</v>
      </c>
      <c r="C84" s="215" t="s">
        <v>298</v>
      </c>
      <c r="D84" s="215" t="s">
        <v>437</v>
      </c>
      <c r="E84" s="216">
        <v>3264600000</v>
      </c>
      <c r="F84" s="216">
        <v>3116901107</v>
      </c>
      <c r="G84" s="216">
        <v>2378146739.5</v>
      </c>
      <c r="H84" s="216">
        <v>0</v>
      </c>
      <c r="I84" s="216">
        <v>750686830.5</v>
      </c>
      <c r="J84" s="216">
        <v>0</v>
      </c>
      <c r="K84" s="216">
        <v>1627459909</v>
      </c>
      <c r="L84" s="216">
        <v>1627459909</v>
      </c>
      <c r="M84" s="216">
        <v>738754367.5</v>
      </c>
      <c r="N84" s="216">
        <v>0</v>
      </c>
      <c r="O84" s="92">
        <v>0</v>
      </c>
      <c r="P84" s="93"/>
      <c r="Q84" s="93"/>
      <c r="R84" s="92"/>
    </row>
    <row r="85" spans="1:18" s="102" customFormat="1" x14ac:dyDescent="0.2">
      <c r="A85" s="215" t="s">
        <v>403</v>
      </c>
      <c r="B85" s="215" t="s">
        <v>396</v>
      </c>
      <c r="C85" s="215" t="s">
        <v>314</v>
      </c>
      <c r="D85" s="215" t="s">
        <v>415</v>
      </c>
      <c r="E85" s="216">
        <v>38953920</v>
      </c>
      <c r="F85" s="216">
        <v>31954477</v>
      </c>
      <c r="G85" s="216">
        <v>31954477</v>
      </c>
      <c r="H85" s="216">
        <v>0</v>
      </c>
      <c r="I85" s="216">
        <v>14632843.029999999</v>
      </c>
      <c r="J85" s="216">
        <v>0</v>
      </c>
      <c r="K85" s="216">
        <v>17321633.969999999</v>
      </c>
      <c r="L85" s="216">
        <v>17321633.969999999</v>
      </c>
      <c r="M85" s="216">
        <v>0</v>
      </c>
      <c r="N85" s="216">
        <v>0</v>
      </c>
      <c r="O85" s="92">
        <f t="shared" si="4"/>
        <v>0.54207221010063777</v>
      </c>
      <c r="P85" s="93"/>
      <c r="Q85" s="93"/>
      <c r="R85" s="92"/>
    </row>
    <row r="86" spans="1:18" s="102" customFormat="1" x14ac:dyDescent="0.2">
      <c r="A86" s="217" t="s">
        <v>403</v>
      </c>
      <c r="B86" s="217" t="s">
        <v>396</v>
      </c>
      <c r="C86" s="217" t="s">
        <v>319</v>
      </c>
      <c r="D86" s="217" t="s">
        <v>416</v>
      </c>
      <c r="E86" s="218">
        <v>6906723</v>
      </c>
      <c r="F86" s="218">
        <v>5665687</v>
      </c>
      <c r="G86" s="218">
        <v>5665687</v>
      </c>
      <c r="H86" s="218">
        <v>0</v>
      </c>
      <c r="I86" s="218">
        <v>2548572.73</v>
      </c>
      <c r="J86" s="218">
        <v>0</v>
      </c>
      <c r="K86" s="218">
        <v>3117114.27</v>
      </c>
      <c r="L86" s="218">
        <v>3117114.27</v>
      </c>
      <c r="M86" s="218">
        <v>0</v>
      </c>
      <c r="N86" s="218">
        <v>0</v>
      </c>
      <c r="O86" s="92">
        <f t="shared" si="4"/>
        <v>0.55017410421719382</v>
      </c>
      <c r="P86" s="93"/>
      <c r="Q86" s="93"/>
      <c r="R86" s="92"/>
    </row>
    <row r="87" spans="1:18" s="242" customFormat="1" x14ac:dyDescent="0.2">
      <c r="A87" s="229" t="s">
        <v>403</v>
      </c>
      <c r="B87" s="229" t="s">
        <v>396</v>
      </c>
      <c r="C87" s="229" t="s">
        <v>327</v>
      </c>
      <c r="D87" s="229" t="s">
        <v>328</v>
      </c>
      <c r="E87" s="230">
        <v>81480000</v>
      </c>
      <c r="F87" s="230">
        <v>76480000</v>
      </c>
      <c r="G87" s="230">
        <v>76480000</v>
      </c>
      <c r="H87" s="230">
        <v>0</v>
      </c>
      <c r="I87" s="230">
        <v>686826</v>
      </c>
      <c r="J87" s="230">
        <v>0</v>
      </c>
      <c r="K87" s="230">
        <v>271682</v>
      </c>
      <c r="L87" s="230">
        <v>271682</v>
      </c>
      <c r="M87" s="230">
        <v>75521492</v>
      </c>
      <c r="N87" s="230">
        <v>75521492</v>
      </c>
      <c r="O87" s="228">
        <f t="shared" si="4"/>
        <v>3.5523274058577407E-3</v>
      </c>
      <c r="P87" s="227">
        <f t="shared" ref="P87:P89" si="7">+F87</f>
        <v>76480000</v>
      </c>
      <c r="Q87" s="227">
        <f t="shared" ref="Q87:Q89" si="8">+K87</f>
        <v>271682</v>
      </c>
      <c r="R87" s="228">
        <f t="shared" ref="R87:R89" si="9">+Q87/P87</f>
        <v>3.5523274058577407E-3</v>
      </c>
    </row>
    <row r="88" spans="1:18" s="102" customFormat="1" x14ac:dyDescent="0.2">
      <c r="A88" s="215" t="s">
        <v>403</v>
      </c>
      <c r="B88" s="215" t="s">
        <v>396</v>
      </c>
      <c r="C88" s="215" t="s">
        <v>329</v>
      </c>
      <c r="D88" s="215" t="s">
        <v>330</v>
      </c>
      <c r="E88" s="216">
        <v>69480000</v>
      </c>
      <c r="F88" s="216">
        <v>64480000</v>
      </c>
      <c r="G88" s="216">
        <v>64480000</v>
      </c>
      <c r="H88" s="216">
        <v>0</v>
      </c>
      <c r="I88" s="216">
        <v>686826</v>
      </c>
      <c r="J88" s="216">
        <v>0</v>
      </c>
      <c r="K88" s="216">
        <v>0</v>
      </c>
      <c r="L88" s="216">
        <v>0</v>
      </c>
      <c r="M88" s="216">
        <v>63793174</v>
      </c>
      <c r="N88" s="216">
        <v>63793174</v>
      </c>
      <c r="O88" s="92"/>
      <c r="P88" s="93">
        <f t="shared" si="7"/>
        <v>64480000</v>
      </c>
      <c r="Q88" s="93">
        <f t="shared" si="8"/>
        <v>0</v>
      </c>
      <c r="R88" s="92">
        <f t="shared" si="9"/>
        <v>0</v>
      </c>
    </row>
    <row r="89" spans="1:18" s="102" customFormat="1" x14ac:dyDescent="0.2">
      <c r="A89" s="215" t="s">
        <v>403</v>
      </c>
      <c r="B89" s="215" t="s">
        <v>396</v>
      </c>
      <c r="C89" s="215" t="s">
        <v>331</v>
      </c>
      <c r="D89" s="215" t="s">
        <v>332</v>
      </c>
      <c r="E89" s="216">
        <v>12000000</v>
      </c>
      <c r="F89" s="216">
        <v>12000000</v>
      </c>
      <c r="G89" s="216">
        <v>12000000</v>
      </c>
      <c r="H89" s="216">
        <v>0</v>
      </c>
      <c r="I89" s="216">
        <v>0</v>
      </c>
      <c r="J89" s="216">
        <v>0</v>
      </c>
      <c r="K89" s="216">
        <v>271682</v>
      </c>
      <c r="L89" s="216">
        <v>271682</v>
      </c>
      <c r="M89" s="216">
        <v>11728318</v>
      </c>
      <c r="N89" s="216">
        <v>11728318</v>
      </c>
      <c r="O89" s="92"/>
      <c r="P89" s="93">
        <f t="shared" si="7"/>
        <v>12000000</v>
      </c>
      <c r="Q89" s="93">
        <f t="shared" si="8"/>
        <v>271682</v>
      </c>
      <c r="R89" s="92">
        <f t="shared" si="9"/>
        <v>2.2640166666666666E-2</v>
      </c>
    </row>
    <row r="90" spans="1:18" s="102" customFormat="1" x14ac:dyDescent="0.2">
      <c r="A90" s="215" t="s">
        <v>403</v>
      </c>
      <c r="B90" s="215" t="s">
        <v>396</v>
      </c>
      <c r="C90" s="215" t="s">
        <v>333</v>
      </c>
      <c r="D90" s="215" t="s">
        <v>334</v>
      </c>
      <c r="E90" s="216">
        <v>105000000</v>
      </c>
      <c r="F90" s="216">
        <v>96000000</v>
      </c>
      <c r="G90" s="216">
        <v>96000000</v>
      </c>
      <c r="H90" s="216">
        <v>0</v>
      </c>
      <c r="I90" s="216">
        <v>36250000</v>
      </c>
      <c r="J90" s="216">
        <v>0</v>
      </c>
      <c r="K90" s="216">
        <v>59750000</v>
      </c>
      <c r="L90" s="216">
        <v>59750000</v>
      </c>
      <c r="M90" s="216">
        <v>0</v>
      </c>
      <c r="N90" s="216">
        <v>0</v>
      </c>
      <c r="O90" s="92"/>
      <c r="P90" s="93"/>
      <c r="Q90" s="93"/>
      <c r="R90" s="92"/>
    </row>
    <row r="91" spans="1:18" s="102" customFormat="1" x14ac:dyDescent="0.2">
      <c r="A91" s="215" t="s">
        <v>403</v>
      </c>
      <c r="B91" s="215" t="s">
        <v>396</v>
      </c>
      <c r="C91" s="215" t="s">
        <v>337</v>
      </c>
      <c r="D91" s="215" t="s">
        <v>378</v>
      </c>
      <c r="E91" s="216">
        <v>105000000</v>
      </c>
      <c r="F91" s="216">
        <v>96000000</v>
      </c>
      <c r="G91" s="216">
        <v>96000000</v>
      </c>
      <c r="H91" s="216">
        <v>0</v>
      </c>
      <c r="I91" s="216">
        <v>36250000</v>
      </c>
      <c r="J91" s="216">
        <v>0</v>
      </c>
      <c r="K91" s="216">
        <v>59750000</v>
      </c>
      <c r="L91" s="216">
        <v>59750000</v>
      </c>
      <c r="M91" s="216">
        <v>0</v>
      </c>
      <c r="N91" s="216">
        <v>0</v>
      </c>
      <c r="O91" s="92"/>
      <c r="P91" s="93"/>
      <c r="Q91" s="93"/>
      <c r="R91" s="92"/>
    </row>
    <row r="92" spans="1:18" s="103" customFormat="1" x14ac:dyDescent="0.2">
      <c r="A92" s="133"/>
      <c r="B92" s="184"/>
      <c r="C92" s="132"/>
      <c r="D92" s="132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96"/>
      <c r="P92" s="28"/>
      <c r="Q92" s="28"/>
      <c r="R92" s="96"/>
    </row>
    <row r="93" spans="1:18" s="102" customFormat="1" x14ac:dyDescent="0.2">
      <c r="A93" s="133"/>
      <c r="B93" s="185"/>
      <c r="C93" s="133"/>
      <c r="D93" s="133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92"/>
      <c r="P93" s="93"/>
      <c r="Q93" s="93"/>
      <c r="R93" s="92"/>
    </row>
    <row r="94" spans="1:18" s="102" customFormat="1" x14ac:dyDescent="0.2">
      <c r="A94" s="133"/>
      <c r="B94" s="185"/>
      <c r="C94" s="133"/>
      <c r="D94" s="133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92"/>
      <c r="P94" s="93"/>
      <c r="Q94" s="93"/>
      <c r="R94" s="92"/>
    </row>
    <row r="95" spans="1:18" s="102" customFormat="1" x14ac:dyDescent="0.2">
      <c r="A95" s="133"/>
      <c r="B95" s="185"/>
      <c r="C95" s="133"/>
      <c r="D95" s="133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92"/>
      <c r="P95" s="93"/>
      <c r="Q95" s="93"/>
      <c r="R95" s="92"/>
    </row>
    <row r="96" spans="1:18" s="102" customFormat="1" x14ac:dyDescent="0.2">
      <c r="A96" s="133"/>
      <c r="B96" s="185"/>
      <c r="C96" s="133"/>
      <c r="D96" s="133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92"/>
      <c r="P96" s="93"/>
      <c r="Q96" s="93"/>
      <c r="R96" s="92"/>
    </row>
    <row r="97" spans="1:18" s="102" customFormat="1" x14ac:dyDescent="0.2">
      <c r="A97" s="133"/>
      <c r="B97" s="185"/>
      <c r="C97" s="133"/>
      <c r="D97" s="133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92"/>
      <c r="P97" s="93"/>
      <c r="Q97" s="93"/>
      <c r="R97" s="92"/>
    </row>
    <row r="98" spans="1:18" s="102" customFormat="1" ht="15.6" customHeight="1" x14ac:dyDescent="0.2">
      <c r="A98" s="133"/>
      <c r="B98" s="185"/>
      <c r="C98" s="133"/>
      <c r="D98" s="133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92"/>
      <c r="P98" s="93"/>
      <c r="Q98" s="93"/>
      <c r="R98" s="92"/>
    </row>
    <row r="99" spans="1:18" s="102" customFormat="1" x14ac:dyDescent="0.2">
      <c r="A99" s="133"/>
      <c r="B99" s="185"/>
      <c r="C99" s="133"/>
      <c r="D99" s="133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92"/>
      <c r="P99" s="93"/>
      <c r="Q99" s="93"/>
      <c r="R99" s="92"/>
    </row>
    <row r="100" spans="1:18" s="102" customFormat="1" x14ac:dyDescent="0.2">
      <c r="A100" s="133"/>
      <c r="B100" s="185"/>
      <c r="C100" s="133"/>
      <c r="D100" s="133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92"/>
      <c r="P100" s="93"/>
      <c r="Q100" s="93"/>
      <c r="R100" s="92"/>
    </row>
    <row r="101" spans="1:18" s="102" customFormat="1" x14ac:dyDescent="0.2">
      <c r="A101" s="133"/>
      <c r="B101" s="185"/>
      <c r="C101" s="133"/>
      <c r="D101" s="133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92"/>
      <c r="P101" s="93"/>
      <c r="Q101" s="93"/>
      <c r="R101" s="92"/>
    </row>
    <row r="102" spans="1:18" s="102" customFormat="1" x14ac:dyDescent="0.2">
      <c r="A102" s="133"/>
      <c r="B102" s="185"/>
      <c r="C102" s="133"/>
      <c r="D102" s="133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92"/>
      <c r="P102" s="93"/>
      <c r="Q102" s="93"/>
      <c r="R102" s="92"/>
    </row>
    <row r="103" spans="1:18" s="102" customFormat="1" x14ac:dyDescent="0.2">
      <c r="A103" s="133"/>
      <c r="B103" s="185"/>
      <c r="C103" s="133"/>
      <c r="D103" s="133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92"/>
      <c r="P103" s="93"/>
      <c r="Q103" s="93"/>
      <c r="R103" s="92"/>
    </row>
    <row r="104" spans="1:18" s="102" customFormat="1" x14ac:dyDescent="0.2">
      <c r="A104" s="133"/>
      <c r="B104" s="185"/>
      <c r="C104" s="133"/>
      <c r="D104" s="133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92"/>
      <c r="P104" s="93"/>
      <c r="Q104" s="93"/>
      <c r="R104" s="92"/>
    </row>
    <row r="105" spans="1:18" s="102" customFormat="1" x14ac:dyDescent="0.2">
      <c r="A105" s="95"/>
      <c r="B105" s="109"/>
      <c r="C105" s="95"/>
      <c r="D105" s="95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92"/>
      <c r="P105" s="93"/>
      <c r="Q105" s="93"/>
      <c r="R105" s="92"/>
    </row>
    <row r="106" spans="1:18" s="102" customFormat="1" x14ac:dyDescent="0.2">
      <c r="A106" s="95"/>
      <c r="B106" s="109"/>
      <c r="C106" s="95"/>
      <c r="D106" s="95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92"/>
      <c r="P106" s="93"/>
      <c r="Q106" s="93"/>
      <c r="R106" s="92"/>
    </row>
    <row r="107" spans="1:18" s="102" customFormat="1" x14ac:dyDescent="0.2">
      <c r="A107" s="95"/>
      <c r="B107" s="109"/>
      <c r="C107" s="95"/>
      <c r="D107" s="95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92"/>
      <c r="P107" s="93"/>
      <c r="Q107" s="93"/>
      <c r="R107" s="92"/>
    </row>
    <row r="108" spans="1:18" s="102" customFormat="1" x14ac:dyDescent="0.2">
      <c r="A108" s="95"/>
      <c r="B108" s="109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2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72" t="s">
        <v>11</v>
      </c>
      <c r="D112" s="272"/>
      <c r="E112" s="272"/>
      <c r="F112" s="272"/>
      <c r="G112" s="272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7" t="s">
        <v>44</v>
      </c>
      <c r="D113" s="147" t="s">
        <v>7</v>
      </c>
      <c r="E113" s="147" t="s">
        <v>8</v>
      </c>
      <c r="F113" s="147" t="s">
        <v>9</v>
      </c>
      <c r="G113" s="147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29" t="s">
        <v>22</v>
      </c>
      <c r="D114" s="49">
        <f>+F8</f>
        <v>2917096987</v>
      </c>
      <c r="E114" s="49">
        <f>+K8</f>
        <v>1487069038.47</v>
      </c>
      <c r="F114" s="49">
        <f>+D1+D114+F920-E114</f>
        <v>1430027948.53</v>
      </c>
      <c r="G114" s="22">
        <f t="shared" ref="G114:G119" si="10">+E114/D114</f>
        <v>0.50977703007376907</v>
      </c>
      <c r="K114" s="21"/>
      <c r="P114" s="21"/>
      <c r="Q114" s="21"/>
    </row>
    <row r="115" spans="3:17" x14ac:dyDescent="0.2">
      <c r="C115" s="129" t="s">
        <v>109</v>
      </c>
      <c r="D115" s="49">
        <f>+F27</f>
        <v>392437263</v>
      </c>
      <c r="E115" s="133">
        <f>+K27</f>
        <v>101991253.83</v>
      </c>
      <c r="F115" s="49">
        <f>+D115-E115</f>
        <v>290446009.17000002</v>
      </c>
      <c r="G115" s="22">
        <f t="shared" si="10"/>
        <v>0.25989186921324542</v>
      </c>
      <c r="H115" s="49"/>
      <c r="I115" s="49"/>
      <c r="K115" s="21"/>
      <c r="P115" s="21"/>
      <c r="Q115" s="21"/>
    </row>
    <row r="116" spans="3:17" x14ac:dyDescent="0.2">
      <c r="C116" s="129" t="s">
        <v>23</v>
      </c>
      <c r="D116" s="49">
        <f>+F60</f>
        <v>26412634</v>
      </c>
      <c r="E116" s="133">
        <f>+K60</f>
        <v>1390042.03</v>
      </c>
      <c r="F116" s="49">
        <f>+D116-E116</f>
        <v>25022591.969999999</v>
      </c>
      <c r="G116" s="22">
        <f t="shared" si="10"/>
        <v>5.2627921546938482E-2</v>
      </c>
      <c r="H116" s="49"/>
      <c r="I116" s="49"/>
      <c r="K116" s="21"/>
      <c r="P116" s="21"/>
      <c r="Q116" s="21"/>
    </row>
    <row r="117" spans="3:17" x14ac:dyDescent="0.2">
      <c r="C117" s="129" t="s">
        <v>24</v>
      </c>
      <c r="D117" s="49">
        <f>F76</f>
        <v>0</v>
      </c>
      <c r="E117" s="133">
        <f>+K76</f>
        <v>0</v>
      </c>
      <c r="F117" s="49">
        <f>+D117-E117</f>
        <v>0</v>
      </c>
      <c r="G117" s="22">
        <v>0</v>
      </c>
      <c r="H117" s="49"/>
      <c r="I117" s="49"/>
      <c r="K117" s="21"/>
      <c r="P117" s="21"/>
      <c r="Q117" s="21"/>
    </row>
    <row r="118" spans="3:17" x14ac:dyDescent="0.2">
      <c r="C118" s="129" t="s">
        <v>25</v>
      </c>
      <c r="D118" s="49">
        <f>F79</f>
        <v>9836672130</v>
      </c>
      <c r="E118" s="133">
        <f>+K79</f>
        <v>5408690560.2399998</v>
      </c>
      <c r="F118" s="49">
        <f>+D118-E118</f>
        <v>4427981569.7600002</v>
      </c>
      <c r="G118" s="22">
        <f t="shared" si="10"/>
        <v>0.54984963296118317</v>
      </c>
      <c r="H118" s="49"/>
      <c r="I118" s="49"/>
      <c r="K118" s="21"/>
      <c r="P118" s="21"/>
      <c r="Q118" s="21"/>
    </row>
    <row r="119" spans="3:17" ht="23.25" customHeight="1" thickBot="1" x14ac:dyDescent="0.25">
      <c r="C119" s="210" t="s">
        <v>10</v>
      </c>
      <c r="D119" s="211">
        <f>SUM(D114:D118)</f>
        <v>13172619014</v>
      </c>
      <c r="E119" s="211">
        <f>SUM(E114:E118)</f>
        <v>6999140894.5699997</v>
      </c>
      <c r="F119" s="211">
        <f>SUM(F114:F118)</f>
        <v>6173478119.4300003</v>
      </c>
      <c r="G119" s="212">
        <f t="shared" si="10"/>
        <v>0.53134011445493401</v>
      </c>
      <c r="H119" s="275">
        <f>G119-O7</f>
        <v>0</v>
      </c>
      <c r="I119" s="49"/>
      <c r="K119" s="21"/>
      <c r="P119" s="21"/>
      <c r="Q119" s="21"/>
    </row>
    <row r="120" spans="3:17" ht="13.5" thickTop="1" x14ac:dyDescent="0.2">
      <c r="C120" s="19"/>
      <c r="D120" s="49"/>
      <c r="E120" s="133"/>
      <c r="F120" s="49"/>
      <c r="G120" s="21"/>
      <c r="H120" s="49"/>
      <c r="I120" s="49"/>
      <c r="K120" s="21"/>
      <c r="N120" s="49"/>
      <c r="O120" s="49"/>
      <c r="P120" s="133"/>
      <c r="Q120" s="21"/>
    </row>
    <row r="121" spans="3:17" x14ac:dyDescent="0.2">
      <c r="C121" s="19"/>
      <c r="D121" s="21"/>
      <c r="E121" s="102"/>
      <c r="F121" s="22"/>
      <c r="G121" s="22"/>
      <c r="H121" s="49"/>
      <c r="I121" s="49"/>
      <c r="J121" s="95"/>
      <c r="K121" s="21"/>
      <c r="P121" s="102" t="s">
        <v>39</v>
      </c>
      <c r="Q121" s="21"/>
    </row>
    <row r="122" spans="3:17" ht="14.1" customHeight="1" x14ac:dyDescent="0.2">
      <c r="C122" s="273" t="s">
        <v>37</v>
      </c>
      <c r="D122" s="273"/>
      <c r="E122" s="273"/>
      <c r="F122" s="273"/>
      <c r="G122" s="273"/>
      <c r="H122" s="49"/>
      <c r="I122" s="49"/>
      <c r="J122" s="19"/>
      <c r="K122" s="95"/>
      <c r="Q122" s="95"/>
    </row>
    <row r="123" spans="3:17" ht="32.1" customHeight="1" thickBot="1" x14ac:dyDescent="0.25">
      <c r="C123" s="148" t="s">
        <v>44</v>
      </c>
      <c r="D123" s="148" t="s">
        <v>31</v>
      </c>
      <c r="E123" s="148" t="s">
        <v>32</v>
      </c>
      <c r="F123" s="148" t="s">
        <v>36</v>
      </c>
      <c r="G123" s="148" t="s">
        <v>33</v>
      </c>
      <c r="H123" s="49"/>
      <c r="I123" s="49"/>
      <c r="J123" s="19"/>
      <c r="K123" s="95"/>
      <c r="Q123" s="95"/>
    </row>
    <row r="124" spans="3:17" ht="13.5" thickTop="1" x14ac:dyDescent="0.2">
      <c r="C124" s="129" t="s">
        <v>109</v>
      </c>
      <c r="D124" s="49">
        <f>P27</f>
        <v>392437263</v>
      </c>
      <c r="E124" s="49">
        <f>Q27</f>
        <v>101991253.83</v>
      </c>
      <c r="F124" s="49">
        <f>+D124-E124</f>
        <v>290446009.17000002</v>
      </c>
      <c r="G124" s="22">
        <f>+E124/D124</f>
        <v>0.25989186921324542</v>
      </c>
      <c r="H124" s="49"/>
      <c r="I124" s="49"/>
      <c r="J124" s="19"/>
      <c r="K124" s="95"/>
      <c r="Q124" s="95"/>
    </row>
    <row r="125" spans="3:17" x14ac:dyDescent="0.2">
      <c r="C125" s="129" t="s">
        <v>23</v>
      </c>
      <c r="D125" s="49">
        <f>P60</f>
        <v>26412634</v>
      </c>
      <c r="E125" s="49">
        <f>Q60</f>
        <v>1390042.03</v>
      </c>
      <c r="F125" s="49">
        <f>+D125-E125</f>
        <v>25022591.969999999</v>
      </c>
      <c r="G125" s="22">
        <f t="shared" ref="G125:G127" si="11">+E125/D125</f>
        <v>5.2627921546938482E-2</v>
      </c>
      <c r="H125" s="49"/>
      <c r="I125" s="49"/>
      <c r="J125" s="19"/>
      <c r="K125" s="95"/>
      <c r="Q125" s="95"/>
    </row>
    <row r="126" spans="3:17" x14ac:dyDescent="0.2">
      <c r="C126" s="129" t="s">
        <v>24</v>
      </c>
      <c r="D126" s="49">
        <f>P76</f>
        <v>0</v>
      </c>
      <c r="E126" s="49">
        <f>Q76</f>
        <v>0</v>
      </c>
      <c r="F126" s="49">
        <f>+D126-E126</f>
        <v>0</v>
      </c>
      <c r="G126" s="22">
        <v>0</v>
      </c>
      <c r="H126" s="19"/>
      <c r="I126" s="19"/>
      <c r="J126" s="19"/>
      <c r="K126" s="95"/>
      <c r="Q126" s="95"/>
    </row>
    <row r="127" spans="3:17" x14ac:dyDescent="0.2">
      <c r="C127" s="129" t="s">
        <v>25</v>
      </c>
      <c r="D127" s="49">
        <f>P79</f>
        <v>76480000</v>
      </c>
      <c r="E127" s="49">
        <f>Q79</f>
        <v>271682</v>
      </c>
      <c r="F127" s="49">
        <f>+D127-E127</f>
        <v>76208318</v>
      </c>
      <c r="G127" s="22">
        <f t="shared" si="11"/>
        <v>3.5523274058577407E-3</v>
      </c>
      <c r="H127" s="19"/>
      <c r="I127" s="19"/>
      <c r="J127" s="19"/>
      <c r="K127" s="95"/>
      <c r="Q127" s="95"/>
    </row>
    <row r="128" spans="3:17" ht="13.5" thickBot="1" x14ac:dyDescent="0.25">
      <c r="C128" s="149" t="s">
        <v>10</v>
      </c>
      <c r="D128" s="150">
        <f>SUM(D124:D127)</f>
        <v>495329897</v>
      </c>
      <c r="E128" s="150">
        <f>SUM(E124:E127)</f>
        <v>103652977.86</v>
      </c>
      <c r="F128" s="150">
        <f>SUM(F124:F127)</f>
        <v>391676919.13999999</v>
      </c>
      <c r="G128" s="151">
        <f>+E128/D128</f>
        <v>0.20926049182127199</v>
      </c>
      <c r="H128" s="275">
        <f>G128-R7</f>
        <v>0</v>
      </c>
      <c r="I128" s="19"/>
      <c r="J128" s="19"/>
      <c r="K128" s="95"/>
      <c r="Q128" s="95"/>
    </row>
    <row r="129" spans="1:17" ht="13.5" thickTop="1" x14ac:dyDescent="0.2">
      <c r="A129" s="19"/>
      <c r="H129" s="19"/>
      <c r="I129" s="19"/>
      <c r="J129" s="19"/>
      <c r="K129" s="95"/>
      <c r="Q129" s="95"/>
    </row>
    <row r="130" spans="1:17" x14ac:dyDescent="0.2">
      <c r="A130" s="19"/>
      <c r="H130" s="19"/>
      <c r="I130" s="19"/>
      <c r="J130" s="19"/>
      <c r="K130" s="95"/>
      <c r="Q130" s="95"/>
    </row>
    <row r="131" spans="1:17" x14ac:dyDescent="0.2">
      <c r="A131" s="19"/>
      <c r="H131" s="19"/>
      <c r="I131" s="19"/>
      <c r="J131" s="19"/>
      <c r="K131" s="95"/>
      <c r="Q131" s="95"/>
    </row>
    <row r="132" spans="1:17" x14ac:dyDescent="0.2">
      <c r="A132" s="19"/>
      <c r="H132" s="19"/>
      <c r="I132" s="19"/>
      <c r="J132" s="19"/>
      <c r="K132" s="95"/>
      <c r="Q132" s="95"/>
    </row>
    <row r="133" spans="1:17" x14ac:dyDescent="0.2">
      <c r="A133" s="19"/>
      <c r="H133" s="19"/>
      <c r="I133" s="19"/>
      <c r="J133" s="19"/>
      <c r="K133" s="95"/>
      <c r="Q133" s="95"/>
    </row>
    <row r="134" spans="1:17" x14ac:dyDescent="0.2">
      <c r="A134" s="19"/>
      <c r="H134" s="19"/>
      <c r="I134" s="19"/>
      <c r="J134" s="19"/>
      <c r="K134" s="95"/>
      <c r="Q134" s="95"/>
    </row>
    <row r="135" spans="1:17" x14ac:dyDescent="0.2">
      <c r="A135" s="19"/>
      <c r="H135" s="19"/>
      <c r="I135" s="19"/>
      <c r="J135" s="19"/>
      <c r="K135" s="95"/>
      <c r="Q135" s="95"/>
    </row>
    <row r="136" spans="1:17" x14ac:dyDescent="0.2">
      <c r="A136" s="137"/>
      <c r="B136" s="138"/>
      <c r="C136" s="139"/>
      <c r="D136" s="140"/>
      <c r="H136" s="19"/>
      <c r="I136" s="19"/>
      <c r="J136" s="19"/>
      <c r="K136" s="95"/>
      <c r="Q136" s="95"/>
    </row>
    <row r="137" spans="1:17" x14ac:dyDescent="0.2">
      <c r="A137" s="137"/>
      <c r="B137" s="138"/>
      <c r="C137" s="139"/>
      <c r="D137" s="140"/>
      <c r="H137" s="19"/>
      <c r="I137" s="19"/>
      <c r="J137" s="19"/>
      <c r="K137" s="95"/>
      <c r="Q137" s="95"/>
    </row>
    <row r="138" spans="1:17" x14ac:dyDescent="0.2">
      <c r="A138" s="137"/>
      <c r="B138" s="138"/>
      <c r="C138" s="139"/>
      <c r="D138" s="140"/>
      <c r="H138" s="19"/>
      <c r="I138" s="19"/>
      <c r="J138" s="19"/>
      <c r="K138" s="95"/>
      <c r="Q138" s="95"/>
    </row>
    <row r="139" spans="1:17" x14ac:dyDescent="0.2">
      <c r="A139" s="137"/>
      <c r="B139" s="138"/>
      <c r="C139" s="139"/>
      <c r="D139" s="140"/>
      <c r="H139" s="19"/>
      <c r="I139" s="19"/>
      <c r="J139" s="19"/>
      <c r="K139" s="95"/>
      <c r="Q139" s="95"/>
    </row>
    <row r="140" spans="1:17" x14ac:dyDescent="0.2">
      <c r="A140" s="137"/>
      <c r="B140" s="138"/>
      <c r="C140" s="139"/>
      <c r="D140" s="140"/>
      <c r="H140" s="19"/>
      <c r="I140" s="19"/>
      <c r="J140" s="19"/>
      <c r="K140" s="95"/>
      <c r="Q140" s="95"/>
    </row>
    <row r="141" spans="1:17" x14ac:dyDescent="0.2">
      <c r="A141" s="19"/>
      <c r="C141" s="84" t="s">
        <v>51</v>
      </c>
      <c r="D141" s="152" t="s">
        <v>52</v>
      </c>
      <c r="E141" s="152" t="s">
        <v>53</v>
      </c>
      <c r="F141" s="84" t="s">
        <v>7</v>
      </c>
      <c r="G141" s="84" t="s">
        <v>19</v>
      </c>
      <c r="H141" s="19"/>
      <c r="I141" s="19"/>
      <c r="J141" s="19"/>
      <c r="K141" s="95"/>
      <c r="Q141" s="95"/>
    </row>
    <row r="142" spans="1:17" x14ac:dyDescent="0.2">
      <c r="A142" s="19"/>
      <c r="C142" s="86" t="s">
        <v>22</v>
      </c>
      <c r="D142" s="87">
        <f>+G142/F142</f>
        <v>0.50977703007376907</v>
      </c>
      <c r="E142" s="87">
        <f>+(100%/12)*7</f>
        <v>0.58333333333333326</v>
      </c>
      <c r="F142" s="88">
        <f>+D114</f>
        <v>2917096987</v>
      </c>
      <c r="G142" s="88">
        <f>+E114</f>
        <v>1487069038.47</v>
      </c>
      <c r="H142" s="19"/>
      <c r="I142" s="19"/>
      <c r="J142" s="19"/>
      <c r="K142" s="95"/>
      <c r="Q142" s="95"/>
    </row>
    <row r="143" spans="1:17" x14ac:dyDescent="0.2">
      <c r="A143" s="19"/>
      <c r="C143" s="86" t="s">
        <v>109</v>
      </c>
      <c r="D143" s="87">
        <f>+G143/F143</f>
        <v>0.25989186921324542</v>
      </c>
      <c r="E143" s="87">
        <f t="shared" ref="E143:E146" si="12">+(100%/12)*7</f>
        <v>0.58333333333333326</v>
      </c>
      <c r="F143" s="88">
        <f t="shared" ref="F143:G146" si="13">+D115</f>
        <v>392437263</v>
      </c>
      <c r="G143" s="88">
        <f t="shared" si="13"/>
        <v>101991253.83</v>
      </c>
      <c r="H143" s="19"/>
      <c r="I143" s="19"/>
      <c r="J143" s="19"/>
      <c r="K143" s="95"/>
      <c r="Q143" s="95"/>
    </row>
    <row r="144" spans="1:17" x14ac:dyDescent="0.2">
      <c r="A144" s="19"/>
      <c r="C144" s="86" t="s">
        <v>23</v>
      </c>
      <c r="D144" s="87">
        <f>+G144/F144</f>
        <v>5.2627921546938482E-2</v>
      </c>
      <c r="E144" s="87">
        <f t="shared" si="12"/>
        <v>0.58333333333333326</v>
      </c>
      <c r="F144" s="88">
        <f t="shared" si="13"/>
        <v>26412634</v>
      </c>
      <c r="G144" s="88">
        <f t="shared" si="13"/>
        <v>1390042.03</v>
      </c>
      <c r="H144" s="19"/>
      <c r="I144" s="19"/>
      <c r="J144" s="19"/>
      <c r="K144" s="95"/>
      <c r="Q144" s="95"/>
    </row>
    <row r="145" spans="1:17" x14ac:dyDescent="0.2">
      <c r="A145" s="19"/>
      <c r="C145" s="86" t="s">
        <v>24</v>
      </c>
      <c r="D145" s="87" t="e">
        <f>+G145/F145</f>
        <v>#DIV/0!</v>
      </c>
      <c r="E145" s="87">
        <f t="shared" si="12"/>
        <v>0.58333333333333326</v>
      </c>
      <c r="F145" s="88">
        <f t="shared" si="13"/>
        <v>0</v>
      </c>
      <c r="G145" s="88">
        <f t="shared" si="13"/>
        <v>0</v>
      </c>
      <c r="H145" s="19"/>
      <c r="I145" s="19"/>
      <c r="J145" s="19"/>
      <c r="K145" s="95"/>
      <c r="Q145" s="95"/>
    </row>
    <row r="146" spans="1:17" x14ac:dyDescent="0.2">
      <c r="A146" s="19"/>
      <c r="C146" s="86" t="s">
        <v>25</v>
      </c>
      <c r="D146" s="87">
        <f>+G146/F146</f>
        <v>0.54984963296118317</v>
      </c>
      <c r="E146" s="87">
        <f t="shared" si="12"/>
        <v>0.58333333333333326</v>
      </c>
      <c r="F146" s="88">
        <f t="shared" si="13"/>
        <v>9836672130</v>
      </c>
      <c r="G146" s="88">
        <f t="shared" si="13"/>
        <v>5408690560.2399998</v>
      </c>
      <c r="H146" s="19"/>
      <c r="I146" s="19"/>
      <c r="J146" s="19"/>
      <c r="K146" s="95"/>
      <c r="Q146" s="95"/>
    </row>
    <row r="147" spans="1:17" x14ac:dyDescent="0.2">
      <c r="A147" s="19"/>
      <c r="C147" s="86"/>
      <c r="D147" s="87"/>
      <c r="E147" s="87"/>
      <c r="F147" s="88"/>
      <c r="G147" s="88"/>
      <c r="H147" s="19"/>
      <c r="I147" s="19"/>
      <c r="J147" s="19"/>
      <c r="K147" s="95"/>
      <c r="Q147" s="95"/>
    </row>
    <row r="148" spans="1:17" x14ac:dyDescent="0.2">
      <c r="A148" s="19"/>
      <c r="C148" s="86"/>
      <c r="D148" s="87"/>
      <c r="E148" s="87"/>
      <c r="F148" s="88"/>
      <c r="G148" s="88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9"/>
      <c r="H152" s="19"/>
      <c r="I152" s="19"/>
      <c r="J152" s="19"/>
      <c r="K152" s="95"/>
      <c r="Q152" s="95"/>
    </row>
    <row r="153" spans="1:17" x14ac:dyDescent="0.2">
      <c r="A153" s="19"/>
      <c r="H153" s="19"/>
      <c r="I153" s="19"/>
      <c r="J153" s="19"/>
      <c r="K153" s="95"/>
      <c r="Q153" s="95"/>
    </row>
    <row r="154" spans="1:17" x14ac:dyDescent="0.2">
      <c r="A154" s="19"/>
      <c r="H154" s="19"/>
      <c r="I154" s="19"/>
      <c r="J154" s="19"/>
      <c r="K154" s="95"/>
      <c r="Q154" s="95"/>
    </row>
    <row r="155" spans="1:17" x14ac:dyDescent="0.2">
      <c r="A155" s="19"/>
      <c r="H155" s="19"/>
      <c r="I155" s="19"/>
      <c r="J155" s="19"/>
      <c r="K155" s="95"/>
      <c r="Q155" s="95"/>
    </row>
    <row r="156" spans="1:17" x14ac:dyDescent="0.2">
      <c r="A156" s="19"/>
      <c r="H156" s="19"/>
      <c r="I156" s="19"/>
      <c r="J156" s="19"/>
      <c r="K156" s="95"/>
      <c r="Q156" s="95"/>
    </row>
    <row r="157" spans="1:17" x14ac:dyDescent="0.2">
      <c r="A157" s="19"/>
      <c r="H157" s="19"/>
      <c r="I157" s="19"/>
      <c r="J157" s="19"/>
      <c r="K157" s="95"/>
      <c r="Q157" s="95"/>
    </row>
    <row r="158" spans="1:17" x14ac:dyDescent="0.2">
      <c r="A158" s="19"/>
      <c r="H158" s="19"/>
      <c r="I158" s="19"/>
      <c r="J158" s="19"/>
      <c r="K158" s="95"/>
      <c r="Q158" s="95"/>
    </row>
    <row r="159" spans="1:17" x14ac:dyDescent="0.2">
      <c r="A159" s="19"/>
      <c r="H159" s="19"/>
      <c r="I159" s="19"/>
      <c r="J159" s="19"/>
      <c r="K159" s="95"/>
      <c r="Q159" s="95"/>
    </row>
    <row r="160" spans="1:17" x14ac:dyDescent="0.2">
      <c r="A160" s="19"/>
      <c r="H160" s="19"/>
      <c r="I160" s="19"/>
      <c r="J160" s="19"/>
      <c r="K160" s="95"/>
      <c r="Q160" s="95"/>
    </row>
    <row r="161" spans="1:17" x14ac:dyDescent="0.2">
      <c r="A161" s="19"/>
      <c r="H161" s="19"/>
      <c r="I161" s="19"/>
      <c r="J161" s="19"/>
      <c r="K161" s="95"/>
      <c r="Q161" s="95"/>
    </row>
    <row r="162" spans="1:17" x14ac:dyDescent="0.2">
      <c r="A162" s="19"/>
      <c r="H162" s="19"/>
      <c r="I162" s="19"/>
      <c r="J162" s="19"/>
      <c r="K162" s="95"/>
      <c r="Q162" s="95"/>
    </row>
    <row r="163" spans="1:17" x14ac:dyDescent="0.2">
      <c r="A163" s="19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H217" s="19"/>
      <c r="I217" s="19"/>
      <c r="J217" s="19"/>
      <c r="K217" s="95"/>
      <c r="Q217" s="95"/>
    </row>
    <row r="218" spans="1:17" x14ac:dyDescent="0.2">
      <c r="A218" s="19"/>
      <c r="H218" s="19"/>
      <c r="I218" s="19"/>
      <c r="J218" s="19"/>
      <c r="K218" s="95"/>
      <c r="Q218" s="95"/>
    </row>
    <row r="219" spans="1:17" x14ac:dyDescent="0.2">
      <c r="A219" s="19"/>
      <c r="H219" s="19"/>
      <c r="I219" s="19"/>
      <c r="J219" s="19"/>
      <c r="K219" s="95"/>
      <c r="Q219" s="95"/>
    </row>
    <row r="220" spans="1:17" x14ac:dyDescent="0.2">
      <c r="A220" s="19"/>
      <c r="H220" s="19"/>
      <c r="I220" s="19"/>
      <c r="J220" s="19"/>
      <c r="K220" s="95"/>
      <c r="Q220" s="95"/>
    </row>
    <row r="221" spans="1:17" x14ac:dyDescent="0.2">
      <c r="A221" s="19"/>
      <c r="H221" s="19"/>
      <c r="I221" s="19"/>
      <c r="J221" s="19"/>
      <c r="K221" s="95"/>
      <c r="Q221" s="95"/>
    </row>
    <row r="222" spans="1:17" x14ac:dyDescent="0.2">
      <c r="A222" s="19"/>
      <c r="H222" s="19"/>
      <c r="I222" s="19"/>
      <c r="J222" s="19"/>
      <c r="K222" s="95"/>
      <c r="Q222" s="95"/>
    </row>
    <row r="223" spans="1:17" x14ac:dyDescent="0.2">
      <c r="A223" s="19"/>
      <c r="H223" s="19"/>
      <c r="I223" s="19"/>
      <c r="J223" s="19"/>
      <c r="K223" s="95"/>
      <c r="Q223" s="95"/>
    </row>
    <row r="224" spans="1:17" x14ac:dyDescent="0.2">
      <c r="A224" s="19"/>
      <c r="H224" s="19"/>
      <c r="I224" s="19"/>
      <c r="J224" s="19"/>
      <c r="K224" s="95"/>
      <c r="Q224" s="95"/>
    </row>
    <row r="225" spans="1:17" x14ac:dyDescent="0.2">
      <c r="A225" s="19"/>
      <c r="H225" s="19"/>
      <c r="I225" s="19"/>
      <c r="J225" s="19"/>
      <c r="K225" s="95"/>
      <c r="Q225" s="95"/>
    </row>
    <row r="226" spans="1:17" x14ac:dyDescent="0.2">
      <c r="A226" s="19"/>
      <c r="H226" s="19"/>
      <c r="I226" s="19"/>
      <c r="J226" s="19"/>
      <c r="K226" s="95"/>
      <c r="Q226" s="95"/>
    </row>
    <row r="227" spans="1:17" x14ac:dyDescent="0.2">
      <c r="A227" s="19"/>
      <c r="H227" s="19"/>
      <c r="I227" s="19"/>
      <c r="J227" s="19"/>
      <c r="K227" s="95"/>
      <c r="Q227" s="95"/>
    </row>
    <row r="228" spans="1:17" x14ac:dyDescent="0.2">
      <c r="A228" s="19"/>
      <c r="H228" s="19"/>
      <c r="I228" s="19"/>
      <c r="J228" s="19"/>
      <c r="K228" s="95"/>
      <c r="Q228" s="95"/>
    </row>
    <row r="229" spans="1:17" x14ac:dyDescent="0.2">
      <c r="A229" s="19"/>
      <c r="H229" s="19"/>
      <c r="I229" s="19"/>
      <c r="J229" s="19"/>
      <c r="K229" s="95"/>
      <c r="Q229" s="95"/>
    </row>
    <row r="230" spans="1:17" x14ac:dyDescent="0.2">
      <c r="A230" s="19"/>
      <c r="H230" s="19"/>
      <c r="I230" s="19"/>
      <c r="J230" s="19"/>
      <c r="K230" s="95"/>
      <c r="Q230" s="95"/>
    </row>
    <row r="231" spans="1:17" x14ac:dyDescent="0.2">
      <c r="A231" s="19"/>
      <c r="H231" s="19"/>
      <c r="I231" s="19"/>
      <c r="J231" s="19"/>
      <c r="K231" s="95"/>
      <c r="Q231" s="95"/>
    </row>
    <row r="232" spans="1:17" x14ac:dyDescent="0.2">
      <c r="A232" s="19"/>
      <c r="H232" s="19"/>
      <c r="I232" s="19"/>
      <c r="J232" s="19"/>
      <c r="K232" s="95"/>
      <c r="Q232" s="95"/>
    </row>
    <row r="233" spans="1:17" x14ac:dyDescent="0.2">
      <c r="A233" s="19"/>
      <c r="H233" s="19"/>
      <c r="I233" s="19"/>
      <c r="J233" s="19"/>
      <c r="K233" s="95"/>
      <c r="Q233" s="95"/>
    </row>
    <row r="234" spans="1:17" x14ac:dyDescent="0.2">
      <c r="A234" s="19"/>
      <c r="H234" s="19"/>
      <c r="I234" s="19"/>
      <c r="J234" s="19"/>
      <c r="K234" s="95"/>
      <c r="Q234" s="95"/>
    </row>
    <row r="235" spans="1:17" x14ac:dyDescent="0.2">
      <c r="A235" s="19"/>
      <c r="H235" s="19"/>
      <c r="I235" s="19"/>
      <c r="J235" s="19"/>
      <c r="K235" s="95"/>
      <c r="Q235" s="95"/>
    </row>
    <row r="236" spans="1:17" x14ac:dyDescent="0.2">
      <c r="A236" s="19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E452" s="142"/>
      <c r="F452" s="142"/>
      <c r="G452" s="142"/>
      <c r="H452" s="19"/>
      <c r="I452" s="19"/>
      <c r="J452" s="19"/>
      <c r="K452" s="95"/>
      <c r="Q452" s="95"/>
    </row>
    <row r="453" spans="1:17" x14ac:dyDescent="0.2">
      <c r="A453" s="19"/>
      <c r="E453" s="142"/>
      <c r="F453" s="142"/>
      <c r="G453" s="142"/>
      <c r="H453" s="19"/>
      <c r="I453" s="19"/>
      <c r="J453" s="19"/>
      <c r="K453" s="95"/>
      <c r="Q453" s="95"/>
    </row>
    <row r="454" spans="1:17" x14ac:dyDescent="0.2">
      <c r="A454" s="19"/>
      <c r="E454" s="142"/>
      <c r="F454" s="142"/>
      <c r="G454" s="142"/>
      <c r="H454" s="19"/>
      <c r="I454" s="19"/>
      <c r="J454" s="19"/>
      <c r="K454" s="95"/>
      <c r="Q454" s="95"/>
    </row>
    <row r="455" spans="1:17" x14ac:dyDescent="0.2">
      <c r="A455" s="19"/>
      <c r="E455" s="142"/>
      <c r="F455" s="142"/>
      <c r="G455" s="142"/>
      <c r="H455" s="19"/>
      <c r="I455" s="19"/>
      <c r="J455" s="19"/>
      <c r="K455" s="95"/>
      <c r="Q455" s="95"/>
    </row>
    <row r="456" spans="1:17" x14ac:dyDescent="0.2">
      <c r="A456" s="19"/>
      <c r="E456" s="142"/>
      <c r="F456" s="142"/>
      <c r="G456" s="142"/>
      <c r="H456" s="19"/>
      <c r="I456" s="19"/>
      <c r="J456" s="19"/>
      <c r="K456" s="95"/>
      <c r="Q456" s="95"/>
    </row>
    <row r="457" spans="1:17" x14ac:dyDescent="0.2">
      <c r="A457" s="19"/>
      <c r="E457" s="142"/>
      <c r="F457" s="142"/>
      <c r="G457" s="142"/>
      <c r="H457" s="19"/>
      <c r="I457" s="19"/>
      <c r="J457" s="19"/>
      <c r="K457" s="95"/>
      <c r="Q457" s="95"/>
    </row>
    <row r="458" spans="1:17" x14ac:dyDescent="0.2">
      <c r="A458" s="19"/>
      <c r="E458" s="142"/>
      <c r="F458" s="142"/>
      <c r="G458" s="142"/>
      <c r="H458" s="19"/>
      <c r="I458" s="19"/>
      <c r="J458" s="19"/>
      <c r="K458" s="95"/>
      <c r="Q458" s="95"/>
    </row>
    <row r="459" spans="1:17" x14ac:dyDescent="0.2">
      <c r="A459" s="19"/>
      <c r="E459" s="142"/>
      <c r="F459" s="142"/>
      <c r="G459" s="142"/>
      <c r="H459" s="19"/>
      <c r="I459" s="19"/>
      <c r="J459" s="19"/>
      <c r="K459" s="95"/>
      <c r="Q459" s="95"/>
    </row>
    <row r="460" spans="1:17" x14ac:dyDescent="0.2">
      <c r="A460" s="19"/>
      <c r="E460" s="142"/>
      <c r="F460" s="142"/>
      <c r="G460" s="142"/>
      <c r="H460" s="19"/>
      <c r="I460" s="19"/>
      <c r="J460" s="19"/>
      <c r="K460" s="95"/>
      <c r="Q460" s="95"/>
    </row>
    <row r="461" spans="1:17" x14ac:dyDescent="0.2">
      <c r="A461" s="19"/>
      <c r="E461" s="142"/>
      <c r="F461" s="142"/>
      <c r="G461" s="142"/>
      <c r="H461" s="19"/>
      <c r="I461" s="19"/>
      <c r="J461" s="19"/>
      <c r="K461" s="95"/>
      <c r="Q461" s="95"/>
    </row>
    <row r="462" spans="1:17" x14ac:dyDescent="0.2">
      <c r="A462" s="19"/>
      <c r="E462" s="142"/>
      <c r="F462" s="142"/>
      <c r="G462" s="142"/>
      <c r="H462" s="19"/>
      <c r="I462" s="19"/>
      <c r="J462" s="19"/>
      <c r="K462" s="95"/>
      <c r="Q462" s="95"/>
    </row>
    <row r="463" spans="1:17" x14ac:dyDescent="0.2">
      <c r="A463" s="19"/>
      <c r="E463" s="142"/>
      <c r="F463" s="142"/>
      <c r="G463" s="142"/>
      <c r="H463" s="19"/>
      <c r="I463" s="19"/>
      <c r="J463" s="19"/>
      <c r="K463" s="95"/>
      <c r="Q463" s="95"/>
    </row>
    <row r="464" spans="1:17" x14ac:dyDescent="0.2">
      <c r="A464" s="19"/>
      <c r="E464" s="142"/>
      <c r="F464" s="142"/>
      <c r="G464" s="142"/>
      <c r="H464" s="19"/>
      <c r="I464" s="19"/>
      <c r="J464" s="19"/>
      <c r="K464" s="95"/>
      <c r="Q464" s="95"/>
    </row>
    <row r="465" spans="1:17" x14ac:dyDescent="0.2">
      <c r="A465" s="19"/>
      <c r="E465" s="142"/>
      <c r="F465" s="142"/>
      <c r="G465" s="142"/>
      <c r="H465" s="19"/>
      <c r="I465" s="19"/>
      <c r="J465" s="19"/>
      <c r="K465" s="95"/>
      <c r="Q465" s="95"/>
    </row>
    <row r="466" spans="1:17" x14ac:dyDescent="0.2">
      <c r="A466" s="19"/>
      <c r="E466" s="142"/>
      <c r="F466" s="142"/>
      <c r="G466" s="142"/>
      <c r="H466" s="19"/>
      <c r="I466" s="19"/>
      <c r="J466" s="19"/>
      <c r="K466" s="95"/>
      <c r="Q466" s="95"/>
    </row>
    <row r="467" spans="1:17" x14ac:dyDescent="0.2">
      <c r="A467" s="19"/>
      <c r="E467" s="142"/>
      <c r="F467" s="142"/>
      <c r="G467" s="142"/>
      <c r="H467" s="19"/>
      <c r="I467" s="19"/>
      <c r="J467" s="19"/>
      <c r="K467" s="95"/>
      <c r="Q467" s="95"/>
    </row>
    <row r="468" spans="1:17" x14ac:dyDescent="0.2">
      <c r="A468" s="19"/>
      <c r="E468" s="142"/>
      <c r="F468" s="142"/>
      <c r="G468" s="142"/>
      <c r="H468" s="19"/>
      <c r="I468" s="19"/>
      <c r="J468" s="19"/>
      <c r="K468" s="95"/>
      <c r="Q468" s="95"/>
    </row>
    <row r="469" spans="1:17" x14ac:dyDescent="0.2">
      <c r="A469" s="19"/>
      <c r="E469" s="142"/>
      <c r="F469" s="142"/>
      <c r="G469" s="142"/>
      <c r="H469" s="19"/>
      <c r="I469" s="19"/>
      <c r="J469" s="19"/>
      <c r="K469" s="95"/>
      <c r="Q469" s="95"/>
    </row>
    <row r="470" spans="1:17" x14ac:dyDescent="0.2">
      <c r="A470" s="19"/>
      <c r="E470" s="142"/>
      <c r="F470" s="142"/>
      <c r="G470" s="142"/>
      <c r="H470" s="19"/>
      <c r="I470" s="19"/>
      <c r="J470" s="19"/>
      <c r="K470" s="95"/>
      <c r="Q470" s="95"/>
    </row>
    <row r="471" spans="1:17" x14ac:dyDescent="0.2">
      <c r="A471" s="19"/>
      <c r="E471" s="142"/>
      <c r="F471" s="142"/>
      <c r="G471" s="142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J495" s="19"/>
      <c r="K495" s="95"/>
      <c r="Q495" s="95"/>
    </row>
    <row r="496" spans="1:17" x14ac:dyDescent="0.2">
      <c r="A496" s="19"/>
      <c r="H496" s="19"/>
      <c r="I496" s="19"/>
      <c r="J496" s="19"/>
      <c r="K496" s="95"/>
      <c r="Q496" s="95"/>
    </row>
    <row r="497" spans="1:17" x14ac:dyDescent="0.2">
      <c r="A497" s="19"/>
      <c r="H497" s="19"/>
      <c r="I497" s="19"/>
      <c r="J497" s="19"/>
      <c r="K497" s="95"/>
      <c r="Q497" s="95"/>
    </row>
    <row r="498" spans="1:17" x14ac:dyDescent="0.2">
      <c r="A498" s="19"/>
      <c r="H498" s="19"/>
      <c r="I498" s="19"/>
      <c r="J498" s="19"/>
      <c r="K498" s="95"/>
      <c r="Q498" s="95"/>
    </row>
    <row r="499" spans="1:17" x14ac:dyDescent="0.2">
      <c r="A499" s="19"/>
      <c r="H499" s="19"/>
      <c r="I499" s="19"/>
      <c r="J499" s="19"/>
      <c r="K499" s="95"/>
      <c r="Q499" s="95"/>
    </row>
    <row r="500" spans="1:17" x14ac:dyDescent="0.2">
      <c r="A500" s="19"/>
      <c r="H500" s="19"/>
      <c r="I500" s="19"/>
      <c r="J500" s="19"/>
      <c r="K500" s="95"/>
      <c r="Q500" s="95"/>
    </row>
    <row r="501" spans="1:17" x14ac:dyDescent="0.2">
      <c r="A501" s="19"/>
      <c r="H501" s="19"/>
      <c r="I501" s="19"/>
      <c r="J501" s="19"/>
      <c r="K501" s="95"/>
      <c r="Q501" s="95"/>
    </row>
    <row r="502" spans="1:17" x14ac:dyDescent="0.2">
      <c r="A502" s="19"/>
      <c r="H502" s="19"/>
      <c r="I502" s="19"/>
      <c r="J502" s="19"/>
      <c r="K502" s="95"/>
      <c r="Q502" s="95"/>
    </row>
    <row r="503" spans="1:17" x14ac:dyDescent="0.2">
      <c r="A503" s="19"/>
      <c r="H503" s="19"/>
      <c r="I503" s="19"/>
      <c r="J503" s="19"/>
      <c r="K503" s="95"/>
      <c r="Q503" s="95"/>
    </row>
    <row r="504" spans="1:17" x14ac:dyDescent="0.2">
      <c r="A504" s="19"/>
      <c r="H504" s="19"/>
      <c r="I504" s="19"/>
      <c r="J504" s="19"/>
      <c r="K504" s="95"/>
      <c r="Q504" s="95"/>
    </row>
    <row r="505" spans="1:17" x14ac:dyDescent="0.2">
      <c r="A505" s="19"/>
      <c r="H505" s="19"/>
      <c r="I505" s="19"/>
      <c r="J505" s="19"/>
      <c r="K505" s="95"/>
      <c r="Q505" s="95"/>
    </row>
    <row r="506" spans="1:17" x14ac:dyDescent="0.2">
      <c r="A506" s="19"/>
      <c r="H506" s="19"/>
      <c r="I506" s="19"/>
      <c r="J506" s="19"/>
      <c r="K506" s="95"/>
      <c r="Q506" s="95"/>
    </row>
    <row r="507" spans="1:17" x14ac:dyDescent="0.2">
      <c r="A507" s="19"/>
      <c r="H507" s="19"/>
      <c r="I507" s="19"/>
      <c r="J507" s="19"/>
      <c r="K507" s="95"/>
      <c r="Q507" s="95"/>
    </row>
    <row r="508" spans="1:17" x14ac:dyDescent="0.2">
      <c r="A508" s="19"/>
      <c r="H508" s="19"/>
      <c r="I508" s="19"/>
      <c r="J508" s="19"/>
      <c r="K508" s="95"/>
      <c r="Q508" s="95"/>
    </row>
    <row r="509" spans="1:17" x14ac:dyDescent="0.2">
      <c r="A509" s="19"/>
      <c r="H509" s="19"/>
      <c r="I509" s="19"/>
      <c r="J509" s="19"/>
      <c r="K509" s="95"/>
      <c r="Q509" s="95"/>
    </row>
    <row r="510" spans="1:17" x14ac:dyDescent="0.2">
      <c r="A510" s="19"/>
      <c r="H510" s="19"/>
      <c r="I510" s="19"/>
      <c r="J510" s="19"/>
      <c r="K510" s="95"/>
      <c r="Q510" s="95"/>
    </row>
    <row r="511" spans="1:17" x14ac:dyDescent="0.2">
      <c r="A511" s="19"/>
      <c r="H511" s="19"/>
      <c r="I511" s="19"/>
      <c r="J511" s="19"/>
      <c r="K511" s="95"/>
      <c r="Q511" s="95"/>
    </row>
    <row r="512" spans="1:17" x14ac:dyDescent="0.2">
      <c r="A512" s="19"/>
      <c r="H512" s="19"/>
      <c r="I512" s="19"/>
      <c r="J512" s="19"/>
      <c r="K512" s="95"/>
      <c r="Q512" s="95"/>
    </row>
    <row r="513" spans="1:17" x14ac:dyDescent="0.2">
      <c r="A513" s="19"/>
      <c r="H513" s="19"/>
      <c r="I513" s="19"/>
      <c r="J513" s="19"/>
      <c r="K513" s="95"/>
      <c r="Q513" s="95"/>
    </row>
    <row r="514" spans="1:17" x14ac:dyDescent="0.2">
      <c r="A514" s="19"/>
      <c r="H514" s="19"/>
      <c r="I514" s="19"/>
      <c r="J514" s="19"/>
      <c r="K514" s="95"/>
      <c r="Q514" s="95"/>
    </row>
    <row r="515" spans="1:17" x14ac:dyDescent="0.2">
      <c r="A515" s="19"/>
      <c r="H515" s="19"/>
      <c r="I515" s="19"/>
      <c r="J515" s="19"/>
      <c r="K515" s="95"/>
      <c r="Q515" s="95"/>
    </row>
    <row r="516" spans="1:17" x14ac:dyDescent="0.2">
      <c r="A516" s="19"/>
      <c r="H516" s="19"/>
      <c r="I516" s="19"/>
      <c r="J516" s="19"/>
      <c r="K516" s="95"/>
      <c r="Q516" s="95"/>
    </row>
    <row r="517" spans="1:17" x14ac:dyDescent="0.2">
      <c r="A517" s="19"/>
      <c r="H517" s="19"/>
      <c r="I517" s="19"/>
      <c r="J517" s="19"/>
      <c r="K517" s="95"/>
      <c r="Q517" s="95"/>
    </row>
    <row r="518" spans="1:17" x14ac:dyDescent="0.2">
      <c r="A518" s="19"/>
      <c r="H518" s="19"/>
      <c r="I518" s="19"/>
      <c r="J518" s="19"/>
      <c r="K518" s="95"/>
      <c r="Q518" s="95"/>
    </row>
    <row r="519" spans="1:17" x14ac:dyDescent="0.2">
      <c r="A519" s="19"/>
      <c r="H519" s="19"/>
      <c r="I519" s="19"/>
      <c r="J519" s="19"/>
      <c r="K519" s="95"/>
      <c r="Q519" s="95"/>
    </row>
    <row r="520" spans="1:17" x14ac:dyDescent="0.2">
      <c r="A520" s="19"/>
      <c r="H520" s="19"/>
      <c r="I520" s="19"/>
      <c r="J520" s="19"/>
      <c r="K520" s="95"/>
      <c r="Q520" s="95"/>
    </row>
    <row r="521" spans="1:17" x14ac:dyDescent="0.2">
      <c r="A521" s="19"/>
      <c r="H521" s="19"/>
      <c r="I521" s="19"/>
      <c r="J521" s="19"/>
      <c r="K521" s="95"/>
      <c r="Q521" s="95"/>
    </row>
    <row r="522" spans="1:17" x14ac:dyDescent="0.2">
      <c r="A522" s="19"/>
      <c r="H522" s="19"/>
      <c r="I522" s="19"/>
      <c r="J522" s="19"/>
      <c r="K522" s="95"/>
      <c r="Q522" s="95"/>
    </row>
    <row r="523" spans="1:17" x14ac:dyDescent="0.2">
      <c r="A523" s="19"/>
      <c r="H523" s="19"/>
      <c r="I523" s="19"/>
      <c r="J523" s="19"/>
      <c r="K523" s="95"/>
      <c r="Q523" s="95"/>
    </row>
    <row r="524" spans="1:17" x14ac:dyDescent="0.2">
      <c r="A524" s="19"/>
      <c r="H524" s="19"/>
      <c r="I524" s="19"/>
      <c r="J524" s="19"/>
      <c r="K524" s="95"/>
      <c r="Q524" s="95"/>
    </row>
    <row r="525" spans="1:17" x14ac:dyDescent="0.2">
      <c r="A525" s="19"/>
      <c r="H525" s="19"/>
      <c r="I525" s="19"/>
      <c r="J525" s="19"/>
      <c r="K525" s="95"/>
      <c r="Q525" s="95"/>
    </row>
    <row r="526" spans="1:17" x14ac:dyDescent="0.2">
      <c r="A526" s="19"/>
      <c r="H526" s="19"/>
      <c r="I526" s="19"/>
      <c r="J526" s="19"/>
      <c r="K526" s="95"/>
      <c r="Q526" s="95"/>
    </row>
    <row r="527" spans="1:17" x14ac:dyDescent="0.2">
      <c r="A527" s="19"/>
      <c r="H527" s="19"/>
      <c r="I527" s="19"/>
      <c r="J527" s="19"/>
      <c r="K527" s="95"/>
      <c r="Q527" s="95"/>
    </row>
    <row r="528" spans="1:17" x14ac:dyDescent="0.2">
      <c r="A528" s="19"/>
      <c r="H528" s="19"/>
      <c r="I528" s="19"/>
      <c r="J528" s="19"/>
      <c r="K528" s="95"/>
      <c r="Q528" s="95"/>
    </row>
    <row r="529" spans="1:17" x14ac:dyDescent="0.2">
      <c r="A529" s="19"/>
      <c r="H529" s="19"/>
      <c r="I529" s="19"/>
      <c r="J529" s="19"/>
      <c r="K529" s="95"/>
      <c r="Q529" s="95"/>
    </row>
    <row r="530" spans="1:17" x14ac:dyDescent="0.2">
      <c r="A530" s="19"/>
      <c r="H530" s="19"/>
      <c r="I530" s="19"/>
      <c r="J530" s="19"/>
      <c r="K530" s="95"/>
      <c r="Q530" s="95"/>
    </row>
    <row r="531" spans="1:17" x14ac:dyDescent="0.2">
      <c r="A531" s="19"/>
      <c r="H531" s="19"/>
      <c r="I531" s="19"/>
      <c r="J531" s="19"/>
      <c r="K531" s="95"/>
      <c r="Q531" s="95"/>
    </row>
    <row r="532" spans="1:17" x14ac:dyDescent="0.2">
      <c r="A532" s="19"/>
      <c r="H532" s="19"/>
      <c r="I532" s="19"/>
      <c r="J532" s="19"/>
      <c r="K532" s="95"/>
      <c r="Q532" s="95"/>
    </row>
    <row r="533" spans="1:17" x14ac:dyDescent="0.2">
      <c r="A533" s="19"/>
      <c r="H533" s="19"/>
      <c r="I533" s="19"/>
      <c r="J533" s="19"/>
      <c r="K533" s="95"/>
      <c r="Q533" s="95"/>
    </row>
    <row r="534" spans="1:17" x14ac:dyDescent="0.2">
      <c r="A534" s="19"/>
      <c r="H534" s="19"/>
      <c r="I534" s="19"/>
      <c r="J534" s="19"/>
      <c r="K534" s="95"/>
      <c r="Q534" s="95"/>
    </row>
    <row r="535" spans="1:17" x14ac:dyDescent="0.2">
      <c r="A535" s="19"/>
      <c r="H535" s="19"/>
      <c r="I535" s="19"/>
      <c r="J535" s="19"/>
      <c r="K535" s="95"/>
      <c r="Q535" s="95"/>
    </row>
    <row r="536" spans="1:17" x14ac:dyDescent="0.2">
      <c r="A536" s="19"/>
      <c r="H536" s="19"/>
      <c r="I536" s="19"/>
      <c r="J536" s="19"/>
      <c r="K536" s="95"/>
      <c r="Q536" s="95"/>
    </row>
    <row r="537" spans="1:17" x14ac:dyDescent="0.2">
      <c r="A537" s="19"/>
      <c r="H537" s="19"/>
      <c r="I537" s="19"/>
      <c r="J537" s="19"/>
      <c r="K537" s="95"/>
      <c r="Q537" s="95"/>
    </row>
    <row r="538" spans="1:17" x14ac:dyDescent="0.2">
      <c r="A538" s="19"/>
      <c r="H538" s="19"/>
      <c r="I538" s="19"/>
      <c r="J538" s="19"/>
      <c r="K538" s="95"/>
      <c r="Q538" s="95"/>
    </row>
    <row r="539" spans="1:17" x14ac:dyDescent="0.2">
      <c r="A539" s="19"/>
      <c r="H539" s="19"/>
      <c r="I539" s="19"/>
      <c r="J539" s="19"/>
      <c r="K539" s="95"/>
      <c r="Q539" s="95"/>
    </row>
    <row r="540" spans="1:17" x14ac:dyDescent="0.2">
      <c r="A540" s="19"/>
      <c r="H540" s="19"/>
      <c r="I540" s="19"/>
      <c r="J540" s="19"/>
      <c r="K540" s="95"/>
      <c r="Q540" s="95"/>
    </row>
    <row r="541" spans="1:17" x14ac:dyDescent="0.2">
      <c r="A541" s="19"/>
      <c r="H541" s="19"/>
      <c r="I541" s="19"/>
      <c r="J541" s="19"/>
      <c r="K541" s="95"/>
      <c r="Q541" s="95"/>
    </row>
    <row r="542" spans="1:17" x14ac:dyDescent="0.2">
      <c r="A542" s="19"/>
      <c r="H542" s="19"/>
      <c r="I542" s="19"/>
      <c r="J542" s="19"/>
      <c r="K542" s="95"/>
      <c r="Q542" s="95"/>
    </row>
    <row r="543" spans="1:17" x14ac:dyDescent="0.2">
      <c r="A543" s="19"/>
      <c r="H543" s="19"/>
      <c r="I543" s="19"/>
      <c r="J543" s="19"/>
      <c r="K543" s="95"/>
      <c r="Q543" s="95"/>
    </row>
    <row r="544" spans="1:17" x14ac:dyDescent="0.2">
      <c r="A544" s="19"/>
      <c r="H544" s="19"/>
      <c r="I544" s="19"/>
      <c r="J544" s="19"/>
      <c r="K544" s="95"/>
      <c r="Q544" s="95"/>
    </row>
    <row r="545" spans="1:17" x14ac:dyDescent="0.2">
      <c r="A545" s="19"/>
      <c r="H545" s="19"/>
      <c r="I545" s="19"/>
      <c r="J545" s="19"/>
      <c r="K545" s="95"/>
      <c r="Q545" s="95"/>
    </row>
    <row r="546" spans="1:17" x14ac:dyDescent="0.2">
      <c r="A546" s="19"/>
      <c r="H546" s="19"/>
      <c r="I546" s="19"/>
      <c r="J546" s="19"/>
      <c r="K546" s="95"/>
      <c r="Q546" s="95"/>
    </row>
    <row r="547" spans="1:17" x14ac:dyDescent="0.2">
      <c r="A547" s="19"/>
      <c r="H547" s="19"/>
      <c r="I547" s="19"/>
      <c r="J547" s="19"/>
      <c r="K547" s="95"/>
      <c r="Q547" s="95"/>
    </row>
    <row r="548" spans="1:17" x14ac:dyDescent="0.2">
      <c r="A548" s="19"/>
      <c r="H548" s="19"/>
      <c r="I548" s="19"/>
      <c r="J548" s="19"/>
      <c r="K548" s="95"/>
      <c r="Q548" s="95"/>
    </row>
    <row r="549" spans="1:17" x14ac:dyDescent="0.2">
      <c r="A549" s="19"/>
      <c r="H549" s="19"/>
      <c r="I549" s="19"/>
      <c r="J549" s="19"/>
      <c r="K549" s="95"/>
      <c r="Q549" s="95"/>
    </row>
    <row r="550" spans="1:17" x14ac:dyDescent="0.2">
      <c r="A550" s="19"/>
      <c r="H550" s="19"/>
      <c r="I550" s="19"/>
      <c r="J550" s="19"/>
      <c r="K550" s="95"/>
      <c r="Q550" s="95"/>
    </row>
    <row r="551" spans="1:17" x14ac:dyDescent="0.2">
      <c r="A551" s="19"/>
      <c r="H551" s="19"/>
      <c r="I551" s="19"/>
      <c r="J551" s="19"/>
      <c r="K551" s="95"/>
      <c r="Q551" s="95"/>
    </row>
    <row r="552" spans="1:17" x14ac:dyDescent="0.2">
      <c r="A552" s="19"/>
      <c r="H552" s="19"/>
      <c r="I552" s="19"/>
      <c r="J552" s="19"/>
      <c r="K552" s="95"/>
      <c r="Q552" s="95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2"/>
      <c r="F611" s="142"/>
      <c r="G611" s="142"/>
      <c r="H611" s="19"/>
      <c r="I611" s="19"/>
    </row>
    <row r="612" spans="1:9" x14ac:dyDescent="0.2">
      <c r="A612" s="19"/>
      <c r="E612" s="142"/>
      <c r="F612" s="142"/>
      <c r="G612" s="142"/>
      <c r="H612" s="19"/>
      <c r="I612" s="19"/>
    </row>
    <row r="613" spans="1:9" x14ac:dyDescent="0.2">
      <c r="A613" s="19"/>
      <c r="E613" s="142"/>
      <c r="F613" s="142"/>
      <c r="G613" s="142"/>
      <c r="H613" s="19"/>
      <c r="I613" s="19"/>
    </row>
    <row r="614" spans="1:9" x14ac:dyDescent="0.2">
      <c r="A614" s="19"/>
      <c r="E614" s="142"/>
      <c r="F614" s="142"/>
      <c r="G614" s="142"/>
      <c r="H614" s="19"/>
      <c r="I614" s="19"/>
    </row>
    <row r="615" spans="1:9" x14ac:dyDescent="0.2">
      <c r="A615" s="19"/>
      <c r="E615" s="142"/>
      <c r="F615" s="142"/>
      <c r="G615" s="142"/>
      <c r="H615" s="19"/>
      <c r="I615" s="19"/>
    </row>
    <row r="616" spans="1:9" x14ac:dyDescent="0.2">
      <c r="A616" s="19"/>
      <c r="E616" s="142"/>
      <c r="F616" s="142"/>
      <c r="G616" s="142"/>
      <c r="H616" s="19"/>
      <c r="I616" s="19"/>
    </row>
    <row r="617" spans="1:9" x14ac:dyDescent="0.2">
      <c r="A617" s="19"/>
      <c r="E617" s="142"/>
      <c r="F617" s="142"/>
      <c r="G617" s="142"/>
      <c r="H617" s="19"/>
      <c r="I617" s="19"/>
    </row>
    <row r="618" spans="1:9" x14ac:dyDescent="0.2">
      <c r="A618" s="19"/>
      <c r="E618" s="142"/>
      <c r="F618" s="142"/>
      <c r="G618" s="142"/>
      <c r="H618" s="19"/>
      <c r="I618" s="19"/>
    </row>
    <row r="619" spans="1:9" x14ac:dyDescent="0.2">
      <c r="A619" s="19"/>
      <c r="E619" s="142"/>
      <c r="F619" s="142"/>
      <c r="G619" s="142"/>
      <c r="H619" s="19"/>
      <c r="I619" s="19"/>
    </row>
    <row r="620" spans="1:9" x14ac:dyDescent="0.2">
      <c r="A620" s="19"/>
      <c r="E620" s="142"/>
      <c r="F620" s="142"/>
      <c r="G620" s="142"/>
      <c r="H620" s="19"/>
      <c r="I620" s="19"/>
    </row>
    <row r="621" spans="1:9" x14ac:dyDescent="0.2">
      <c r="A621" s="19"/>
      <c r="E621" s="142"/>
      <c r="F621" s="142"/>
      <c r="G621" s="142"/>
      <c r="H621" s="19"/>
      <c r="I621" s="19"/>
    </row>
    <row r="622" spans="1:9" x14ac:dyDescent="0.2">
      <c r="A622" s="19"/>
      <c r="E622" s="142"/>
      <c r="F622" s="142"/>
      <c r="G622" s="142"/>
      <c r="H622" s="19"/>
      <c r="I622" s="19"/>
    </row>
    <row r="623" spans="1:9" x14ac:dyDescent="0.2">
      <c r="A623" s="19"/>
      <c r="E623" s="142"/>
      <c r="F623" s="142"/>
      <c r="G623" s="142"/>
      <c r="H623" s="19"/>
      <c r="I623" s="19"/>
    </row>
    <row r="624" spans="1:9" x14ac:dyDescent="0.2">
      <c r="A624" s="19"/>
      <c r="E624" s="142"/>
      <c r="F624" s="142"/>
      <c r="G624" s="142"/>
      <c r="H624" s="19"/>
      <c r="I624" s="19"/>
    </row>
    <row r="625" spans="1:9" x14ac:dyDescent="0.2">
      <c r="A625" s="19"/>
      <c r="E625" s="142"/>
      <c r="F625" s="142"/>
      <c r="G625" s="142"/>
      <c r="H625" s="19"/>
      <c r="I625" s="19"/>
    </row>
    <row r="626" spans="1:9" x14ac:dyDescent="0.2">
      <c r="A626" s="19"/>
      <c r="E626" s="142"/>
      <c r="F626" s="142"/>
      <c r="G626" s="142"/>
      <c r="H626" s="19"/>
      <c r="I626" s="19"/>
    </row>
    <row r="627" spans="1:9" x14ac:dyDescent="0.2">
      <c r="A627" s="19"/>
      <c r="E627" s="142"/>
      <c r="F627" s="142"/>
      <c r="G627" s="142"/>
      <c r="H627" s="19"/>
      <c r="I627" s="19"/>
    </row>
    <row r="628" spans="1:9" x14ac:dyDescent="0.2">
      <c r="A628" s="19"/>
      <c r="E628" s="142"/>
      <c r="F628" s="142"/>
      <c r="G628" s="142"/>
      <c r="H628" s="19"/>
      <c r="I628" s="19"/>
    </row>
    <row r="629" spans="1:9" x14ac:dyDescent="0.2">
      <c r="A629" s="19"/>
      <c r="E629" s="142"/>
      <c r="F629" s="142"/>
      <c r="G629" s="142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2"/>
      <c r="F652" s="142"/>
      <c r="G652" s="142"/>
      <c r="H652" s="19"/>
      <c r="I652" s="19"/>
    </row>
    <row r="653" spans="1:9" x14ac:dyDescent="0.2">
      <c r="A653" s="19"/>
      <c r="E653" s="142"/>
      <c r="F653" s="142"/>
      <c r="G653" s="142"/>
      <c r="H653" s="19"/>
      <c r="I653" s="19"/>
    </row>
    <row r="654" spans="1:9" x14ac:dyDescent="0.2">
      <c r="A654" s="19"/>
      <c r="E654" s="142"/>
      <c r="F654" s="142"/>
      <c r="G654" s="142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</cp:lastModifiedBy>
  <cp:lastPrinted>2019-05-07T21:40:42Z</cp:lastPrinted>
  <dcterms:created xsi:type="dcterms:W3CDTF">2005-01-04T17:11:35Z</dcterms:created>
  <dcterms:modified xsi:type="dcterms:W3CDTF">2020-08-03T20:03:49Z</dcterms:modified>
</cp:coreProperties>
</file>