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\05-2020\"/>
    </mc:Choice>
  </mc:AlternateContent>
  <bookViews>
    <workbookView xWindow="0" yWindow="0" windowWidth="28800" windowHeight="12435" tabRatio="701" activeTab="10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D256" i="2541" l="1"/>
  <c r="D255" i="2541"/>
  <c r="D254" i="2541"/>
  <c r="D253" i="2541"/>
  <c r="D252" i="2541"/>
  <c r="E115" i="2539"/>
  <c r="D115" i="2539"/>
  <c r="E127" i="2540"/>
  <c r="E126" i="2540"/>
  <c r="D127" i="2540"/>
  <c r="F114" i="2540"/>
  <c r="E118" i="2540"/>
  <c r="D118" i="2540"/>
  <c r="E117" i="2540"/>
  <c r="D117" i="2540"/>
  <c r="E116" i="2540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6" i="2538"/>
  <c r="E165" i="2538"/>
  <c r="E164" i="2538"/>
  <c r="E163" i="2538"/>
  <c r="E162" i="2538"/>
  <c r="E179" i="2537"/>
  <c r="E178" i="2537"/>
  <c r="E177" i="2537"/>
  <c r="E176" i="2537"/>
  <c r="E175" i="2537"/>
  <c r="E174" i="2537"/>
  <c r="D152" i="2537" l="1"/>
  <c r="D114" i="2540"/>
  <c r="E140" i="2538"/>
  <c r="D140" i="2538"/>
  <c r="D116" i="2540" l="1"/>
  <c r="E139" i="2538"/>
  <c r="G140" i="2538"/>
  <c r="D139" i="2538"/>
  <c r="F140" i="2538" l="1"/>
  <c r="N49" i="2541" l="1"/>
  <c r="N54" i="2541"/>
  <c r="D115" i="2540"/>
  <c r="E132" i="2536"/>
  <c r="E142" i="2536" s="1"/>
  <c r="E131" i="2536"/>
  <c r="E141" i="2536" s="1"/>
  <c r="E130" i="2536"/>
  <c r="E140" i="2536" s="1"/>
  <c r="E129" i="2536"/>
  <c r="E128" i="2536"/>
  <c r="D132" i="2536"/>
  <c r="D142" i="2536" s="1"/>
  <c r="D131" i="2536"/>
  <c r="D130" i="2536"/>
  <c r="D129" i="2536"/>
  <c r="D128" i="2536"/>
  <c r="E107" i="2539"/>
  <c r="E106" i="2539"/>
  <c r="E105" i="2539"/>
  <c r="E104" i="2539"/>
  <c r="E103" i="2539"/>
  <c r="D107" i="2539"/>
  <c r="D106" i="2539"/>
  <c r="D105" i="2539"/>
  <c r="E138" i="2538" l="1"/>
  <c r="E137" i="2538"/>
  <c r="E136" i="2538"/>
  <c r="E135" i="2538"/>
  <c r="D138" i="2538"/>
  <c r="D137" i="2538"/>
  <c r="D136" i="2538"/>
  <c r="D146" i="2538" s="1"/>
  <c r="D135" i="2538"/>
  <c r="D141" i="2538" s="1"/>
  <c r="F179" i="2537"/>
  <c r="G179" i="2537"/>
  <c r="E156" i="2537"/>
  <c r="E155" i="2537"/>
  <c r="E154" i="2537"/>
  <c r="E153" i="2537"/>
  <c r="E163" i="2537" s="1"/>
  <c r="E152" i="2537"/>
  <c r="D156" i="2537"/>
  <c r="D155" i="2537"/>
  <c r="D154" i="2537"/>
  <c r="D153" i="2537"/>
  <c r="D163" i="2537" s="1"/>
  <c r="D158" i="2537" l="1"/>
  <c r="D179" i="2537"/>
  <c r="N156" i="2541"/>
  <c r="O92" i="2539"/>
  <c r="N8" i="2541" l="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1" i="2541"/>
  <c r="N135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P124" i="2537"/>
  <c r="P125" i="2537"/>
  <c r="P126" i="2537"/>
  <c r="P127" i="2537"/>
  <c r="P128" i="2537"/>
  <c r="P113" i="2537"/>
  <c r="D166" i="2537" s="1"/>
  <c r="Q113" i="2537"/>
  <c r="E166" i="2537" s="1"/>
  <c r="P114" i="2537"/>
  <c r="Q11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7" i="2537"/>
  <c r="E114" i="2540"/>
  <c r="G142" i="2540" s="1"/>
  <c r="D124" i="2540"/>
  <c r="E115" i="2540"/>
  <c r="G115" i="2540" s="1"/>
  <c r="D125" i="2540"/>
  <c r="G144" i="2540"/>
  <c r="D126" i="2540"/>
  <c r="F146" i="2540"/>
  <c r="G146" i="2540"/>
  <c r="G159" i="2536"/>
  <c r="Q87" i="2540"/>
  <c r="P87" i="2540"/>
  <c r="Q86" i="2540"/>
  <c r="P86" i="2540"/>
  <c r="Q85" i="2540"/>
  <c r="P85" i="2540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5" i="2540"/>
  <c r="O56" i="2540"/>
  <c r="O57" i="2540"/>
  <c r="O58" i="2540"/>
  <c r="O59" i="2540"/>
  <c r="O60" i="2540"/>
  <c r="O61" i="2540"/>
  <c r="O62" i="2540"/>
  <c r="O64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G160" i="2536"/>
  <c r="F160" i="2536"/>
  <c r="F159" i="2536"/>
  <c r="D140" i="2536"/>
  <c r="E139" i="2536"/>
  <c r="F156" i="2536"/>
  <c r="Q112" i="2536"/>
  <c r="P112" i="2536"/>
  <c r="Q111" i="2536"/>
  <c r="P111" i="2536"/>
  <c r="Q110" i="2536"/>
  <c r="Q106" i="2536" s="1"/>
  <c r="P110" i="2536"/>
  <c r="P106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30" i="2536"/>
  <c r="O31" i="2536"/>
  <c r="O32" i="2536"/>
  <c r="O33" i="2536"/>
  <c r="O34" i="2536"/>
  <c r="O35" i="2536"/>
  <c r="O36" i="2536"/>
  <c r="O37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2" i="2539"/>
  <c r="O73" i="2539"/>
  <c r="O74" i="2539"/>
  <c r="O75" i="2539"/>
  <c r="O77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G166" i="2538"/>
  <c r="F166" i="2538"/>
  <c r="G165" i="2538"/>
  <c r="Q116" i="2538"/>
  <c r="P116" i="2538"/>
  <c r="Q115" i="2538"/>
  <c r="P115" i="2538"/>
  <c r="Q114" i="2538"/>
  <c r="P114" i="2538"/>
  <c r="Q113" i="2538"/>
  <c r="P113" i="2538"/>
  <c r="Q112" i="2538"/>
  <c r="P112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E147" i="2538" s="1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D148" i="2538" s="1"/>
  <c r="Q90" i="2538"/>
  <c r="E148" i="2538" s="1"/>
  <c r="P91" i="2538"/>
  <c r="Q91" i="2538"/>
  <c r="P92" i="2538"/>
  <c r="Q92" i="2538"/>
  <c r="P93" i="2538"/>
  <c r="Q93" i="2538"/>
  <c r="P94" i="2538"/>
  <c r="Q94" i="2538"/>
  <c r="P119" i="2538"/>
  <c r="Q119" i="2538"/>
  <c r="P120" i="2538"/>
  <c r="Q120" i="2538"/>
  <c r="P121" i="2538"/>
  <c r="D150" i="2538" s="1"/>
  <c r="Q121" i="2538"/>
  <c r="E150" i="2538" s="1"/>
  <c r="P95" i="2538"/>
  <c r="D149" i="2538" s="1"/>
  <c r="Q95" i="2538"/>
  <c r="E149" i="2538" s="1"/>
  <c r="P96" i="2538"/>
  <c r="Q96" i="2538"/>
  <c r="P97" i="2538"/>
  <c r="Q97" i="2538"/>
  <c r="P98" i="2538"/>
  <c r="Q98" i="2538"/>
  <c r="P99" i="2538"/>
  <c r="Q99" i="2538"/>
  <c r="Q27" i="2538"/>
  <c r="P27" i="2538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D164" i="2537" s="1"/>
  <c r="Q75" i="2537"/>
  <c r="E164" i="2537" s="1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D165" i="2537" s="1"/>
  <c r="Q103" i="2537"/>
  <c r="E165" i="2537" s="1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Q109" i="2537"/>
  <c r="P110" i="2537"/>
  <c r="Q110" i="2537"/>
  <c r="P111" i="2537"/>
  <c r="Q111" i="2537"/>
  <c r="P112" i="2537"/>
  <c r="Q112" i="2537"/>
  <c r="P193" i="2541"/>
  <c r="O193" i="2541"/>
  <c r="P192" i="2541"/>
  <c r="O192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Q120" i="2541" s="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P7" i="2541" s="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8" i="2538"/>
  <c r="O79" i="2538"/>
  <c r="O80" i="2538"/>
  <c r="O81" i="2538"/>
  <c r="O84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6" i="2538"/>
  <c r="Q127" i="2537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64" i="2539" l="1"/>
  <c r="F150" i="2538"/>
  <c r="R32" i="2540"/>
  <c r="R56" i="2540"/>
  <c r="R86" i="2537"/>
  <c r="G150" i="2538"/>
  <c r="R98" i="2538"/>
  <c r="R121" i="2538"/>
  <c r="R69" i="2538"/>
  <c r="R61" i="2538"/>
  <c r="R57" i="2538"/>
  <c r="R53" i="2538"/>
  <c r="R49" i="2538"/>
  <c r="R37" i="2538"/>
  <c r="R85" i="2540"/>
  <c r="R127" i="2537"/>
  <c r="R112" i="2537"/>
  <c r="R108" i="2537"/>
  <c r="Q176" i="2541"/>
  <c r="F145" i="2540"/>
  <c r="R64" i="2540"/>
  <c r="G157" i="2536"/>
  <c r="F129" i="2536"/>
  <c r="R28" i="2539"/>
  <c r="F143" i="2540"/>
  <c r="R50" i="2536"/>
  <c r="R46" i="2536"/>
  <c r="R92" i="2536"/>
  <c r="R88" i="2536"/>
  <c r="R76" i="2536"/>
  <c r="R64" i="2536"/>
  <c r="R30" i="2536"/>
  <c r="R75" i="2539"/>
  <c r="R99" i="2538"/>
  <c r="R94" i="2538"/>
  <c r="R87" i="2537"/>
  <c r="Q115" i="2541"/>
  <c r="Q111" i="2541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6" i="2538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5" i="2538"/>
  <c r="G135" i="2538"/>
  <c r="E158" i="2537"/>
  <c r="D223" i="2541" s="1"/>
  <c r="F252" i="2541" s="1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4" i="2539"/>
  <c r="R112" i="2538"/>
  <c r="R78" i="2538"/>
  <c r="R70" i="2538"/>
  <c r="R62" i="2538"/>
  <c r="R50" i="2538"/>
  <c r="R46" i="2538"/>
  <c r="R42" i="2538"/>
  <c r="R30" i="2538"/>
  <c r="R113" i="2538"/>
  <c r="F137" i="2538"/>
  <c r="R114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16" i="2541"/>
  <c r="Q104" i="2541"/>
  <c r="Q76" i="2541"/>
  <c r="Q122" i="2541"/>
  <c r="Q118" i="2541"/>
  <c r="Q106" i="2541"/>
  <c r="Q102" i="2541"/>
  <c r="Q98" i="2541"/>
  <c r="Q90" i="2541"/>
  <c r="Q86" i="2541"/>
  <c r="Q82" i="2541"/>
  <c r="Q78" i="2541"/>
  <c r="Q74" i="2541"/>
  <c r="Q58" i="2541"/>
  <c r="Q54" i="2541"/>
  <c r="Q50" i="2541"/>
  <c r="Q121" i="2541"/>
  <c r="Q145" i="2541"/>
  <c r="Q93" i="2541"/>
  <c r="Q77" i="2541"/>
  <c r="Q73" i="2541"/>
  <c r="Q48" i="2541"/>
  <c r="Q131" i="2541"/>
  <c r="R67" i="2540"/>
  <c r="R75" i="2540"/>
  <c r="R44" i="2540"/>
  <c r="R76" i="2540"/>
  <c r="E125" i="2540"/>
  <c r="F125" i="2540" s="1"/>
  <c r="G145" i="2540"/>
  <c r="R55" i="2540"/>
  <c r="R87" i="2540"/>
  <c r="R43" i="2536"/>
  <c r="R93" i="2536"/>
  <c r="R90" i="2536"/>
  <c r="R51" i="2536"/>
  <c r="R104" i="2536"/>
  <c r="R65" i="2536"/>
  <c r="R72" i="2536"/>
  <c r="R47" i="2536"/>
  <c r="R96" i="2536"/>
  <c r="R57" i="2536"/>
  <c r="R87" i="2539"/>
  <c r="Q81" i="2539"/>
  <c r="G107" i="2539"/>
  <c r="R57" i="2539"/>
  <c r="D112" i="2539"/>
  <c r="R31" i="2539"/>
  <c r="R55" i="2539"/>
  <c r="R89" i="2539"/>
  <c r="D114" i="2539"/>
  <c r="F104" i="2539"/>
  <c r="R77" i="2539"/>
  <c r="F105" i="2539"/>
  <c r="R56" i="2539"/>
  <c r="R29" i="2538"/>
  <c r="R97" i="2538"/>
  <c r="R80" i="2538"/>
  <c r="R95" i="2537"/>
  <c r="R91" i="2537"/>
  <c r="R123" i="2537"/>
  <c r="R115" i="2537" s="1"/>
  <c r="R109" i="2537"/>
  <c r="R105" i="2537"/>
  <c r="Q179" i="2541"/>
  <c r="Q177" i="2541"/>
  <c r="Q124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D133" i="2536"/>
  <c r="C226" i="2541" s="1"/>
  <c r="E255" i="2541" s="1"/>
  <c r="G131" i="2536"/>
  <c r="R80" i="2536"/>
  <c r="R68" i="2536"/>
  <c r="R97" i="2536"/>
  <c r="G128" i="2536"/>
  <c r="R49" i="2536"/>
  <c r="R45" i="2536"/>
  <c r="R41" i="2536"/>
  <c r="R37" i="2536"/>
  <c r="R91" i="2536"/>
  <c r="R98" i="2536"/>
  <c r="R63" i="2536"/>
  <c r="R33" i="2536"/>
  <c r="R48" i="2536"/>
  <c r="R44" i="2536"/>
  <c r="R40" i="2536"/>
  <c r="R94" i="2536"/>
  <c r="G132" i="2536"/>
  <c r="R77" i="2536"/>
  <c r="R39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E113" i="2539"/>
  <c r="R42" i="2539"/>
  <c r="R54" i="2539"/>
  <c r="R66" i="2539"/>
  <c r="R88" i="2539"/>
  <c r="R92" i="2538"/>
  <c r="G139" i="2538"/>
  <c r="F139" i="2538"/>
  <c r="R89" i="2538"/>
  <c r="R66" i="2538"/>
  <c r="Q100" i="2538"/>
  <c r="G137" i="2538"/>
  <c r="R27" i="2538"/>
  <c r="D166" i="2538"/>
  <c r="R82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43" i="2541"/>
  <c r="Q85" i="2541"/>
  <c r="Q81" i="2541"/>
  <c r="Q57" i="2541"/>
  <c r="Q80" i="2541"/>
  <c r="Q72" i="2541"/>
  <c r="Q56" i="2541"/>
  <c r="O147" i="2541"/>
  <c r="O7" i="2541" s="1"/>
  <c r="Q92" i="2541"/>
  <c r="Q68" i="2541"/>
  <c r="Q60" i="2541"/>
  <c r="R50" i="2540"/>
  <c r="R43" i="2540"/>
  <c r="R69" i="2540"/>
  <c r="F116" i="2540"/>
  <c r="R74" i="2540"/>
  <c r="Q7" i="2540"/>
  <c r="R37" i="2540"/>
  <c r="R41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D160" i="2536"/>
  <c r="R110" i="2536"/>
  <c r="R89" i="2536"/>
  <c r="R85" i="2536"/>
  <c r="R81" i="2536"/>
  <c r="R35" i="2536"/>
  <c r="R42" i="2536"/>
  <c r="R112" i="2536"/>
  <c r="F158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79" i="2539"/>
  <c r="D130" i="2539"/>
  <c r="R44" i="2539"/>
  <c r="R48" i="2539"/>
  <c r="R120" i="2538"/>
  <c r="R84" i="2538"/>
  <c r="R59" i="2538"/>
  <c r="R36" i="2538"/>
  <c r="R28" i="2538"/>
  <c r="R73" i="2538"/>
  <c r="R65" i="2538"/>
  <c r="R58" i="2538"/>
  <c r="R54" i="2538"/>
  <c r="F164" i="2538"/>
  <c r="R90" i="2538"/>
  <c r="P100" i="2538"/>
  <c r="R95" i="2538"/>
  <c r="R81" i="2538"/>
  <c r="R67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82" i="2540"/>
  <c r="P7" i="2540"/>
  <c r="R29" i="2537"/>
  <c r="F138" i="2538"/>
  <c r="F165" i="2538"/>
  <c r="D165" i="2538" s="1"/>
  <c r="G138" i="2538"/>
  <c r="R27" i="2540"/>
  <c r="R41" i="2539"/>
  <c r="R45" i="2539"/>
  <c r="E114" i="2539"/>
  <c r="F106" i="2539"/>
  <c r="G129" i="2539"/>
  <c r="D129" i="2539" s="1"/>
  <c r="P7" i="2536"/>
  <c r="R27" i="2536"/>
  <c r="G143" i="2540"/>
  <c r="E124" i="2540"/>
  <c r="E119" i="2540"/>
  <c r="F115" i="2540"/>
  <c r="R29" i="2540"/>
  <c r="R82" i="2536"/>
  <c r="R78" i="2536"/>
  <c r="R75" i="2536"/>
  <c r="F162" i="2538"/>
  <c r="C224" i="2541"/>
  <c r="F135" i="2538"/>
  <c r="G127" i="2539"/>
  <c r="D127" i="2539" s="1"/>
  <c r="G104" i="2539"/>
  <c r="E112" i="2539"/>
  <c r="F157" i="2537"/>
  <c r="F174" i="2537"/>
  <c r="F152" i="2537"/>
  <c r="R58" i="2539"/>
  <c r="R106" i="2536"/>
  <c r="G163" i="2538"/>
  <c r="E146" i="2538"/>
  <c r="G136" i="2538"/>
  <c r="G142" i="2536"/>
  <c r="D119" i="2540"/>
  <c r="C227" i="2541" s="1"/>
  <c r="F142" i="2540"/>
  <c r="D142" i="2540" s="1"/>
  <c r="G114" i="2540"/>
  <c r="R70" i="2539"/>
  <c r="R63" i="2539"/>
  <c r="R60" i="2536"/>
  <c r="R81" i="2537"/>
  <c r="E133" i="2536"/>
  <c r="G156" i="2536"/>
  <c r="D156" i="2536" s="1"/>
  <c r="G117" i="2540"/>
  <c r="G152" i="2537"/>
  <c r="R69" i="2536"/>
  <c r="Q115" i="2537"/>
  <c r="G164" i="2538"/>
  <c r="F127" i="2540"/>
  <c r="G158" i="2536"/>
  <c r="G130" i="2536"/>
  <c r="D175" i="2537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1" i="2538"/>
  <c r="R83" i="2540"/>
  <c r="G154" i="2537"/>
  <c r="F154" i="2537"/>
  <c r="R38" i="2539"/>
  <c r="R46" i="2539"/>
  <c r="R61" i="2536"/>
  <c r="Q49" i="2541"/>
  <c r="R104" i="2537"/>
  <c r="R38" i="2538"/>
  <c r="R34" i="2538"/>
  <c r="F163" i="2538"/>
  <c r="R73" i="2539"/>
  <c r="E108" i="2539"/>
  <c r="F103" i="2539"/>
  <c r="R61" i="2540"/>
  <c r="R124" i="2537"/>
  <c r="D126" i="2539"/>
  <c r="G162" i="2538"/>
  <c r="F131" i="2536"/>
  <c r="Q135" i="2541"/>
  <c r="R93" i="2537"/>
  <c r="R79" i="2537"/>
  <c r="R60" i="2537"/>
  <c r="R45" i="2537"/>
  <c r="R33" i="2537"/>
  <c r="P81" i="2539"/>
  <c r="P7" i="2539" s="1"/>
  <c r="D146" i="2540"/>
  <c r="D145" i="2540" l="1"/>
  <c r="D174" i="2537"/>
  <c r="D143" i="2540"/>
  <c r="F141" i="2536"/>
  <c r="G141" i="2536"/>
  <c r="Q7" i="2539"/>
  <c r="R7" i="2539" s="1"/>
  <c r="D143" i="2536"/>
  <c r="C236" i="2541" s="1"/>
  <c r="G166" i="2537"/>
  <c r="F139" i="2536"/>
  <c r="G139" i="2536"/>
  <c r="F113" i="2539"/>
  <c r="F114" i="2539"/>
  <c r="G149" i="2538"/>
  <c r="G125" i="2540"/>
  <c r="F119" i="2540"/>
  <c r="Q7" i="2541"/>
  <c r="R7" i="2540"/>
  <c r="D158" i="2536"/>
  <c r="G113" i="2539"/>
  <c r="F149" i="2538"/>
  <c r="Q7" i="2538"/>
  <c r="P7" i="2537"/>
  <c r="R7" i="2536"/>
  <c r="F133" i="2536"/>
  <c r="F148" i="2538"/>
  <c r="D164" i="2538"/>
  <c r="R100" i="2538"/>
  <c r="P7" i="2538"/>
  <c r="G124" i="2540"/>
  <c r="F124" i="2540"/>
  <c r="E128" i="2540"/>
  <c r="G128" i="2540" s="1"/>
  <c r="D163" i="2538"/>
  <c r="D151" i="2538"/>
  <c r="C234" i="2541" s="1"/>
  <c r="F146" i="2538"/>
  <c r="D224" i="2541"/>
  <c r="E224" i="2541" s="1"/>
  <c r="G141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7" i="2538"/>
  <c r="G147" i="2538"/>
  <c r="G126" i="2540"/>
  <c r="F126" i="2540"/>
  <c r="F158" i="2537"/>
  <c r="F141" i="2538"/>
  <c r="G146" i="2538"/>
  <c r="E151" i="2538"/>
  <c r="D162" i="2538"/>
  <c r="E167" i="2537"/>
  <c r="G163" i="2537"/>
  <c r="F163" i="2537"/>
  <c r="R81" i="2539"/>
  <c r="F108" i="2539"/>
  <c r="D225" i="2541"/>
  <c r="G108" i="2539"/>
  <c r="C223" i="2541"/>
  <c r="G158" i="2537"/>
  <c r="E253" i="2541"/>
  <c r="D227" i="2541"/>
  <c r="E227" i="2541" s="1"/>
  <c r="G119" i="2540"/>
  <c r="G148" i="2538"/>
  <c r="F166" i="2537"/>
  <c r="F143" i="2536" l="1"/>
  <c r="R7" i="2538"/>
  <c r="R7" i="2537"/>
  <c r="F151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1" i="2538"/>
  <c r="D236" i="2541"/>
  <c r="G143" i="2536"/>
  <c r="F115" i="2539"/>
  <c r="F116" i="2539" s="1"/>
  <c r="G115" i="2539"/>
  <c r="D116" i="2539"/>
  <c r="C235" i="2541" s="1"/>
  <c r="F167" i="2537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<sst xmlns="http://schemas.openxmlformats.org/spreadsheetml/2006/main" count="3403" uniqueCount="446">
  <si>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</si>
  <si>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</si>
  <si>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</si>
  <si>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</si>
  <si>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</si>
  <si>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</si>
  <si>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</si>
  <si>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</si>
  <si>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</si>
  <si>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</si>
  <si>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</si>
  <si>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</si>
  <si>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</si>
  <si>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</si>
  <si>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</si>
  <si>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</si>
  <si>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</si>
  <si>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</si>
  <si>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</si>
  <si>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</si>
  <si>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</si>
  <si>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</si>
  <si>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</si>
  <si>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</si>
  <si>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</si>
  <si>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</si>
  <si>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</si>
  <si>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</si>
  <si>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</si>
  <si>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</si>
  <si>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</si>
  <si>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</si>
  <si>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</si>
  <si>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</si>
  <si>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</si>
  <si>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</si>
  <si>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</si>
  <si>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</si>
  <si>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</si>
  <si>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</si>
  <si>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</si>
  <si>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</si>
  <si>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</si>
  <si>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</si>
  <si>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</si>
  <si>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</si>
  <si>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</si>
  <si>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</si>
  <si>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</si>
  <si>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</si>
  <si>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</si>
  <si>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</si>
  <si>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</si>
  <si>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</si>
  <si>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</si>
  <si>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</si>
  <si>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</si>
  <si>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</si>
  <si>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</si>
  <si>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</si>
  <si>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</si>
  <si>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</si>
  <si>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</si>
  <si>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</si>
  <si>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</si>
  <si>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</si>
  <si>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</si>
  <si>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</si>
  <si>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</si>
  <si>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</si>
  <si>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</si>
  <si>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</si>
  <si>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</si>
  <si>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</si>
  <si>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</si>
  <si>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</si>
  <si>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</si>
  <si>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</si>
  <si>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</si>
  <si>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</si>
  <si>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</si>
  <si>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</si>
  <si>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</si>
  <si>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</si>
  <si>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</si>
  <si>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</si>
  <si>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</si>
  <si>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</si>
  <si>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</si>
  <si>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</si>
  <si>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</si>
  <si>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</si>
  <si>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</si>
  <si>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</si>
  <si>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</si>
  <si>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</si>
  <si>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</si>
  <si>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</si>
  <si>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</si>
  <si>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</si>
  <si>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</si>
  <si>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</si>
  <si>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</si>
  <si>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</si>
  <si>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</si>
  <si>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</si>
  <si>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</si>
  <si>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</si>
  <si>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</si>
  <si>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</si>
  <si>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</si>
  <si>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</si>
  <si>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</si>
  <si>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</si>
  <si>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</si>
  <si>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</si>
  <si>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</si>
  <si>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</si>
  <si>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</si>
  <si>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</si>
  <si>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</si>
  <si>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</si>
  <si>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</si>
  <si>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</si>
  <si>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</si>
  <si>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</si>
  <si>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</si>
  <si>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</si>
  <si>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</si>
  <si>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</si>
  <si>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</si>
  <si>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</si>
  <si>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</si>
  <si>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</si>
  <si>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</si>
  <si>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</si>
  <si>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</si>
  <si>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</si>
  <si>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</si>
  <si>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</si>
  <si>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</si>
  <si>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</si>
  <si>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</si>
  <si>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</si>
  <si>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</si>
  <si>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</si>
  <si>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</si>
  <si>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</si>
  <si>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</si>
  <si>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</si>
  <si>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</si>
  <si>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</si>
  <si>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</si>
  <si>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</si>
  <si>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</si>
  <si>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</si>
  <si>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</si>
  <si>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</si>
  <si>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</si>
  <si>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</si>
  <si>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</si>
  <si>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</si>
  <si>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</si>
  <si>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</si>
  <si>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</si>
  <si>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</si>
  <si>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</si>
  <si>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</si>
  <si>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</si>
  <si>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</si>
  <si>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</si>
  <si>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</si>
  <si>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</si>
  <si>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</si>
  <si>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</si>
  <si>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</si>
  <si>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</si>
  <si>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</si>
  <si>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</si>
  <si>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</si>
  <si>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</si>
  <si>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</si>
  <si>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</si>
  <si>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</si>
  <si>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</si>
  <si>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</si>
  <si>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</si>
  <si>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</si>
  <si>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</si>
  <si>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</si>
  <si>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</si>
  <si>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</si>
  <si>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</si>
  <si>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</si>
  <si>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</si>
  <si>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</si>
  <si>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</si>
  <si>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</si>
  <si>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</si>
  <si>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</si>
  <si>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</si>
  <si>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</si>
  <si>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</si>
  <si>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</si>
  <si>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</si>
  <si>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</si>
  <si>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</si>
  <si>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</si>
  <si>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</si>
  <si>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</si>
  <si>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</si>
  <si>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</si>
  <si>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</si>
  <si>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</si>
  <si>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</si>
  <si>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</si>
  <si>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</si>
  <si>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</si>
  <si>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</si>
  <si>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</si>
  <si>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</si>
  <si>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</si>
  <si>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</si>
  <si>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</si>
  <si>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</si>
  <si>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</si>
  <si>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</si>
  <si>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</si>
  <si>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</si>
  <si>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</si>
  <si>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</si>
  <si>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</si>
  <si>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</si>
  <si>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</si>
  <si>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</si>
  <si>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</si>
  <si>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</si>
  <si>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</si>
  <si>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</si>
  <si>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</si>
  <si>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</si>
  <si>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</si>
  <si>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</si>
  <si>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</si>
  <si>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</si>
  <si>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</si>
  <si>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</si>
  <si>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</si>
  <si>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</si>
  <si>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</si>
  <si>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</si>
  <si>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</si>
  <si>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</si>
  <si>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</si>
  <si>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</si>
  <si>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</si>
  <si>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</si>
  <si>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</si>
  <si>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</si>
  <si>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</si>
  <si>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</si>
  <si>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</si>
  <si>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</si>
  <si>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</si>
  <si>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</si>
  <si>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</si>
  <si>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</si>
  <si>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</si>
  <si>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</si>
  <si>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</si>
  <si>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</si>
  <si>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</si>
  <si>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</si>
  <si>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</si>
  <si>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</si>
  <si>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</si>
  <si>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</si>
  <si>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</si>
  <si>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</si>
  <si>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</si>
  <si>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</si>
  <si>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</si>
  <si>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</si>
  <si>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</si>
  <si>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</si>
  <si>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</si>
  <si>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</si>
  <si>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</si>
  <si>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</si>
  <si>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</si>
  <si>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</si>
  <si>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</si>
  <si>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</si>
  <si>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</si>
  <si>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</si>
  <si>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</si>
  <si>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</si>
  <si>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</si>
  <si>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</si>
  <si>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</si>
  <si>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</si>
  <si>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</si>
  <si>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</si>
  <si>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</si>
  <si>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</si>
  <si>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</si>
  <si>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</si>
  <si>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</si>
  <si>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</si>
  <si>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</si>
  <si>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</si>
  <si>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</si>
  <si>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</si>
  <si>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</si>
  <si>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</si>
  <si>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</si>
  <si>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</si>
  <si>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</si>
  <si>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</si>
  <si>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</si>
  <si>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</si>
  <si>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</si>
  <si>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</si>
  <si>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</si>
  <si>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</si>
  <si>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</si>
  <si>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</si>
  <si>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</si>
  <si>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</si>
  <si>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</si>
  <si>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</si>
  <si>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</si>
  <si>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</si>
  <si>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</si>
  <si>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</si>
  <si>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</si>
  <si>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</si>
  <si>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</si>
  <si>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</si>
  <si>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</si>
  <si>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</si>
  <si>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</si>
  <si>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</si>
  <si>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</si>
  <si>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</si>
  <si>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</si>
  <si>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</si>
  <si>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</si>
  <si>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</si>
  <si>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</si>
  <si>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</si>
  <si>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</si>
  <si>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</si>
  <si>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</si>
  <si>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</si>
  <si>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</si>
  <si>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</si>
  <si>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</si>
  <si>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</si>
  <si>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</si>
  <si>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</si>
  <si>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</si>
  <si>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</si>
  <si>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</si>
  <si>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</si>
  <si>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</si>
  <si>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</si>
  <si>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</si>
  <si>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</si>
  <si>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</si>
  <si>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</si>
  <si>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</si>
  <si>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</si>
  <si>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</si>
  <si>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</si>
  <si>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</si>
  <si>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</si>
  <si>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</si>
  <si>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</si>
  <si>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</si>
  <si>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</si>
  <si>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</si>
  <si>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</si>
  <si>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</si>
  <si>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</si>
  <si>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</si>
  <si>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</si>
  <si>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</si>
  <si>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</si>
  <si>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</si>
  <si>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</si>
  <si>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</si>
  <si>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</si>
  <si>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</si>
  <si>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</si>
  <si>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</si>
  <si>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</si>
  <si>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</si>
  <si>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</si>
  <si>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</si>
  <si>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</si>
  <si>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</si>
  <si>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</si>
  <si>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</si>
  <si>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</si>
  <si>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</si>
  <si>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</si>
  <si>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</si>
  <si>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</si>
  <si>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</si>
  <si>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</si>
  <si>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</si>
  <si>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</si>
  <si>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</si>
  <si>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</si>
  <si>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</si>
  <si>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</si>
  <si>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</si>
  <si>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</si>
  <si>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</si>
  <si>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</si>
  <si>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</si>
  <si>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</si>
  <si>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</si>
  <si>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</si>
  <si>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</si>
  <si>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</si>
  <si>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</si>
  <si>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</si>
  <si>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</si>
  <si>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</si>
  <si>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</si>
  <si>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</si>
  <si>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</si>
  <si>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</si>
  <si>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</si>
  <si>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</si>
  <si>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</si>
  <si>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MCJD</t>
  </si>
  <si>
    <t xml:space="preserve">                                     -   </t>
  </si>
  <si>
    <t>LIQUIDACION AL 30 DE ABRIL 2020</t>
  </si>
  <si>
    <t xml:space="preserve">                       -   </t>
  </si>
  <si>
    <t xml:space="preserve">                              -   </t>
  </si>
  <si>
    <t>LIQUIDACION AL 31 MAYO 2020</t>
  </si>
  <si>
    <t>LIQUIDACION AL 31 DE MAYO 2020</t>
  </si>
  <si>
    <t xml:space="preserve">LIQUIDACION AL 31 DE MAYO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</si>
</sst>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p_t_a_-;\-* #,##0.00\ _p_t_a_-;_-* &quot;-&quot;??\ _p_t_a_-;_-@_-"/>
    <numFmt numFmtId="165" formatCode="#,##0.00;[Red]#,##0.00"/>
  </numFmts>
  <fonts count="51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5" applyNumberFormat="0" applyAlignment="0" applyProtection="0"/>
    <xf numFmtId="0" fontId="23" fillId="21" borderId="6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7" fillId="28" borderId="5" applyNumberFormat="0" applyAlignment="0" applyProtection="0"/>
    <xf numFmtId="0" fontId="28" fillId="29" borderId="0" applyNumberFormat="0" applyBorder="0" applyAlignment="0" applyProtection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30" borderId="0" applyNumberFormat="0" applyBorder="0" applyAlignment="0" applyProtection="0"/>
    <xf numFmtId="0" fontId="20" fillId="0" borderId="0"/>
    <xf numFmtId="0" fontId="20" fillId="0" borderId="0"/>
    <xf numFmtId="0" fontId="4" fillId="31" borderId="9" applyNumberFormat="0" applyFont="0" applyAlignment="0" applyProtection="0"/>
    <xf numFmtId="0" fontId="8" fillId="31" borderId="9" applyNumberFormat="0" applyFont="0" applyAlignment="0" applyProtection="0"/>
    <xf numFmtId="0" fontId="11" fillId="31" borderId="9" applyNumberFormat="0" applyFont="0" applyAlignment="0" applyProtection="0"/>
    <xf numFmtId="0" fontId="20" fillId="31" borderId="9" applyNumberFormat="0" applyFont="0" applyAlignment="0" applyProtection="0"/>
    <xf numFmtId="9" fontId="3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2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</cellStyleXfs>
  <cellXfs count="235">
    <xf numFmtId="0" fontId="0" fillId="0" borderId="0" xfId="0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5" fillId="0" borderId="0" xfId="0" applyNumberFormat="1" applyFont="1"/>
    <xf numFmtId="4" fontId="5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6" fillId="32" borderId="14" xfId="35" applyFont="1" applyFill="1" applyBorder="1" applyAlignment="1">
      <alignment horizontal="center" vertical="center" wrapText="1"/>
    </xf>
    <xf numFmtId="4" fontId="6" fillId="32" borderId="14" xfId="35" applyNumberFormat="1" applyFont="1" applyFill="1" applyBorder="1" applyAlignment="1">
      <alignment horizontal="center" vertical="center" wrapText="1"/>
    </xf>
    <xf numFmtId="164" fontId="7" fillId="0" borderId="0" xfId="32" applyFont="1" applyAlignment="1">
      <alignment horizontal="left"/>
    </xf>
    <xf numFmtId="43" fontId="0" fillId="0" borderId="0" xfId="33" applyFont="1"/>
    <xf numFmtId="0" fontId="13" fillId="0" borderId="0" xfId="0" applyFont="1"/>
    <xf numFmtId="43" fontId="13" fillId="0" borderId="0" xfId="33" applyFont="1"/>
    <xf numFmtId="0" fontId="3" fillId="0" borderId="0" xfId="0" applyFont="1"/>
    <xf numFmtId="4" fontId="5" fillId="32" borderId="14" xfId="35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0" fontId="3" fillId="0" borderId="0" xfId="41" applyNumberFormat="1" applyFont="1"/>
    <xf numFmtId="10" fontId="13" fillId="0" borderId="0" xfId="41" applyNumberFormat="1" applyFont="1"/>
    <xf numFmtId="4" fontId="15" fillId="0" borderId="0" xfId="0" applyNumberFormat="1" applyFont="1"/>
    <xf numFmtId="10" fontId="3" fillId="0" borderId="0" xfId="41" applyNumberFormat="1" applyFont="1" applyBorder="1"/>
    <xf numFmtId="4" fontId="7" fillId="0" borderId="0" xfId="0" applyNumberFormat="1" applyFont="1" applyFill="1"/>
    <xf numFmtId="164" fontId="37" fillId="0" borderId="0" xfId="32" applyFont="1" applyFill="1"/>
    <xf numFmtId="43" fontId="13" fillId="0" borderId="0" xfId="33" applyFont="1" applyFill="1"/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/>
    <xf numFmtId="0" fontId="15" fillId="0" borderId="0" xfId="0" applyFont="1"/>
    <xf numFmtId="4" fontId="15" fillId="0" borderId="0" xfId="0" applyNumberFormat="1" applyFont="1" applyFill="1"/>
    <xf numFmtId="164" fontId="15" fillId="0" borderId="0" xfId="32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 applyAlignment="1">
      <alignment horizontal="right"/>
    </xf>
    <xf numFmtId="164" fontId="15" fillId="0" borderId="0" xfId="32" applyFont="1" applyFill="1"/>
    <xf numFmtId="10" fontId="10" fillId="0" borderId="0" xfId="41" applyNumberFormat="1" applyFont="1"/>
    <xf numFmtId="0" fontId="6" fillId="33" borderId="15" xfId="35" applyFont="1" applyFill="1" applyBorder="1" applyAlignment="1">
      <alignment horizontal="center" vertical="center" wrapText="1"/>
    </xf>
    <xf numFmtId="4" fontId="6" fillId="33" borderId="15" xfId="35" applyNumberFormat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43" fontId="3" fillId="0" borderId="0" xfId="33" applyFont="1"/>
    <xf numFmtId="10" fontId="15" fillId="0" borderId="0" xfId="41" applyNumberFormat="1" applyFont="1"/>
    <xf numFmtId="10" fontId="5" fillId="33" borderId="16" xfId="41" applyNumberFormat="1" applyFont="1" applyFill="1" applyBorder="1"/>
    <xf numFmtId="0" fontId="13" fillId="34" borderId="17" xfId="0" applyFont="1" applyFill="1" applyBorder="1" applyAlignment="1">
      <alignment horizontal="center" vertical="center" wrapText="1"/>
    </xf>
    <xf numFmtId="164" fontId="3" fillId="0" borderId="0" xfId="32" applyFont="1"/>
    <xf numFmtId="4" fontId="38" fillId="35" borderId="18" xfId="35" applyNumberFormat="1" applyFont="1" applyFill="1" applyBorder="1" applyAlignment="1">
      <alignment horizontal="center" vertical="center" wrapText="1"/>
    </xf>
    <xf numFmtId="4" fontId="39" fillId="35" borderId="19" xfId="0" applyNumberFormat="1" applyFont="1" applyFill="1" applyBorder="1" applyAlignment="1">
      <alignment horizontal="center" vertical="center" wrapText="1"/>
    </xf>
    <xf numFmtId="4" fontId="39" fillId="35" borderId="16" xfId="0" applyNumberFormat="1" applyFont="1" applyFill="1" applyBorder="1"/>
    <xf numFmtId="10" fontId="39" fillId="35" borderId="16" xfId="41" applyNumberFormat="1" applyFont="1" applyFill="1" applyBorder="1"/>
    <xf numFmtId="10" fontId="7" fillId="0" borderId="0" xfId="41" applyNumberFormat="1" applyFont="1"/>
    <xf numFmtId="4" fontId="13" fillId="0" borderId="0" xfId="0" applyNumberFormat="1" applyFont="1"/>
    <xf numFmtId="4" fontId="7" fillId="0" borderId="0" xfId="0" applyNumberFormat="1" applyFont="1" applyAlignment="1">
      <alignment horizontal="right"/>
    </xf>
    <xf numFmtId="4" fontId="5" fillId="33" borderId="16" xfId="0" applyNumberFormat="1" applyFont="1" applyFill="1" applyBorder="1"/>
    <xf numFmtId="4" fontId="38" fillId="35" borderId="1" xfId="0" applyNumberFormat="1" applyFont="1" applyFill="1" applyBorder="1" applyAlignment="1">
      <alignment horizontal="center" wrapText="1"/>
    </xf>
    <xf numFmtId="4" fontId="38" fillId="35" borderId="2" xfId="0" applyNumberFormat="1" applyFont="1" applyFill="1" applyBorder="1"/>
    <xf numFmtId="10" fontId="38" fillId="35" borderId="2" xfId="41" applyNumberFormat="1" applyFont="1" applyFill="1" applyBorder="1"/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13" fillId="0" borderId="0" xfId="0" applyNumberFormat="1" applyFont="1" applyAlignment="1">
      <alignment horizontal="right"/>
    </xf>
    <xf numFmtId="4" fontId="12" fillId="36" borderId="2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5" fillId="33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wrapText="1"/>
    </xf>
    <xf numFmtId="43" fontId="0" fillId="0" borderId="0" xfId="33" applyFont="1" applyAlignment="1">
      <alignment wrapText="1"/>
    </xf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/>
    </xf>
    <xf numFmtId="4" fontId="40" fillId="0" borderId="0" xfId="0" applyNumberFormat="1" applyFont="1"/>
    <xf numFmtId="4" fontId="17" fillId="36" borderId="20" xfId="0" applyNumberFormat="1" applyFont="1" applyFill="1" applyBorder="1" applyAlignment="1">
      <alignment horizontal="center" vertical="center" wrapText="1"/>
    </xf>
    <xf numFmtId="4" fontId="17" fillId="36" borderId="17" xfId="0" applyNumberFormat="1" applyFont="1" applyFill="1" applyBorder="1"/>
    <xf numFmtId="10" fontId="17" fillId="36" borderId="17" xfId="41" applyNumberFormat="1" applyFont="1" applyFill="1" applyBorder="1"/>
    <xf numFmtId="4" fontId="41" fillId="35" borderId="1" xfId="0" applyNumberFormat="1" applyFont="1" applyFill="1" applyBorder="1" applyAlignment="1">
      <alignment horizontal="center" wrapText="1"/>
    </xf>
    <xf numFmtId="4" fontId="41" fillId="35" borderId="2" xfId="0" applyNumberFormat="1" applyFont="1" applyFill="1" applyBorder="1"/>
    <xf numFmtId="10" fontId="41" fillId="35" borderId="2" xfId="41" applyNumberFormat="1" applyFont="1" applyFill="1" applyBorder="1"/>
    <xf numFmtId="0" fontId="16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4" fontId="14" fillId="37" borderId="3" xfId="35" applyNumberFormat="1" applyFont="1" applyFill="1" applyBorder="1" applyAlignment="1">
      <alignment horizontal="center" vertical="center" wrapText="1"/>
    </xf>
    <xf numFmtId="4" fontId="41" fillId="35" borderId="3" xfId="35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10" fontId="45" fillId="0" borderId="0" xfId="41" applyNumberFormat="1" applyFont="1"/>
    <xf numFmtId="43" fontId="45" fillId="0" borderId="0" xfId="33" applyFont="1"/>
    <xf numFmtId="4" fontId="46" fillId="0" borderId="0" xfId="0" applyNumberFormat="1" applyFont="1"/>
    <xf numFmtId="4" fontId="18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0" fontId="3" fillId="0" borderId="0" xfId="41" applyNumberFormat="1" applyFont="1" applyFill="1"/>
    <xf numFmtId="43" fontId="3" fillId="0" borderId="0" xfId="33" applyFont="1" applyFill="1"/>
    <xf numFmtId="4" fontId="16" fillId="0" borderId="0" xfId="0" applyNumberFormat="1" applyFont="1" applyFill="1"/>
    <xf numFmtId="0" fontId="3" fillId="0" borderId="0" xfId="0" applyFont="1" applyFill="1"/>
    <xf numFmtId="10" fontId="13" fillId="0" borderId="0" xfId="41" applyNumberFormat="1" applyFont="1" applyFill="1"/>
    <xf numFmtId="0" fontId="5" fillId="0" borderId="0" xfId="0" applyFont="1" applyFill="1"/>
    <xf numFmtId="0" fontId="7" fillId="0" borderId="0" xfId="0" applyFont="1" applyFill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/>
    <xf numFmtId="4" fontId="13" fillId="0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33" borderId="15" xfId="35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6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0" fontId="3" fillId="0" borderId="0" xfId="41" applyNumberFormat="1" applyFont="1" applyFill="1" applyBorder="1"/>
    <xf numFmtId="4" fontId="13" fillId="0" borderId="0" xfId="0" applyNumberFormat="1" applyFont="1" applyAlignment="1">
      <alignment horizontal="center"/>
    </xf>
    <xf numFmtId="0" fontId="19" fillId="38" borderId="21" xfId="35" applyFont="1" applyFill="1" applyBorder="1" applyAlignment="1">
      <alignment horizontal="center" vertical="center" wrapText="1"/>
    </xf>
    <xf numFmtId="49" fontId="19" fillId="38" borderId="21" xfId="35" applyNumberFormat="1" applyFont="1" applyFill="1" applyBorder="1" applyAlignment="1">
      <alignment horizontal="center" vertical="center" wrapText="1"/>
    </xf>
    <xf numFmtId="4" fontId="13" fillId="38" borderId="21" xfId="35" applyNumberFormat="1" applyFont="1" applyFill="1" applyBorder="1" applyAlignment="1">
      <alignment horizontal="center" vertical="center" wrapText="1"/>
    </xf>
    <xf numFmtId="4" fontId="19" fillId="38" borderId="21" xfId="35" applyNumberFormat="1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4" fontId="47" fillId="35" borderId="18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13" fillId="38" borderId="22" xfId="0" applyNumberFormat="1" applyFont="1" applyFill="1" applyBorder="1" applyAlignment="1">
      <alignment horizontal="center" vertical="center" wrapText="1"/>
    </xf>
    <xf numFmtId="164" fontId="3" fillId="0" borderId="0" xfId="32" applyFont="1" applyAlignment="1">
      <alignment horizontal="left"/>
    </xf>
    <xf numFmtId="4" fontId="13" fillId="38" borderId="21" xfId="0" applyNumberFormat="1" applyFont="1" applyFill="1" applyBorder="1"/>
    <xf numFmtId="10" fontId="13" fillId="38" borderId="21" xfId="41" applyNumberFormat="1" applyFont="1" applyFill="1" applyBorder="1"/>
    <xf numFmtId="164" fontId="13" fillId="0" borderId="0" xfId="32" applyFont="1" applyFill="1"/>
    <xf numFmtId="164" fontId="3" fillId="0" borderId="0" xfId="32" applyFont="1" applyFill="1"/>
    <xf numFmtId="4" fontId="47" fillId="35" borderId="22" xfId="0" applyNumberFormat="1" applyFont="1" applyFill="1" applyBorder="1" applyAlignment="1">
      <alignment horizontal="center" vertical="center" wrapText="1"/>
    </xf>
    <xf numFmtId="4" fontId="47" fillId="35" borderId="21" xfId="0" applyNumberFormat="1" applyFont="1" applyFill="1" applyBorder="1"/>
    <xf numFmtId="10" fontId="47" fillId="35" borderId="21" xfId="41" applyNumberFormat="1" applyFont="1" applyFill="1" applyBorder="1"/>
    <xf numFmtId="0" fontId="48" fillId="0" borderId="0" xfId="0" applyFont="1"/>
    <xf numFmtId="49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48" fillId="0" borderId="0" xfId="0" applyNumberFormat="1" applyFont="1" applyFill="1"/>
    <xf numFmtId="0" fontId="4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19" fillId="39" borderId="23" xfId="35" applyFont="1" applyFill="1" applyBorder="1" applyAlignment="1">
      <alignment horizontal="center" vertical="center" wrapText="1"/>
    </xf>
    <xf numFmtId="49" fontId="19" fillId="39" borderId="23" xfId="35" applyNumberFormat="1" applyFont="1" applyFill="1" applyBorder="1" applyAlignment="1">
      <alignment horizontal="center" vertical="center" wrapText="1"/>
    </xf>
    <xf numFmtId="4" fontId="13" fillId="39" borderId="23" xfId="35" applyNumberFormat="1" applyFont="1" applyFill="1" applyBorder="1" applyAlignment="1">
      <alignment horizontal="center" vertical="center" wrapText="1"/>
    </xf>
    <xf numFmtId="4" fontId="19" fillId="39" borderId="23" xfId="35" applyNumberFormat="1" applyFont="1" applyFill="1" applyBorder="1" applyAlignment="1">
      <alignment horizontal="center" vertical="center" wrapText="1"/>
    </xf>
    <xf numFmtId="4" fontId="13" fillId="40" borderId="22" xfId="0" applyNumberFormat="1" applyFont="1" applyFill="1" applyBorder="1" applyAlignment="1">
      <alignment horizontal="center" vertical="center" wrapText="1"/>
    </xf>
    <xf numFmtId="4" fontId="47" fillId="35" borderId="25" xfId="0" applyNumberFormat="1" applyFont="1" applyFill="1" applyBorder="1" applyAlignment="1">
      <alignment horizontal="center" vertical="center" wrapText="1"/>
    </xf>
    <xf numFmtId="4" fontId="47" fillId="35" borderId="24" xfId="0" applyNumberFormat="1" applyFont="1" applyFill="1" applyBorder="1"/>
    <xf numFmtId="164" fontId="47" fillId="35" borderId="24" xfId="32" applyFont="1" applyFill="1" applyBorder="1"/>
    <xf numFmtId="10" fontId="47" fillId="35" borderId="24" xfId="41" applyNumberFormat="1" applyFont="1" applyFill="1" applyBorder="1"/>
    <xf numFmtId="0" fontId="49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34" borderId="17" xfId="35" applyFont="1" applyFill="1" applyBorder="1" applyAlignment="1">
      <alignment horizontal="left" vertical="center" wrapText="1"/>
    </xf>
    <xf numFmtId="49" fontId="19" fillId="34" borderId="17" xfId="35" applyNumberFormat="1" applyFont="1" applyFill="1" applyBorder="1" applyAlignment="1">
      <alignment horizontal="center" vertical="center" wrapText="1"/>
    </xf>
    <xf numFmtId="0" fontId="19" fillId="34" borderId="17" xfId="35" applyFont="1" applyFill="1" applyBorder="1" applyAlignment="1">
      <alignment horizontal="center" vertical="center" wrapText="1"/>
    </xf>
    <xf numFmtId="4" fontId="19" fillId="34" borderId="17" xfId="35" applyNumberFormat="1" applyFont="1" applyFill="1" applyBorder="1" applyAlignment="1">
      <alignment horizontal="center" vertical="center" wrapText="1"/>
    </xf>
    <xf numFmtId="49" fontId="3" fillId="0" borderId="0" xfId="32" applyNumberFormat="1" applyFont="1" applyAlignment="1">
      <alignment horizontal="center"/>
    </xf>
    <xf numFmtId="4" fontId="13" fillId="36" borderId="20" xfId="0" applyNumberFormat="1" applyFont="1" applyFill="1" applyBorder="1" applyAlignment="1">
      <alignment horizontal="center" vertical="center" wrapText="1"/>
    </xf>
    <xf numFmtId="4" fontId="13" fillId="36" borderId="17" xfId="0" applyNumberFormat="1" applyFont="1" applyFill="1" applyBorder="1"/>
    <xf numFmtId="10" fontId="13" fillId="36" borderId="17" xfId="41" applyNumberFormat="1" applyFont="1" applyFill="1" applyBorder="1"/>
    <xf numFmtId="4" fontId="47" fillId="35" borderId="1" xfId="0" applyNumberFormat="1" applyFont="1" applyFill="1" applyBorder="1" applyAlignment="1">
      <alignment horizontal="center" wrapText="1"/>
    </xf>
    <xf numFmtId="4" fontId="47" fillId="35" borderId="2" xfId="0" applyNumberFormat="1" applyFont="1" applyFill="1" applyBorder="1"/>
    <xf numFmtId="10" fontId="47" fillId="35" borderId="2" xfId="41" applyNumberFormat="1" applyFont="1" applyFill="1" applyBorder="1"/>
    <xf numFmtId="4" fontId="3" fillId="0" borderId="0" xfId="41" applyNumberFormat="1" applyFont="1"/>
    <xf numFmtId="0" fontId="13" fillId="0" borderId="0" xfId="0" applyFont="1" applyAlignment="1">
      <alignment horizontal="center" vertical="center"/>
    </xf>
    <xf numFmtId="10" fontId="13" fillId="0" borderId="0" xfId="41" applyNumberFormat="1" applyFont="1" applyFill="1" applyAlignment="1">
      <alignment horizontal="center" vertical="center"/>
    </xf>
    <xf numFmtId="43" fontId="13" fillId="0" borderId="0" xfId="33" applyFont="1" applyFill="1" applyAlignment="1">
      <alignment horizontal="center" vertical="center"/>
    </xf>
    <xf numFmtId="164" fontId="0" fillId="0" borderId="0" xfId="32" applyFont="1" applyFill="1" applyBorder="1"/>
    <xf numFmtId="164" fontId="15" fillId="0" borderId="0" xfId="32" applyFont="1"/>
    <xf numFmtId="164" fontId="40" fillId="0" borderId="0" xfId="32" applyFont="1"/>
    <xf numFmtId="4" fontId="3" fillId="0" borderId="0" xfId="0" applyNumberFormat="1" applyFont="1" applyFill="1" applyAlignment="1">
      <alignment horizontal="left"/>
    </xf>
    <xf numFmtId="10" fontId="13" fillId="0" borderId="0" xfId="41" applyNumberFormat="1" applyFont="1" applyFill="1" applyAlignment="1">
      <alignment horizontal="center"/>
    </xf>
    <xf numFmtId="10" fontId="3" fillId="0" borderId="0" xfId="4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4" fontId="13" fillId="0" borderId="0" xfId="32" applyFont="1"/>
    <xf numFmtId="164" fontId="19" fillId="34" borderId="17" xfId="32" applyFont="1" applyFill="1" applyBorder="1" applyAlignment="1">
      <alignment horizontal="center" vertical="center" wrapText="1"/>
    </xf>
    <xf numFmtId="164" fontId="13" fillId="0" borderId="0" xfId="32" applyFont="1" applyAlignment="1">
      <alignment horizontal="right"/>
    </xf>
    <xf numFmtId="164" fontId="13" fillId="0" borderId="0" xfId="32" applyFont="1" applyFill="1" applyAlignment="1">
      <alignment horizontal="right"/>
    </xf>
    <xf numFmtId="164" fontId="3" fillId="0" borderId="0" xfId="32" applyFont="1" applyFill="1" applyAlignment="1">
      <alignment horizontal="right"/>
    </xf>
    <xf numFmtId="164" fontId="3" fillId="0" borderId="0" xfId="32" applyFont="1" applyAlignment="1">
      <alignment horizontal="right"/>
    </xf>
    <xf numFmtId="164" fontId="13" fillId="0" borderId="0" xfId="32" applyFont="1" applyFill="1" applyAlignment="1">
      <alignment horizontal="center"/>
    </xf>
    <xf numFmtId="164" fontId="3" fillId="0" borderId="0" xfId="32" applyFont="1" applyFill="1" applyAlignment="1">
      <alignment horizontal="center"/>
    </xf>
    <xf numFmtId="164" fontId="3" fillId="0" borderId="0" xfId="32" applyFont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43" fontId="45" fillId="0" borderId="0" xfId="33" applyFont="1" applyFill="1"/>
    <xf numFmtId="49" fontId="7" fillId="0" borderId="0" xfId="0" applyNumberFormat="1" applyFont="1" applyFill="1" applyAlignment="1">
      <alignment horizontal="center"/>
    </xf>
    <xf numFmtId="0" fontId="42" fillId="37" borderId="30" xfId="0" applyFont="1" applyFill="1" applyBorder="1" applyAlignment="1">
      <alignment horizontal="center" vertical="center" wrapText="1"/>
    </xf>
    <xf numFmtId="164" fontId="42" fillId="37" borderId="30" xfId="32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32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applyFont="1" applyFill="1"/>
    <xf numFmtId="10" fontId="45" fillId="0" borderId="0" xfId="41" applyNumberFormat="1" applyFont="1" applyFill="1"/>
    <xf numFmtId="0" fontId="45" fillId="0" borderId="0" xfId="41" applyNumberFormat="1" applyFont="1" applyFill="1"/>
    <xf numFmtId="10" fontId="47" fillId="0" borderId="0" xfId="41" applyNumberFormat="1" applyFont="1" applyFill="1" applyAlignment="1">
      <alignment horizontal="center"/>
    </xf>
    <xf numFmtId="10" fontId="50" fillId="0" borderId="0" xfId="41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164" fontId="2" fillId="0" borderId="0" xfId="32" applyFont="1" applyAlignment="1">
      <alignment horizontal="left"/>
    </xf>
    <xf numFmtId="4" fontId="1" fillId="0" borderId="0" xfId="0" applyNumberFormat="1" applyFont="1" applyFill="1"/>
    <xf numFmtId="4" fontId="13" fillId="40" borderId="24" xfId="0" applyNumberFormat="1" applyFont="1" applyFill="1" applyBorder="1" applyAlignment="1">
      <alignment vertical="center"/>
    </xf>
    <xf numFmtId="164" fontId="13" fillId="40" borderId="24" xfId="32" applyFont="1" applyFill="1" applyBorder="1" applyAlignment="1">
      <alignment vertical="center"/>
    </xf>
    <xf numFmtId="10" fontId="13" fillId="40" borderId="24" xfId="41" applyNumberFormat="1" applyFont="1" applyFill="1" applyBorder="1" applyAlignment="1">
      <alignment vertical="center"/>
    </xf>
    <xf numFmtId="4" fontId="41" fillId="35" borderId="4" xfId="0" applyNumberFormat="1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47" fillId="35" borderId="4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36" borderId="26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4" fontId="38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39" fillId="35" borderId="27" xfId="0" applyNumberFormat="1" applyFont="1" applyFill="1" applyBorder="1" applyAlignment="1">
      <alignment horizontal="center"/>
    </xf>
    <xf numFmtId="4" fontId="5" fillId="33" borderId="19" xfId="0" applyNumberFormat="1" applyFont="1" applyFill="1" applyBorder="1" applyAlignment="1">
      <alignment horizontal="center" vertical="center" wrapText="1"/>
    </xf>
    <xf numFmtId="4" fontId="13" fillId="38" borderId="28" xfId="0" applyNumberFormat="1" applyFont="1" applyFill="1" applyBorder="1" applyAlignment="1">
      <alignment horizontal="center"/>
    </xf>
    <xf numFmtId="4" fontId="47" fillId="35" borderId="28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" fontId="13" fillId="40" borderId="28" xfId="0" applyNumberFormat="1" applyFont="1" applyFill="1" applyBorder="1" applyAlignment="1">
      <alignment horizontal="center"/>
    </xf>
    <xf numFmtId="4" fontId="47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0.34053787217437664</c:v>
                </c:pt>
                <c:pt idx="1">
                  <c:v>0.29526983289489883</c:v>
                </c:pt>
                <c:pt idx="2">
                  <c:v>0.23229733171981179</c:v>
                </c:pt>
                <c:pt idx="3">
                  <c:v>0.30813758996183555</c:v>
                </c:pt>
                <c:pt idx="4">
                  <c:v>0.38469594614705782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81923600"/>
        <c:axId val="281924160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85-4886-97A4-A99239A024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85-4886-97A4-A99239A024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23600"/>
        <c:axId val="281924160"/>
      </c:lineChart>
      <c:catAx>
        <c:axId val="2819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81924160"/>
        <c:crosses val="autoZero"/>
        <c:auto val="1"/>
        <c:lblAlgn val="ctr"/>
        <c:lblOffset val="100"/>
        <c:noMultiLvlLbl val="0"/>
      </c:catAx>
      <c:valAx>
        <c:axId val="2819241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819236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0.34596474926516835</c:v>
                </c:pt>
                <c:pt idx="1">
                  <c:v>0.16004938815513212</c:v>
                </c:pt>
                <c:pt idx="2">
                  <c:v>5.9901415278278719E-2</c:v>
                </c:pt>
                <c:pt idx="3">
                  <c:v>2.9419055599207902E-2</c:v>
                </c:pt>
                <c:pt idx="4">
                  <c:v>0.43596379696629139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21086528"/>
        <c:axId val="221087088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B9-4A3C-B664-060EDE9A43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B9-4A3C-B664-060EDE9A43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  <c:pt idx="5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86528"/>
        <c:axId val="221087088"/>
      </c:lineChart>
      <c:catAx>
        <c:axId val="2210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21087088"/>
        <c:crosses val="autoZero"/>
        <c:auto val="1"/>
        <c:lblAlgn val="ctr"/>
        <c:lblOffset val="100"/>
        <c:noMultiLvlLbl val="0"/>
      </c:catAx>
      <c:valAx>
        <c:axId val="2210870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2108652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3C4-4452-843C-790EE684A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0.36573995690609123</c:v>
                </c:pt>
                <c:pt idx="1">
                  <c:v>0.21036984289089647</c:v>
                </c:pt>
                <c:pt idx="2">
                  <c:v>8.9723968042609847E-2</c:v>
                </c:pt>
                <c:pt idx="3">
                  <c:v>0</c:v>
                </c:pt>
                <c:pt idx="4">
                  <c:v>0.33323505965934919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21291616"/>
        <c:axId val="221292176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3C4-4452-843C-790EE684A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3C4-4452-843C-790EE684A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1616"/>
        <c:axId val="221292176"/>
      </c:lineChart>
      <c:catAx>
        <c:axId val="2212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21292176"/>
        <c:crosses val="autoZero"/>
        <c:auto val="1"/>
        <c:lblAlgn val="ctr"/>
        <c:lblOffset val="100"/>
        <c:noMultiLvlLbl val="0"/>
      </c:catAx>
      <c:valAx>
        <c:axId val="221292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212916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A0-44A0-8722-4682A75904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0.34972621241449853</c:v>
                </c:pt>
                <c:pt idx="1">
                  <c:v>7.7421849753087968E-2</c:v>
                </c:pt>
                <c:pt idx="2">
                  <c:v>9.4873979020979021E-2</c:v>
                </c:pt>
                <c:pt idx="3">
                  <c:v>0</c:v>
                </c:pt>
                <c:pt idx="4">
                  <c:v>0.20166769407472207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18909152"/>
        <c:axId val="218909712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A0-44A0-8722-4682A75904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A0-44A0-8722-4682A75904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09152"/>
        <c:axId val="218909712"/>
      </c:lineChart>
      <c:catAx>
        <c:axId val="2189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18909712"/>
        <c:crosses val="autoZero"/>
        <c:auto val="1"/>
        <c:lblAlgn val="ctr"/>
        <c:lblOffset val="100"/>
        <c:noMultiLvlLbl val="0"/>
      </c:catAx>
      <c:valAx>
        <c:axId val="218909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1890915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0.34935039880350882</c:v>
                </c:pt>
                <c:pt idx="1">
                  <c:v>0.16784658219134518</c:v>
                </c:pt>
                <c:pt idx="2">
                  <c:v>0.17243949633967789</c:v>
                </c:pt>
                <c:pt idx="3">
                  <c:v>9.7166464566294283E-2</c:v>
                </c:pt>
                <c:pt idx="4">
                  <c:v>0.27624117003807402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82493760"/>
        <c:axId val="282494320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85-4810-9CB9-51C7534B673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85-4810-9CB9-51C7534B67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93760"/>
        <c:axId val="282494320"/>
      </c:lineChart>
      <c:catAx>
        <c:axId val="2824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82494320"/>
        <c:crosses val="autoZero"/>
        <c:auto val="1"/>
        <c:lblAlgn val="ctr"/>
        <c:lblOffset val="100"/>
        <c:noMultiLvlLbl val="0"/>
      </c:catAx>
      <c:valAx>
        <c:axId val="282494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824937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8B-43B9-8E22-CE54324634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0.34685573359983141</c:v>
                </c:pt>
                <c:pt idx="1">
                  <c:v>0.14986153598771462</c:v>
                </c:pt>
                <c:pt idx="2">
                  <c:v>0.12301013590137548</c:v>
                </c:pt>
                <c:pt idx="3">
                  <c:v>0</c:v>
                </c:pt>
                <c:pt idx="4">
                  <c:v>0.4090327604415786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19803824"/>
        <c:axId val="219804384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28B-43B9-8E22-CE54324634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8B-43B9-8E22-CE54324634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0.41666666666666663</c:v>
                </c:pt>
                <c:pt idx="1">
                  <c:v>0.41666666666666663</c:v>
                </c:pt>
                <c:pt idx="2">
                  <c:v>0.41666666666666663</c:v>
                </c:pt>
                <c:pt idx="3">
                  <c:v>0.41666666666666663</c:v>
                </c:pt>
                <c:pt idx="4">
                  <c:v>0.41666666666666663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03824"/>
        <c:axId val="219804384"/>
      </c:lineChart>
      <c:catAx>
        <c:axId val="219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19804384"/>
        <c:crosses val="autoZero"/>
        <c:auto val="1"/>
        <c:lblAlgn val="ctr"/>
        <c:lblOffset val="100"/>
        <c:noMultiLvlLbl val="0"/>
      </c:catAx>
      <c:valAx>
        <c:axId val="219804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1980382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MAYO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MAYO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MAYO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MAYO 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31 DE  MAYO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MAYO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27" sqref="A227:XFD22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3" customWidth="1"/>
    <col min="8" max="8" width="20.140625" style="173" customWidth="1"/>
    <col min="9" max="9" width="19.85546875" style="173" customWidth="1"/>
    <col min="10" max="10" width="21.85546875" style="40" customWidth="1"/>
    <col min="11" max="11" width="20.85546875" style="173" customWidth="1"/>
    <col min="12" max="12" width="20.5703125" style="173" customWidth="1"/>
    <col min="13" max="13" width="22.85546875" style="173" customWidth="1"/>
    <col min="14" max="14" width="18" style="179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72"/>
      <c r="Q1" s="72"/>
    </row>
    <row r="2" spans="1:17" s="31" customFormat="1" ht="15.75" x14ac:dyDescent="0.25">
      <c r="B2" s="218" t="s">
        <v>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72"/>
      <c r="Q2" s="72"/>
    </row>
    <row r="3" spans="1:17" s="31" customFormat="1" ht="15.75" x14ac:dyDescent="0.25">
      <c r="B3" s="218" t="s">
        <v>50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72"/>
      <c r="Q3" s="72"/>
    </row>
    <row r="4" spans="1:17" s="32" customFormat="1" ht="15.75" x14ac:dyDescent="0.25">
      <c r="B4" s="218" t="s">
        <v>440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2"/>
      <c r="H5" s="172"/>
      <c r="I5" s="172"/>
      <c r="J5" s="172"/>
      <c r="K5" s="172"/>
      <c r="L5" s="172"/>
      <c r="M5" s="172"/>
      <c r="N5" s="91"/>
      <c r="O5" s="82"/>
      <c r="P5" s="82"/>
      <c r="Q5" s="82"/>
    </row>
    <row r="6" spans="1:17" s="33" customFormat="1" ht="47.25" x14ac:dyDescent="0.2">
      <c r="A6" s="17"/>
      <c r="B6" s="194" t="s">
        <v>41</v>
      </c>
      <c r="C6" s="194" t="s">
        <v>40</v>
      </c>
      <c r="D6" s="194" t="s">
        <v>13</v>
      </c>
      <c r="E6" s="194" t="s">
        <v>14</v>
      </c>
      <c r="F6" s="194" t="s">
        <v>15</v>
      </c>
      <c r="G6" s="195" t="s">
        <v>16</v>
      </c>
      <c r="H6" s="195" t="s">
        <v>17</v>
      </c>
      <c r="I6" s="195" t="s">
        <v>18</v>
      </c>
      <c r="J6" s="195" t="s">
        <v>19</v>
      </c>
      <c r="K6" s="195" t="s">
        <v>20</v>
      </c>
      <c r="L6" s="195" t="s">
        <v>42</v>
      </c>
      <c r="M6" s="195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69"/>
      <c r="B7" s="211">
        <v>213</v>
      </c>
      <c r="C7" s="211" t="s">
        <v>438</v>
      </c>
      <c r="D7" s="196">
        <v>46925000000</v>
      </c>
      <c r="E7" s="196">
        <v>45094730376</v>
      </c>
      <c r="F7" s="196">
        <v>28939602430.779999</v>
      </c>
      <c r="G7" s="196">
        <v>522990797.33999997</v>
      </c>
      <c r="H7" s="196">
        <v>5845172244.4700003</v>
      </c>
      <c r="I7" s="196">
        <v>112743293.37</v>
      </c>
      <c r="J7" s="196">
        <v>15107325138.059999</v>
      </c>
      <c r="K7" s="196">
        <v>15018506643.389999</v>
      </c>
      <c r="L7" s="196">
        <v>23506498902.759998</v>
      </c>
      <c r="M7" s="196">
        <v>7351370957.54</v>
      </c>
      <c r="N7" s="170">
        <f>+J7/E7</f>
        <v>0.33501309381595312</v>
      </c>
      <c r="O7" s="171">
        <f>+O48+O103+O132+O147</f>
        <v>8047003935</v>
      </c>
      <c r="P7" s="171">
        <f>+P48+P102+P130+P147</f>
        <v>796637068.75</v>
      </c>
      <c r="Q7" s="170">
        <f>+P7/O7</f>
        <v>9.8997971814711191E-2</v>
      </c>
    </row>
    <row r="8" spans="1:17" s="92" customFormat="1" ht="12.75" x14ac:dyDescent="0.2">
      <c r="B8" s="197" t="s">
        <v>54</v>
      </c>
      <c r="C8" s="197" t="s">
        <v>22</v>
      </c>
      <c r="D8" s="196">
        <v>12260759958</v>
      </c>
      <c r="E8" s="196">
        <v>11547638726</v>
      </c>
      <c r="F8" s="196">
        <v>11235016393</v>
      </c>
      <c r="G8" s="198" t="s">
        <v>441</v>
      </c>
      <c r="H8" s="196">
        <v>1120997225</v>
      </c>
      <c r="I8" s="198" t="s">
        <v>404</v>
      </c>
      <c r="J8" s="196">
        <v>4024822117.7800002</v>
      </c>
      <c r="K8" s="196">
        <v>4024822117.7800002</v>
      </c>
      <c r="L8" s="196">
        <v>6401819383.2200003</v>
      </c>
      <c r="M8" s="196">
        <v>6089197050.2200003</v>
      </c>
      <c r="N8" s="176">
        <f t="shared" ref="N8:N68" si="0">+J8/E8</f>
        <v>0.34854070284671634</v>
      </c>
    </row>
    <row r="9" spans="1:17" s="95" customFormat="1" ht="15" x14ac:dyDescent="0.25">
      <c r="A9" s="92"/>
      <c r="B9" s="199" t="s">
        <v>55</v>
      </c>
      <c r="C9" s="199" t="s">
        <v>56</v>
      </c>
      <c r="D9" s="200">
        <v>4783179400</v>
      </c>
      <c r="E9" s="200">
        <v>4564639175</v>
      </c>
      <c r="F9" s="200">
        <v>4466707300</v>
      </c>
      <c r="G9" s="201" t="s">
        <v>441</v>
      </c>
      <c r="H9" s="200">
        <v>139125</v>
      </c>
      <c r="I9" s="201" t="s">
        <v>404</v>
      </c>
      <c r="J9" s="200">
        <v>1680802251.79</v>
      </c>
      <c r="K9" s="200">
        <v>1680802251.79</v>
      </c>
      <c r="L9" s="200">
        <v>2883697798.21</v>
      </c>
      <c r="M9" s="200">
        <v>2785765923.21</v>
      </c>
      <c r="N9" s="177">
        <f t="shared" si="0"/>
        <v>0.36822236925002949</v>
      </c>
      <c r="O9" s="28"/>
      <c r="P9" s="28"/>
      <c r="Q9" s="97"/>
    </row>
    <row r="10" spans="1:17" s="95" customFormat="1" ht="15" x14ac:dyDescent="0.25">
      <c r="A10" s="92"/>
      <c r="B10" s="199" t="s">
        <v>57</v>
      </c>
      <c r="C10" s="199" t="s">
        <v>58</v>
      </c>
      <c r="D10" s="200">
        <v>4732679400</v>
      </c>
      <c r="E10" s="200">
        <v>4514139175</v>
      </c>
      <c r="F10" s="200">
        <v>4416207300</v>
      </c>
      <c r="G10" s="201" t="s">
        <v>441</v>
      </c>
      <c r="H10" s="200">
        <v>139125</v>
      </c>
      <c r="I10" s="201" t="s">
        <v>404</v>
      </c>
      <c r="J10" s="200">
        <v>1675312871.72</v>
      </c>
      <c r="K10" s="200">
        <v>1675312871.72</v>
      </c>
      <c r="L10" s="200">
        <v>2838687178.2800002</v>
      </c>
      <c r="M10" s="200">
        <v>2740755303.2800002</v>
      </c>
      <c r="N10" s="177">
        <f t="shared" si="0"/>
        <v>0.37112565802094483</v>
      </c>
      <c r="O10" s="94"/>
      <c r="P10" s="94"/>
      <c r="Q10" s="93"/>
    </row>
    <row r="11" spans="1:17" s="95" customFormat="1" ht="15" x14ac:dyDescent="0.25">
      <c r="A11" s="92"/>
      <c r="B11" s="199" t="s">
        <v>59</v>
      </c>
      <c r="C11" s="199" t="s">
        <v>60</v>
      </c>
      <c r="D11" s="200">
        <v>50500000</v>
      </c>
      <c r="E11" s="200">
        <v>50500000</v>
      </c>
      <c r="F11" s="200">
        <v>50500000</v>
      </c>
      <c r="G11" s="201" t="s">
        <v>441</v>
      </c>
      <c r="H11" s="201" t="s">
        <v>405</v>
      </c>
      <c r="I11" s="201" t="s">
        <v>404</v>
      </c>
      <c r="J11" s="200">
        <v>5489380.0700000003</v>
      </c>
      <c r="K11" s="200">
        <v>5489380.0700000003</v>
      </c>
      <c r="L11" s="200">
        <v>45010619.93</v>
      </c>
      <c r="M11" s="200">
        <v>45010619.93</v>
      </c>
      <c r="N11" s="177">
        <f t="shared" si="0"/>
        <v>0.10870059544554456</v>
      </c>
      <c r="O11" s="94"/>
      <c r="P11" s="94"/>
      <c r="Q11" s="93"/>
    </row>
    <row r="12" spans="1:17" s="36" customFormat="1" x14ac:dyDescent="0.2">
      <c r="A12" s="96"/>
      <c r="B12" s="199" t="s">
        <v>61</v>
      </c>
      <c r="C12" s="199" t="s">
        <v>62</v>
      </c>
      <c r="D12" s="200">
        <v>97000000</v>
      </c>
      <c r="E12" s="200">
        <v>97000000</v>
      </c>
      <c r="F12" s="200">
        <v>65922228</v>
      </c>
      <c r="G12" s="201" t="s">
        <v>441</v>
      </c>
      <c r="H12" s="201" t="s">
        <v>405</v>
      </c>
      <c r="I12" s="201" t="s">
        <v>404</v>
      </c>
      <c r="J12" s="200">
        <v>13592264.720000001</v>
      </c>
      <c r="K12" s="200">
        <v>13592264.720000001</v>
      </c>
      <c r="L12" s="200">
        <v>83407735.280000001</v>
      </c>
      <c r="M12" s="200">
        <v>52329963.280000001</v>
      </c>
      <c r="N12" s="177">
        <f t="shared" si="0"/>
        <v>0.14012644041237113</v>
      </c>
      <c r="O12" s="94"/>
      <c r="P12" s="94"/>
      <c r="Q12" s="93"/>
    </row>
    <row r="13" spans="1:17" s="36" customFormat="1" x14ac:dyDescent="0.2">
      <c r="A13" s="96"/>
      <c r="B13" s="199" t="s">
        <v>63</v>
      </c>
      <c r="C13" s="199" t="s">
        <v>64</v>
      </c>
      <c r="D13" s="200">
        <v>97000000</v>
      </c>
      <c r="E13" s="200">
        <v>97000000</v>
      </c>
      <c r="F13" s="200">
        <v>65922228</v>
      </c>
      <c r="G13" s="201" t="s">
        <v>441</v>
      </c>
      <c r="H13" s="201" t="s">
        <v>405</v>
      </c>
      <c r="I13" s="201" t="s">
        <v>404</v>
      </c>
      <c r="J13" s="200">
        <v>13592264.720000001</v>
      </c>
      <c r="K13" s="200">
        <v>13592264.720000001</v>
      </c>
      <c r="L13" s="200">
        <v>83407735.280000001</v>
      </c>
      <c r="M13" s="200">
        <v>52329963.280000001</v>
      </c>
      <c r="N13" s="177">
        <f t="shared" si="0"/>
        <v>0.14012644041237113</v>
      </c>
      <c r="O13" s="94"/>
      <c r="P13" s="94"/>
      <c r="Q13" s="93"/>
    </row>
    <row r="14" spans="1:17" s="36" customFormat="1" x14ac:dyDescent="0.2">
      <c r="A14" s="96"/>
      <c r="B14" s="199" t="s">
        <v>65</v>
      </c>
      <c r="C14" s="199" t="s">
        <v>66</v>
      </c>
      <c r="D14" s="200">
        <v>5422843140</v>
      </c>
      <c r="E14" s="200">
        <v>5058921089</v>
      </c>
      <c r="F14" s="200">
        <v>4920435350</v>
      </c>
      <c r="G14" s="201" t="s">
        <v>441</v>
      </c>
      <c r="H14" s="200">
        <v>47866</v>
      </c>
      <c r="I14" s="201" t="s">
        <v>404</v>
      </c>
      <c r="J14" s="200">
        <v>1678750342.27</v>
      </c>
      <c r="K14" s="200">
        <v>1678750342.27</v>
      </c>
      <c r="L14" s="200">
        <v>3380122880.73</v>
      </c>
      <c r="M14" s="200">
        <v>3241637141.73</v>
      </c>
      <c r="N14" s="177">
        <f t="shared" si="0"/>
        <v>0.33183959835235138</v>
      </c>
      <c r="O14" s="94"/>
      <c r="P14" s="94"/>
      <c r="Q14" s="93"/>
    </row>
    <row r="15" spans="1:17" s="36" customFormat="1" x14ac:dyDescent="0.2">
      <c r="A15" s="96"/>
      <c r="B15" s="199" t="s">
        <v>67</v>
      </c>
      <c r="C15" s="199" t="s">
        <v>68</v>
      </c>
      <c r="D15" s="200">
        <v>1702800000</v>
      </c>
      <c r="E15" s="200">
        <v>1702800000</v>
      </c>
      <c r="F15" s="200">
        <v>1646153030</v>
      </c>
      <c r="G15" s="201" t="s">
        <v>441</v>
      </c>
      <c r="H15" s="200">
        <v>47866</v>
      </c>
      <c r="I15" s="201" t="s">
        <v>404</v>
      </c>
      <c r="J15" s="200">
        <v>551098642.64999998</v>
      </c>
      <c r="K15" s="200">
        <v>551098642.64999998</v>
      </c>
      <c r="L15" s="200">
        <v>1151653491.3499999</v>
      </c>
      <c r="M15" s="200">
        <v>1095006521.3499999</v>
      </c>
      <c r="N15" s="177">
        <f t="shared" si="0"/>
        <v>0.32364261372445385</v>
      </c>
      <c r="O15" s="94"/>
      <c r="P15" s="94"/>
      <c r="Q15" s="93"/>
    </row>
    <row r="16" spans="1:17" s="36" customFormat="1" x14ac:dyDescent="0.2">
      <c r="A16" s="96"/>
      <c r="B16" s="199" t="s">
        <v>69</v>
      </c>
      <c r="C16" s="199" t="s">
        <v>70</v>
      </c>
      <c r="D16" s="200">
        <v>1433969263</v>
      </c>
      <c r="E16" s="200">
        <v>1351428832</v>
      </c>
      <c r="F16" s="200">
        <v>1304008746</v>
      </c>
      <c r="G16" s="201" t="s">
        <v>441</v>
      </c>
      <c r="H16" s="201" t="s">
        <v>405</v>
      </c>
      <c r="I16" s="201" t="s">
        <v>404</v>
      </c>
      <c r="J16" s="200">
        <v>431679458.23000002</v>
      </c>
      <c r="K16" s="200">
        <v>431679458.23000002</v>
      </c>
      <c r="L16" s="200">
        <v>919749373.76999998</v>
      </c>
      <c r="M16" s="200">
        <v>872329287.76999998</v>
      </c>
      <c r="N16" s="177">
        <f t="shared" si="0"/>
        <v>0.31942448467016282</v>
      </c>
      <c r="O16" s="94"/>
      <c r="P16" s="94"/>
      <c r="Q16" s="93"/>
    </row>
    <row r="17" spans="1:17" s="36" customFormat="1" x14ac:dyDescent="0.2">
      <c r="A17" s="96"/>
      <c r="B17" s="199" t="s">
        <v>71</v>
      </c>
      <c r="C17" s="199" t="s">
        <v>72</v>
      </c>
      <c r="D17" s="200">
        <v>786163509</v>
      </c>
      <c r="E17" s="200">
        <v>730348680</v>
      </c>
      <c r="F17" s="200">
        <v>712290575</v>
      </c>
      <c r="G17" s="201" t="s">
        <v>441</v>
      </c>
      <c r="H17" s="201" t="s">
        <v>405</v>
      </c>
      <c r="I17" s="201" t="s">
        <v>404</v>
      </c>
      <c r="J17" s="201" t="s">
        <v>405</v>
      </c>
      <c r="K17" s="201" t="s">
        <v>405</v>
      </c>
      <c r="L17" s="200">
        <v>730348680</v>
      </c>
      <c r="M17" s="200">
        <v>712290575</v>
      </c>
      <c r="N17" s="177">
        <v>1</v>
      </c>
      <c r="O17" s="94"/>
      <c r="P17" s="94"/>
      <c r="Q17" s="93"/>
    </row>
    <row r="18" spans="1:17" s="36" customFormat="1" x14ac:dyDescent="0.2">
      <c r="A18" s="96"/>
      <c r="B18" s="199" t="s">
        <v>73</v>
      </c>
      <c r="C18" s="199" t="s">
        <v>74</v>
      </c>
      <c r="D18" s="200">
        <v>655751368</v>
      </c>
      <c r="E18" s="200">
        <v>655751368</v>
      </c>
      <c r="F18" s="200">
        <v>641824702</v>
      </c>
      <c r="G18" s="201" t="s">
        <v>441</v>
      </c>
      <c r="H18" s="201" t="s">
        <v>405</v>
      </c>
      <c r="I18" s="201" t="s">
        <v>404</v>
      </c>
      <c r="J18" s="200">
        <v>585988860.84000003</v>
      </c>
      <c r="K18" s="200">
        <v>585988860.84000003</v>
      </c>
      <c r="L18" s="200">
        <v>69762507.159999996</v>
      </c>
      <c r="M18" s="200">
        <v>55835841.159999996</v>
      </c>
      <c r="N18" s="177">
        <f t="shared" si="0"/>
        <v>0.89361439325277936</v>
      </c>
      <c r="O18" s="94"/>
      <c r="P18" s="94"/>
      <c r="Q18" s="93"/>
    </row>
    <row r="19" spans="1:17" s="36" customFormat="1" x14ac:dyDescent="0.2">
      <c r="A19" s="96"/>
      <c r="B19" s="199" t="s">
        <v>75</v>
      </c>
      <c r="C19" s="199" t="s">
        <v>76</v>
      </c>
      <c r="D19" s="200">
        <v>844159000</v>
      </c>
      <c r="E19" s="200">
        <v>618592209</v>
      </c>
      <c r="F19" s="200">
        <v>616158297</v>
      </c>
      <c r="G19" s="201" t="s">
        <v>441</v>
      </c>
      <c r="H19" s="201" t="s">
        <v>405</v>
      </c>
      <c r="I19" s="201" t="s">
        <v>404</v>
      </c>
      <c r="J19" s="200">
        <v>109983380.55</v>
      </c>
      <c r="K19" s="200">
        <v>109983380.55</v>
      </c>
      <c r="L19" s="200">
        <v>508608828.44999999</v>
      </c>
      <c r="M19" s="200">
        <v>506174916.44999999</v>
      </c>
      <c r="N19" s="177">
        <f t="shared" si="0"/>
        <v>0.17779625890826567</v>
      </c>
      <c r="O19" s="94"/>
      <c r="P19" s="94"/>
      <c r="Q19" s="93"/>
    </row>
    <row r="20" spans="1:17" s="36" customFormat="1" x14ac:dyDescent="0.2">
      <c r="A20" s="96"/>
      <c r="B20" s="199" t="s">
        <v>77</v>
      </c>
      <c r="C20" s="199" t="s">
        <v>78</v>
      </c>
      <c r="D20" s="200">
        <v>928868709</v>
      </c>
      <c r="E20" s="200">
        <v>863539230</v>
      </c>
      <c r="F20" s="200">
        <v>840976737</v>
      </c>
      <c r="G20" s="201" t="s">
        <v>441</v>
      </c>
      <c r="H20" s="200">
        <v>502313958.20999998</v>
      </c>
      <c r="I20" s="201" t="s">
        <v>404</v>
      </c>
      <c r="J20" s="200">
        <v>332385827.79000002</v>
      </c>
      <c r="K20" s="200">
        <v>332385827.79000002</v>
      </c>
      <c r="L20" s="200">
        <v>28839444</v>
      </c>
      <c r="M20" s="200">
        <v>6276951</v>
      </c>
      <c r="N20" s="177">
        <f t="shared" si="0"/>
        <v>0.38491109175202154</v>
      </c>
      <c r="O20" s="94"/>
      <c r="P20" s="94"/>
      <c r="Q20" s="93"/>
    </row>
    <row r="21" spans="1:17" s="36" customFormat="1" x14ac:dyDescent="0.2">
      <c r="A21" s="96"/>
      <c r="B21" s="199" t="s">
        <v>79</v>
      </c>
      <c r="C21" s="199" t="s">
        <v>407</v>
      </c>
      <c r="D21" s="200">
        <v>275030790</v>
      </c>
      <c r="E21" s="200">
        <v>265387215</v>
      </c>
      <c r="F21" s="200">
        <v>256036540</v>
      </c>
      <c r="G21" s="201" t="s">
        <v>441</v>
      </c>
      <c r="H21" s="200">
        <v>153373256.21000001</v>
      </c>
      <c r="I21" s="201" t="s">
        <v>404</v>
      </c>
      <c r="J21" s="200">
        <v>102663283.79000001</v>
      </c>
      <c r="K21" s="200">
        <v>102663283.79000001</v>
      </c>
      <c r="L21" s="200">
        <v>9350675</v>
      </c>
      <c r="M21" s="201" t="s">
        <v>404</v>
      </c>
      <c r="N21" s="177">
        <f t="shared" si="0"/>
        <v>0.38684336692707677</v>
      </c>
      <c r="O21" s="94"/>
      <c r="P21" s="94"/>
      <c r="Q21" s="93"/>
    </row>
    <row r="22" spans="1:17" s="36" customFormat="1" x14ac:dyDescent="0.2">
      <c r="A22" s="96"/>
      <c r="B22" s="199" t="s">
        <v>80</v>
      </c>
      <c r="C22" s="199" t="s">
        <v>407</v>
      </c>
      <c r="D22" s="200">
        <v>51501286</v>
      </c>
      <c r="E22" s="200">
        <v>48103169</v>
      </c>
      <c r="F22" s="200">
        <v>47853562</v>
      </c>
      <c r="G22" s="201" t="s">
        <v>441</v>
      </c>
      <c r="H22" s="200">
        <v>27116635</v>
      </c>
      <c r="I22" s="201" t="s">
        <v>404</v>
      </c>
      <c r="J22" s="200">
        <v>19384651</v>
      </c>
      <c r="K22" s="200">
        <v>19384651</v>
      </c>
      <c r="L22" s="200">
        <v>1601883</v>
      </c>
      <c r="M22" s="200">
        <v>1352276</v>
      </c>
      <c r="N22" s="177">
        <f t="shared" si="0"/>
        <v>0.4029807474846408</v>
      </c>
      <c r="O22" s="94"/>
      <c r="P22" s="94"/>
      <c r="Q22" s="93"/>
    </row>
    <row r="23" spans="1:17" s="36" customFormat="1" x14ac:dyDescent="0.2">
      <c r="A23" s="96"/>
      <c r="B23" s="199" t="s">
        <v>81</v>
      </c>
      <c r="C23" s="199" t="s">
        <v>407</v>
      </c>
      <c r="D23" s="200">
        <v>67274292</v>
      </c>
      <c r="E23" s="200">
        <v>62903348</v>
      </c>
      <c r="F23" s="200">
        <v>62124549</v>
      </c>
      <c r="G23" s="201" t="s">
        <v>441</v>
      </c>
      <c r="H23" s="200">
        <v>34827891</v>
      </c>
      <c r="I23" s="201" t="s">
        <v>404</v>
      </c>
      <c r="J23" s="200">
        <v>24112950</v>
      </c>
      <c r="K23" s="200">
        <v>24112950</v>
      </c>
      <c r="L23" s="200">
        <v>3962507</v>
      </c>
      <c r="M23" s="200">
        <v>3183708</v>
      </c>
      <c r="N23" s="177">
        <f t="shared" si="0"/>
        <v>0.38333333227350636</v>
      </c>
      <c r="O23" s="94"/>
      <c r="P23" s="94"/>
      <c r="Q23" s="93"/>
    </row>
    <row r="24" spans="1:17" s="36" customFormat="1" x14ac:dyDescent="0.2">
      <c r="A24" s="96"/>
      <c r="B24" s="199" t="s">
        <v>82</v>
      </c>
      <c r="C24" s="199" t="s">
        <v>407</v>
      </c>
      <c r="D24" s="200">
        <v>231879283</v>
      </c>
      <c r="E24" s="200">
        <v>213915984</v>
      </c>
      <c r="F24" s="200">
        <v>203068404</v>
      </c>
      <c r="G24" s="201" t="s">
        <v>441</v>
      </c>
      <c r="H24" s="200">
        <v>118644476</v>
      </c>
      <c r="I24" s="201" t="s">
        <v>404</v>
      </c>
      <c r="J24" s="200">
        <v>83338977</v>
      </c>
      <c r="K24" s="200">
        <v>83338977</v>
      </c>
      <c r="L24" s="200">
        <v>11932531</v>
      </c>
      <c r="M24" s="200">
        <v>1084951</v>
      </c>
      <c r="N24" s="177">
        <f t="shared" si="0"/>
        <v>0.38958742325678664</v>
      </c>
      <c r="O24" s="94"/>
      <c r="P24" s="94"/>
      <c r="Q24" s="93"/>
    </row>
    <row r="25" spans="1:17" s="36" customFormat="1" x14ac:dyDescent="0.2">
      <c r="A25" s="96"/>
      <c r="B25" s="199" t="s">
        <v>83</v>
      </c>
      <c r="C25" s="199" t="s">
        <v>407</v>
      </c>
      <c r="D25" s="200">
        <v>255548767</v>
      </c>
      <c r="E25" s="200">
        <v>228945450</v>
      </c>
      <c r="F25" s="200">
        <v>228766668</v>
      </c>
      <c r="G25" s="201" t="s">
        <v>441</v>
      </c>
      <c r="H25" s="200">
        <v>142900510</v>
      </c>
      <c r="I25" s="201" t="s">
        <v>404</v>
      </c>
      <c r="J25" s="200">
        <v>85844940</v>
      </c>
      <c r="K25" s="200">
        <v>85844940</v>
      </c>
      <c r="L25" s="200">
        <v>200000</v>
      </c>
      <c r="M25" s="200">
        <v>21218</v>
      </c>
      <c r="N25" s="177">
        <f t="shared" si="0"/>
        <v>0.37495805223471357</v>
      </c>
      <c r="O25" s="94"/>
      <c r="P25" s="94"/>
      <c r="Q25" s="93"/>
    </row>
    <row r="26" spans="1:17" s="36" customFormat="1" x14ac:dyDescent="0.2">
      <c r="A26" s="96"/>
      <c r="B26" s="199" t="s">
        <v>84</v>
      </c>
      <c r="C26" s="199" t="s">
        <v>376</v>
      </c>
      <c r="D26" s="200">
        <v>14866529</v>
      </c>
      <c r="E26" s="200">
        <v>14345255</v>
      </c>
      <c r="F26" s="200">
        <v>13839813</v>
      </c>
      <c r="G26" s="201" t="s">
        <v>441</v>
      </c>
      <c r="H26" s="200">
        <v>8293471</v>
      </c>
      <c r="I26" s="201" t="s">
        <v>404</v>
      </c>
      <c r="J26" s="200">
        <v>5546342</v>
      </c>
      <c r="K26" s="200">
        <v>5546342</v>
      </c>
      <c r="L26" s="200">
        <v>505442</v>
      </c>
      <c r="M26" s="201" t="s">
        <v>404</v>
      </c>
      <c r="N26" s="177">
        <f t="shared" si="0"/>
        <v>0.38663251367786772</v>
      </c>
      <c r="O26" s="94"/>
      <c r="P26" s="94"/>
      <c r="Q26" s="93"/>
    </row>
    <row r="27" spans="1:17" s="36" customFormat="1" x14ac:dyDescent="0.2">
      <c r="A27" s="96"/>
      <c r="B27" s="199" t="s">
        <v>85</v>
      </c>
      <c r="C27" s="199" t="s">
        <v>376</v>
      </c>
      <c r="D27" s="200">
        <v>2783853</v>
      </c>
      <c r="E27" s="200">
        <v>2600171</v>
      </c>
      <c r="F27" s="200">
        <v>2586679</v>
      </c>
      <c r="G27" s="201" t="s">
        <v>441</v>
      </c>
      <c r="H27" s="200">
        <v>1236035</v>
      </c>
      <c r="I27" s="201" t="s">
        <v>404</v>
      </c>
      <c r="J27" s="200">
        <v>1047818</v>
      </c>
      <c r="K27" s="200">
        <v>1047818</v>
      </c>
      <c r="L27" s="200">
        <v>316318</v>
      </c>
      <c r="M27" s="200">
        <v>302826</v>
      </c>
      <c r="N27" s="177">
        <f t="shared" si="0"/>
        <v>0.40298041936472639</v>
      </c>
      <c r="O27" s="94"/>
      <c r="P27" s="94"/>
      <c r="Q27" s="93"/>
    </row>
    <row r="28" spans="1:17" s="36" customFormat="1" x14ac:dyDescent="0.2">
      <c r="A28" s="96"/>
      <c r="B28" s="199" t="s">
        <v>86</v>
      </c>
      <c r="C28" s="199" t="s">
        <v>376</v>
      </c>
      <c r="D28" s="200">
        <v>3636448</v>
      </c>
      <c r="E28" s="200">
        <v>3400181</v>
      </c>
      <c r="F28" s="200">
        <v>3358084</v>
      </c>
      <c r="G28" s="201" t="s">
        <v>441</v>
      </c>
      <c r="H28" s="200">
        <v>1733075</v>
      </c>
      <c r="I28" s="201" t="s">
        <v>404</v>
      </c>
      <c r="J28" s="200">
        <v>1303373</v>
      </c>
      <c r="K28" s="200">
        <v>1303373</v>
      </c>
      <c r="L28" s="200">
        <v>363733</v>
      </c>
      <c r="M28" s="200">
        <v>321636</v>
      </c>
      <c r="N28" s="177">
        <f t="shared" si="0"/>
        <v>0.38332459360251703</v>
      </c>
      <c r="O28" s="94"/>
      <c r="P28" s="94"/>
      <c r="Q28" s="93"/>
    </row>
    <row r="29" spans="1:17" s="36" customFormat="1" x14ac:dyDescent="0.2">
      <c r="A29" s="96"/>
      <c r="B29" s="199" t="s">
        <v>87</v>
      </c>
      <c r="C29" s="199" t="s">
        <v>376</v>
      </c>
      <c r="D29" s="200">
        <v>12534015</v>
      </c>
      <c r="E29" s="200">
        <v>11563027</v>
      </c>
      <c r="F29" s="200">
        <v>10976672</v>
      </c>
      <c r="G29" s="201" t="s">
        <v>441</v>
      </c>
      <c r="H29" s="200">
        <v>6473314</v>
      </c>
      <c r="I29" s="201" t="s">
        <v>404</v>
      </c>
      <c r="J29" s="200">
        <v>4503358</v>
      </c>
      <c r="K29" s="200">
        <v>4503358</v>
      </c>
      <c r="L29" s="200">
        <v>586355</v>
      </c>
      <c r="M29" s="201" t="s">
        <v>404</v>
      </c>
      <c r="N29" s="177">
        <f t="shared" si="0"/>
        <v>0.38946185977080222</v>
      </c>
      <c r="O29" s="94"/>
      <c r="P29" s="94"/>
      <c r="Q29" s="93"/>
    </row>
    <row r="30" spans="1:17" s="36" customFormat="1" x14ac:dyDescent="0.2">
      <c r="A30" s="96"/>
      <c r="B30" s="199" t="s">
        <v>88</v>
      </c>
      <c r="C30" s="199" t="s">
        <v>376</v>
      </c>
      <c r="D30" s="200">
        <v>13813446</v>
      </c>
      <c r="E30" s="200">
        <v>12375430</v>
      </c>
      <c r="F30" s="200">
        <v>12365766</v>
      </c>
      <c r="G30" s="201" t="s">
        <v>441</v>
      </c>
      <c r="H30" s="200">
        <v>7715295</v>
      </c>
      <c r="I30" s="201" t="s">
        <v>404</v>
      </c>
      <c r="J30" s="200">
        <v>4640135</v>
      </c>
      <c r="K30" s="200">
        <v>4640135</v>
      </c>
      <c r="L30" s="200">
        <v>20000</v>
      </c>
      <c r="M30" s="200">
        <v>10336</v>
      </c>
      <c r="N30" s="177">
        <f t="shared" si="0"/>
        <v>0.37494737556593993</v>
      </c>
      <c r="O30" s="94"/>
      <c r="P30" s="94"/>
      <c r="Q30" s="93"/>
    </row>
    <row r="31" spans="1:17" s="36" customFormat="1" x14ac:dyDescent="0.2">
      <c r="A31" s="96"/>
      <c r="B31" s="199" t="s">
        <v>89</v>
      </c>
      <c r="C31" s="199" t="s">
        <v>90</v>
      </c>
      <c r="D31" s="200">
        <v>1028868709</v>
      </c>
      <c r="E31" s="200">
        <v>963539232</v>
      </c>
      <c r="F31" s="200">
        <v>940974778</v>
      </c>
      <c r="G31" s="201" t="s">
        <v>441</v>
      </c>
      <c r="H31" s="200">
        <v>618496275.78999996</v>
      </c>
      <c r="I31" s="201" t="s">
        <v>404</v>
      </c>
      <c r="J31" s="200">
        <v>319291431.20999998</v>
      </c>
      <c r="K31" s="200">
        <v>319291431.20999998</v>
      </c>
      <c r="L31" s="200">
        <v>25751525</v>
      </c>
      <c r="M31" s="200">
        <v>3187071</v>
      </c>
      <c r="N31" s="177">
        <f t="shared" si="0"/>
        <v>0.33137356591827904</v>
      </c>
      <c r="O31" s="94"/>
      <c r="P31" s="94"/>
      <c r="Q31" s="93"/>
    </row>
    <row r="32" spans="1:17" s="36" customFormat="1" x14ac:dyDescent="0.2">
      <c r="A32" s="96"/>
      <c r="B32" s="199" t="s">
        <v>91</v>
      </c>
      <c r="C32" s="199" t="s">
        <v>408</v>
      </c>
      <c r="D32" s="200">
        <v>156098556</v>
      </c>
      <c r="E32" s="200">
        <v>150625176</v>
      </c>
      <c r="F32" s="200">
        <v>145318036</v>
      </c>
      <c r="G32" s="201" t="s">
        <v>441</v>
      </c>
      <c r="H32" s="200">
        <v>87711833.420000002</v>
      </c>
      <c r="I32" s="201" t="s">
        <v>404</v>
      </c>
      <c r="J32" s="200">
        <v>57606202.579999998</v>
      </c>
      <c r="K32" s="200">
        <v>57606202.579999998</v>
      </c>
      <c r="L32" s="200">
        <v>5307140</v>
      </c>
      <c r="M32" s="201" t="s">
        <v>404</v>
      </c>
      <c r="N32" s="177">
        <f t="shared" si="0"/>
        <v>0.38244737108224192</v>
      </c>
      <c r="O32" s="94"/>
      <c r="P32" s="94"/>
      <c r="Q32" s="93"/>
    </row>
    <row r="33" spans="1:17" s="36" customFormat="1" x14ac:dyDescent="0.2">
      <c r="A33" s="96"/>
      <c r="B33" s="199" t="s">
        <v>92</v>
      </c>
      <c r="C33" s="199" t="s">
        <v>408</v>
      </c>
      <c r="D33" s="200">
        <v>29230460</v>
      </c>
      <c r="E33" s="200">
        <v>27301800</v>
      </c>
      <c r="F33" s="200">
        <v>27160131</v>
      </c>
      <c r="G33" s="201" t="s">
        <v>441</v>
      </c>
      <c r="H33" s="200">
        <v>16224911</v>
      </c>
      <c r="I33" s="201" t="s">
        <v>404</v>
      </c>
      <c r="J33" s="200">
        <v>10876889</v>
      </c>
      <c r="K33" s="200">
        <v>10876889</v>
      </c>
      <c r="L33" s="200">
        <v>200000</v>
      </c>
      <c r="M33" s="200">
        <v>58331</v>
      </c>
      <c r="N33" s="177">
        <f t="shared" si="0"/>
        <v>0.39839457471668532</v>
      </c>
      <c r="O33" s="94"/>
      <c r="P33" s="94"/>
      <c r="Q33" s="93"/>
    </row>
    <row r="34" spans="1:17" s="36" customFormat="1" x14ac:dyDescent="0.2">
      <c r="A34" s="96"/>
      <c r="B34" s="199" t="s">
        <v>93</v>
      </c>
      <c r="C34" s="199" t="s">
        <v>408</v>
      </c>
      <c r="D34" s="200">
        <v>38182707</v>
      </c>
      <c r="E34" s="200">
        <v>35701901</v>
      </c>
      <c r="F34" s="200">
        <v>35167921</v>
      </c>
      <c r="G34" s="201" t="s">
        <v>441</v>
      </c>
      <c r="H34" s="200">
        <v>21562640</v>
      </c>
      <c r="I34" s="201" t="s">
        <v>404</v>
      </c>
      <c r="J34" s="200">
        <v>13531220</v>
      </c>
      <c r="K34" s="200">
        <v>13531220</v>
      </c>
      <c r="L34" s="200">
        <v>608041</v>
      </c>
      <c r="M34" s="200">
        <v>74061</v>
      </c>
      <c r="N34" s="177">
        <f t="shared" si="0"/>
        <v>0.37900558852594429</v>
      </c>
      <c r="O34" s="94"/>
      <c r="P34" s="94"/>
      <c r="Q34" s="93"/>
    </row>
    <row r="35" spans="1:17" s="36" customFormat="1" x14ac:dyDescent="0.2">
      <c r="A35" s="96"/>
      <c r="B35" s="199" t="s">
        <v>94</v>
      </c>
      <c r="C35" s="199" t="s">
        <v>408</v>
      </c>
      <c r="D35" s="200">
        <v>131607160</v>
      </c>
      <c r="E35" s="200">
        <v>121411774</v>
      </c>
      <c r="F35" s="200">
        <v>115255039</v>
      </c>
      <c r="G35" s="201" t="s">
        <v>441</v>
      </c>
      <c r="H35" s="200">
        <v>68517534</v>
      </c>
      <c r="I35" s="201" t="s">
        <v>404</v>
      </c>
      <c r="J35" s="200">
        <v>46737505</v>
      </c>
      <c r="K35" s="200">
        <v>46737505</v>
      </c>
      <c r="L35" s="200">
        <v>6156735</v>
      </c>
      <c r="M35" s="201" t="s">
        <v>404</v>
      </c>
      <c r="N35" s="177">
        <f t="shared" si="0"/>
        <v>0.38495035086135881</v>
      </c>
      <c r="O35" s="94"/>
      <c r="P35" s="94"/>
      <c r="Q35" s="93"/>
    </row>
    <row r="36" spans="1:17" s="36" customFormat="1" x14ac:dyDescent="0.2">
      <c r="A36" s="96"/>
      <c r="B36" s="199" t="s">
        <v>95</v>
      </c>
      <c r="C36" s="199" t="s">
        <v>408</v>
      </c>
      <c r="D36" s="200">
        <v>145041192</v>
      </c>
      <c r="E36" s="200">
        <v>129942012</v>
      </c>
      <c r="F36" s="200">
        <v>129840541</v>
      </c>
      <c r="G36" s="201" t="s">
        <v>441</v>
      </c>
      <c r="H36" s="200">
        <v>92587738</v>
      </c>
      <c r="I36" s="201" t="s">
        <v>404</v>
      </c>
      <c r="J36" s="200">
        <v>37154274</v>
      </c>
      <c r="K36" s="200">
        <v>37154274</v>
      </c>
      <c r="L36" s="200">
        <v>200000</v>
      </c>
      <c r="M36" s="200">
        <v>98529</v>
      </c>
      <c r="N36" s="177">
        <f t="shared" si="0"/>
        <v>0.28592964991183911</v>
      </c>
      <c r="O36" s="94"/>
      <c r="P36" s="94"/>
      <c r="Q36" s="93"/>
    </row>
    <row r="37" spans="1:17" s="36" customFormat="1" x14ac:dyDescent="0.2">
      <c r="A37" s="96"/>
      <c r="B37" s="199" t="s">
        <v>96</v>
      </c>
      <c r="C37" s="199" t="s">
        <v>409</v>
      </c>
      <c r="D37" s="200">
        <v>44599587</v>
      </c>
      <c r="E37" s="200">
        <v>43035764</v>
      </c>
      <c r="F37" s="200">
        <v>41609439</v>
      </c>
      <c r="G37" s="201" t="s">
        <v>441</v>
      </c>
      <c r="H37" s="200">
        <v>22945256.370000001</v>
      </c>
      <c r="I37" s="201" t="s">
        <v>404</v>
      </c>
      <c r="J37" s="200">
        <v>16654330.630000001</v>
      </c>
      <c r="K37" s="200">
        <v>16654330.630000001</v>
      </c>
      <c r="L37" s="200">
        <v>3436177</v>
      </c>
      <c r="M37" s="200">
        <v>2009852</v>
      </c>
      <c r="N37" s="177">
        <f t="shared" si="0"/>
        <v>0.38698814850829649</v>
      </c>
      <c r="O37" s="94"/>
      <c r="P37" s="94"/>
      <c r="Q37" s="93"/>
    </row>
    <row r="38" spans="1:17" s="36" customFormat="1" x14ac:dyDescent="0.2">
      <c r="A38" s="96"/>
      <c r="B38" s="199" t="s">
        <v>97</v>
      </c>
      <c r="C38" s="199" t="s">
        <v>409</v>
      </c>
      <c r="D38" s="200">
        <v>8351560</v>
      </c>
      <c r="E38" s="200">
        <v>7800514</v>
      </c>
      <c r="F38" s="200">
        <v>7760037</v>
      </c>
      <c r="G38" s="201" t="s">
        <v>441</v>
      </c>
      <c r="H38" s="200">
        <v>4208104</v>
      </c>
      <c r="I38" s="201" t="s">
        <v>404</v>
      </c>
      <c r="J38" s="200">
        <v>3143456</v>
      </c>
      <c r="K38" s="200">
        <v>3143456</v>
      </c>
      <c r="L38" s="200">
        <v>448954</v>
      </c>
      <c r="M38" s="200">
        <v>408477</v>
      </c>
      <c r="N38" s="177">
        <f t="shared" si="0"/>
        <v>0.40298062409733515</v>
      </c>
      <c r="O38" s="94"/>
      <c r="P38" s="94"/>
      <c r="Q38" s="93"/>
    </row>
    <row r="39" spans="1:17" s="36" customFormat="1" x14ac:dyDescent="0.2">
      <c r="A39" s="96"/>
      <c r="B39" s="199" t="s">
        <v>98</v>
      </c>
      <c r="C39" s="199" t="s">
        <v>409</v>
      </c>
      <c r="D39" s="200">
        <v>10909345</v>
      </c>
      <c r="E39" s="200">
        <v>10200543</v>
      </c>
      <c r="F39" s="200">
        <v>10074251</v>
      </c>
      <c r="G39" s="201" t="s">
        <v>441</v>
      </c>
      <c r="H39" s="200">
        <v>5999224</v>
      </c>
      <c r="I39" s="201" t="s">
        <v>404</v>
      </c>
      <c r="J39" s="200">
        <v>3910121</v>
      </c>
      <c r="K39" s="200">
        <v>3910121</v>
      </c>
      <c r="L39" s="200">
        <v>291198</v>
      </c>
      <c r="M39" s="200">
        <v>164906</v>
      </c>
      <c r="N39" s="177">
        <f t="shared" si="0"/>
        <v>0.3833247896705107</v>
      </c>
      <c r="O39" s="94"/>
      <c r="P39" s="94"/>
      <c r="Q39" s="93"/>
    </row>
    <row r="40" spans="1:17" s="36" customFormat="1" x14ac:dyDescent="0.2">
      <c r="A40" s="96"/>
      <c r="B40" s="199" t="s">
        <v>99</v>
      </c>
      <c r="C40" s="199" t="s">
        <v>409</v>
      </c>
      <c r="D40" s="200">
        <v>37602045</v>
      </c>
      <c r="E40" s="200">
        <v>34689078</v>
      </c>
      <c r="F40" s="200">
        <v>32930011</v>
      </c>
      <c r="G40" s="201" t="s">
        <v>441</v>
      </c>
      <c r="H40" s="200">
        <v>19243906</v>
      </c>
      <c r="I40" s="201" t="s">
        <v>404</v>
      </c>
      <c r="J40" s="200">
        <v>13510166</v>
      </c>
      <c r="K40" s="200">
        <v>13510166</v>
      </c>
      <c r="L40" s="200">
        <v>1935006</v>
      </c>
      <c r="M40" s="200">
        <v>175939</v>
      </c>
      <c r="N40" s="177">
        <f t="shared" si="0"/>
        <v>0.38946454558405963</v>
      </c>
      <c r="O40" s="94"/>
      <c r="P40" s="94"/>
      <c r="Q40" s="93"/>
    </row>
    <row r="41" spans="1:17" s="36" customFormat="1" x14ac:dyDescent="0.2">
      <c r="A41" s="96"/>
      <c r="B41" s="199" t="s">
        <v>100</v>
      </c>
      <c r="C41" s="199" t="s">
        <v>409</v>
      </c>
      <c r="D41" s="200">
        <v>41440340</v>
      </c>
      <c r="E41" s="200">
        <v>37126289</v>
      </c>
      <c r="F41" s="200">
        <v>37097297</v>
      </c>
      <c r="G41" s="201" t="s">
        <v>441</v>
      </c>
      <c r="H41" s="200">
        <v>23155617</v>
      </c>
      <c r="I41" s="201" t="s">
        <v>404</v>
      </c>
      <c r="J41" s="200">
        <v>13920672</v>
      </c>
      <c r="K41" s="200">
        <v>13920672</v>
      </c>
      <c r="L41" s="200">
        <v>50000</v>
      </c>
      <c r="M41" s="200">
        <v>21008</v>
      </c>
      <c r="N41" s="177">
        <f t="shared" si="0"/>
        <v>0.37495457733467519</v>
      </c>
      <c r="O41" s="94"/>
      <c r="P41" s="94"/>
      <c r="Q41" s="93"/>
    </row>
    <row r="42" spans="1:17" s="36" customFormat="1" x14ac:dyDescent="0.2">
      <c r="A42" s="96"/>
      <c r="B42" s="199" t="s">
        <v>101</v>
      </c>
      <c r="C42" s="199" t="s">
        <v>410</v>
      </c>
      <c r="D42" s="200">
        <v>89199175</v>
      </c>
      <c r="E42" s="200">
        <v>86071530</v>
      </c>
      <c r="F42" s="200">
        <v>83038879</v>
      </c>
      <c r="G42" s="201" t="s">
        <v>441</v>
      </c>
      <c r="H42" s="200">
        <v>49760876</v>
      </c>
      <c r="I42" s="201" t="s">
        <v>404</v>
      </c>
      <c r="J42" s="200">
        <v>33278003</v>
      </c>
      <c r="K42" s="200">
        <v>33278003</v>
      </c>
      <c r="L42" s="200">
        <v>3032651</v>
      </c>
      <c r="M42" s="201" t="s">
        <v>404</v>
      </c>
      <c r="N42" s="177">
        <f t="shared" si="0"/>
        <v>0.38663194438393278</v>
      </c>
      <c r="O42" s="94"/>
      <c r="P42" s="94"/>
      <c r="Q42" s="93"/>
    </row>
    <row r="43" spans="1:17" s="36" customFormat="1" x14ac:dyDescent="0.2">
      <c r="A43" s="96"/>
      <c r="B43" s="199" t="s">
        <v>102</v>
      </c>
      <c r="C43" s="199" t="s">
        <v>410</v>
      </c>
      <c r="D43" s="200">
        <v>16703120</v>
      </c>
      <c r="E43" s="200">
        <v>15601029</v>
      </c>
      <c r="F43" s="200">
        <v>15520075</v>
      </c>
      <c r="G43" s="201" t="s">
        <v>441</v>
      </c>
      <c r="H43" s="200">
        <v>9146635</v>
      </c>
      <c r="I43" s="201" t="s">
        <v>404</v>
      </c>
      <c r="J43" s="200">
        <v>6286905</v>
      </c>
      <c r="K43" s="200">
        <v>6286905</v>
      </c>
      <c r="L43" s="200">
        <v>167489</v>
      </c>
      <c r="M43" s="200">
        <v>86535</v>
      </c>
      <c r="N43" s="177">
        <f t="shared" si="0"/>
        <v>0.40298014957859513</v>
      </c>
      <c r="O43" s="94"/>
      <c r="P43" s="94"/>
      <c r="Q43" s="93"/>
    </row>
    <row r="44" spans="1:17" s="36" customFormat="1" x14ac:dyDescent="0.2">
      <c r="A44" s="96"/>
      <c r="B44" s="199" t="s">
        <v>103</v>
      </c>
      <c r="C44" s="199" t="s">
        <v>410</v>
      </c>
      <c r="D44" s="200">
        <v>21818689</v>
      </c>
      <c r="E44" s="200">
        <v>20401086</v>
      </c>
      <c r="F44" s="200">
        <v>20148502</v>
      </c>
      <c r="G44" s="201" t="s">
        <v>441</v>
      </c>
      <c r="H44" s="200">
        <v>12280815</v>
      </c>
      <c r="I44" s="201" t="s">
        <v>404</v>
      </c>
      <c r="J44" s="200">
        <v>7820271</v>
      </c>
      <c r="K44" s="200">
        <v>7820271</v>
      </c>
      <c r="L44" s="200">
        <v>300000</v>
      </c>
      <c r="M44" s="200">
        <v>47416</v>
      </c>
      <c r="N44" s="177">
        <f t="shared" si="0"/>
        <v>0.38332621116346455</v>
      </c>
      <c r="O44" s="94"/>
      <c r="P44" s="94"/>
      <c r="Q44" s="93"/>
    </row>
    <row r="45" spans="1:17" s="36" customFormat="1" x14ac:dyDescent="0.2">
      <c r="A45" s="96"/>
      <c r="B45" s="199" t="s">
        <v>104</v>
      </c>
      <c r="C45" s="199" t="s">
        <v>410</v>
      </c>
      <c r="D45" s="200">
        <v>75204092</v>
      </c>
      <c r="E45" s="200">
        <v>69378157</v>
      </c>
      <c r="F45" s="200">
        <v>65860023</v>
      </c>
      <c r="G45" s="201" t="s">
        <v>441</v>
      </c>
      <c r="H45" s="200">
        <v>38839811</v>
      </c>
      <c r="I45" s="201" t="s">
        <v>404</v>
      </c>
      <c r="J45" s="200">
        <v>27020212</v>
      </c>
      <c r="K45" s="200">
        <v>27020212</v>
      </c>
      <c r="L45" s="200">
        <v>3518134</v>
      </c>
      <c r="M45" s="201" t="s">
        <v>404</v>
      </c>
      <c r="N45" s="177">
        <f t="shared" si="0"/>
        <v>0.38946281031939201</v>
      </c>
      <c r="O45" s="94"/>
      <c r="P45" s="94"/>
      <c r="Q45" s="93"/>
    </row>
    <row r="46" spans="1:17" s="36" customFormat="1" x14ac:dyDescent="0.2">
      <c r="A46" s="96"/>
      <c r="B46" s="199" t="s">
        <v>105</v>
      </c>
      <c r="C46" s="199" t="s">
        <v>410</v>
      </c>
      <c r="D46" s="200">
        <v>82880681</v>
      </c>
      <c r="E46" s="200">
        <v>74252579</v>
      </c>
      <c r="F46" s="200">
        <v>74194596</v>
      </c>
      <c r="G46" s="201" t="s">
        <v>441</v>
      </c>
      <c r="H46" s="200">
        <v>46311375</v>
      </c>
      <c r="I46" s="201" t="s">
        <v>404</v>
      </c>
      <c r="J46" s="200">
        <v>27841204</v>
      </c>
      <c r="K46" s="200">
        <v>27841204</v>
      </c>
      <c r="L46" s="200">
        <v>100000</v>
      </c>
      <c r="M46" s="200">
        <v>42017</v>
      </c>
      <c r="N46" s="177">
        <f t="shared" si="0"/>
        <v>0.3749526868285612</v>
      </c>
      <c r="O46" s="94"/>
      <c r="P46" s="94"/>
      <c r="Q46" s="93"/>
    </row>
    <row r="47" spans="1:17" s="36" customFormat="1" x14ac:dyDescent="0.2">
      <c r="A47" s="96"/>
      <c r="B47" s="199" t="s">
        <v>106</v>
      </c>
      <c r="C47" s="199" t="s">
        <v>107</v>
      </c>
      <c r="D47" s="200">
        <v>100000000</v>
      </c>
      <c r="E47" s="200">
        <v>100000000</v>
      </c>
      <c r="F47" s="200">
        <v>100000000</v>
      </c>
      <c r="G47" s="201" t="s">
        <v>441</v>
      </c>
      <c r="H47" s="200">
        <v>100000000</v>
      </c>
      <c r="I47" s="201" t="s">
        <v>404</v>
      </c>
      <c r="J47" s="201" t="s">
        <v>405</v>
      </c>
      <c r="K47" s="201" t="s">
        <v>405</v>
      </c>
      <c r="L47" s="201" t="s">
        <v>439</v>
      </c>
      <c r="M47" s="201" t="s">
        <v>404</v>
      </c>
      <c r="N47" s="177">
        <v>1</v>
      </c>
      <c r="O47" s="94"/>
      <c r="P47" s="94"/>
      <c r="Q47" s="93"/>
    </row>
    <row r="48" spans="1:17" s="95" customFormat="1" ht="15" x14ac:dyDescent="0.25">
      <c r="A48" s="92"/>
      <c r="B48" s="197" t="s">
        <v>108</v>
      </c>
      <c r="C48" s="197" t="s">
        <v>109</v>
      </c>
      <c r="D48" s="196">
        <v>5146140391</v>
      </c>
      <c r="E48" s="196">
        <v>4939704892</v>
      </c>
      <c r="F48" s="196">
        <v>2866002671</v>
      </c>
      <c r="G48" s="196">
        <v>274630140.45999998</v>
      </c>
      <c r="H48" s="196">
        <v>1162875910.3</v>
      </c>
      <c r="I48" s="196">
        <v>48173547.920000002</v>
      </c>
      <c r="J48" s="196">
        <v>756714141.75999999</v>
      </c>
      <c r="K48" s="196">
        <v>676114513.38</v>
      </c>
      <c r="L48" s="196">
        <v>2697311151.5599999</v>
      </c>
      <c r="M48" s="196">
        <v>623608930.55999994</v>
      </c>
      <c r="N48" s="176">
        <f t="shared" si="0"/>
        <v>0.15319015170026071</v>
      </c>
      <c r="O48" s="28">
        <f>+E48</f>
        <v>4939704892</v>
      </c>
      <c r="P48" s="28">
        <f>+J48</f>
        <v>756714141.75999999</v>
      </c>
      <c r="Q48" s="97">
        <f>+P48/O48</f>
        <v>0.15319015170026071</v>
      </c>
    </row>
    <row r="49" spans="1:17" s="36" customFormat="1" x14ac:dyDescent="0.2">
      <c r="A49" s="96"/>
      <c r="B49" s="199" t="s">
        <v>110</v>
      </c>
      <c r="C49" s="199" t="s">
        <v>111</v>
      </c>
      <c r="D49" s="200">
        <v>569812800</v>
      </c>
      <c r="E49" s="200">
        <v>569312800</v>
      </c>
      <c r="F49" s="200">
        <v>294640201</v>
      </c>
      <c r="G49" s="201" t="s">
        <v>441</v>
      </c>
      <c r="H49" s="200">
        <v>112903303.08</v>
      </c>
      <c r="I49" s="200">
        <v>5412405.7400000002</v>
      </c>
      <c r="J49" s="200">
        <v>43949782.729999997</v>
      </c>
      <c r="K49" s="200">
        <v>39063107.899999999</v>
      </c>
      <c r="L49" s="200">
        <v>407047308.44999999</v>
      </c>
      <c r="M49" s="200">
        <v>132374709.45</v>
      </c>
      <c r="N49" s="177">
        <f>+J49/E49</f>
        <v>7.7197952917974086E-2</v>
      </c>
      <c r="O49" s="94">
        <f t="shared" ref="O49:O112" si="1">+E49</f>
        <v>569312800</v>
      </c>
      <c r="P49" s="94">
        <f t="shared" ref="P49:P112" si="2">+J49</f>
        <v>43949782.729999997</v>
      </c>
      <c r="Q49" s="93">
        <f t="shared" ref="Q49:Q111" si="3">+P49/O49</f>
        <v>7.7197952917974086E-2</v>
      </c>
    </row>
    <row r="50" spans="1:17" s="36" customFormat="1" x14ac:dyDescent="0.2">
      <c r="A50" s="96"/>
      <c r="B50" s="199" t="s">
        <v>112</v>
      </c>
      <c r="C50" s="199" t="s">
        <v>113</v>
      </c>
      <c r="D50" s="200">
        <v>103083000</v>
      </c>
      <c r="E50" s="200">
        <v>103083000</v>
      </c>
      <c r="F50" s="200">
        <v>62525301</v>
      </c>
      <c r="G50" s="201" t="s">
        <v>441</v>
      </c>
      <c r="H50" s="200">
        <v>25996017.52</v>
      </c>
      <c r="I50" s="200">
        <v>3392895.38</v>
      </c>
      <c r="J50" s="200">
        <v>29131571.030000001</v>
      </c>
      <c r="K50" s="200">
        <v>24244896.199999999</v>
      </c>
      <c r="L50" s="200">
        <v>44562516.07</v>
      </c>
      <c r="M50" s="200">
        <v>4004817.07</v>
      </c>
      <c r="N50" s="177">
        <f t="shared" si="0"/>
        <v>0.28260305802120622</v>
      </c>
      <c r="O50" s="94">
        <f t="shared" si="1"/>
        <v>103083000</v>
      </c>
      <c r="P50" s="94">
        <f t="shared" si="2"/>
        <v>29131571.030000001</v>
      </c>
      <c r="Q50" s="93">
        <f t="shared" si="3"/>
        <v>0.28260305802120622</v>
      </c>
    </row>
    <row r="51" spans="1:17" s="36" customFormat="1" x14ac:dyDescent="0.2">
      <c r="A51" s="96"/>
      <c r="B51" s="199" t="s">
        <v>114</v>
      </c>
      <c r="C51" s="199" t="s">
        <v>115</v>
      </c>
      <c r="D51" s="200">
        <v>220000000</v>
      </c>
      <c r="E51" s="200">
        <v>220000000</v>
      </c>
      <c r="F51" s="200">
        <v>82800000</v>
      </c>
      <c r="G51" s="201" t="s">
        <v>441</v>
      </c>
      <c r="H51" s="200">
        <v>40800000</v>
      </c>
      <c r="I51" s="201" t="s">
        <v>404</v>
      </c>
      <c r="J51" s="201" t="s">
        <v>405</v>
      </c>
      <c r="K51" s="201" t="s">
        <v>405</v>
      </c>
      <c r="L51" s="200">
        <v>179200000</v>
      </c>
      <c r="M51" s="200">
        <v>42000000</v>
      </c>
      <c r="N51" s="177">
        <v>0</v>
      </c>
      <c r="O51" s="94">
        <f t="shared" si="1"/>
        <v>220000000</v>
      </c>
      <c r="P51" s="94" t="str">
        <f t="shared" si="2"/>
        <v xml:space="preserve">                         -   </v>
      </c>
      <c r="Q51" s="93">
        <v>0</v>
      </c>
    </row>
    <row r="52" spans="1:17" s="36" customFormat="1" x14ac:dyDescent="0.2">
      <c r="A52" s="96"/>
      <c r="B52" s="199" t="s">
        <v>116</v>
      </c>
      <c r="C52" s="199" t="s">
        <v>117</v>
      </c>
      <c r="D52" s="200">
        <v>57229800</v>
      </c>
      <c r="E52" s="200">
        <v>57229800</v>
      </c>
      <c r="F52" s="200">
        <v>30314900</v>
      </c>
      <c r="G52" s="201" t="s">
        <v>441</v>
      </c>
      <c r="H52" s="200">
        <v>3213344</v>
      </c>
      <c r="I52" s="201" t="s">
        <v>404</v>
      </c>
      <c r="J52" s="200">
        <v>4497174</v>
      </c>
      <c r="K52" s="200">
        <v>4497174</v>
      </c>
      <c r="L52" s="200">
        <v>49519282</v>
      </c>
      <c r="M52" s="200">
        <v>22604382</v>
      </c>
      <c r="N52" s="177">
        <v>0</v>
      </c>
      <c r="O52" s="94">
        <f t="shared" si="1"/>
        <v>57229800</v>
      </c>
      <c r="P52" s="94">
        <f t="shared" si="2"/>
        <v>4497174</v>
      </c>
      <c r="Q52" s="93">
        <v>0</v>
      </c>
    </row>
    <row r="53" spans="1:17" s="36" customFormat="1" x14ac:dyDescent="0.2">
      <c r="A53" s="96"/>
      <c r="B53" s="199" t="s">
        <v>118</v>
      </c>
      <c r="C53" s="199" t="s">
        <v>119</v>
      </c>
      <c r="D53" s="200">
        <v>189500000</v>
      </c>
      <c r="E53" s="200">
        <v>189000000</v>
      </c>
      <c r="F53" s="200">
        <v>119000000</v>
      </c>
      <c r="G53" s="201" t="s">
        <v>441</v>
      </c>
      <c r="H53" s="200">
        <v>42893941.560000002</v>
      </c>
      <c r="I53" s="200">
        <v>2019510.36</v>
      </c>
      <c r="J53" s="200">
        <v>10321037.699999999</v>
      </c>
      <c r="K53" s="200">
        <v>10321037.699999999</v>
      </c>
      <c r="L53" s="200">
        <v>133765510.38</v>
      </c>
      <c r="M53" s="200">
        <v>63765510.380000003</v>
      </c>
      <c r="N53" s="177">
        <f t="shared" si="0"/>
        <v>5.4608665079365078E-2</v>
      </c>
      <c r="O53" s="94">
        <f t="shared" si="1"/>
        <v>189000000</v>
      </c>
      <c r="P53" s="94">
        <f t="shared" si="2"/>
        <v>10321037.699999999</v>
      </c>
      <c r="Q53" s="93">
        <f t="shared" si="3"/>
        <v>5.4608665079365078E-2</v>
      </c>
    </row>
    <row r="54" spans="1:17" s="36" customFormat="1" x14ac:dyDescent="0.2">
      <c r="A54" s="96"/>
      <c r="B54" s="199" t="s">
        <v>120</v>
      </c>
      <c r="C54" s="199" t="s">
        <v>121</v>
      </c>
      <c r="D54" s="200">
        <v>422711260</v>
      </c>
      <c r="E54" s="200">
        <v>422289760</v>
      </c>
      <c r="F54" s="200">
        <v>227335881</v>
      </c>
      <c r="G54" s="201" t="s">
        <v>441</v>
      </c>
      <c r="H54" s="200">
        <v>55173202.369999997</v>
      </c>
      <c r="I54" s="201" t="s">
        <v>404</v>
      </c>
      <c r="J54" s="200">
        <v>132241049.48</v>
      </c>
      <c r="K54" s="200">
        <v>129479922.7</v>
      </c>
      <c r="L54" s="200">
        <v>234875508.15000001</v>
      </c>
      <c r="M54" s="200">
        <v>39921629.149999999</v>
      </c>
      <c r="N54" s="177">
        <f>+J54/E54</f>
        <v>0.31315239441278425</v>
      </c>
      <c r="O54" s="94">
        <f t="shared" si="1"/>
        <v>422289760</v>
      </c>
      <c r="P54" s="94">
        <f t="shared" si="2"/>
        <v>132241049.48</v>
      </c>
      <c r="Q54" s="93">
        <f t="shared" si="3"/>
        <v>0.31315239441278425</v>
      </c>
    </row>
    <row r="55" spans="1:17" s="36" customFormat="1" x14ac:dyDescent="0.2">
      <c r="A55" s="96"/>
      <c r="B55" s="199" t="s">
        <v>122</v>
      </c>
      <c r="C55" s="199" t="s">
        <v>123</v>
      </c>
      <c r="D55" s="200">
        <v>121904104</v>
      </c>
      <c r="E55" s="200">
        <v>121904104</v>
      </c>
      <c r="F55" s="200">
        <v>61307053</v>
      </c>
      <c r="G55" s="201" t="s">
        <v>441</v>
      </c>
      <c r="H55" s="200">
        <v>7027617.9500000002</v>
      </c>
      <c r="I55" s="201" t="s">
        <v>404</v>
      </c>
      <c r="J55" s="200">
        <v>28293135.050000001</v>
      </c>
      <c r="K55" s="200">
        <v>28066930.699999999</v>
      </c>
      <c r="L55" s="200">
        <v>86583351</v>
      </c>
      <c r="M55" s="200">
        <v>25986300</v>
      </c>
      <c r="N55" s="177">
        <f t="shared" si="0"/>
        <v>0.23209337603597005</v>
      </c>
      <c r="O55" s="94">
        <f t="shared" si="1"/>
        <v>121904104</v>
      </c>
      <c r="P55" s="94">
        <f t="shared" si="2"/>
        <v>28293135.050000001</v>
      </c>
      <c r="Q55" s="93">
        <f t="shared" si="3"/>
        <v>0.23209337603597005</v>
      </c>
    </row>
    <row r="56" spans="1:17" s="36" customFormat="1" x14ac:dyDescent="0.2">
      <c r="A56" s="96"/>
      <c r="B56" s="199" t="s">
        <v>124</v>
      </c>
      <c r="C56" s="199" t="s">
        <v>125</v>
      </c>
      <c r="D56" s="200">
        <v>126801687</v>
      </c>
      <c r="E56" s="200">
        <v>126801687</v>
      </c>
      <c r="F56" s="200">
        <v>66119845</v>
      </c>
      <c r="G56" s="201" t="s">
        <v>441</v>
      </c>
      <c r="H56" s="200">
        <v>23273856.289999999</v>
      </c>
      <c r="I56" s="201" t="s">
        <v>404</v>
      </c>
      <c r="J56" s="200">
        <v>37533788.710000001</v>
      </c>
      <c r="K56" s="200">
        <v>37533788.710000001</v>
      </c>
      <c r="L56" s="200">
        <v>65994042</v>
      </c>
      <c r="M56" s="200">
        <v>5312200</v>
      </c>
      <c r="N56" s="177">
        <f t="shared" si="0"/>
        <v>0.2960038592388759</v>
      </c>
      <c r="O56" s="94">
        <f t="shared" si="1"/>
        <v>126801687</v>
      </c>
      <c r="P56" s="94">
        <f t="shared" si="2"/>
        <v>37533788.710000001</v>
      </c>
      <c r="Q56" s="93">
        <f t="shared" si="3"/>
        <v>0.2960038592388759</v>
      </c>
    </row>
    <row r="57" spans="1:17" s="36" customFormat="1" x14ac:dyDescent="0.2">
      <c r="A57" s="96"/>
      <c r="B57" s="199" t="s">
        <v>126</v>
      </c>
      <c r="C57" s="199" t="s">
        <v>127</v>
      </c>
      <c r="D57" s="200">
        <v>1207116</v>
      </c>
      <c r="E57" s="200">
        <v>955116</v>
      </c>
      <c r="F57" s="200">
        <v>477557</v>
      </c>
      <c r="G57" s="201" t="s">
        <v>441</v>
      </c>
      <c r="H57" s="200">
        <v>72650</v>
      </c>
      <c r="I57" s="201" t="s">
        <v>404</v>
      </c>
      <c r="J57" s="200">
        <v>18927.5</v>
      </c>
      <c r="K57" s="200">
        <v>18927.5</v>
      </c>
      <c r="L57" s="200">
        <v>863538.5</v>
      </c>
      <c r="M57" s="200">
        <v>385979.5</v>
      </c>
      <c r="N57" s="177">
        <f t="shared" si="0"/>
        <v>1.9816964640944137E-2</v>
      </c>
      <c r="O57" s="94">
        <f t="shared" si="1"/>
        <v>955116</v>
      </c>
      <c r="P57" s="94">
        <f t="shared" si="2"/>
        <v>18927.5</v>
      </c>
      <c r="Q57" s="93">
        <f t="shared" si="3"/>
        <v>1.9816964640944137E-2</v>
      </c>
    </row>
    <row r="58" spans="1:17" s="36" customFormat="1" x14ac:dyDescent="0.2">
      <c r="A58" s="96"/>
      <c r="B58" s="199" t="s">
        <v>128</v>
      </c>
      <c r="C58" s="199" t="s">
        <v>129</v>
      </c>
      <c r="D58" s="200">
        <v>150486404</v>
      </c>
      <c r="E58" s="200">
        <v>150486404</v>
      </c>
      <c r="F58" s="200">
        <v>89053200</v>
      </c>
      <c r="G58" s="201" t="s">
        <v>441</v>
      </c>
      <c r="H58" s="200">
        <v>20115565.050000001</v>
      </c>
      <c r="I58" s="201" t="s">
        <v>404</v>
      </c>
      <c r="J58" s="200">
        <v>61640296.950000003</v>
      </c>
      <c r="K58" s="200">
        <v>59105374.520000003</v>
      </c>
      <c r="L58" s="200">
        <v>68730542</v>
      </c>
      <c r="M58" s="200">
        <v>7297338</v>
      </c>
      <c r="N58" s="177">
        <f t="shared" si="0"/>
        <v>0.40960708284317832</v>
      </c>
      <c r="O58" s="94">
        <f t="shared" si="1"/>
        <v>150486404</v>
      </c>
      <c r="P58" s="94">
        <f t="shared" si="2"/>
        <v>61640296.950000003</v>
      </c>
      <c r="Q58" s="93">
        <f t="shared" si="3"/>
        <v>0.40960708284317832</v>
      </c>
    </row>
    <row r="59" spans="1:17" s="36" customFormat="1" x14ac:dyDescent="0.2">
      <c r="A59" s="96"/>
      <c r="B59" s="199" t="s">
        <v>130</v>
      </c>
      <c r="C59" s="199" t="s">
        <v>131</v>
      </c>
      <c r="D59" s="200">
        <v>22311949</v>
      </c>
      <c r="E59" s="200">
        <v>22142449</v>
      </c>
      <c r="F59" s="200">
        <v>10378226</v>
      </c>
      <c r="G59" s="201" t="s">
        <v>441</v>
      </c>
      <c r="H59" s="200">
        <v>4683513.08</v>
      </c>
      <c r="I59" s="201" t="s">
        <v>404</v>
      </c>
      <c r="J59" s="200">
        <v>4754901.2699999996</v>
      </c>
      <c r="K59" s="200">
        <v>4754901.2699999996</v>
      </c>
      <c r="L59" s="200">
        <v>12704034.65</v>
      </c>
      <c r="M59" s="200">
        <v>939811.65</v>
      </c>
      <c r="N59" s="177">
        <f t="shared" si="0"/>
        <v>0.21474143487922223</v>
      </c>
      <c r="O59" s="94">
        <f t="shared" si="1"/>
        <v>22142449</v>
      </c>
      <c r="P59" s="94">
        <f t="shared" si="2"/>
        <v>4754901.2699999996</v>
      </c>
      <c r="Q59" s="93">
        <f t="shared" si="3"/>
        <v>0.21474143487922223</v>
      </c>
    </row>
    <row r="60" spans="1:17" s="36" customFormat="1" x14ac:dyDescent="0.2">
      <c r="A60" s="96"/>
      <c r="B60" s="199" t="s">
        <v>132</v>
      </c>
      <c r="C60" s="199" t="s">
        <v>133</v>
      </c>
      <c r="D60" s="200">
        <v>209335581</v>
      </c>
      <c r="E60" s="200">
        <v>204469610</v>
      </c>
      <c r="F60" s="200">
        <v>141544150</v>
      </c>
      <c r="G60" s="200">
        <v>13270563</v>
      </c>
      <c r="H60" s="200">
        <v>73570570.450000003</v>
      </c>
      <c r="I60" s="201" t="s">
        <v>404</v>
      </c>
      <c r="J60" s="200">
        <v>6698227.9000000004</v>
      </c>
      <c r="K60" s="200">
        <v>6214780</v>
      </c>
      <c r="L60" s="200">
        <v>110930248.65000001</v>
      </c>
      <c r="M60" s="200">
        <v>48004788.649999999</v>
      </c>
      <c r="N60" s="177">
        <f t="shared" si="0"/>
        <v>3.2759038861569702E-2</v>
      </c>
      <c r="O60" s="94">
        <f t="shared" si="1"/>
        <v>204469610</v>
      </c>
      <c r="P60" s="94">
        <f t="shared" si="2"/>
        <v>6698227.9000000004</v>
      </c>
      <c r="Q60" s="93">
        <f t="shared" si="3"/>
        <v>3.2759038861569702E-2</v>
      </c>
    </row>
    <row r="61" spans="1:17" s="36" customFormat="1" x14ac:dyDescent="0.2">
      <c r="A61" s="96"/>
      <c r="B61" s="199" t="s">
        <v>134</v>
      </c>
      <c r="C61" s="199" t="s">
        <v>135</v>
      </c>
      <c r="D61" s="200">
        <v>68474500</v>
      </c>
      <c r="E61" s="200">
        <v>67974500</v>
      </c>
      <c r="F61" s="200">
        <v>61800440</v>
      </c>
      <c r="G61" s="200">
        <v>12779855</v>
      </c>
      <c r="H61" s="200">
        <v>33817384.450000003</v>
      </c>
      <c r="I61" s="201" t="s">
        <v>404</v>
      </c>
      <c r="J61" s="200">
        <v>483447.9</v>
      </c>
      <c r="K61" s="201" t="s">
        <v>405</v>
      </c>
      <c r="L61" s="200">
        <v>20893812.649999999</v>
      </c>
      <c r="M61" s="200">
        <v>14719752.65</v>
      </c>
      <c r="N61" s="177">
        <v>0</v>
      </c>
      <c r="O61" s="94">
        <f t="shared" si="1"/>
        <v>67974500</v>
      </c>
      <c r="P61" s="94">
        <f t="shared" si="2"/>
        <v>483447.9</v>
      </c>
      <c r="Q61" s="93">
        <v>0</v>
      </c>
    </row>
    <row r="62" spans="1:17" s="36" customFormat="1" x14ac:dyDescent="0.2">
      <c r="A62" s="96"/>
      <c r="B62" s="199" t="s">
        <v>136</v>
      </c>
      <c r="C62" s="199" t="s">
        <v>137</v>
      </c>
      <c r="D62" s="200">
        <v>4000000</v>
      </c>
      <c r="E62" s="201" t="s">
        <v>442</v>
      </c>
      <c r="F62" s="201" t="s">
        <v>406</v>
      </c>
      <c r="G62" s="201" t="s">
        <v>441</v>
      </c>
      <c r="H62" s="201" t="s">
        <v>405</v>
      </c>
      <c r="I62" s="201" t="s">
        <v>404</v>
      </c>
      <c r="J62" s="201" t="s">
        <v>405</v>
      </c>
      <c r="K62" s="201" t="s">
        <v>405</v>
      </c>
      <c r="L62" s="201" t="s">
        <v>439</v>
      </c>
      <c r="M62" s="201" t="s">
        <v>404</v>
      </c>
      <c r="N62" s="177">
        <v>0</v>
      </c>
      <c r="O62" s="94" t="str">
        <f t="shared" si="1"/>
        <v xml:space="preserve">                              -   </v>
      </c>
      <c r="P62" s="94" t="str">
        <f t="shared" si="2"/>
        <v xml:space="preserve">                         -   </v>
      </c>
      <c r="Q62" s="93">
        <v>0</v>
      </c>
    </row>
    <row r="63" spans="1:17" s="36" customFormat="1" x14ac:dyDescent="0.2">
      <c r="A63" s="96"/>
      <c r="B63" s="199" t="s">
        <v>138</v>
      </c>
      <c r="C63" s="199" t="s">
        <v>139</v>
      </c>
      <c r="D63" s="200">
        <v>29824800</v>
      </c>
      <c r="E63" s="200">
        <v>29774800</v>
      </c>
      <c r="F63" s="200">
        <v>9362400</v>
      </c>
      <c r="G63" s="200">
        <v>490708</v>
      </c>
      <c r="H63" s="200">
        <v>100000</v>
      </c>
      <c r="I63" s="201" t="s">
        <v>404</v>
      </c>
      <c r="J63" s="201" t="s">
        <v>405</v>
      </c>
      <c r="K63" s="201" t="s">
        <v>405</v>
      </c>
      <c r="L63" s="200">
        <v>29184092</v>
      </c>
      <c r="M63" s="200">
        <v>8771692</v>
      </c>
      <c r="N63" s="177">
        <v>0</v>
      </c>
      <c r="O63" s="94">
        <f t="shared" si="1"/>
        <v>29774800</v>
      </c>
      <c r="P63" s="94" t="str">
        <f t="shared" si="2"/>
        <v xml:space="preserve">                         -   </v>
      </c>
      <c r="Q63" s="93">
        <v>0</v>
      </c>
    </row>
    <row r="64" spans="1:17" s="36" customFormat="1" x14ac:dyDescent="0.2">
      <c r="A64" s="96"/>
      <c r="B64" s="199" t="s">
        <v>140</v>
      </c>
      <c r="C64" s="199" t="s">
        <v>141</v>
      </c>
      <c r="D64" s="200">
        <v>85315971</v>
      </c>
      <c r="E64" s="200">
        <v>85000000</v>
      </c>
      <c r="F64" s="200">
        <v>60361000</v>
      </c>
      <c r="G64" s="201" t="s">
        <v>441</v>
      </c>
      <c r="H64" s="200">
        <v>32917126</v>
      </c>
      <c r="I64" s="201" t="s">
        <v>404</v>
      </c>
      <c r="J64" s="200">
        <v>6193530</v>
      </c>
      <c r="K64" s="200">
        <v>6193530</v>
      </c>
      <c r="L64" s="200">
        <v>45889344</v>
      </c>
      <c r="M64" s="200">
        <v>21250344</v>
      </c>
      <c r="N64" s="177">
        <v>0</v>
      </c>
      <c r="O64" s="94">
        <f t="shared" si="1"/>
        <v>85000000</v>
      </c>
      <c r="P64" s="94">
        <f t="shared" si="2"/>
        <v>6193530</v>
      </c>
      <c r="Q64" s="93">
        <v>0</v>
      </c>
    </row>
    <row r="65" spans="1:17" s="36" customFormat="1" x14ac:dyDescent="0.2">
      <c r="A65" s="96"/>
      <c r="B65" s="199" t="s">
        <v>142</v>
      </c>
      <c r="C65" s="199" t="s">
        <v>143</v>
      </c>
      <c r="D65" s="200">
        <v>300000</v>
      </c>
      <c r="E65" s="200">
        <v>300000</v>
      </c>
      <c r="F65" s="200">
        <v>150000</v>
      </c>
      <c r="G65" s="201" t="s">
        <v>441</v>
      </c>
      <c r="H65" s="201" t="s">
        <v>405</v>
      </c>
      <c r="I65" s="201" t="s">
        <v>404</v>
      </c>
      <c r="J65" s="201" t="s">
        <v>405</v>
      </c>
      <c r="K65" s="201" t="s">
        <v>405</v>
      </c>
      <c r="L65" s="200">
        <v>300000</v>
      </c>
      <c r="M65" s="200">
        <v>150000</v>
      </c>
      <c r="N65" s="177">
        <v>0</v>
      </c>
      <c r="O65" s="94">
        <f t="shared" si="1"/>
        <v>300000</v>
      </c>
      <c r="P65" s="94" t="str">
        <f t="shared" si="2"/>
        <v xml:space="preserve">                         -   </v>
      </c>
      <c r="Q65" s="93">
        <v>0</v>
      </c>
    </row>
    <row r="66" spans="1:17" s="36" customFormat="1" x14ac:dyDescent="0.2">
      <c r="A66" s="96"/>
      <c r="B66" s="199" t="s">
        <v>382</v>
      </c>
      <c r="C66" s="199" t="s">
        <v>383</v>
      </c>
      <c r="D66" s="200">
        <v>1000000</v>
      </c>
      <c r="E66" s="200">
        <v>1000000</v>
      </c>
      <c r="F66" s="200">
        <v>500000</v>
      </c>
      <c r="G66" s="201" t="s">
        <v>441</v>
      </c>
      <c r="H66" s="201" t="s">
        <v>405</v>
      </c>
      <c r="I66" s="201" t="s">
        <v>404</v>
      </c>
      <c r="J66" s="201" t="s">
        <v>405</v>
      </c>
      <c r="K66" s="201" t="s">
        <v>405</v>
      </c>
      <c r="L66" s="200">
        <v>1000000</v>
      </c>
      <c r="M66" s="200">
        <v>500000</v>
      </c>
      <c r="N66" s="177">
        <v>0</v>
      </c>
      <c r="O66" s="94">
        <f t="shared" si="1"/>
        <v>1000000</v>
      </c>
      <c r="P66" s="94" t="str">
        <f t="shared" si="2"/>
        <v xml:space="preserve">                         -   </v>
      </c>
      <c r="Q66" s="93">
        <v>0</v>
      </c>
    </row>
    <row r="67" spans="1:17" s="36" customFormat="1" x14ac:dyDescent="0.2">
      <c r="A67" s="96"/>
      <c r="B67" s="199" t="s">
        <v>144</v>
      </c>
      <c r="C67" s="199" t="s">
        <v>145</v>
      </c>
      <c r="D67" s="200">
        <v>20420310</v>
      </c>
      <c r="E67" s="200">
        <v>20420310</v>
      </c>
      <c r="F67" s="200">
        <v>9370310</v>
      </c>
      <c r="G67" s="201" t="s">
        <v>441</v>
      </c>
      <c r="H67" s="200">
        <v>6736060</v>
      </c>
      <c r="I67" s="201" t="s">
        <v>404</v>
      </c>
      <c r="J67" s="200">
        <v>21250</v>
      </c>
      <c r="K67" s="200">
        <v>21250</v>
      </c>
      <c r="L67" s="200">
        <v>13663000</v>
      </c>
      <c r="M67" s="200">
        <v>2613000</v>
      </c>
      <c r="N67" s="177">
        <f t="shared" si="0"/>
        <v>1.0406306270570819E-3</v>
      </c>
      <c r="O67" s="94">
        <f t="shared" si="1"/>
        <v>20420310</v>
      </c>
      <c r="P67" s="94">
        <f t="shared" si="2"/>
        <v>21250</v>
      </c>
      <c r="Q67" s="93">
        <f t="shared" si="3"/>
        <v>1.0406306270570819E-3</v>
      </c>
    </row>
    <row r="68" spans="1:17" s="36" customFormat="1" x14ac:dyDescent="0.2">
      <c r="A68" s="96"/>
      <c r="B68" s="199" t="s">
        <v>146</v>
      </c>
      <c r="C68" s="199" t="s">
        <v>147</v>
      </c>
      <c r="D68" s="200">
        <v>2874610047</v>
      </c>
      <c r="E68" s="200">
        <v>2732941902</v>
      </c>
      <c r="F68" s="200">
        <v>1684345132</v>
      </c>
      <c r="G68" s="200">
        <v>213305496.88999999</v>
      </c>
      <c r="H68" s="200">
        <v>800020324.09000003</v>
      </c>
      <c r="I68" s="200">
        <v>27111265.210000001</v>
      </c>
      <c r="J68" s="200">
        <v>455238580.75</v>
      </c>
      <c r="K68" s="200">
        <v>387024444.66000003</v>
      </c>
      <c r="L68" s="200">
        <v>1237266235.0599999</v>
      </c>
      <c r="M68" s="200">
        <v>188669465.06</v>
      </c>
      <c r="N68" s="177">
        <f t="shared" si="0"/>
        <v>0.16657455484759881</v>
      </c>
      <c r="O68" s="94">
        <f t="shared" si="1"/>
        <v>2732941902</v>
      </c>
      <c r="P68" s="94">
        <f t="shared" si="2"/>
        <v>455238580.75</v>
      </c>
      <c r="Q68" s="93">
        <f t="shared" si="3"/>
        <v>0.16657455484759881</v>
      </c>
    </row>
    <row r="69" spans="1:17" s="36" customFormat="1" x14ac:dyDescent="0.2">
      <c r="A69" s="96"/>
      <c r="B69" s="199" t="s">
        <v>148</v>
      </c>
      <c r="C69" s="199" t="s">
        <v>149</v>
      </c>
      <c r="D69" s="200">
        <v>20000</v>
      </c>
      <c r="E69" s="200">
        <v>20000</v>
      </c>
      <c r="F69" s="200">
        <v>20000</v>
      </c>
      <c r="G69" s="201" t="s">
        <v>441</v>
      </c>
      <c r="H69" s="201" t="s">
        <v>405</v>
      </c>
      <c r="I69" s="201" t="s">
        <v>404</v>
      </c>
      <c r="J69" s="201" t="s">
        <v>405</v>
      </c>
      <c r="K69" s="201" t="s">
        <v>405</v>
      </c>
      <c r="L69" s="200">
        <v>20000</v>
      </c>
      <c r="M69" s="200">
        <v>20000</v>
      </c>
      <c r="N69" s="177">
        <v>0</v>
      </c>
      <c r="O69" s="94">
        <f t="shared" si="1"/>
        <v>20000</v>
      </c>
      <c r="P69" s="94" t="str">
        <f t="shared" si="2"/>
        <v xml:space="preserve">                         -   </v>
      </c>
      <c r="Q69" s="93">
        <v>0</v>
      </c>
    </row>
    <row r="70" spans="1:17" s="36" customFormat="1" x14ac:dyDescent="0.2">
      <c r="A70" s="96"/>
      <c r="B70" s="199" t="s">
        <v>150</v>
      </c>
      <c r="C70" s="199" t="s">
        <v>384</v>
      </c>
      <c r="D70" s="200">
        <v>133650000</v>
      </c>
      <c r="E70" s="200">
        <v>135650000</v>
      </c>
      <c r="F70" s="200">
        <v>28664000</v>
      </c>
      <c r="G70" s="201" t="s">
        <v>441</v>
      </c>
      <c r="H70" s="201" t="s">
        <v>405</v>
      </c>
      <c r="I70" s="201" t="s">
        <v>404</v>
      </c>
      <c r="J70" s="201" t="s">
        <v>405</v>
      </c>
      <c r="K70" s="201" t="s">
        <v>405</v>
      </c>
      <c r="L70" s="200">
        <v>135650000</v>
      </c>
      <c r="M70" s="200">
        <v>28664000</v>
      </c>
      <c r="N70" s="177">
        <v>0</v>
      </c>
      <c r="O70" s="94">
        <f t="shared" si="1"/>
        <v>135650000</v>
      </c>
      <c r="P70" s="94" t="str">
        <f t="shared" si="2"/>
        <v xml:space="preserve">                         -   </v>
      </c>
      <c r="Q70" s="93">
        <v>0</v>
      </c>
    </row>
    <row r="71" spans="1:17" s="36" customFormat="1" x14ac:dyDescent="0.2">
      <c r="A71" s="96"/>
      <c r="B71" s="199" t="s">
        <v>151</v>
      </c>
      <c r="C71" s="199" t="s">
        <v>152</v>
      </c>
      <c r="D71" s="200">
        <v>192000000</v>
      </c>
      <c r="E71" s="200">
        <v>212000000</v>
      </c>
      <c r="F71" s="200">
        <v>134958090</v>
      </c>
      <c r="G71" s="200">
        <v>18250000</v>
      </c>
      <c r="H71" s="200">
        <v>76166400</v>
      </c>
      <c r="I71" s="201" t="s">
        <v>404</v>
      </c>
      <c r="J71" s="200">
        <v>32549650</v>
      </c>
      <c r="K71" s="200">
        <v>32549650</v>
      </c>
      <c r="L71" s="200">
        <v>85033950</v>
      </c>
      <c r="M71" s="200">
        <v>7992040</v>
      </c>
      <c r="N71" s="177">
        <v>0</v>
      </c>
      <c r="O71" s="94">
        <f t="shared" si="1"/>
        <v>212000000</v>
      </c>
      <c r="P71" s="94">
        <f t="shared" si="2"/>
        <v>32549650</v>
      </c>
      <c r="Q71" s="93">
        <v>0</v>
      </c>
    </row>
    <row r="72" spans="1:17" s="36" customFormat="1" x14ac:dyDescent="0.2">
      <c r="A72" s="96"/>
      <c r="B72" s="199" t="s">
        <v>153</v>
      </c>
      <c r="C72" s="199" t="s">
        <v>385</v>
      </c>
      <c r="D72" s="200">
        <v>182266000</v>
      </c>
      <c r="E72" s="200">
        <v>182266000</v>
      </c>
      <c r="F72" s="200">
        <v>112227692</v>
      </c>
      <c r="G72" s="200">
        <v>19984050</v>
      </c>
      <c r="H72" s="200">
        <v>58679143.479999997</v>
      </c>
      <c r="I72" s="201" t="s">
        <v>404</v>
      </c>
      <c r="J72" s="200">
        <v>8508900</v>
      </c>
      <c r="K72" s="200">
        <v>8508900</v>
      </c>
      <c r="L72" s="200">
        <v>95093906.519999996</v>
      </c>
      <c r="M72" s="200">
        <v>25055598.52</v>
      </c>
      <c r="N72" s="177">
        <f t="shared" ref="N72:N135" si="4">+J72/E72</f>
        <v>4.6683967388322561E-2</v>
      </c>
      <c r="O72" s="94">
        <f t="shared" si="1"/>
        <v>182266000</v>
      </c>
      <c r="P72" s="94">
        <f t="shared" si="2"/>
        <v>8508900</v>
      </c>
      <c r="Q72" s="93">
        <f t="shared" si="3"/>
        <v>4.6683967388322561E-2</v>
      </c>
    </row>
    <row r="73" spans="1:17" s="36" customFormat="1" x14ac:dyDescent="0.2">
      <c r="A73" s="96"/>
      <c r="B73" s="199" t="s">
        <v>154</v>
      </c>
      <c r="C73" s="199" t="s">
        <v>155</v>
      </c>
      <c r="D73" s="200">
        <v>1205654736</v>
      </c>
      <c r="E73" s="200">
        <v>1217654736</v>
      </c>
      <c r="F73" s="200">
        <v>695547800</v>
      </c>
      <c r="G73" s="201" t="s">
        <v>441</v>
      </c>
      <c r="H73" s="200">
        <v>373910649.12</v>
      </c>
      <c r="I73" s="200">
        <v>21603825.210000001</v>
      </c>
      <c r="J73" s="200">
        <v>265453093.63</v>
      </c>
      <c r="K73" s="200">
        <v>233700458.28</v>
      </c>
      <c r="L73" s="200">
        <v>556687168.03999996</v>
      </c>
      <c r="M73" s="200">
        <v>34580232.039999999</v>
      </c>
      <c r="N73" s="177">
        <f t="shared" si="4"/>
        <v>0.21800358162447125</v>
      </c>
      <c r="O73" s="94">
        <f t="shared" si="1"/>
        <v>1217654736</v>
      </c>
      <c r="P73" s="94">
        <f t="shared" si="2"/>
        <v>265453093.63</v>
      </c>
      <c r="Q73" s="93">
        <f t="shared" si="3"/>
        <v>0.21800358162447125</v>
      </c>
    </row>
    <row r="74" spans="1:17" s="36" customFormat="1" x14ac:dyDescent="0.2">
      <c r="A74" s="96"/>
      <c r="B74" s="199" t="s">
        <v>156</v>
      </c>
      <c r="C74" s="199" t="s">
        <v>157</v>
      </c>
      <c r="D74" s="200">
        <v>1161019311</v>
      </c>
      <c r="E74" s="200">
        <v>985351166</v>
      </c>
      <c r="F74" s="200">
        <v>712927550</v>
      </c>
      <c r="G74" s="200">
        <v>175071446.88999999</v>
      </c>
      <c r="H74" s="200">
        <v>291264131.49000001</v>
      </c>
      <c r="I74" s="200">
        <v>5507440</v>
      </c>
      <c r="J74" s="200">
        <v>148726937.12</v>
      </c>
      <c r="K74" s="200">
        <v>112265436.38</v>
      </c>
      <c r="L74" s="200">
        <v>364781210.5</v>
      </c>
      <c r="M74" s="200">
        <v>92357594.5</v>
      </c>
      <c r="N74" s="177">
        <f t="shared" si="4"/>
        <v>0.15093800286830938</v>
      </c>
      <c r="O74" s="94">
        <f t="shared" si="1"/>
        <v>985351166</v>
      </c>
      <c r="P74" s="94">
        <f t="shared" si="2"/>
        <v>148726937.12</v>
      </c>
      <c r="Q74" s="93">
        <f t="shared" si="3"/>
        <v>0.15093800286830938</v>
      </c>
    </row>
    <row r="75" spans="1:17" s="36" customFormat="1" x14ac:dyDescent="0.2">
      <c r="A75" s="96"/>
      <c r="B75" s="199" t="s">
        <v>158</v>
      </c>
      <c r="C75" s="199" t="s">
        <v>159</v>
      </c>
      <c r="D75" s="200">
        <v>291410940</v>
      </c>
      <c r="E75" s="200">
        <v>278933940</v>
      </c>
      <c r="F75" s="200">
        <v>113808177</v>
      </c>
      <c r="G75" s="201" t="s">
        <v>441</v>
      </c>
      <c r="H75" s="200">
        <v>46947251.840000004</v>
      </c>
      <c r="I75" s="201" t="s">
        <v>404</v>
      </c>
      <c r="J75" s="200">
        <v>15473597.07</v>
      </c>
      <c r="K75" s="200">
        <v>15429097.07</v>
      </c>
      <c r="L75" s="200">
        <v>216513091.09</v>
      </c>
      <c r="M75" s="200">
        <v>51387328.090000004</v>
      </c>
      <c r="N75" s="177">
        <f t="shared" si="4"/>
        <v>5.5474056222774466E-2</v>
      </c>
      <c r="O75" s="94">
        <f t="shared" si="1"/>
        <v>278933940</v>
      </c>
      <c r="P75" s="94">
        <f t="shared" si="2"/>
        <v>15473597.07</v>
      </c>
      <c r="Q75" s="93">
        <f t="shared" si="3"/>
        <v>5.5474056222774466E-2</v>
      </c>
    </row>
    <row r="76" spans="1:17" s="36" customFormat="1" x14ac:dyDescent="0.2">
      <c r="A76" s="96"/>
      <c r="B76" s="199" t="s">
        <v>160</v>
      </c>
      <c r="C76" s="199" t="s">
        <v>161</v>
      </c>
      <c r="D76" s="200">
        <v>86364490</v>
      </c>
      <c r="E76" s="200">
        <v>86616490</v>
      </c>
      <c r="F76" s="200">
        <v>51671626</v>
      </c>
      <c r="G76" s="201" t="s">
        <v>441</v>
      </c>
      <c r="H76" s="200">
        <v>27330990.670000002</v>
      </c>
      <c r="I76" s="201" t="s">
        <v>404</v>
      </c>
      <c r="J76" s="200">
        <v>2874243.97</v>
      </c>
      <c r="K76" s="200">
        <v>2874243.97</v>
      </c>
      <c r="L76" s="200">
        <v>56411255.359999999</v>
      </c>
      <c r="M76" s="200">
        <v>21466391.359999999</v>
      </c>
      <c r="N76" s="177">
        <f t="shared" si="4"/>
        <v>3.3183565508138231E-2</v>
      </c>
      <c r="O76" s="94">
        <f t="shared" si="1"/>
        <v>86616490</v>
      </c>
      <c r="P76" s="94">
        <f t="shared" si="2"/>
        <v>2874243.97</v>
      </c>
      <c r="Q76" s="93">
        <f t="shared" si="3"/>
        <v>3.3183565508138231E-2</v>
      </c>
    </row>
    <row r="77" spans="1:17" s="36" customFormat="1" x14ac:dyDescent="0.2">
      <c r="A77" s="96"/>
      <c r="B77" s="199" t="s">
        <v>162</v>
      </c>
      <c r="C77" s="199" t="s">
        <v>163</v>
      </c>
      <c r="D77" s="200">
        <v>138698450</v>
      </c>
      <c r="E77" s="200">
        <v>126698450</v>
      </c>
      <c r="F77" s="200">
        <v>49559551</v>
      </c>
      <c r="G77" s="201" t="s">
        <v>441</v>
      </c>
      <c r="H77" s="200">
        <v>14354828.050000001</v>
      </c>
      <c r="I77" s="201" t="s">
        <v>404</v>
      </c>
      <c r="J77" s="200">
        <v>9980613</v>
      </c>
      <c r="K77" s="200">
        <v>9936113</v>
      </c>
      <c r="L77" s="200">
        <v>102363008.95</v>
      </c>
      <c r="M77" s="200">
        <v>25224109.949999999</v>
      </c>
      <c r="N77" s="177">
        <f t="shared" si="4"/>
        <v>7.8774546965649533E-2</v>
      </c>
      <c r="O77" s="94">
        <f t="shared" si="1"/>
        <v>126698450</v>
      </c>
      <c r="P77" s="94">
        <f t="shared" si="2"/>
        <v>9980613</v>
      </c>
      <c r="Q77" s="93">
        <f t="shared" si="3"/>
        <v>7.8774546965649533E-2</v>
      </c>
    </row>
    <row r="78" spans="1:17" s="36" customFormat="1" x14ac:dyDescent="0.2">
      <c r="A78" s="96"/>
      <c r="B78" s="199" t="s">
        <v>164</v>
      </c>
      <c r="C78" s="199" t="s">
        <v>165</v>
      </c>
      <c r="D78" s="200">
        <v>41700000</v>
      </c>
      <c r="E78" s="200">
        <v>41350000</v>
      </c>
      <c r="F78" s="200">
        <v>8070000</v>
      </c>
      <c r="G78" s="201" t="s">
        <v>441</v>
      </c>
      <c r="H78" s="200">
        <v>3501086.68</v>
      </c>
      <c r="I78" s="201" t="s">
        <v>404</v>
      </c>
      <c r="J78" s="200">
        <v>1498913.32</v>
      </c>
      <c r="K78" s="200">
        <v>1498913.32</v>
      </c>
      <c r="L78" s="200">
        <v>36350000</v>
      </c>
      <c r="M78" s="200">
        <v>3070000</v>
      </c>
      <c r="N78" s="177">
        <f t="shared" si="4"/>
        <v>3.6249415235792018E-2</v>
      </c>
      <c r="O78" s="94">
        <f t="shared" si="1"/>
        <v>41350000</v>
      </c>
      <c r="P78" s="94">
        <f t="shared" si="2"/>
        <v>1498913.32</v>
      </c>
      <c r="Q78" s="93">
        <f t="shared" si="3"/>
        <v>3.6249415235792018E-2</v>
      </c>
    </row>
    <row r="79" spans="1:17" s="36" customFormat="1" x14ac:dyDescent="0.2">
      <c r="A79" s="96"/>
      <c r="B79" s="199" t="s">
        <v>166</v>
      </c>
      <c r="C79" s="199" t="s">
        <v>167</v>
      </c>
      <c r="D79" s="200">
        <v>24648000</v>
      </c>
      <c r="E79" s="200">
        <v>24269000</v>
      </c>
      <c r="F79" s="200">
        <v>4507000</v>
      </c>
      <c r="G79" s="201" t="s">
        <v>441</v>
      </c>
      <c r="H79" s="200">
        <v>1760346.44</v>
      </c>
      <c r="I79" s="201" t="s">
        <v>404</v>
      </c>
      <c r="J79" s="200">
        <v>1119826.78</v>
      </c>
      <c r="K79" s="200">
        <v>1119826.78</v>
      </c>
      <c r="L79" s="200">
        <v>21388826.780000001</v>
      </c>
      <c r="M79" s="200">
        <v>1626826.78</v>
      </c>
      <c r="N79" s="177">
        <f t="shared" si="4"/>
        <v>4.6142271210185833E-2</v>
      </c>
      <c r="O79" s="94">
        <f t="shared" si="1"/>
        <v>24269000</v>
      </c>
      <c r="P79" s="94">
        <f t="shared" si="2"/>
        <v>1119826.78</v>
      </c>
      <c r="Q79" s="93">
        <f t="shared" si="3"/>
        <v>4.6142271210185833E-2</v>
      </c>
    </row>
    <row r="80" spans="1:17" s="36" customFormat="1" x14ac:dyDescent="0.2">
      <c r="A80" s="96"/>
      <c r="B80" s="199" t="s">
        <v>168</v>
      </c>
      <c r="C80" s="199" t="s">
        <v>169</v>
      </c>
      <c r="D80" s="200">
        <v>139116000</v>
      </c>
      <c r="E80" s="200">
        <v>124116000</v>
      </c>
      <c r="F80" s="200">
        <v>67560980</v>
      </c>
      <c r="G80" s="201" t="s">
        <v>441</v>
      </c>
      <c r="H80" s="200">
        <v>16584206.48</v>
      </c>
      <c r="I80" s="201" t="s">
        <v>404</v>
      </c>
      <c r="J80" s="200">
        <v>2220057.14</v>
      </c>
      <c r="K80" s="200">
        <v>2220057.14</v>
      </c>
      <c r="L80" s="200">
        <v>105311736.38</v>
      </c>
      <c r="M80" s="200">
        <v>48756716.380000003</v>
      </c>
      <c r="N80" s="177">
        <f t="shared" si="4"/>
        <v>1.7886953656257049E-2</v>
      </c>
      <c r="O80" s="94">
        <f t="shared" si="1"/>
        <v>124116000</v>
      </c>
      <c r="P80" s="94">
        <f t="shared" si="2"/>
        <v>2220057.14</v>
      </c>
      <c r="Q80" s="93">
        <f t="shared" si="3"/>
        <v>1.7886953656257049E-2</v>
      </c>
    </row>
    <row r="81" spans="1:17" s="36" customFormat="1" x14ac:dyDescent="0.2">
      <c r="A81" s="96"/>
      <c r="B81" s="199" t="s">
        <v>170</v>
      </c>
      <c r="C81" s="199" t="s">
        <v>171</v>
      </c>
      <c r="D81" s="200">
        <v>139116000</v>
      </c>
      <c r="E81" s="200">
        <v>124116000</v>
      </c>
      <c r="F81" s="200">
        <v>67560980</v>
      </c>
      <c r="G81" s="201" t="s">
        <v>441</v>
      </c>
      <c r="H81" s="200">
        <v>16584206.48</v>
      </c>
      <c r="I81" s="201" t="s">
        <v>404</v>
      </c>
      <c r="J81" s="200">
        <v>2220057.14</v>
      </c>
      <c r="K81" s="200">
        <v>2220057.14</v>
      </c>
      <c r="L81" s="200">
        <v>105311736.38</v>
      </c>
      <c r="M81" s="200">
        <v>48756716.380000003</v>
      </c>
      <c r="N81" s="177">
        <f t="shared" si="4"/>
        <v>1.7886953656257049E-2</v>
      </c>
      <c r="O81" s="94">
        <f t="shared" si="1"/>
        <v>124116000</v>
      </c>
      <c r="P81" s="94">
        <f t="shared" si="2"/>
        <v>2220057.14</v>
      </c>
      <c r="Q81" s="93">
        <f t="shared" si="3"/>
        <v>1.7886953656257049E-2</v>
      </c>
    </row>
    <row r="82" spans="1:17" s="36" customFormat="1" x14ac:dyDescent="0.2">
      <c r="A82" s="96"/>
      <c r="B82" s="199" t="s">
        <v>172</v>
      </c>
      <c r="C82" s="199" t="s">
        <v>173</v>
      </c>
      <c r="D82" s="200">
        <v>45017883</v>
      </c>
      <c r="E82" s="200">
        <v>41210000</v>
      </c>
      <c r="F82" s="200">
        <v>9786250</v>
      </c>
      <c r="G82" s="200">
        <v>912900</v>
      </c>
      <c r="H82" s="200">
        <v>2093765</v>
      </c>
      <c r="I82" s="201" t="s">
        <v>404</v>
      </c>
      <c r="J82" s="200">
        <v>80835</v>
      </c>
      <c r="K82" s="200">
        <v>80835</v>
      </c>
      <c r="L82" s="200">
        <v>38122500</v>
      </c>
      <c r="M82" s="200">
        <v>6698750</v>
      </c>
      <c r="N82" s="177">
        <f t="shared" si="4"/>
        <v>1.9615384615384616E-3</v>
      </c>
      <c r="O82" s="94">
        <f t="shared" si="1"/>
        <v>41210000</v>
      </c>
      <c r="P82" s="94">
        <f t="shared" si="2"/>
        <v>80835</v>
      </c>
      <c r="Q82" s="93">
        <f t="shared" si="3"/>
        <v>1.9615384615384616E-3</v>
      </c>
    </row>
    <row r="83" spans="1:17" s="36" customFormat="1" x14ac:dyDescent="0.2">
      <c r="A83" s="96"/>
      <c r="B83" s="199" t="s">
        <v>174</v>
      </c>
      <c r="C83" s="199" t="s">
        <v>175</v>
      </c>
      <c r="D83" s="200">
        <v>32122000</v>
      </c>
      <c r="E83" s="200">
        <v>29922000</v>
      </c>
      <c r="F83" s="200">
        <v>8789650</v>
      </c>
      <c r="G83" s="200">
        <v>912900</v>
      </c>
      <c r="H83" s="200">
        <v>1128000</v>
      </c>
      <c r="I83" s="201" t="s">
        <v>404</v>
      </c>
      <c r="J83" s="200">
        <v>50000</v>
      </c>
      <c r="K83" s="200">
        <v>50000</v>
      </c>
      <c r="L83" s="200">
        <v>27831100</v>
      </c>
      <c r="M83" s="200">
        <v>6698750</v>
      </c>
      <c r="N83" s="177">
        <f t="shared" si="4"/>
        <v>1.6710112960363612E-3</v>
      </c>
      <c r="O83" s="94">
        <f t="shared" si="1"/>
        <v>29922000</v>
      </c>
      <c r="P83" s="94">
        <f t="shared" si="2"/>
        <v>50000</v>
      </c>
      <c r="Q83" s="93">
        <f t="shared" si="3"/>
        <v>1.6710112960363612E-3</v>
      </c>
    </row>
    <row r="84" spans="1:17" s="36" customFormat="1" x14ac:dyDescent="0.2">
      <c r="A84" s="96"/>
      <c r="B84" s="199" t="s">
        <v>176</v>
      </c>
      <c r="C84" s="199" t="s">
        <v>177</v>
      </c>
      <c r="D84" s="200">
        <v>10807883</v>
      </c>
      <c r="E84" s="200">
        <v>9200000</v>
      </c>
      <c r="F84" s="200">
        <v>474600</v>
      </c>
      <c r="G84" s="201" t="s">
        <v>441</v>
      </c>
      <c r="H84" s="200">
        <v>474600</v>
      </c>
      <c r="I84" s="201" t="s">
        <v>404</v>
      </c>
      <c r="J84" s="201" t="s">
        <v>405</v>
      </c>
      <c r="K84" s="201" t="s">
        <v>405</v>
      </c>
      <c r="L84" s="200">
        <v>8725400</v>
      </c>
      <c r="M84" s="201" t="s">
        <v>404</v>
      </c>
      <c r="N84" s="177">
        <v>0</v>
      </c>
      <c r="O84" s="94">
        <f t="shared" si="1"/>
        <v>9200000</v>
      </c>
      <c r="P84" s="94" t="str">
        <f t="shared" si="2"/>
        <v xml:space="preserve">                         -   </v>
      </c>
      <c r="Q84" s="93">
        <v>0</v>
      </c>
    </row>
    <row r="85" spans="1:17" s="36" customFormat="1" x14ac:dyDescent="0.2">
      <c r="A85" s="96"/>
      <c r="B85" s="199" t="s">
        <v>178</v>
      </c>
      <c r="C85" s="199" t="s">
        <v>179</v>
      </c>
      <c r="D85" s="200">
        <v>2088000</v>
      </c>
      <c r="E85" s="200">
        <v>2088000</v>
      </c>
      <c r="F85" s="200">
        <v>522000</v>
      </c>
      <c r="G85" s="201" t="s">
        <v>441</v>
      </c>
      <c r="H85" s="200">
        <v>491165</v>
      </c>
      <c r="I85" s="201" t="s">
        <v>404</v>
      </c>
      <c r="J85" s="200">
        <v>30835</v>
      </c>
      <c r="K85" s="200">
        <v>30835</v>
      </c>
      <c r="L85" s="200">
        <v>1566000</v>
      </c>
      <c r="M85" s="201" t="s">
        <v>404</v>
      </c>
      <c r="N85" s="177">
        <f t="shared" si="4"/>
        <v>1.476772030651341E-2</v>
      </c>
      <c r="O85" s="94">
        <f t="shared" si="1"/>
        <v>2088000</v>
      </c>
      <c r="P85" s="94">
        <f t="shared" si="2"/>
        <v>30835</v>
      </c>
      <c r="Q85" s="93">
        <f t="shared" si="3"/>
        <v>1.476772030651341E-2</v>
      </c>
    </row>
    <row r="86" spans="1:17" s="36" customFormat="1" x14ac:dyDescent="0.2">
      <c r="A86" s="96"/>
      <c r="B86" s="199" t="s">
        <v>180</v>
      </c>
      <c r="C86" s="199" t="s">
        <v>181</v>
      </c>
      <c r="D86" s="200">
        <v>586180880</v>
      </c>
      <c r="E86" s="200">
        <v>558485880</v>
      </c>
      <c r="F86" s="200">
        <v>322744050</v>
      </c>
      <c r="G86" s="200">
        <v>47141180.57</v>
      </c>
      <c r="H86" s="200">
        <v>55577016.990000002</v>
      </c>
      <c r="I86" s="200">
        <v>15649876.970000001</v>
      </c>
      <c r="J86" s="200">
        <v>99352286.689999998</v>
      </c>
      <c r="K86" s="200">
        <v>95142543.909999996</v>
      </c>
      <c r="L86" s="200">
        <v>340765518.77999997</v>
      </c>
      <c r="M86" s="200">
        <v>105023688.78</v>
      </c>
      <c r="N86" s="177">
        <f t="shared" si="4"/>
        <v>0.17789578975568729</v>
      </c>
      <c r="O86" s="94">
        <f t="shared" si="1"/>
        <v>558485880</v>
      </c>
      <c r="P86" s="94">
        <f t="shared" si="2"/>
        <v>99352286.689999998</v>
      </c>
      <c r="Q86" s="93">
        <f t="shared" si="3"/>
        <v>0.17789578975568729</v>
      </c>
    </row>
    <row r="87" spans="1:17" s="36" customFormat="1" x14ac:dyDescent="0.2">
      <c r="A87" s="96"/>
      <c r="B87" s="199" t="s">
        <v>182</v>
      </c>
      <c r="C87" s="199" t="s">
        <v>183</v>
      </c>
      <c r="D87" s="200">
        <v>321527480</v>
      </c>
      <c r="E87" s="200">
        <v>295527480</v>
      </c>
      <c r="F87" s="200">
        <v>128598700</v>
      </c>
      <c r="G87" s="201" t="s">
        <v>441</v>
      </c>
      <c r="H87" s="200">
        <v>13983131.43</v>
      </c>
      <c r="I87" s="200">
        <v>11389380.529999999</v>
      </c>
      <c r="J87" s="200">
        <v>38294925.640000001</v>
      </c>
      <c r="K87" s="200">
        <v>34571002</v>
      </c>
      <c r="L87" s="200">
        <v>231860042.40000001</v>
      </c>
      <c r="M87" s="200">
        <v>64931262.399999999</v>
      </c>
      <c r="N87" s="177">
        <f t="shared" si="4"/>
        <v>0.12958160655652057</v>
      </c>
      <c r="O87" s="94">
        <f t="shared" si="1"/>
        <v>295527480</v>
      </c>
      <c r="P87" s="94">
        <f t="shared" si="2"/>
        <v>38294925.640000001</v>
      </c>
      <c r="Q87" s="93">
        <f t="shared" si="3"/>
        <v>0.12958160655652057</v>
      </c>
    </row>
    <row r="88" spans="1:17" s="36" customFormat="1" x14ac:dyDescent="0.2">
      <c r="A88" s="96"/>
      <c r="B88" s="199" t="s">
        <v>367</v>
      </c>
      <c r="C88" s="199" t="s">
        <v>368</v>
      </c>
      <c r="D88" s="200">
        <v>25000000</v>
      </c>
      <c r="E88" s="200">
        <v>25000000</v>
      </c>
      <c r="F88" s="200">
        <v>22422000</v>
      </c>
      <c r="G88" s="200">
        <v>22421006.77</v>
      </c>
      <c r="H88" s="201" t="s">
        <v>405</v>
      </c>
      <c r="I88" s="201" t="s">
        <v>404</v>
      </c>
      <c r="J88" s="201" t="s">
        <v>405</v>
      </c>
      <c r="K88" s="201" t="s">
        <v>405</v>
      </c>
      <c r="L88" s="200">
        <v>2578993.23</v>
      </c>
      <c r="M88" s="201">
        <v>993.23</v>
      </c>
      <c r="N88" s="177">
        <v>0</v>
      </c>
      <c r="O88" s="94">
        <f t="shared" si="1"/>
        <v>25000000</v>
      </c>
      <c r="P88" s="94" t="str">
        <f t="shared" si="2"/>
        <v xml:space="preserve">                         -   </v>
      </c>
      <c r="Q88" s="93">
        <v>0</v>
      </c>
    </row>
    <row r="89" spans="1:17" s="36" customFormat="1" x14ac:dyDescent="0.2">
      <c r="A89" s="96"/>
      <c r="B89" s="199" t="s">
        <v>184</v>
      </c>
      <c r="C89" s="199" t="s">
        <v>185</v>
      </c>
      <c r="D89" s="200">
        <v>2000000</v>
      </c>
      <c r="E89" s="200">
        <v>2000000</v>
      </c>
      <c r="F89" s="200">
        <v>1000000</v>
      </c>
      <c r="G89" s="201" t="s">
        <v>441</v>
      </c>
      <c r="H89" s="200">
        <v>281648.40000000002</v>
      </c>
      <c r="I89" s="200">
        <v>253488.4</v>
      </c>
      <c r="J89" s="201" t="s">
        <v>405</v>
      </c>
      <c r="K89" s="201" t="s">
        <v>405</v>
      </c>
      <c r="L89" s="200">
        <v>1464863.2</v>
      </c>
      <c r="M89" s="200">
        <v>464863.2</v>
      </c>
      <c r="N89" s="177">
        <v>0</v>
      </c>
      <c r="O89" s="94">
        <f t="shared" si="1"/>
        <v>2000000</v>
      </c>
      <c r="P89" s="94" t="str">
        <f t="shared" si="2"/>
        <v xml:space="preserve">                         -   </v>
      </c>
      <c r="Q89" s="93">
        <v>0</v>
      </c>
    </row>
    <row r="90" spans="1:17" s="36" customFormat="1" x14ac:dyDescent="0.2">
      <c r="A90" s="96"/>
      <c r="B90" s="199" t="s">
        <v>186</v>
      </c>
      <c r="C90" s="199" t="s">
        <v>187</v>
      </c>
      <c r="D90" s="200">
        <v>33525000</v>
      </c>
      <c r="E90" s="200">
        <v>33525000</v>
      </c>
      <c r="F90" s="200">
        <v>19762500</v>
      </c>
      <c r="G90" s="201" t="s">
        <v>441</v>
      </c>
      <c r="H90" s="200">
        <v>10245319.34</v>
      </c>
      <c r="I90" s="200">
        <v>1500000</v>
      </c>
      <c r="J90" s="200">
        <v>1245888.3700000001</v>
      </c>
      <c r="K90" s="200">
        <v>860549.28</v>
      </c>
      <c r="L90" s="200">
        <v>20533792.289999999</v>
      </c>
      <c r="M90" s="200">
        <v>6771292.29</v>
      </c>
      <c r="N90" s="177">
        <f t="shared" si="4"/>
        <v>3.716296405667413E-2</v>
      </c>
      <c r="O90" s="94">
        <f t="shared" si="1"/>
        <v>33525000</v>
      </c>
      <c r="P90" s="94">
        <f t="shared" si="2"/>
        <v>1245888.3700000001</v>
      </c>
      <c r="Q90" s="93">
        <f t="shared" si="3"/>
        <v>3.716296405667413E-2</v>
      </c>
    </row>
    <row r="91" spans="1:17" s="36" customFormat="1" x14ac:dyDescent="0.2">
      <c r="A91" s="96"/>
      <c r="B91" s="199" t="s">
        <v>188</v>
      </c>
      <c r="C91" s="199" t="s">
        <v>189</v>
      </c>
      <c r="D91" s="200">
        <v>26205000</v>
      </c>
      <c r="E91" s="200">
        <v>26205000</v>
      </c>
      <c r="F91" s="200">
        <v>10792500</v>
      </c>
      <c r="G91" s="201" t="s">
        <v>441</v>
      </c>
      <c r="H91" s="201" t="s">
        <v>405</v>
      </c>
      <c r="I91" s="201" t="s">
        <v>404</v>
      </c>
      <c r="J91" s="201" t="s">
        <v>405</v>
      </c>
      <c r="K91" s="201" t="s">
        <v>405</v>
      </c>
      <c r="L91" s="200">
        <v>26205000</v>
      </c>
      <c r="M91" s="200">
        <v>10792500</v>
      </c>
      <c r="N91" s="177">
        <v>0</v>
      </c>
      <c r="O91" s="94">
        <f t="shared" si="1"/>
        <v>26205000</v>
      </c>
      <c r="P91" s="94" t="str">
        <f t="shared" si="2"/>
        <v xml:space="preserve">                         -   </v>
      </c>
      <c r="Q91" s="93">
        <v>0</v>
      </c>
    </row>
    <row r="92" spans="1:17" s="36" customFormat="1" x14ac:dyDescent="0.2">
      <c r="A92" s="96"/>
      <c r="B92" s="199" t="s">
        <v>190</v>
      </c>
      <c r="C92" s="199" t="s">
        <v>191</v>
      </c>
      <c r="D92" s="200">
        <v>16196000</v>
      </c>
      <c r="E92" s="200">
        <v>16196000</v>
      </c>
      <c r="F92" s="200">
        <v>8263950</v>
      </c>
      <c r="G92" s="201" t="s">
        <v>441</v>
      </c>
      <c r="H92" s="200">
        <v>2393062.21</v>
      </c>
      <c r="I92" s="201" t="s">
        <v>404</v>
      </c>
      <c r="J92" s="200">
        <v>299699.05</v>
      </c>
      <c r="K92" s="200">
        <v>199219</v>
      </c>
      <c r="L92" s="200">
        <v>13503238.74</v>
      </c>
      <c r="M92" s="200">
        <v>5571188.7400000002</v>
      </c>
      <c r="N92" s="177">
        <f t="shared" si="4"/>
        <v>1.8504510372931587E-2</v>
      </c>
      <c r="O92" s="94">
        <f t="shared" si="1"/>
        <v>16196000</v>
      </c>
      <c r="P92" s="94">
        <f t="shared" si="2"/>
        <v>299699.05</v>
      </c>
      <c r="Q92" s="93">
        <f t="shared" si="3"/>
        <v>1.8504510372931587E-2</v>
      </c>
    </row>
    <row r="93" spans="1:17" s="36" customFormat="1" x14ac:dyDescent="0.2">
      <c r="A93" s="96"/>
      <c r="B93" s="199" t="s">
        <v>192</v>
      </c>
      <c r="C93" s="199" t="s">
        <v>193</v>
      </c>
      <c r="D93" s="200">
        <v>156227400</v>
      </c>
      <c r="E93" s="200">
        <v>154532400</v>
      </c>
      <c r="F93" s="200">
        <v>129154400</v>
      </c>
      <c r="G93" s="200">
        <v>24720173.800000001</v>
      </c>
      <c r="H93" s="200">
        <v>27803755.609999999</v>
      </c>
      <c r="I93" s="200">
        <v>2507008.04</v>
      </c>
      <c r="J93" s="200">
        <v>59511773.630000003</v>
      </c>
      <c r="K93" s="200">
        <v>59511773.630000003</v>
      </c>
      <c r="L93" s="200">
        <v>39989688.920000002</v>
      </c>
      <c r="M93" s="200">
        <v>14611688.92</v>
      </c>
      <c r="N93" s="177">
        <f t="shared" si="4"/>
        <v>0.38510871267125862</v>
      </c>
      <c r="O93" s="94">
        <f t="shared" si="1"/>
        <v>154532400</v>
      </c>
      <c r="P93" s="94">
        <f t="shared" si="2"/>
        <v>59511773.630000003</v>
      </c>
      <c r="Q93" s="93">
        <f t="shared" si="3"/>
        <v>0.38510871267125862</v>
      </c>
    </row>
    <row r="94" spans="1:17" s="36" customFormat="1" x14ac:dyDescent="0.2">
      <c r="A94" s="96"/>
      <c r="B94" s="199" t="s">
        <v>194</v>
      </c>
      <c r="C94" s="199" t="s">
        <v>195</v>
      </c>
      <c r="D94" s="200">
        <v>5500000</v>
      </c>
      <c r="E94" s="200">
        <v>5500000</v>
      </c>
      <c r="F94" s="200">
        <v>2750000</v>
      </c>
      <c r="G94" s="201" t="s">
        <v>441</v>
      </c>
      <c r="H94" s="200">
        <v>870100</v>
      </c>
      <c r="I94" s="201" t="s">
        <v>404</v>
      </c>
      <c r="J94" s="201" t="s">
        <v>405</v>
      </c>
      <c r="K94" s="201" t="s">
        <v>405</v>
      </c>
      <c r="L94" s="200">
        <v>4629900</v>
      </c>
      <c r="M94" s="200">
        <v>1879900</v>
      </c>
      <c r="N94" s="177">
        <v>0</v>
      </c>
      <c r="O94" s="94">
        <f t="shared" si="1"/>
        <v>5500000</v>
      </c>
      <c r="P94" s="94" t="str">
        <f t="shared" si="2"/>
        <v xml:space="preserve">                         -   </v>
      </c>
      <c r="Q94" s="93">
        <v>0</v>
      </c>
    </row>
    <row r="95" spans="1:17" s="36" customFormat="1" x14ac:dyDescent="0.2">
      <c r="A95" s="96"/>
      <c r="B95" s="199" t="s">
        <v>196</v>
      </c>
      <c r="C95" s="199" t="s">
        <v>197</v>
      </c>
      <c r="D95" s="200">
        <v>5500000</v>
      </c>
      <c r="E95" s="200">
        <v>5500000</v>
      </c>
      <c r="F95" s="200">
        <v>3115350</v>
      </c>
      <c r="G95" s="201" t="s">
        <v>441</v>
      </c>
      <c r="H95" s="201" t="s">
        <v>405</v>
      </c>
      <c r="I95" s="201" t="s">
        <v>404</v>
      </c>
      <c r="J95" s="200">
        <v>1305995</v>
      </c>
      <c r="K95" s="200">
        <v>1305995</v>
      </c>
      <c r="L95" s="200">
        <v>4194005</v>
      </c>
      <c r="M95" s="200">
        <v>1809355</v>
      </c>
      <c r="N95" s="177">
        <f t="shared" si="4"/>
        <v>0.23745363636363637</v>
      </c>
      <c r="O95" s="94">
        <f t="shared" si="1"/>
        <v>5500000</v>
      </c>
      <c r="P95" s="94">
        <f t="shared" si="2"/>
        <v>1305995</v>
      </c>
      <c r="Q95" s="93">
        <f t="shared" si="3"/>
        <v>0.23745363636363637</v>
      </c>
    </row>
    <row r="96" spans="1:17" s="36" customFormat="1" x14ac:dyDescent="0.2">
      <c r="A96" s="96"/>
      <c r="B96" s="199" t="s">
        <v>198</v>
      </c>
      <c r="C96" s="199" t="s">
        <v>199</v>
      </c>
      <c r="D96" s="200">
        <v>1000000</v>
      </c>
      <c r="E96" s="200">
        <v>1000000</v>
      </c>
      <c r="F96" s="200">
        <v>500000</v>
      </c>
      <c r="G96" s="201" t="s">
        <v>441</v>
      </c>
      <c r="H96" s="201" t="s">
        <v>405</v>
      </c>
      <c r="I96" s="201" t="s">
        <v>404</v>
      </c>
      <c r="J96" s="201" t="s">
        <v>405</v>
      </c>
      <c r="K96" s="201" t="s">
        <v>405</v>
      </c>
      <c r="L96" s="200">
        <v>1000000</v>
      </c>
      <c r="M96" s="200">
        <v>500000</v>
      </c>
      <c r="N96" s="177">
        <v>0</v>
      </c>
      <c r="O96" s="94">
        <f t="shared" si="1"/>
        <v>1000000</v>
      </c>
      <c r="P96" s="94" t="str">
        <f t="shared" si="2"/>
        <v xml:space="preserve">                         -   </v>
      </c>
      <c r="Q96" s="93">
        <v>0</v>
      </c>
    </row>
    <row r="97" spans="1:17" s="36" customFormat="1" x14ac:dyDescent="0.2">
      <c r="A97" s="96"/>
      <c r="B97" s="199" t="s">
        <v>200</v>
      </c>
      <c r="C97" s="199" t="s">
        <v>201</v>
      </c>
      <c r="D97" s="200">
        <v>4500000</v>
      </c>
      <c r="E97" s="200">
        <v>4500000</v>
      </c>
      <c r="F97" s="200">
        <v>2615350</v>
      </c>
      <c r="G97" s="201" t="s">
        <v>441</v>
      </c>
      <c r="H97" s="201" t="s">
        <v>405</v>
      </c>
      <c r="I97" s="201" t="s">
        <v>404</v>
      </c>
      <c r="J97" s="200">
        <v>1305995</v>
      </c>
      <c r="K97" s="200">
        <v>1305995</v>
      </c>
      <c r="L97" s="200">
        <v>3194005</v>
      </c>
      <c r="M97" s="200">
        <v>1309355</v>
      </c>
      <c r="N97" s="177">
        <v>0</v>
      </c>
      <c r="O97" s="94">
        <f t="shared" si="1"/>
        <v>4500000</v>
      </c>
      <c r="P97" s="94">
        <f t="shared" si="2"/>
        <v>1305995</v>
      </c>
      <c r="Q97" s="93">
        <v>0</v>
      </c>
    </row>
    <row r="98" spans="1:17" s="36" customFormat="1" x14ac:dyDescent="0.2">
      <c r="A98" s="96"/>
      <c r="B98" s="199" t="s">
        <v>202</v>
      </c>
      <c r="C98" s="199" t="s">
        <v>203</v>
      </c>
      <c r="D98" s="200">
        <v>2445000</v>
      </c>
      <c r="E98" s="200">
        <v>2445000</v>
      </c>
      <c r="F98" s="200">
        <v>1122500</v>
      </c>
      <c r="G98" s="201" t="s">
        <v>441</v>
      </c>
      <c r="H98" s="200">
        <v>6270</v>
      </c>
      <c r="I98" s="201" t="s">
        <v>404</v>
      </c>
      <c r="J98" s="200">
        <v>153730</v>
      </c>
      <c r="K98" s="200">
        <v>153730</v>
      </c>
      <c r="L98" s="200">
        <v>2285000</v>
      </c>
      <c r="M98" s="200">
        <v>962500</v>
      </c>
      <c r="N98" s="177">
        <f t="shared" si="4"/>
        <v>6.2875255623721885E-2</v>
      </c>
      <c r="O98" s="94">
        <f t="shared" si="1"/>
        <v>2445000</v>
      </c>
      <c r="P98" s="94">
        <f t="shared" si="2"/>
        <v>153730</v>
      </c>
      <c r="Q98" s="93">
        <f t="shared" si="3"/>
        <v>6.2875255623721885E-2</v>
      </c>
    </row>
    <row r="99" spans="1:17" s="36" customFormat="1" x14ac:dyDescent="0.2">
      <c r="A99" s="96"/>
      <c r="B99" s="199" t="s">
        <v>204</v>
      </c>
      <c r="C99" s="199" t="s">
        <v>205</v>
      </c>
      <c r="D99" s="200">
        <v>345000</v>
      </c>
      <c r="E99" s="200">
        <v>345000</v>
      </c>
      <c r="F99" s="200">
        <v>72500</v>
      </c>
      <c r="G99" s="201" t="s">
        <v>441</v>
      </c>
      <c r="H99" s="201" t="s">
        <v>405</v>
      </c>
      <c r="I99" s="201" t="s">
        <v>404</v>
      </c>
      <c r="J99" s="201" t="s">
        <v>405</v>
      </c>
      <c r="K99" s="201" t="s">
        <v>405</v>
      </c>
      <c r="L99" s="200">
        <v>345000</v>
      </c>
      <c r="M99" s="200">
        <v>72500</v>
      </c>
      <c r="N99" s="177">
        <v>0</v>
      </c>
      <c r="O99" s="94">
        <f t="shared" si="1"/>
        <v>345000</v>
      </c>
      <c r="P99" s="94" t="str">
        <f t="shared" si="2"/>
        <v xml:space="preserve">                         -   </v>
      </c>
      <c r="Q99" s="93">
        <v>0</v>
      </c>
    </row>
    <row r="100" spans="1:17" s="36" customFormat="1" x14ac:dyDescent="0.2">
      <c r="A100" s="96"/>
      <c r="B100" s="199" t="s">
        <v>206</v>
      </c>
      <c r="C100" s="199" t="s">
        <v>207</v>
      </c>
      <c r="D100" s="200">
        <v>1700000</v>
      </c>
      <c r="E100" s="200">
        <v>1700000</v>
      </c>
      <c r="F100" s="200">
        <v>850000</v>
      </c>
      <c r="G100" s="201" t="s">
        <v>441</v>
      </c>
      <c r="H100" s="201" t="s">
        <v>405</v>
      </c>
      <c r="I100" s="201" t="s">
        <v>404</v>
      </c>
      <c r="J100" s="200">
        <v>150000</v>
      </c>
      <c r="K100" s="200">
        <v>150000</v>
      </c>
      <c r="L100" s="200">
        <v>1550000</v>
      </c>
      <c r="M100" s="200">
        <v>700000</v>
      </c>
      <c r="N100" s="177">
        <v>0</v>
      </c>
      <c r="O100" s="94">
        <f t="shared" si="1"/>
        <v>1700000</v>
      </c>
      <c r="P100" s="94">
        <f t="shared" si="2"/>
        <v>150000</v>
      </c>
      <c r="Q100" s="93">
        <v>0</v>
      </c>
    </row>
    <row r="101" spans="1:17" s="36" customFormat="1" x14ac:dyDescent="0.2">
      <c r="A101" s="96"/>
      <c r="B101" s="199" t="s">
        <v>208</v>
      </c>
      <c r="C101" s="199" t="s">
        <v>209</v>
      </c>
      <c r="D101" s="200">
        <v>400000</v>
      </c>
      <c r="E101" s="200">
        <v>400000</v>
      </c>
      <c r="F101" s="200">
        <v>200000</v>
      </c>
      <c r="G101" s="201" t="s">
        <v>441</v>
      </c>
      <c r="H101" s="200">
        <v>6270</v>
      </c>
      <c r="I101" s="201" t="s">
        <v>404</v>
      </c>
      <c r="J101" s="200">
        <v>3730</v>
      </c>
      <c r="K101" s="200">
        <v>3730</v>
      </c>
      <c r="L101" s="200">
        <v>390000</v>
      </c>
      <c r="M101" s="200">
        <v>190000</v>
      </c>
      <c r="N101" s="177">
        <v>0</v>
      </c>
      <c r="O101" s="94">
        <f t="shared" si="1"/>
        <v>400000</v>
      </c>
      <c r="P101" s="94">
        <f t="shared" si="2"/>
        <v>3730</v>
      </c>
      <c r="Q101" s="93">
        <v>0</v>
      </c>
    </row>
    <row r="102" spans="1:17" s="95" customFormat="1" ht="15" x14ac:dyDescent="0.25">
      <c r="A102" s="92"/>
      <c r="B102" s="197" t="s">
        <v>210</v>
      </c>
      <c r="C102" s="197" t="s">
        <v>211</v>
      </c>
      <c r="D102" s="196">
        <v>319487473</v>
      </c>
      <c r="E102" s="196">
        <v>280187473</v>
      </c>
      <c r="F102" s="196">
        <v>147670245</v>
      </c>
      <c r="G102" s="196">
        <v>34475945.859999999</v>
      </c>
      <c r="H102" s="196">
        <v>16578151.76</v>
      </c>
      <c r="I102" s="196">
        <v>560432.66</v>
      </c>
      <c r="J102" s="196">
        <v>25884108.140000001</v>
      </c>
      <c r="K102" s="196">
        <v>19171908.140000001</v>
      </c>
      <c r="L102" s="196">
        <v>202688834.58000001</v>
      </c>
      <c r="M102" s="196">
        <v>70171606.579999998</v>
      </c>
      <c r="N102" s="176">
        <f t="shared" si="4"/>
        <v>9.2381389727584293E-2</v>
      </c>
      <c r="O102" s="28">
        <f t="shared" si="1"/>
        <v>280187473</v>
      </c>
      <c r="P102" s="28">
        <f t="shared" si="2"/>
        <v>25884108.140000001</v>
      </c>
      <c r="Q102" s="97">
        <f t="shared" si="3"/>
        <v>9.2381389727584293E-2</v>
      </c>
    </row>
    <row r="103" spans="1:17" s="36" customFormat="1" x14ac:dyDescent="0.2">
      <c r="A103" s="96"/>
      <c r="B103" s="199" t="s">
        <v>212</v>
      </c>
      <c r="C103" s="199" t="s">
        <v>213</v>
      </c>
      <c r="D103" s="200">
        <v>106254973</v>
      </c>
      <c r="E103" s="200">
        <v>107254973</v>
      </c>
      <c r="F103" s="200">
        <v>60807488</v>
      </c>
      <c r="G103" s="200">
        <v>18062602.219999999</v>
      </c>
      <c r="H103" s="200">
        <v>6022785.96</v>
      </c>
      <c r="I103" s="201" t="s">
        <v>404</v>
      </c>
      <c r="J103" s="200">
        <v>10289836.470000001</v>
      </c>
      <c r="K103" s="200">
        <v>10289836.470000001</v>
      </c>
      <c r="L103" s="200">
        <v>72879748.349999994</v>
      </c>
      <c r="M103" s="200">
        <v>26432263.350000001</v>
      </c>
      <c r="N103" s="177">
        <f t="shared" si="4"/>
        <v>9.5938082703167532E-2</v>
      </c>
      <c r="O103" s="94">
        <f t="shared" si="1"/>
        <v>107254973</v>
      </c>
      <c r="P103" s="94">
        <f t="shared" si="2"/>
        <v>10289836.470000001</v>
      </c>
      <c r="Q103" s="93">
        <f t="shared" si="3"/>
        <v>9.5938082703167532E-2</v>
      </c>
    </row>
    <row r="104" spans="1:17" s="36" customFormat="1" x14ac:dyDescent="0.2">
      <c r="A104" s="96"/>
      <c r="B104" s="199" t="s">
        <v>214</v>
      </c>
      <c r="C104" s="199" t="s">
        <v>215</v>
      </c>
      <c r="D104" s="200">
        <v>44718073</v>
      </c>
      <c r="E104" s="200">
        <v>44718073</v>
      </c>
      <c r="F104" s="200">
        <v>22464038</v>
      </c>
      <c r="G104" s="201" t="s">
        <v>441</v>
      </c>
      <c r="H104" s="200">
        <v>5416223.0300000003</v>
      </c>
      <c r="I104" s="201" t="s">
        <v>404</v>
      </c>
      <c r="J104" s="200">
        <v>5869776.9699999997</v>
      </c>
      <c r="K104" s="200">
        <v>5869776.9699999997</v>
      </c>
      <c r="L104" s="200">
        <v>33432073</v>
      </c>
      <c r="M104" s="200">
        <v>11178038</v>
      </c>
      <c r="N104" s="177">
        <f t="shared" si="4"/>
        <v>0.13126184954347206</v>
      </c>
      <c r="O104" s="94">
        <f t="shared" si="1"/>
        <v>44718073</v>
      </c>
      <c r="P104" s="94">
        <f t="shared" si="2"/>
        <v>5869776.9699999997</v>
      </c>
      <c r="Q104" s="93">
        <f t="shared" si="3"/>
        <v>0.13126184954347206</v>
      </c>
    </row>
    <row r="105" spans="1:17" s="36" customFormat="1" x14ac:dyDescent="0.2">
      <c r="A105" s="96"/>
      <c r="B105" s="199" t="s">
        <v>216</v>
      </c>
      <c r="C105" s="199" t="s">
        <v>217</v>
      </c>
      <c r="D105" s="200">
        <v>2450000</v>
      </c>
      <c r="E105" s="200">
        <v>4450000</v>
      </c>
      <c r="F105" s="200">
        <v>1285000</v>
      </c>
      <c r="G105" s="200">
        <v>66800</v>
      </c>
      <c r="H105" s="200">
        <v>71600</v>
      </c>
      <c r="I105" s="201" t="s">
        <v>404</v>
      </c>
      <c r="J105" s="201" t="s">
        <v>405</v>
      </c>
      <c r="K105" s="201" t="s">
        <v>405</v>
      </c>
      <c r="L105" s="200">
        <v>4311600</v>
      </c>
      <c r="M105" s="200">
        <v>1146600</v>
      </c>
      <c r="N105" s="177">
        <v>0</v>
      </c>
      <c r="O105" s="94">
        <f t="shared" si="1"/>
        <v>4450000</v>
      </c>
      <c r="P105" s="94" t="str">
        <f t="shared" si="2"/>
        <v xml:space="preserve">                         -   </v>
      </c>
      <c r="Q105" s="93">
        <v>0</v>
      </c>
    </row>
    <row r="106" spans="1:17" s="36" customFormat="1" x14ac:dyDescent="0.2">
      <c r="A106" s="96"/>
      <c r="B106" s="199" t="s">
        <v>218</v>
      </c>
      <c r="C106" s="199" t="s">
        <v>219</v>
      </c>
      <c r="D106" s="200">
        <v>58086900</v>
      </c>
      <c r="E106" s="200">
        <v>57086900</v>
      </c>
      <c r="F106" s="200">
        <v>36383450</v>
      </c>
      <c r="G106" s="200">
        <v>17956805.219999999</v>
      </c>
      <c r="H106" s="200">
        <v>483962.93</v>
      </c>
      <c r="I106" s="201" t="s">
        <v>404</v>
      </c>
      <c r="J106" s="200">
        <v>4122059.5</v>
      </c>
      <c r="K106" s="200">
        <v>4122059.5</v>
      </c>
      <c r="L106" s="200">
        <v>34524072.350000001</v>
      </c>
      <c r="M106" s="200">
        <v>13820622.35</v>
      </c>
      <c r="N106" s="177">
        <f t="shared" si="4"/>
        <v>7.2206749709653184E-2</v>
      </c>
      <c r="O106" s="94">
        <f t="shared" si="1"/>
        <v>57086900</v>
      </c>
      <c r="P106" s="94">
        <f t="shared" si="2"/>
        <v>4122059.5</v>
      </c>
      <c r="Q106" s="93">
        <f t="shared" si="3"/>
        <v>7.2206749709653184E-2</v>
      </c>
    </row>
    <row r="107" spans="1:17" s="36" customFormat="1" x14ac:dyDescent="0.2">
      <c r="A107" s="96"/>
      <c r="B107" s="199" t="s">
        <v>220</v>
      </c>
      <c r="C107" s="199" t="s">
        <v>221</v>
      </c>
      <c r="D107" s="200">
        <v>1000000</v>
      </c>
      <c r="E107" s="200">
        <v>1000000</v>
      </c>
      <c r="F107" s="200">
        <v>675000</v>
      </c>
      <c r="G107" s="200">
        <v>38997</v>
      </c>
      <c r="H107" s="200">
        <v>51000</v>
      </c>
      <c r="I107" s="201" t="s">
        <v>404</v>
      </c>
      <c r="J107" s="200">
        <v>298000</v>
      </c>
      <c r="K107" s="200">
        <v>298000</v>
      </c>
      <c r="L107" s="200">
        <v>612003</v>
      </c>
      <c r="M107" s="200">
        <v>287003</v>
      </c>
      <c r="N107" s="177">
        <v>0</v>
      </c>
      <c r="O107" s="94">
        <f t="shared" si="1"/>
        <v>1000000</v>
      </c>
      <c r="P107" s="94">
        <f t="shared" si="2"/>
        <v>298000</v>
      </c>
      <c r="Q107" s="93">
        <v>0</v>
      </c>
    </row>
    <row r="108" spans="1:17" s="36" customFormat="1" x14ac:dyDescent="0.2">
      <c r="A108" s="96"/>
      <c r="B108" s="199" t="s">
        <v>222</v>
      </c>
      <c r="C108" s="199" t="s">
        <v>223</v>
      </c>
      <c r="D108" s="200">
        <v>2800000</v>
      </c>
      <c r="E108" s="200">
        <v>2800000</v>
      </c>
      <c r="F108" s="200">
        <v>1467300</v>
      </c>
      <c r="G108" s="200">
        <v>41700</v>
      </c>
      <c r="H108" s="200">
        <v>445500</v>
      </c>
      <c r="I108" s="201" t="s">
        <v>404</v>
      </c>
      <c r="J108" s="201" t="s">
        <v>405</v>
      </c>
      <c r="K108" s="201" t="s">
        <v>405</v>
      </c>
      <c r="L108" s="200">
        <v>2312800</v>
      </c>
      <c r="M108" s="200">
        <v>980100</v>
      </c>
      <c r="N108" s="177">
        <v>0</v>
      </c>
      <c r="O108" s="94">
        <f t="shared" si="1"/>
        <v>2800000</v>
      </c>
      <c r="P108" s="94" t="str">
        <f t="shared" si="2"/>
        <v xml:space="preserve">                         -   </v>
      </c>
      <c r="Q108" s="93">
        <v>0</v>
      </c>
    </row>
    <row r="109" spans="1:17" s="36" customFormat="1" x14ac:dyDescent="0.2">
      <c r="A109" s="96"/>
      <c r="B109" s="199" t="s">
        <v>224</v>
      </c>
      <c r="C109" s="199" t="s">
        <v>225</v>
      </c>
      <c r="D109" s="200">
        <v>800000</v>
      </c>
      <c r="E109" s="200">
        <v>800000</v>
      </c>
      <c r="F109" s="200">
        <v>400000</v>
      </c>
      <c r="G109" s="201" t="s">
        <v>441</v>
      </c>
      <c r="H109" s="201" t="s">
        <v>405</v>
      </c>
      <c r="I109" s="201" t="s">
        <v>404</v>
      </c>
      <c r="J109" s="201" t="s">
        <v>405</v>
      </c>
      <c r="K109" s="201" t="s">
        <v>405</v>
      </c>
      <c r="L109" s="200">
        <v>800000</v>
      </c>
      <c r="M109" s="200">
        <v>400000</v>
      </c>
      <c r="N109" s="177">
        <v>0</v>
      </c>
      <c r="O109" s="94">
        <f t="shared" si="1"/>
        <v>800000</v>
      </c>
      <c r="P109" s="94" t="str">
        <f t="shared" si="2"/>
        <v xml:space="preserve">                         -   </v>
      </c>
      <c r="Q109" s="93">
        <v>0</v>
      </c>
    </row>
    <row r="110" spans="1:17" s="36" customFormat="1" x14ac:dyDescent="0.2">
      <c r="A110" s="96"/>
      <c r="B110" s="199" t="s">
        <v>226</v>
      </c>
      <c r="C110" s="199" t="s">
        <v>227</v>
      </c>
      <c r="D110" s="200">
        <v>2000000</v>
      </c>
      <c r="E110" s="200">
        <v>2000000</v>
      </c>
      <c r="F110" s="200">
        <v>1067300</v>
      </c>
      <c r="G110" s="200">
        <v>41700</v>
      </c>
      <c r="H110" s="200">
        <v>445500</v>
      </c>
      <c r="I110" s="201" t="s">
        <v>404</v>
      </c>
      <c r="J110" s="201" t="s">
        <v>405</v>
      </c>
      <c r="K110" s="201" t="s">
        <v>405</v>
      </c>
      <c r="L110" s="200">
        <v>1512800</v>
      </c>
      <c r="M110" s="200">
        <v>580100</v>
      </c>
      <c r="N110" s="177">
        <v>0</v>
      </c>
      <c r="O110" s="94">
        <f t="shared" si="1"/>
        <v>2000000</v>
      </c>
      <c r="P110" s="94" t="str">
        <f t="shared" si="2"/>
        <v xml:space="preserve">                         -   </v>
      </c>
      <c r="Q110" s="93">
        <v>0</v>
      </c>
    </row>
    <row r="111" spans="1:17" s="36" customFormat="1" x14ac:dyDescent="0.2">
      <c r="A111" s="96"/>
      <c r="B111" s="199" t="s">
        <v>228</v>
      </c>
      <c r="C111" s="199" t="s">
        <v>229</v>
      </c>
      <c r="D111" s="200">
        <v>38300000</v>
      </c>
      <c r="E111" s="200">
        <v>39078598.039999999</v>
      </c>
      <c r="F111" s="200">
        <v>26172423</v>
      </c>
      <c r="G111" s="200">
        <v>10973491.75</v>
      </c>
      <c r="H111" s="200">
        <v>5391741.8099999996</v>
      </c>
      <c r="I111" s="201" t="s">
        <v>404</v>
      </c>
      <c r="J111" s="200">
        <v>118133.42</v>
      </c>
      <c r="K111" s="200">
        <v>118133.42</v>
      </c>
      <c r="L111" s="200">
        <v>22595231.059999999</v>
      </c>
      <c r="M111" s="200">
        <v>9689056.0199999996</v>
      </c>
      <c r="N111" s="177">
        <f t="shared" si="4"/>
        <v>3.0229697564657055E-3</v>
      </c>
      <c r="O111" s="94">
        <f t="shared" si="1"/>
        <v>39078598.039999999</v>
      </c>
      <c r="P111" s="94">
        <f t="shared" si="2"/>
        <v>118133.42</v>
      </c>
      <c r="Q111" s="93">
        <f t="shared" si="3"/>
        <v>3.0229697564657055E-3</v>
      </c>
    </row>
    <row r="112" spans="1:17" s="36" customFormat="1" x14ac:dyDescent="0.2">
      <c r="A112" s="96"/>
      <c r="B112" s="199" t="s">
        <v>230</v>
      </c>
      <c r="C112" s="199" t="s">
        <v>231</v>
      </c>
      <c r="D112" s="200">
        <v>7000000</v>
      </c>
      <c r="E112" s="200">
        <v>6950000</v>
      </c>
      <c r="F112" s="200">
        <v>3325000</v>
      </c>
      <c r="G112" s="200">
        <v>45859.9</v>
      </c>
      <c r="H112" s="200">
        <v>473400</v>
      </c>
      <c r="I112" s="201" t="s">
        <v>404</v>
      </c>
      <c r="J112" s="201" t="s">
        <v>405</v>
      </c>
      <c r="K112" s="201" t="s">
        <v>405</v>
      </c>
      <c r="L112" s="200">
        <v>6430740.0999999996</v>
      </c>
      <c r="M112" s="200">
        <v>2805740.1</v>
      </c>
      <c r="N112" s="177">
        <v>0</v>
      </c>
      <c r="O112" s="94">
        <f t="shared" si="1"/>
        <v>6950000</v>
      </c>
      <c r="P112" s="94" t="str">
        <f t="shared" si="2"/>
        <v xml:space="preserve">                         -   </v>
      </c>
      <c r="Q112" s="93">
        <v>0</v>
      </c>
    </row>
    <row r="113" spans="1:17" s="36" customFormat="1" x14ac:dyDescent="0.2">
      <c r="A113" s="96"/>
      <c r="B113" s="199" t="s">
        <v>232</v>
      </c>
      <c r="C113" s="199" t="s">
        <v>233</v>
      </c>
      <c r="D113" s="200">
        <v>200000</v>
      </c>
      <c r="E113" s="200">
        <v>200000</v>
      </c>
      <c r="F113" s="200">
        <v>100000</v>
      </c>
      <c r="G113" s="201" t="s">
        <v>441</v>
      </c>
      <c r="H113" s="201" t="s">
        <v>405</v>
      </c>
      <c r="I113" s="201" t="s">
        <v>404</v>
      </c>
      <c r="J113" s="201" t="s">
        <v>405</v>
      </c>
      <c r="K113" s="201" t="s">
        <v>405</v>
      </c>
      <c r="L113" s="200">
        <v>200000</v>
      </c>
      <c r="M113" s="200">
        <v>100000</v>
      </c>
      <c r="N113" s="177">
        <v>0</v>
      </c>
      <c r="O113" s="94">
        <f t="shared" ref="O113:O146" si="5">+E113</f>
        <v>200000</v>
      </c>
      <c r="P113" s="94" t="str">
        <f t="shared" ref="P113:P146" si="6">+J113</f>
        <v xml:space="preserve">                         -   </v>
      </c>
      <c r="Q113" s="93">
        <v>0</v>
      </c>
    </row>
    <row r="114" spans="1:17" s="36" customFormat="1" x14ac:dyDescent="0.2">
      <c r="A114" s="96"/>
      <c r="B114" s="199" t="s">
        <v>234</v>
      </c>
      <c r="C114" s="199" t="s">
        <v>235</v>
      </c>
      <c r="D114" s="200">
        <v>2950000</v>
      </c>
      <c r="E114" s="200">
        <v>2950000</v>
      </c>
      <c r="F114" s="200">
        <v>1400000</v>
      </c>
      <c r="G114" s="201" t="s">
        <v>441</v>
      </c>
      <c r="H114" s="201" t="s">
        <v>405</v>
      </c>
      <c r="I114" s="201" t="s">
        <v>404</v>
      </c>
      <c r="J114" s="201" t="s">
        <v>405</v>
      </c>
      <c r="K114" s="201" t="s">
        <v>405</v>
      </c>
      <c r="L114" s="200">
        <v>2950000</v>
      </c>
      <c r="M114" s="200">
        <v>1400000</v>
      </c>
      <c r="N114" s="177">
        <v>0</v>
      </c>
      <c r="O114" s="94">
        <f t="shared" si="5"/>
        <v>2950000</v>
      </c>
      <c r="P114" s="94" t="str">
        <f t="shared" si="6"/>
        <v xml:space="preserve">                         -   </v>
      </c>
      <c r="Q114" s="93">
        <v>0</v>
      </c>
    </row>
    <row r="115" spans="1:17" s="36" customFormat="1" x14ac:dyDescent="0.2">
      <c r="A115" s="96"/>
      <c r="B115" s="199" t="s">
        <v>236</v>
      </c>
      <c r="C115" s="199" t="s">
        <v>237</v>
      </c>
      <c r="D115" s="200">
        <v>22800000</v>
      </c>
      <c r="E115" s="200">
        <v>22800000</v>
      </c>
      <c r="F115" s="200">
        <v>17872423</v>
      </c>
      <c r="G115" s="200">
        <v>10670507.15</v>
      </c>
      <c r="H115" s="200">
        <v>2543368.64</v>
      </c>
      <c r="I115" s="201" t="s">
        <v>404</v>
      </c>
      <c r="J115" s="200">
        <v>28620.03</v>
      </c>
      <c r="K115" s="200">
        <v>28620.03</v>
      </c>
      <c r="L115" s="200">
        <v>9557504.1799999997</v>
      </c>
      <c r="M115" s="200">
        <v>4629927.18</v>
      </c>
      <c r="N115" s="177">
        <f t="shared" si="4"/>
        <v>1.2552644736842104E-3</v>
      </c>
      <c r="O115" s="94">
        <f t="shared" si="5"/>
        <v>22800000</v>
      </c>
      <c r="P115" s="94">
        <f t="shared" si="6"/>
        <v>28620.03</v>
      </c>
      <c r="Q115" s="93">
        <f t="shared" ref="Q115:Q145" si="7">+P115/O115</f>
        <v>1.2552644736842104E-3</v>
      </c>
    </row>
    <row r="116" spans="1:17" s="36" customFormat="1" x14ac:dyDescent="0.2">
      <c r="A116" s="96"/>
      <c r="B116" s="199" t="s">
        <v>238</v>
      </c>
      <c r="C116" s="199" t="s">
        <v>239</v>
      </c>
      <c r="D116" s="200">
        <v>3500000</v>
      </c>
      <c r="E116" s="200">
        <v>3500000</v>
      </c>
      <c r="F116" s="200">
        <v>1925000</v>
      </c>
      <c r="G116" s="200">
        <v>160022.70000000001</v>
      </c>
      <c r="H116" s="200">
        <v>93957.13</v>
      </c>
      <c r="I116" s="201" t="s">
        <v>404</v>
      </c>
      <c r="J116" s="200">
        <v>89513.39</v>
      </c>
      <c r="K116" s="200">
        <v>89513.39</v>
      </c>
      <c r="L116" s="200">
        <v>3156506.78</v>
      </c>
      <c r="M116" s="200">
        <v>1581506.78</v>
      </c>
      <c r="N116" s="177">
        <f t="shared" si="4"/>
        <v>2.5575254285714284E-2</v>
      </c>
      <c r="O116" s="94">
        <f t="shared" si="5"/>
        <v>3500000</v>
      </c>
      <c r="P116" s="94">
        <f t="shared" si="6"/>
        <v>89513.39</v>
      </c>
      <c r="Q116" s="93">
        <f t="shared" si="7"/>
        <v>2.5575254285714284E-2</v>
      </c>
    </row>
    <row r="117" spans="1:17" s="36" customFormat="1" x14ac:dyDescent="0.2">
      <c r="A117" s="96"/>
      <c r="B117" s="199" t="s">
        <v>240</v>
      </c>
      <c r="C117" s="199" t="s">
        <v>241</v>
      </c>
      <c r="D117" s="200">
        <v>1850000</v>
      </c>
      <c r="E117" s="200">
        <v>2678598.04</v>
      </c>
      <c r="F117" s="200">
        <v>1550000</v>
      </c>
      <c r="G117" s="200">
        <v>97102</v>
      </c>
      <c r="H117" s="200">
        <v>2281016.04</v>
      </c>
      <c r="I117" s="201" t="s">
        <v>404</v>
      </c>
      <c r="J117" s="201" t="s">
        <v>405</v>
      </c>
      <c r="K117" s="201" t="s">
        <v>405</v>
      </c>
      <c r="L117" s="200">
        <v>300480</v>
      </c>
      <c r="M117" s="200">
        <v>-828118.04</v>
      </c>
      <c r="N117" s="177">
        <v>0</v>
      </c>
      <c r="O117" s="94">
        <f t="shared" si="5"/>
        <v>2678598.04</v>
      </c>
      <c r="P117" s="94" t="str">
        <f t="shared" si="6"/>
        <v xml:space="preserve">                         -   </v>
      </c>
      <c r="Q117" s="93">
        <v>0</v>
      </c>
    </row>
    <row r="118" spans="1:17" s="36" customFormat="1" x14ac:dyDescent="0.2">
      <c r="A118" s="96"/>
      <c r="B118" s="199" t="s">
        <v>242</v>
      </c>
      <c r="C118" s="199" t="s">
        <v>243</v>
      </c>
      <c r="D118" s="200">
        <v>37317500</v>
      </c>
      <c r="E118" s="200">
        <v>37317500</v>
      </c>
      <c r="F118" s="200">
        <v>20510125</v>
      </c>
      <c r="G118" s="200">
        <v>2145892.04</v>
      </c>
      <c r="H118" s="200">
        <v>3247308.24</v>
      </c>
      <c r="I118" s="201" t="s">
        <v>404</v>
      </c>
      <c r="J118" s="200">
        <v>111633.85</v>
      </c>
      <c r="K118" s="200">
        <v>111633.85</v>
      </c>
      <c r="L118" s="200">
        <v>31812665.870000001</v>
      </c>
      <c r="M118" s="200">
        <v>15005290.869999999</v>
      </c>
      <c r="N118" s="177">
        <f t="shared" si="4"/>
        <v>2.9914611107389297E-3</v>
      </c>
      <c r="O118" s="94">
        <f t="shared" si="5"/>
        <v>37317500</v>
      </c>
      <c r="P118" s="94">
        <f t="shared" si="6"/>
        <v>111633.85</v>
      </c>
      <c r="Q118" s="93">
        <f t="shared" si="7"/>
        <v>2.9914611107389297E-3</v>
      </c>
    </row>
    <row r="119" spans="1:17" s="36" customFormat="1" x14ac:dyDescent="0.2">
      <c r="A119" s="96"/>
      <c r="B119" s="199" t="s">
        <v>244</v>
      </c>
      <c r="C119" s="199" t="s">
        <v>245</v>
      </c>
      <c r="D119" s="200">
        <v>17025000</v>
      </c>
      <c r="E119" s="200">
        <v>17025000</v>
      </c>
      <c r="F119" s="200">
        <v>9544500</v>
      </c>
      <c r="G119" s="200">
        <v>1916901.19</v>
      </c>
      <c r="H119" s="200">
        <v>356556</v>
      </c>
      <c r="I119" s="201" t="s">
        <v>404</v>
      </c>
      <c r="J119" s="201" t="s">
        <v>405</v>
      </c>
      <c r="K119" s="201" t="s">
        <v>405</v>
      </c>
      <c r="L119" s="200">
        <v>14751542.810000001</v>
      </c>
      <c r="M119" s="200">
        <v>7271042.8099999996</v>
      </c>
      <c r="N119" s="177">
        <v>0</v>
      </c>
      <c r="O119" s="94">
        <f t="shared" si="5"/>
        <v>17025000</v>
      </c>
      <c r="P119" s="94" t="str">
        <f t="shared" si="6"/>
        <v xml:space="preserve">                         -   </v>
      </c>
      <c r="Q119" s="93">
        <v>0</v>
      </c>
    </row>
    <row r="120" spans="1:17" s="36" customFormat="1" x14ac:dyDescent="0.2">
      <c r="A120" s="96"/>
      <c r="B120" s="199" t="s">
        <v>246</v>
      </c>
      <c r="C120" s="199" t="s">
        <v>247</v>
      </c>
      <c r="D120" s="200">
        <v>20292500</v>
      </c>
      <c r="E120" s="200">
        <v>20292500</v>
      </c>
      <c r="F120" s="200">
        <v>10965625</v>
      </c>
      <c r="G120" s="200">
        <v>228990.85</v>
      </c>
      <c r="H120" s="200">
        <v>2890752.24</v>
      </c>
      <c r="I120" s="201" t="s">
        <v>404</v>
      </c>
      <c r="J120" s="200">
        <v>111633.85</v>
      </c>
      <c r="K120" s="200">
        <v>111633.85</v>
      </c>
      <c r="L120" s="200">
        <v>17061123.059999999</v>
      </c>
      <c r="M120" s="200">
        <v>7734248.0599999996</v>
      </c>
      <c r="N120" s="177">
        <f t="shared" si="4"/>
        <v>5.5012369101884936E-3</v>
      </c>
      <c r="O120" s="94">
        <f t="shared" si="5"/>
        <v>20292500</v>
      </c>
      <c r="P120" s="94">
        <f t="shared" si="6"/>
        <v>111633.85</v>
      </c>
      <c r="Q120" s="93">
        <f t="shared" si="7"/>
        <v>5.5012369101884936E-3</v>
      </c>
    </row>
    <row r="121" spans="1:17" s="36" customFormat="1" x14ac:dyDescent="0.2">
      <c r="A121" s="96"/>
      <c r="B121" s="199" t="s">
        <v>248</v>
      </c>
      <c r="C121" s="199" t="s">
        <v>386</v>
      </c>
      <c r="D121" s="200">
        <v>134815000</v>
      </c>
      <c r="E121" s="200">
        <v>93736401.959999993</v>
      </c>
      <c r="F121" s="200">
        <v>38712909</v>
      </c>
      <c r="G121" s="200">
        <v>3252259.85</v>
      </c>
      <c r="H121" s="200">
        <v>1470815.75</v>
      </c>
      <c r="I121" s="200">
        <v>560432.66</v>
      </c>
      <c r="J121" s="200">
        <v>15364504.4</v>
      </c>
      <c r="K121" s="200">
        <v>8652304.4000000004</v>
      </c>
      <c r="L121" s="200">
        <v>73088389.299999997</v>
      </c>
      <c r="M121" s="200">
        <v>18064896.34</v>
      </c>
      <c r="N121" s="177">
        <f t="shared" si="4"/>
        <v>0.16391182164807727</v>
      </c>
      <c r="O121" s="94">
        <f t="shared" si="5"/>
        <v>93736401.959999993</v>
      </c>
      <c r="P121" s="94">
        <f t="shared" si="6"/>
        <v>15364504.4</v>
      </c>
      <c r="Q121" s="93">
        <f t="shared" si="7"/>
        <v>0.16391182164807727</v>
      </c>
    </row>
    <row r="122" spans="1:17" s="36" customFormat="1" x14ac:dyDescent="0.2">
      <c r="A122" s="96"/>
      <c r="B122" s="199" t="s">
        <v>249</v>
      </c>
      <c r="C122" s="199" t="s">
        <v>250</v>
      </c>
      <c r="D122" s="200">
        <v>9104000</v>
      </c>
      <c r="E122" s="200">
        <v>9104000</v>
      </c>
      <c r="F122" s="200">
        <v>4495000</v>
      </c>
      <c r="G122" s="200">
        <v>514167.28</v>
      </c>
      <c r="H122" s="200">
        <v>284444.38</v>
      </c>
      <c r="I122" s="200">
        <v>140000</v>
      </c>
      <c r="J122" s="200">
        <v>760525.96</v>
      </c>
      <c r="K122" s="200">
        <v>760525.96</v>
      </c>
      <c r="L122" s="200">
        <v>7404862.3799999999</v>
      </c>
      <c r="M122" s="200">
        <v>2795862.38</v>
      </c>
      <c r="N122" s="177">
        <f t="shared" si="4"/>
        <v>8.3537561511423553E-2</v>
      </c>
      <c r="O122" s="94">
        <f t="shared" si="5"/>
        <v>9104000</v>
      </c>
      <c r="P122" s="94">
        <f t="shared" si="6"/>
        <v>760525.96</v>
      </c>
      <c r="Q122" s="93">
        <f t="shared" si="7"/>
        <v>8.3537561511423553E-2</v>
      </c>
    </row>
    <row r="123" spans="1:17" s="36" customFormat="1" x14ac:dyDescent="0.2">
      <c r="A123" s="96"/>
      <c r="B123" s="199" t="s">
        <v>251</v>
      </c>
      <c r="C123" s="199" t="s">
        <v>252</v>
      </c>
      <c r="D123" s="200">
        <v>3100000</v>
      </c>
      <c r="E123" s="200">
        <v>1500000</v>
      </c>
      <c r="F123" s="200">
        <v>1500000</v>
      </c>
      <c r="G123" s="200">
        <v>156750</v>
      </c>
      <c r="H123" s="201" t="s">
        <v>405</v>
      </c>
      <c r="I123" s="201" t="s">
        <v>404</v>
      </c>
      <c r="J123" s="201" t="s">
        <v>405</v>
      </c>
      <c r="K123" s="201" t="s">
        <v>405</v>
      </c>
      <c r="L123" s="200">
        <v>1343250</v>
      </c>
      <c r="M123" s="200">
        <v>1343250</v>
      </c>
      <c r="N123" s="177">
        <v>0</v>
      </c>
      <c r="O123" s="94">
        <f t="shared" si="5"/>
        <v>1500000</v>
      </c>
      <c r="P123" s="94" t="str">
        <f t="shared" si="6"/>
        <v xml:space="preserve">                         -   </v>
      </c>
      <c r="Q123" s="93">
        <v>0</v>
      </c>
    </row>
    <row r="124" spans="1:17" s="36" customFormat="1" x14ac:dyDescent="0.2">
      <c r="A124" s="96"/>
      <c r="B124" s="199" t="s">
        <v>253</v>
      </c>
      <c r="C124" s="199" t="s">
        <v>254</v>
      </c>
      <c r="D124" s="200">
        <v>58786000</v>
      </c>
      <c r="E124" s="200">
        <v>56907401.960000001</v>
      </c>
      <c r="F124" s="200">
        <v>21817959</v>
      </c>
      <c r="G124" s="200">
        <v>405063.51</v>
      </c>
      <c r="H124" s="200">
        <v>706990.85</v>
      </c>
      <c r="I124" s="200">
        <v>420432.66</v>
      </c>
      <c r="J124" s="200">
        <v>14593978.439999999</v>
      </c>
      <c r="K124" s="200">
        <v>7881778.4400000004</v>
      </c>
      <c r="L124" s="200">
        <v>40780936.5</v>
      </c>
      <c r="M124" s="200">
        <v>5691493.54</v>
      </c>
      <c r="N124" s="177">
        <f t="shared" si="4"/>
        <v>0.25645132157426642</v>
      </c>
      <c r="O124" s="94">
        <f t="shared" si="5"/>
        <v>56907401.960000001</v>
      </c>
      <c r="P124" s="94">
        <f t="shared" si="6"/>
        <v>14593978.439999999</v>
      </c>
      <c r="Q124" s="93">
        <f t="shared" si="7"/>
        <v>0.25645132157426642</v>
      </c>
    </row>
    <row r="125" spans="1:17" s="36" customFormat="1" x14ac:dyDescent="0.2">
      <c r="A125" s="96"/>
      <c r="B125" s="199" t="s">
        <v>255</v>
      </c>
      <c r="C125" s="199" t="s">
        <v>256</v>
      </c>
      <c r="D125" s="200">
        <v>46100000</v>
      </c>
      <c r="E125" s="200">
        <v>9700000</v>
      </c>
      <c r="F125" s="200">
        <v>4500000</v>
      </c>
      <c r="G125" s="200">
        <v>914001.6</v>
      </c>
      <c r="H125" s="201" t="s">
        <v>405</v>
      </c>
      <c r="I125" s="201" t="s">
        <v>404</v>
      </c>
      <c r="J125" s="201" t="s">
        <v>405</v>
      </c>
      <c r="K125" s="201" t="s">
        <v>405</v>
      </c>
      <c r="L125" s="200">
        <v>8785998.4000000004</v>
      </c>
      <c r="M125" s="200">
        <v>3585998.4</v>
      </c>
      <c r="N125" s="177">
        <v>0</v>
      </c>
      <c r="O125" s="94">
        <f t="shared" si="5"/>
        <v>9700000</v>
      </c>
      <c r="P125" s="94" t="str">
        <f t="shared" si="6"/>
        <v xml:space="preserve">                         -   </v>
      </c>
      <c r="Q125" s="93">
        <v>0</v>
      </c>
    </row>
    <row r="126" spans="1:17" s="36" customFormat="1" x14ac:dyDescent="0.2">
      <c r="A126" s="96"/>
      <c r="B126" s="199" t="s">
        <v>257</v>
      </c>
      <c r="C126" s="199" t="s">
        <v>258</v>
      </c>
      <c r="D126" s="200">
        <v>10865000</v>
      </c>
      <c r="E126" s="200">
        <v>10665000</v>
      </c>
      <c r="F126" s="200">
        <v>3982500</v>
      </c>
      <c r="G126" s="200">
        <v>566659.30000000005</v>
      </c>
      <c r="H126" s="200">
        <v>40000</v>
      </c>
      <c r="I126" s="201" t="s">
        <v>404</v>
      </c>
      <c r="J126" s="200">
        <v>10000</v>
      </c>
      <c r="K126" s="200">
        <v>10000</v>
      </c>
      <c r="L126" s="200">
        <v>10048340.699999999</v>
      </c>
      <c r="M126" s="200">
        <v>3365840.7</v>
      </c>
      <c r="N126" s="177">
        <v>0</v>
      </c>
      <c r="O126" s="94">
        <f t="shared" si="5"/>
        <v>10665000</v>
      </c>
      <c r="P126" s="94">
        <f t="shared" si="6"/>
        <v>10000</v>
      </c>
      <c r="Q126" s="93">
        <v>0</v>
      </c>
    </row>
    <row r="127" spans="1:17" s="36" customFormat="1" x14ac:dyDescent="0.2">
      <c r="A127" s="96"/>
      <c r="B127" s="199" t="s">
        <v>259</v>
      </c>
      <c r="C127" s="199" t="s">
        <v>260</v>
      </c>
      <c r="D127" s="200">
        <v>2495000</v>
      </c>
      <c r="E127" s="200">
        <v>2295000</v>
      </c>
      <c r="F127" s="200">
        <v>1406250</v>
      </c>
      <c r="G127" s="200">
        <v>158093.20000000001</v>
      </c>
      <c r="H127" s="200">
        <v>389380.52</v>
      </c>
      <c r="I127" s="201" t="s">
        <v>404</v>
      </c>
      <c r="J127" s="201" t="s">
        <v>405</v>
      </c>
      <c r="K127" s="201" t="s">
        <v>405</v>
      </c>
      <c r="L127" s="200">
        <v>1747526.28</v>
      </c>
      <c r="M127" s="200">
        <v>858776.28</v>
      </c>
      <c r="N127" s="177">
        <v>0</v>
      </c>
      <c r="O127" s="94">
        <f t="shared" si="5"/>
        <v>2295000</v>
      </c>
      <c r="P127" s="94" t="str">
        <f t="shared" si="6"/>
        <v xml:space="preserve">                         -   </v>
      </c>
      <c r="Q127" s="93">
        <v>0</v>
      </c>
    </row>
    <row r="128" spans="1:17" s="36" customFormat="1" x14ac:dyDescent="0.2">
      <c r="A128" s="96"/>
      <c r="B128" s="199" t="s">
        <v>261</v>
      </c>
      <c r="C128" s="199" t="s">
        <v>262</v>
      </c>
      <c r="D128" s="200">
        <v>2100000</v>
      </c>
      <c r="E128" s="200">
        <v>1800000</v>
      </c>
      <c r="F128" s="200">
        <v>286200</v>
      </c>
      <c r="G128" s="200">
        <v>286199.59999999998</v>
      </c>
      <c r="H128" s="201" t="s">
        <v>405</v>
      </c>
      <c r="I128" s="201" t="s">
        <v>404</v>
      </c>
      <c r="J128" s="201" t="s">
        <v>405</v>
      </c>
      <c r="K128" s="201" t="s">
        <v>405</v>
      </c>
      <c r="L128" s="200">
        <v>1513800.4</v>
      </c>
      <c r="M128" s="201">
        <v>0.4</v>
      </c>
      <c r="N128" s="177">
        <v>0</v>
      </c>
      <c r="O128" s="94">
        <f t="shared" si="5"/>
        <v>1800000</v>
      </c>
      <c r="P128" s="94" t="str">
        <f t="shared" si="6"/>
        <v xml:space="preserve">                         -   </v>
      </c>
      <c r="Q128" s="93">
        <v>0</v>
      </c>
    </row>
    <row r="129" spans="1:17" s="36" customFormat="1" x14ac:dyDescent="0.2">
      <c r="A129" s="96"/>
      <c r="B129" s="199" t="s">
        <v>263</v>
      </c>
      <c r="C129" s="199" t="s">
        <v>264</v>
      </c>
      <c r="D129" s="200">
        <v>2265000</v>
      </c>
      <c r="E129" s="200">
        <v>1765000</v>
      </c>
      <c r="F129" s="200">
        <v>725000</v>
      </c>
      <c r="G129" s="200">
        <v>251325.36</v>
      </c>
      <c r="H129" s="200">
        <v>50000</v>
      </c>
      <c r="I129" s="201" t="s">
        <v>404</v>
      </c>
      <c r="J129" s="201" t="s">
        <v>405</v>
      </c>
      <c r="K129" s="201" t="s">
        <v>405</v>
      </c>
      <c r="L129" s="200">
        <v>1463674.64</v>
      </c>
      <c r="M129" s="200">
        <v>423674.64</v>
      </c>
      <c r="N129" s="177">
        <v>0</v>
      </c>
      <c r="O129" s="94">
        <f t="shared" si="5"/>
        <v>1765000</v>
      </c>
      <c r="P129" s="94" t="str">
        <f t="shared" si="6"/>
        <v xml:space="preserve">                         -   </v>
      </c>
      <c r="Q129" s="93">
        <v>0</v>
      </c>
    </row>
    <row r="130" spans="1:17" s="95" customFormat="1" ht="15" x14ac:dyDescent="0.25">
      <c r="A130" s="92"/>
      <c r="B130" s="197" t="s">
        <v>265</v>
      </c>
      <c r="C130" s="197" t="s">
        <v>266</v>
      </c>
      <c r="D130" s="196">
        <v>1272780905</v>
      </c>
      <c r="E130" s="196">
        <v>1251105414</v>
      </c>
      <c r="F130" s="196">
        <v>563664661.77999997</v>
      </c>
      <c r="G130" s="196">
        <v>213884711.02000001</v>
      </c>
      <c r="H130" s="196">
        <v>145481508.16999999</v>
      </c>
      <c r="I130" s="196">
        <v>64009312.789999999</v>
      </c>
      <c r="J130" s="196">
        <v>14038818.85</v>
      </c>
      <c r="K130" s="196">
        <v>12532152.560000001</v>
      </c>
      <c r="L130" s="196">
        <v>813691063.16999996</v>
      </c>
      <c r="M130" s="196">
        <v>126250310.95</v>
      </c>
      <c r="N130" s="176">
        <v>0</v>
      </c>
      <c r="O130" s="28">
        <f t="shared" si="5"/>
        <v>1251105414</v>
      </c>
      <c r="P130" s="28">
        <f t="shared" si="6"/>
        <v>14038818.85</v>
      </c>
      <c r="Q130" s="97">
        <v>0</v>
      </c>
    </row>
    <row r="131" spans="1:17" s="36" customFormat="1" x14ac:dyDescent="0.2">
      <c r="A131" s="96"/>
      <c r="B131" s="199" t="s">
        <v>267</v>
      </c>
      <c r="C131" s="199" t="s">
        <v>268</v>
      </c>
      <c r="D131" s="200">
        <v>286305414</v>
      </c>
      <c r="E131" s="200">
        <v>262071129.22</v>
      </c>
      <c r="F131" s="200">
        <v>133885914</v>
      </c>
      <c r="G131" s="200">
        <v>2556095</v>
      </c>
      <c r="H131" s="200">
        <v>27366052.969999999</v>
      </c>
      <c r="I131" s="201" t="s">
        <v>404</v>
      </c>
      <c r="J131" s="200">
        <v>7015023.6100000003</v>
      </c>
      <c r="K131" s="200">
        <v>7015023.6100000003</v>
      </c>
      <c r="L131" s="200">
        <v>225133957.63999999</v>
      </c>
      <c r="M131" s="200">
        <v>96948742.420000002</v>
      </c>
      <c r="N131" s="177">
        <f t="shared" si="4"/>
        <v>2.6767632248843105E-2</v>
      </c>
      <c r="O131" s="94">
        <f t="shared" si="5"/>
        <v>262071129.22</v>
      </c>
      <c r="P131" s="94">
        <f t="shared" si="6"/>
        <v>7015023.6100000003</v>
      </c>
      <c r="Q131" s="93">
        <f t="shared" si="7"/>
        <v>2.6767632248843105E-2</v>
      </c>
    </row>
    <row r="132" spans="1:17" s="36" customFormat="1" x14ac:dyDescent="0.2">
      <c r="A132" s="96"/>
      <c r="B132" s="199" t="s">
        <v>269</v>
      </c>
      <c r="C132" s="199" t="s">
        <v>270</v>
      </c>
      <c r="D132" s="200">
        <v>3000000</v>
      </c>
      <c r="E132" s="200">
        <v>3601000</v>
      </c>
      <c r="F132" s="200">
        <v>1984780</v>
      </c>
      <c r="G132" s="201" t="s">
        <v>441</v>
      </c>
      <c r="H132" s="200">
        <v>697493.1</v>
      </c>
      <c r="I132" s="201" t="s">
        <v>404</v>
      </c>
      <c r="J132" s="200">
        <v>243978.3</v>
      </c>
      <c r="K132" s="200">
        <v>243978.3</v>
      </c>
      <c r="L132" s="200">
        <v>2659528.6</v>
      </c>
      <c r="M132" s="200">
        <v>1043308.6</v>
      </c>
      <c r="N132" s="177">
        <v>0</v>
      </c>
      <c r="O132" s="94">
        <f t="shared" si="5"/>
        <v>3601000</v>
      </c>
      <c r="P132" s="94">
        <f t="shared" si="6"/>
        <v>243978.3</v>
      </c>
      <c r="Q132" s="93">
        <v>0</v>
      </c>
    </row>
    <row r="133" spans="1:17" s="36" customFormat="1" x14ac:dyDescent="0.2">
      <c r="A133" s="96"/>
      <c r="B133" s="199" t="s">
        <v>411</v>
      </c>
      <c r="C133" s="199" t="s">
        <v>412</v>
      </c>
      <c r="D133" s="200">
        <v>76000000</v>
      </c>
      <c r="E133" s="200">
        <v>76000000</v>
      </c>
      <c r="F133" s="200">
        <v>40865708</v>
      </c>
      <c r="G133" s="201" t="s">
        <v>441</v>
      </c>
      <c r="H133" s="201" t="s">
        <v>405</v>
      </c>
      <c r="I133" s="201" t="s">
        <v>404</v>
      </c>
      <c r="J133" s="201" t="s">
        <v>405</v>
      </c>
      <c r="K133" s="201" t="s">
        <v>405</v>
      </c>
      <c r="L133" s="200">
        <v>76000000</v>
      </c>
      <c r="M133" s="200">
        <v>40865708</v>
      </c>
      <c r="N133" s="177">
        <v>0</v>
      </c>
      <c r="O133" s="94">
        <f t="shared" si="5"/>
        <v>76000000</v>
      </c>
      <c r="P133" s="94" t="str">
        <f t="shared" si="6"/>
        <v xml:space="preserve">                         -   </v>
      </c>
      <c r="Q133" s="93">
        <v>0</v>
      </c>
    </row>
    <row r="134" spans="1:17" s="36" customFormat="1" x14ac:dyDescent="0.2">
      <c r="A134" s="96"/>
      <c r="B134" s="199" t="s">
        <v>271</v>
      </c>
      <c r="C134" s="199" t="s">
        <v>272</v>
      </c>
      <c r="D134" s="200">
        <v>11150000</v>
      </c>
      <c r="E134" s="200">
        <v>6424715.2199999997</v>
      </c>
      <c r="F134" s="200">
        <v>3285000</v>
      </c>
      <c r="G134" s="200">
        <v>2137395</v>
      </c>
      <c r="H134" s="200">
        <v>86451.71</v>
      </c>
      <c r="I134" s="201" t="s">
        <v>404</v>
      </c>
      <c r="J134" s="200">
        <v>365621.39</v>
      </c>
      <c r="K134" s="200">
        <v>365621.39</v>
      </c>
      <c r="L134" s="200">
        <v>3835247.12</v>
      </c>
      <c r="M134" s="200">
        <v>695531.9</v>
      </c>
      <c r="N134" s="177">
        <v>0</v>
      </c>
      <c r="O134" s="94">
        <f t="shared" si="5"/>
        <v>6424715.2199999997</v>
      </c>
      <c r="P134" s="94">
        <f t="shared" si="6"/>
        <v>365621.39</v>
      </c>
      <c r="Q134" s="93">
        <v>0</v>
      </c>
    </row>
    <row r="135" spans="1:17" s="36" customFormat="1" x14ac:dyDescent="0.2">
      <c r="A135" s="96"/>
      <c r="B135" s="199" t="s">
        <v>273</v>
      </c>
      <c r="C135" s="199" t="s">
        <v>274</v>
      </c>
      <c r="D135" s="200">
        <v>43179000</v>
      </c>
      <c r="E135" s="200">
        <v>41179000</v>
      </c>
      <c r="F135" s="200">
        <v>19718720</v>
      </c>
      <c r="G135" s="200">
        <v>156200</v>
      </c>
      <c r="H135" s="200">
        <v>339033.74</v>
      </c>
      <c r="I135" s="201" t="s">
        <v>404</v>
      </c>
      <c r="J135" s="200">
        <v>6405423.9199999999</v>
      </c>
      <c r="K135" s="200">
        <v>6405423.9199999999</v>
      </c>
      <c r="L135" s="200">
        <v>34278342.340000004</v>
      </c>
      <c r="M135" s="200">
        <v>12818062.34</v>
      </c>
      <c r="N135" s="177">
        <f t="shared" si="4"/>
        <v>0.15555073994026081</v>
      </c>
      <c r="O135" s="94">
        <f t="shared" si="5"/>
        <v>41179000</v>
      </c>
      <c r="P135" s="94">
        <f t="shared" si="6"/>
        <v>6405423.9199999999</v>
      </c>
      <c r="Q135" s="93">
        <f t="shared" si="7"/>
        <v>0.15555073994026081</v>
      </c>
    </row>
    <row r="136" spans="1:17" s="36" customFormat="1" x14ac:dyDescent="0.2">
      <c r="A136" s="96"/>
      <c r="B136" s="199" t="s">
        <v>275</v>
      </c>
      <c r="C136" s="199" t="s">
        <v>276</v>
      </c>
      <c r="D136" s="200">
        <v>145976414</v>
      </c>
      <c r="E136" s="200">
        <v>128476414</v>
      </c>
      <c r="F136" s="200">
        <v>63645706</v>
      </c>
      <c r="G136" s="201" t="s">
        <v>441</v>
      </c>
      <c r="H136" s="200">
        <v>23505574.420000002</v>
      </c>
      <c r="I136" s="201" t="s">
        <v>404</v>
      </c>
      <c r="J136" s="201" t="s">
        <v>405</v>
      </c>
      <c r="K136" s="201" t="s">
        <v>405</v>
      </c>
      <c r="L136" s="200">
        <v>104970839.58</v>
      </c>
      <c r="M136" s="200">
        <v>40140131.579999998</v>
      </c>
      <c r="N136" s="177">
        <v>0</v>
      </c>
      <c r="O136" s="94">
        <f t="shared" si="5"/>
        <v>128476414</v>
      </c>
      <c r="P136" s="94" t="str">
        <f t="shared" si="6"/>
        <v xml:space="preserve">                         -   </v>
      </c>
      <c r="Q136" s="93">
        <v>0</v>
      </c>
    </row>
    <row r="137" spans="1:17" s="36" customFormat="1" x14ac:dyDescent="0.2">
      <c r="A137" s="96"/>
      <c r="B137" s="199" t="s">
        <v>387</v>
      </c>
      <c r="C137" s="199" t="s">
        <v>388</v>
      </c>
      <c r="D137" s="200">
        <v>1000000</v>
      </c>
      <c r="E137" s="200">
        <v>1000000</v>
      </c>
      <c r="F137" s="200">
        <v>386000</v>
      </c>
      <c r="G137" s="201" t="s">
        <v>441</v>
      </c>
      <c r="H137" s="201" t="s">
        <v>405</v>
      </c>
      <c r="I137" s="201" t="s">
        <v>404</v>
      </c>
      <c r="J137" s="201" t="s">
        <v>405</v>
      </c>
      <c r="K137" s="201" t="s">
        <v>405</v>
      </c>
      <c r="L137" s="200">
        <v>1000000</v>
      </c>
      <c r="M137" s="200">
        <v>386000</v>
      </c>
      <c r="N137" s="177">
        <v>0</v>
      </c>
      <c r="O137" s="94">
        <f t="shared" si="5"/>
        <v>1000000</v>
      </c>
      <c r="P137" s="94" t="str">
        <f t="shared" si="6"/>
        <v xml:space="preserve">                         -   </v>
      </c>
      <c r="Q137" s="93">
        <v>0</v>
      </c>
    </row>
    <row r="138" spans="1:17" s="36" customFormat="1" x14ac:dyDescent="0.2">
      <c r="A138" s="96"/>
      <c r="B138" s="199" t="s">
        <v>277</v>
      </c>
      <c r="C138" s="199" t="s">
        <v>278</v>
      </c>
      <c r="D138" s="200">
        <v>6000000</v>
      </c>
      <c r="E138" s="200">
        <v>5390000</v>
      </c>
      <c r="F138" s="200">
        <v>4000000</v>
      </c>
      <c r="G138" s="200">
        <v>262500</v>
      </c>
      <c r="H138" s="200">
        <v>2737500</v>
      </c>
      <c r="I138" s="201" t="s">
        <v>404</v>
      </c>
      <c r="J138" s="201" t="s">
        <v>405</v>
      </c>
      <c r="K138" s="201" t="s">
        <v>405</v>
      </c>
      <c r="L138" s="200">
        <v>2390000</v>
      </c>
      <c r="M138" s="200">
        <v>1000000</v>
      </c>
      <c r="N138" s="177">
        <v>0</v>
      </c>
      <c r="O138" s="94">
        <f t="shared" si="5"/>
        <v>5390000</v>
      </c>
      <c r="P138" s="94" t="str">
        <f t="shared" si="6"/>
        <v xml:space="preserve">                         -   </v>
      </c>
      <c r="Q138" s="93">
        <v>0</v>
      </c>
    </row>
    <row r="139" spans="1:17" s="36" customFormat="1" x14ac:dyDescent="0.2">
      <c r="A139" s="96"/>
      <c r="B139" s="199" t="s">
        <v>279</v>
      </c>
      <c r="C139" s="199" t="s">
        <v>280</v>
      </c>
      <c r="D139" s="200">
        <v>929675491</v>
      </c>
      <c r="E139" s="200">
        <v>932234284.77999997</v>
      </c>
      <c r="F139" s="200">
        <v>393223747.77999997</v>
      </c>
      <c r="G139" s="200">
        <v>211328616.02000001</v>
      </c>
      <c r="H139" s="200">
        <v>107350354.78</v>
      </c>
      <c r="I139" s="200">
        <v>58223600</v>
      </c>
      <c r="J139" s="201" t="s">
        <v>405</v>
      </c>
      <c r="K139" s="201" t="s">
        <v>405</v>
      </c>
      <c r="L139" s="200">
        <v>555331713.98000002</v>
      </c>
      <c r="M139" s="200">
        <v>16321176.98</v>
      </c>
      <c r="N139" s="177">
        <v>0</v>
      </c>
      <c r="O139" s="94">
        <f t="shared" si="5"/>
        <v>932234284.77999997</v>
      </c>
      <c r="P139" s="94" t="str">
        <f t="shared" si="6"/>
        <v xml:space="preserve">                         -   </v>
      </c>
      <c r="Q139" s="93">
        <v>0</v>
      </c>
    </row>
    <row r="140" spans="1:17" s="36" customFormat="1" x14ac:dyDescent="0.2">
      <c r="A140" s="96"/>
      <c r="B140" s="199" t="s">
        <v>389</v>
      </c>
      <c r="C140" s="199" t="s">
        <v>390</v>
      </c>
      <c r="D140" s="200">
        <v>14675491</v>
      </c>
      <c r="E140" s="200">
        <v>17234284.780000001</v>
      </c>
      <c r="F140" s="200">
        <v>1234284.78</v>
      </c>
      <c r="G140" s="201" t="s">
        <v>441</v>
      </c>
      <c r="H140" s="200">
        <v>1092284.78</v>
      </c>
      <c r="I140" s="201" t="s">
        <v>404</v>
      </c>
      <c r="J140" s="201" t="s">
        <v>405</v>
      </c>
      <c r="K140" s="201" t="s">
        <v>405</v>
      </c>
      <c r="L140" s="200">
        <v>16142000</v>
      </c>
      <c r="M140" s="200">
        <v>142000</v>
      </c>
      <c r="N140" s="177">
        <v>0</v>
      </c>
      <c r="O140" s="94">
        <f t="shared" si="5"/>
        <v>17234284.780000001</v>
      </c>
      <c r="P140" s="94" t="str">
        <f t="shared" si="6"/>
        <v xml:space="preserve">                         -   </v>
      </c>
      <c r="Q140" s="93">
        <v>0</v>
      </c>
    </row>
    <row r="141" spans="1:17" s="36" customFormat="1" x14ac:dyDescent="0.2">
      <c r="A141" s="96"/>
      <c r="B141" s="199" t="s">
        <v>281</v>
      </c>
      <c r="C141" s="199" t="s">
        <v>282</v>
      </c>
      <c r="D141" s="200">
        <v>915000000</v>
      </c>
      <c r="E141" s="200">
        <v>915000000</v>
      </c>
      <c r="F141" s="200">
        <v>391989463</v>
      </c>
      <c r="G141" s="200">
        <v>211328616.02000001</v>
      </c>
      <c r="H141" s="200">
        <v>106258070</v>
      </c>
      <c r="I141" s="200">
        <v>58223600</v>
      </c>
      <c r="J141" s="201" t="s">
        <v>405</v>
      </c>
      <c r="K141" s="201" t="s">
        <v>405</v>
      </c>
      <c r="L141" s="200">
        <v>539189713.98000002</v>
      </c>
      <c r="M141" s="200">
        <v>16179176.98</v>
      </c>
      <c r="N141" s="177">
        <v>0</v>
      </c>
      <c r="O141" s="94">
        <f t="shared" si="5"/>
        <v>915000000</v>
      </c>
      <c r="P141" s="94" t="str">
        <f t="shared" si="6"/>
        <v xml:space="preserve">                         -   </v>
      </c>
      <c r="Q141" s="93">
        <v>0</v>
      </c>
    </row>
    <row r="142" spans="1:17" s="36" customFormat="1" x14ac:dyDescent="0.2">
      <c r="A142" s="96"/>
      <c r="B142" s="199" t="s">
        <v>283</v>
      </c>
      <c r="C142" s="199" t="s">
        <v>284</v>
      </c>
      <c r="D142" s="200">
        <v>56800000</v>
      </c>
      <c r="E142" s="200">
        <v>56800000</v>
      </c>
      <c r="F142" s="200">
        <v>36555000</v>
      </c>
      <c r="G142" s="201" t="s">
        <v>441</v>
      </c>
      <c r="H142" s="200">
        <v>10765100.42</v>
      </c>
      <c r="I142" s="200">
        <v>5785712.79</v>
      </c>
      <c r="J142" s="200">
        <v>7023795.2400000002</v>
      </c>
      <c r="K142" s="200">
        <v>5517128.9500000002</v>
      </c>
      <c r="L142" s="200">
        <v>33225391.550000001</v>
      </c>
      <c r="M142" s="200">
        <v>12980391.550000001</v>
      </c>
      <c r="N142" s="177">
        <v>0</v>
      </c>
      <c r="O142" s="94">
        <f t="shared" si="5"/>
        <v>56800000</v>
      </c>
      <c r="P142" s="94">
        <f t="shared" si="6"/>
        <v>7023795.2400000002</v>
      </c>
      <c r="Q142" s="93">
        <v>0</v>
      </c>
    </row>
    <row r="143" spans="1:17" s="36" customFormat="1" x14ac:dyDescent="0.2">
      <c r="A143" s="96"/>
      <c r="B143" s="199" t="s">
        <v>285</v>
      </c>
      <c r="C143" s="199" t="s">
        <v>286</v>
      </c>
      <c r="D143" s="200">
        <v>56800000</v>
      </c>
      <c r="E143" s="200">
        <v>56800000</v>
      </c>
      <c r="F143" s="200">
        <v>36555000</v>
      </c>
      <c r="G143" s="201" t="s">
        <v>441</v>
      </c>
      <c r="H143" s="200">
        <v>10765100.42</v>
      </c>
      <c r="I143" s="200">
        <v>5785712.79</v>
      </c>
      <c r="J143" s="200">
        <v>7023795.2400000002</v>
      </c>
      <c r="K143" s="200">
        <v>5517128.9500000002</v>
      </c>
      <c r="L143" s="200">
        <v>33225391.550000001</v>
      </c>
      <c r="M143" s="200">
        <v>12980391.550000001</v>
      </c>
      <c r="N143" s="177">
        <f t="shared" ref="N143:N197" si="8">+J143/E143</f>
        <v>0.12365836690140845</v>
      </c>
      <c r="O143" s="94">
        <f t="shared" si="5"/>
        <v>56800000</v>
      </c>
      <c r="P143" s="94">
        <f t="shared" si="6"/>
        <v>7023795.2400000002</v>
      </c>
      <c r="Q143" s="93">
        <f t="shared" si="7"/>
        <v>0.12365836690140845</v>
      </c>
    </row>
    <row r="144" spans="1:17" s="95" customFormat="1" ht="15" x14ac:dyDescent="0.25">
      <c r="A144" s="92"/>
      <c r="B144" s="197" t="s">
        <v>287</v>
      </c>
      <c r="C144" s="197" t="s">
        <v>288</v>
      </c>
      <c r="D144" s="196">
        <v>27610831273</v>
      </c>
      <c r="E144" s="196">
        <v>26761093871</v>
      </c>
      <c r="F144" s="196">
        <v>14030183460</v>
      </c>
      <c r="G144" s="198" t="s">
        <v>441</v>
      </c>
      <c r="H144" s="196">
        <v>3399239449.2399998</v>
      </c>
      <c r="I144" s="198" t="s">
        <v>404</v>
      </c>
      <c r="J144" s="196">
        <v>10285865951.530001</v>
      </c>
      <c r="K144" s="196">
        <v>10285865951.530001</v>
      </c>
      <c r="L144" s="196">
        <v>13075988470.23</v>
      </c>
      <c r="M144" s="196">
        <v>345078059.23000002</v>
      </c>
      <c r="N144" s="176">
        <f t="shared" si="8"/>
        <v>0.38435895038940882</v>
      </c>
      <c r="O144" s="28">
        <f t="shared" si="5"/>
        <v>26761093871</v>
      </c>
      <c r="P144" s="28">
        <f t="shared" si="6"/>
        <v>10285865951.530001</v>
      </c>
      <c r="Q144" s="97">
        <f t="shared" si="7"/>
        <v>0.38435895038940882</v>
      </c>
    </row>
    <row r="145" spans="1:17" s="36" customFormat="1" x14ac:dyDescent="0.2">
      <c r="A145" s="96"/>
      <c r="B145" s="199" t="s">
        <v>289</v>
      </c>
      <c r="C145" s="199" t="s">
        <v>290</v>
      </c>
      <c r="D145" s="200">
        <v>23540147600</v>
      </c>
      <c r="E145" s="200">
        <v>22690110198</v>
      </c>
      <c r="F145" s="200">
        <v>11991046403</v>
      </c>
      <c r="G145" s="201" t="s">
        <v>441</v>
      </c>
      <c r="H145" s="200">
        <v>2890336771.0100002</v>
      </c>
      <c r="I145" s="201" t="s">
        <v>404</v>
      </c>
      <c r="J145" s="200">
        <v>9095766545.9899998</v>
      </c>
      <c r="K145" s="200">
        <v>9095766545.9899998</v>
      </c>
      <c r="L145" s="200">
        <v>10704006881</v>
      </c>
      <c r="M145" s="200">
        <v>4943086</v>
      </c>
      <c r="N145" s="177">
        <f t="shared" si="8"/>
        <v>0.40086920982833035</v>
      </c>
      <c r="O145" s="94">
        <f t="shared" si="5"/>
        <v>22690110198</v>
      </c>
      <c r="P145" s="94">
        <f t="shared" si="6"/>
        <v>9095766545.9899998</v>
      </c>
      <c r="Q145" s="93">
        <f t="shared" si="7"/>
        <v>0.40086920982833035</v>
      </c>
    </row>
    <row r="146" spans="1:17" s="36" customFormat="1" x14ac:dyDescent="0.2">
      <c r="A146" s="96"/>
      <c r="B146" s="199" t="s">
        <v>291</v>
      </c>
      <c r="C146" s="199" t="s">
        <v>413</v>
      </c>
      <c r="D146" s="200">
        <v>1119100000</v>
      </c>
      <c r="E146" s="200">
        <v>1088400000</v>
      </c>
      <c r="F146" s="200">
        <v>784166590</v>
      </c>
      <c r="G146" s="201" t="s">
        <v>441</v>
      </c>
      <c r="H146" s="200">
        <v>194166163</v>
      </c>
      <c r="I146" s="201" t="s">
        <v>404</v>
      </c>
      <c r="J146" s="200">
        <v>590000427</v>
      </c>
      <c r="K146" s="200">
        <v>590000427</v>
      </c>
      <c r="L146" s="200">
        <v>304233410</v>
      </c>
      <c r="M146" s="201" t="s">
        <v>404</v>
      </c>
      <c r="N146" s="177">
        <v>0</v>
      </c>
      <c r="O146" s="94">
        <f t="shared" si="5"/>
        <v>1088400000</v>
      </c>
      <c r="P146" s="94">
        <f t="shared" si="6"/>
        <v>590000427</v>
      </c>
      <c r="Q146" s="93">
        <v>0</v>
      </c>
    </row>
    <row r="147" spans="1:17" s="95" customFormat="1" ht="15" x14ac:dyDescent="0.25">
      <c r="A147" s="92"/>
      <c r="B147" s="199" t="s">
        <v>292</v>
      </c>
      <c r="C147" s="199" t="s">
        <v>435</v>
      </c>
      <c r="D147" s="200">
        <v>2981000000</v>
      </c>
      <c r="E147" s="200">
        <v>2871000000</v>
      </c>
      <c r="F147" s="200">
        <v>1523198794</v>
      </c>
      <c r="G147" s="201" t="s">
        <v>441</v>
      </c>
      <c r="H147" s="200">
        <v>333788900</v>
      </c>
      <c r="I147" s="201" t="s">
        <v>404</v>
      </c>
      <c r="J147" s="200">
        <v>1189409894</v>
      </c>
      <c r="K147" s="200">
        <v>1189409894</v>
      </c>
      <c r="L147" s="200">
        <v>1347801206</v>
      </c>
      <c r="M147" s="201" t="s">
        <v>404</v>
      </c>
      <c r="N147" s="176">
        <f t="shared" si="8"/>
        <v>0.41428418460466737</v>
      </c>
      <c r="O147" s="28">
        <f>+O176+O179+O192</f>
        <v>2996443070</v>
      </c>
      <c r="P147" s="28">
        <v>0</v>
      </c>
      <c r="Q147" s="97">
        <v>0</v>
      </c>
    </row>
    <row r="148" spans="1:17" s="36" customFormat="1" x14ac:dyDescent="0.2">
      <c r="A148" s="96"/>
      <c r="B148" s="199" t="s">
        <v>293</v>
      </c>
      <c r="C148" s="199" t="s">
        <v>414</v>
      </c>
      <c r="D148" s="200">
        <v>1342700000</v>
      </c>
      <c r="E148" s="200">
        <v>1276025568</v>
      </c>
      <c r="F148" s="200">
        <v>671350000</v>
      </c>
      <c r="G148" s="201" t="s">
        <v>441</v>
      </c>
      <c r="H148" s="200">
        <v>111891670</v>
      </c>
      <c r="I148" s="201" t="s">
        <v>404</v>
      </c>
      <c r="J148" s="200">
        <v>559458330</v>
      </c>
      <c r="K148" s="200">
        <v>559458330</v>
      </c>
      <c r="L148" s="200">
        <v>604675568</v>
      </c>
      <c r="M148" s="201" t="s">
        <v>404</v>
      </c>
      <c r="N148" s="177">
        <f t="shared" si="8"/>
        <v>0.43843818182803057</v>
      </c>
      <c r="O148" s="94"/>
      <c r="P148" s="94"/>
      <c r="Q148" s="93"/>
    </row>
    <row r="149" spans="1:17" s="36" customFormat="1" x14ac:dyDescent="0.2">
      <c r="A149" s="96"/>
      <c r="B149" s="199" t="s">
        <v>294</v>
      </c>
      <c r="C149" s="199" t="s">
        <v>295</v>
      </c>
      <c r="D149" s="200">
        <v>2633400000</v>
      </c>
      <c r="E149" s="200">
        <v>2602900000</v>
      </c>
      <c r="F149" s="200">
        <v>1316700000</v>
      </c>
      <c r="G149" s="201" t="s">
        <v>441</v>
      </c>
      <c r="H149" s="200">
        <v>175906122</v>
      </c>
      <c r="I149" s="201" t="s">
        <v>404</v>
      </c>
      <c r="J149" s="200">
        <v>1140793878</v>
      </c>
      <c r="K149" s="200">
        <v>1140793878</v>
      </c>
      <c r="L149" s="200">
        <v>1286200000</v>
      </c>
      <c r="M149" s="201" t="s">
        <v>404</v>
      </c>
      <c r="N149" s="177">
        <f t="shared" si="8"/>
        <v>0.43827802758461715</v>
      </c>
      <c r="O149" s="94"/>
      <c r="P149" s="94"/>
      <c r="Q149" s="93"/>
    </row>
    <row r="150" spans="1:17" s="36" customFormat="1" x14ac:dyDescent="0.2">
      <c r="A150" s="96"/>
      <c r="B150" s="199" t="s">
        <v>296</v>
      </c>
      <c r="C150" s="199" t="s">
        <v>436</v>
      </c>
      <c r="D150" s="200">
        <v>1215770859</v>
      </c>
      <c r="E150" s="200">
        <v>1165770859</v>
      </c>
      <c r="F150" s="200">
        <v>607885429</v>
      </c>
      <c r="G150" s="201" t="s">
        <v>441</v>
      </c>
      <c r="H150" s="200">
        <v>142835293</v>
      </c>
      <c r="I150" s="201" t="s">
        <v>404</v>
      </c>
      <c r="J150" s="200">
        <v>465050136</v>
      </c>
      <c r="K150" s="200">
        <v>465050136</v>
      </c>
      <c r="L150" s="200">
        <v>557885430</v>
      </c>
      <c r="M150" s="201" t="s">
        <v>404</v>
      </c>
      <c r="N150" s="177">
        <f t="shared" si="8"/>
        <v>0.39892070762424164</v>
      </c>
      <c r="O150" s="94"/>
      <c r="P150" s="94"/>
      <c r="Q150" s="93"/>
    </row>
    <row r="151" spans="1:17" s="36" customFormat="1" x14ac:dyDescent="0.2">
      <c r="A151" s="96"/>
      <c r="B151" s="199" t="s">
        <v>297</v>
      </c>
      <c r="C151" s="199" t="s">
        <v>420</v>
      </c>
      <c r="D151" s="200">
        <v>3492100000</v>
      </c>
      <c r="E151" s="200">
        <v>3345646041</v>
      </c>
      <c r="F151" s="200">
        <v>1470202210</v>
      </c>
      <c r="G151" s="201" t="s">
        <v>441</v>
      </c>
      <c r="H151" s="200">
        <v>429724756</v>
      </c>
      <c r="I151" s="201" t="s">
        <v>404</v>
      </c>
      <c r="J151" s="200">
        <v>1040477454</v>
      </c>
      <c r="K151" s="200">
        <v>1040477454</v>
      </c>
      <c r="L151" s="200">
        <v>1875443831</v>
      </c>
      <c r="M151" s="201" t="s">
        <v>404</v>
      </c>
      <c r="N151" s="177">
        <f t="shared" si="8"/>
        <v>0.31099448096099419</v>
      </c>
      <c r="O151" s="94"/>
      <c r="P151" s="94"/>
      <c r="Q151" s="93"/>
    </row>
    <row r="152" spans="1:17" s="36" customFormat="1" x14ac:dyDescent="0.2">
      <c r="A152" s="96"/>
      <c r="B152" s="199" t="s">
        <v>298</v>
      </c>
      <c r="C152" s="199" t="s">
        <v>437</v>
      </c>
      <c r="D152" s="200">
        <v>3264600000</v>
      </c>
      <c r="E152" s="200">
        <v>3130947512</v>
      </c>
      <c r="F152" s="200">
        <v>1639392372</v>
      </c>
      <c r="G152" s="201" t="s">
        <v>441</v>
      </c>
      <c r="H152" s="200">
        <v>404229385</v>
      </c>
      <c r="I152" s="201" t="s">
        <v>404</v>
      </c>
      <c r="J152" s="200">
        <v>1235162987</v>
      </c>
      <c r="K152" s="200">
        <v>1235162987</v>
      </c>
      <c r="L152" s="200">
        <v>1491555140</v>
      </c>
      <c r="M152" s="201" t="s">
        <v>404</v>
      </c>
      <c r="N152" s="177">
        <f t="shared" si="8"/>
        <v>0.39450133937601445</v>
      </c>
      <c r="O152" s="94"/>
      <c r="P152" s="94"/>
      <c r="Q152" s="93"/>
    </row>
    <row r="153" spans="1:17" s="36" customFormat="1" x14ac:dyDescent="0.2">
      <c r="A153" s="96"/>
      <c r="B153" s="199" t="s">
        <v>299</v>
      </c>
      <c r="C153" s="199" t="s">
        <v>421</v>
      </c>
      <c r="D153" s="200">
        <v>1856100000</v>
      </c>
      <c r="E153" s="200">
        <v>1741100000</v>
      </c>
      <c r="F153" s="200">
        <v>741172898</v>
      </c>
      <c r="G153" s="201" t="s">
        <v>441</v>
      </c>
      <c r="H153" s="200">
        <v>238410969</v>
      </c>
      <c r="I153" s="201" t="s">
        <v>404</v>
      </c>
      <c r="J153" s="200">
        <v>502761929</v>
      </c>
      <c r="K153" s="200">
        <v>502761929</v>
      </c>
      <c r="L153" s="200">
        <v>999927102</v>
      </c>
      <c r="M153" s="201" t="s">
        <v>404</v>
      </c>
      <c r="N153" s="177">
        <f t="shared" si="8"/>
        <v>0.28876108724369653</v>
      </c>
      <c r="O153" s="94"/>
      <c r="P153" s="94"/>
      <c r="Q153" s="93"/>
    </row>
    <row r="154" spans="1:17" s="36" customFormat="1" x14ac:dyDescent="0.2">
      <c r="A154" s="96"/>
      <c r="B154" s="199" t="s">
        <v>300</v>
      </c>
      <c r="C154" s="199" t="s">
        <v>301</v>
      </c>
      <c r="D154" s="200">
        <v>574806</v>
      </c>
      <c r="E154" s="200">
        <v>574806</v>
      </c>
      <c r="F154" s="200">
        <v>143701</v>
      </c>
      <c r="G154" s="201" t="s">
        <v>441</v>
      </c>
      <c r="H154" s="201" t="s">
        <v>405</v>
      </c>
      <c r="I154" s="201" t="s">
        <v>404</v>
      </c>
      <c r="J154" s="201" t="s">
        <v>405</v>
      </c>
      <c r="K154" s="201" t="s">
        <v>405</v>
      </c>
      <c r="L154" s="200">
        <v>574806</v>
      </c>
      <c r="M154" s="200">
        <v>143701</v>
      </c>
      <c r="N154" s="177">
        <v>0</v>
      </c>
      <c r="O154" s="94"/>
      <c r="P154" s="94"/>
      <c r="Q154" s="93"/>
    </row>
    <row r="155" spans="1:17" s="36" customFormat="1" x14ac:dyDescent="0.2">
      <c r="A155" s="96"/>
      <c r="B155" s="199" t="s">
        <v>302</v>
      </c>
      <c r="C155" s="199" t="s">
        <v>422</v>
      </c>
      <c r="D155" s="200">
        <v>2330500000</v>
      </c>
      <c r="E155" s="200">
        <v>2242958192</v>
      </c>
      <c r="F155" s="200">
        <v>1203772363</v>
      </c>
      <c r="G155" s="201" t="s">
        <v>441</v>
      </c>
      <c r="H155" s="200">
        <v>249725000.86000001</v>
      </c>
      <c r="I155" s="201" t="s">
        <v>404</v>
      </c>
      <c r="J155" s="200">
        <v>954047362.13999999</v>
      </c>
      <c r="K155" s="200">
        <v>954047362.13999999</v>
      </c>
      <c r="L155" s="200">
        <v>1039185829</v>
      </c>
      <c r="M155" s="201" t="s">
        <v>404</v>
      </c>
      <c r="N155" s="177">
        <f t="shared" si="8"/>
        <v>0.42535227163075001</v>
      </c>
      <c r="O155" s="94"/>
      <c r="P155" s="94"/>
      <c r="Q155" s="93"/>
    </row>
    <row r="156" spans="1:17" s="36" customFormat="1" x14ac:dyDescent="0.2">
      <c r="A156" s="96"/>
      <c r="B156" s="199" t="s">
        <v>303</v>
      </c>
      <c r="C156" s="199" t="s">
        <v>423</v>
      </c>
      <c r="D156" s="200">
        <v>54600000</v>
      </c>
      <c r="E156" s="200">
        <v>54600000</v>
      </c>
      <c r="F156" s="200">
        <v>27300000</v>
      </c>
      <c r="G156" s="201" t="s">
        <v>441</v>
      </c>
      <c r="H156" s="200">
        <v>4550000</v>
      </c>
      <c r="I156" s="201" t="s">
        <v>404</v>
      </c>
      <c r="J156" s="200">
        <v>22750000</v>
      </c>
      <c r="K156" s="200">
        <v>22750000</v>
      </c>
      <c r="L156" s="200">
        <v>27300000</v>
      </c>
      <c r="M156" s="201" t="s">
        <v>404</v>
      </c>
      <c r="N156" s="177">
        <f>+J156/E156</f>
        <v>0.41666666666666669</v>
      </c>
      <c r="O156" s="94"/>
      <c r="P156" s="94"/>
      <c r="Q156" s="93"/>
    </row>
    <row r="157" spans="1:17" s="36" customFormat="1" x14ac:dyDescent="0.2">
      <c r="B157" s="199" t="s">
        <v>304</v>
      </c>
      <c r="C157" s="199" t="s">
        <v>424</v>
      </c>
      <c r="D157" s="200">
        <v>637000000</v>
      </c>
      <c r="E157" s="200">
        <v>601259793</v>
      </c>
      <c r="F157" s="200">
        <v>277102323</v>
      </c>
      <c r="G157" s="201" t="s">
        <v>441</v>
      </c>
      <c r="H157" s="200">
        <v>110088586</v>
      </c>
      <c r="I157" s="201" t="s">
        <v>404</v>
      </c>
      <c r="J157" s="200">
        <v>167013737</v>
      </c>
      <c r="K157" s="200">
        <v>167013737</v>
      </c>
      <c r="L157" s="200">
        <v>324157470</v>
      </c>
      <c r="M157" s="201" t="s">
        <v>404</v>
      </c>
      <c r="N157" s="177">
        <v>0</v>
      </c>
      <c r="O157" s="94"/>
      <c r="P157" s="94"/>
      <c r="Q157" s="93"/>
    </row>
    <row r="158" spans="1:17" s="36" customFormat="1" x14ac:dyDescent="0.2">
      <c r="B158" s="199" t="s">
        <v>305</v>
      </c>
      <c r="C158" s="199" t="s">
        <v>425</v>
      </c>
      <c r="D158" s="200">
        <v>296000000</v>
      </c>
      <c r="E158" s="200">
        <v>296000000</v>
      </c>
      <c r="F158" s="200">
        <v>148000000</v>
      </c>
      <c r="G158" s="201" t="s">
        <v>441</v>
      </c>
      <c r="H158" s="200">
        <v>37454670</v>
      </c>
      <c r="I158" s="201" t="s">
        <v>404</v>
      </c>
      <c r="J158" s="200">
        <v>110545330</v>
      </c>
      <c r="K158" s="200">
        <v>110545330</v>
      </c>
      <c r="L158" s="200">
        <v>148000000</v>
      </c>
      <c r="M158" s="201" t="s">
        <v>404</v>
      </c>
      <c r="N158" s="177">
        <f t="shared" si="8"/>
        <v>0.37346395270270272</v>
      </c>
      <c r="O158" s="94"/>
      <c r="P158" s="94"/>
      <c r="Q158" s="93"/>
    </row>
    <row r="159" spans="1:17" s="36" customFormat="1" x14ac:dyDescent="0.2">
      <c r="B159" s="199" t="s">
        <v>306</v>
      </c>
      <c r="C159" s="199" t="s">
        <v>426</v>
      </c>
      <c r="D159" s="200">
        <v>362000000</v>
      </c>
      <c r="E159" s="200">
        <v>340041335</v>
      </c>
      <c r="F159" s="200">
        <v>164689340</v>
      </c>
      <c r="G159" s="201" t="s">
        <v>441</v>
      </c>
      <c r="H159" s="200">
        <v>52976914</v>
      </c>
      <c r="I159" s="201" t="s">
        <v>404</v>
      </c>
      <c r="J159" s="200">
        <v>111712426</v>
      </c>
      <c r="K159" s="200">
        <v>111712426</v>
      </c>
      <c r="L159" s="200">
        <v>175351995</v>
      </c>
      <c r="M159" s="201" t="s">
        <v>404</v>
      </c>
      <c r="N159" s="177">
        <f t="shared" si="8"/>
        <v>0.32852601875592563</v>
      </c>
      <c r="O159" s="94"/>
      <c r="P159" s="94"/>
      <c r="Q159" s="93"/>
    </row>
    <row r="160" spans="1:17" s="36" customFormat="1" x14ac:dyDescent="0.2">
      <c r="B160" s="199" t="s">
        <v>307</v>
      </c>
      <c r="C160" s="199" t="s">
        <v>427</v>
      </c>
      <c r="D160" s="200">
        <v>185000000</v>
      </c>
      <c r="E160" s="200">
        <v>174306915</v>
      </c>
      <c r="F160" s="200">
        <v>92500000</v>
      </c>
      <c r="G160" s="201" t="s">
        <v>441</v>
      </c>
      <c r="H160" s="200">
        <v>30578810</v>
      </c>
      <c r="I160" s="201" t="s">
        <v>404</v>
      </c>
      <c r="J160" s="200">
        <v>61921190</v>
      </c>
      <c r="K160" s="200">
        <v>61921190</v>
      </c>
      <c r="L160" s="200">
        <v>81806915</v>
      </c>
      <c r="M160" s="201" t="s">
        <v>404</v>
      </c>
      <c r="N160" s="177">
        <f t="shared" si="8"/>
        <v>0.35524230349667996</v>
      </c>
      <c r="O160" s="94"/>
      <c r="P160" s="94"/>
      <c r="Q160" s="93"/>
    </row>
    <row r="161" spans="2:17" s="95" customFormat="1" ht="15" x14ac:dyDescent="0.25">
      <c r="B161" s="199" t="s">
        <v>308</v>
      </c>
      <c r="C161" s="199" t="s">
        <v>309</v>
      </c>
      <c r="D161" s="200">
        <v>113243449</v>
      </c>
      <c r="E161" s="200">
        <v>113243449</v>
      </c>
      <c r="F161" s="200">
        <v>56621724</v>
      </c>
      <c r="G161" s="201" t="s">
        <v>441</v>
      </c>
      <c r="H161" s="200">
        <v>21100320</v>
      </c>
      <c r="I161" s="201" t="s">
        <v>404</v>
      </c>
      <c r="J161" s="200">
        <v>35521404</v>
      </c>
      <c r="K161" s="200">
        <v>35521404</v>
      </c>
      <c r="L161" s="200">
        <v>56621725</v>
      </c>
      <c r="M161" s="201" t="s">
        <v>404</v>
      </c>
      <c r="N161" s="177">
        <f t="shared" si="8"/>
        <v>0.31367292601623253</v>
      </c>
      <c r="O161" s="94"/>
      <c r="P161" s="94"/>
      <c r="Q161" s="93"/>
    </row>
    <row r="162" spans="2:17" s="36" customFormat="1" x14ac:dyDescent="0.2">
      <c r="B162" s="199" t="s">
        <v>310</v>
      </c>
      <c r="C162" s="199" t="s">
        <v>415</v>
      </c>
      <c r="D162" s="200">
        <v>41923611</v>
      </c>
      <c r="E162" s="200">
        <v>40453617</v>
      </c>
      <c r="F162" s="200">
        <v>39028271</v>
      </c>
      <c r="G162" s="201" t="s">
        <v>441</v>
      </c>
      <c r="H162" s="200">
        <v>22636376.18</v>
      </c>
      <c r="I162" s="201" t="s">
        <v>404</v>
      </c>
      <c r="J162" s="200">
        <v>15287234.82</v>
      </c>
      <c r="K162" s="200">
        <v>15287234.82</v>
      </c>
      <c r="L162" s="200">
        <v>2530006</v>
      </c>
      <c r="M162" s="200">
        <v>1104660</v>
      </c>
      <c r="N162" s="177">
        <f t="shared" si="8"/>
        <v>0.37789537632691783</v>
      </c>
      <c r="O162" s="94"/>
      <c r="P162" s="94"/>
      <c r="Q162" s="93"/>
    </row>
    <row r="163" spans="2:17" s="36" customFormat="1" x14ac:dyDescent="0.2">
      <c r="B163" s="199" t="s">
        <v>311</v>
      </c>
      <c r="C163" s="199" t="s">
        <v>415</v>
      </c>
      <c r="D163" s="200">
        <v>7850466</v>
      </c>
      <c r="E163" s="200">
        <v>7332483</v>
      </c>
      <c r="F163" s="200">
        <v>7294435</v>
      </c>
      <c r="G163" s="201" t="s">
        <v>441</v>
      </c>
      <c r="H163" s="200">
        <v>4359198.38</v>
      </c>
      <c r="I163" s="201" t="s">
        <v>404</v>
      </c>
      <c r="J163" s="200">
        <v>2891267.62</v>
      </c>
      <c r="K163" s="200">
        <v>2891267.62</v>
      </c>
      <c r="L163" s="200">
        <v>82017</v>
      </c>
      <c r="M163" s="200">
        <v>43969</v>
      </c>
      <c r="N163" s="177">
        <f t="shared" si="8"/>
        <v>0.39430948834112539</v>
      </c>
      <c r="O163" s="94"/>
      <c r="P163" s="94"/>
      <c r="Q163" s="93"/>
    </row>
    <row r="164" spans="2:17" s="36" customFormat="1" x14ac:dyDescent="0.2">
      <c r="B164" s="199" t="s">
        <v>312</v>
      </c>
      <c r="C164" s="199" t="s">
        <v>415</v>
      </c>
      <c r="D164" s="200">
        <v>10254783</v>
      </c>
      <c r="E164" s="200">
        <v>9588510</v>
      </c>
      <c r="F164" s="200">
        <v>9469796</v>
      </c>
      <c r="G164" s="201" t="s">
        <v>441</v>
      </c>
      <c r="H164" s="200">
        <v>5654096.2199999997</v>
      </c>
      <c r="I164" s="201" t="s">
        <v>404</v>
      </c>
      <c r="J164" s="200">
        <v>3600686.78</v>
      </c>
      <c r="K164" s="200">
        <v>3600686.78</v>
      </c>
      <c r="L164" s="200">
        <v>333727</v>
      </c>
      <c r="M164" s="200">
        <v>215013</v>
      </c>
      <c r="N164" s="177">
        <f t="shared" si="8"/>
        <v>0.3755209912697593</v>
      </c>
      <c r="O164" s="94"/>
      <c r="P164" s="94"/>
      <c r="Q164" s="93"/>
    </row>
    <row r="165" spans="2:17" s="36" customFormat="1" x14ac:dyDescent="0.2">
      <c r="B165" s="199" t="s">
        <v>313</v>
      </c>
      <c r="C165" s="199" t="s">
        <v>415</v>
      </c>
      <c r="D165" s="200">
        <v>35345923</v>
      </c>
      <c r="E165" s="200">
        <v>32607734</v>
      </c>
      <c r="F165" s="200">
        <v>30954211</v>
      </c>
      <c r="G165" s="201" t="s">
        <v>441</v>
      </c>
      <c r="H165" s="200">
        <v>18534662.899999999</v>
      </c>
      <c r="I165" s="201" t="s">
        <v>404</v>
      </c>
      <c r="J165" s="200">
        <v>12419548.1</v>
      </c>
      <c r="K165" s="200">
        <v>12419548.1</v>
      </c>
      <c r="L165" s="200">
        <v>1653523</v>
      </c>
      <c r="M165" s="201" t="s">
        <v>404</v>
      </c>
      <c r="N165" s="177">
        <f t="shared" si="8"/>
        <v>0.38087737406101263</v>
      </c>
      <c r="O165" s="94"/>
      <c r="P165" s="94"/>
      <c r="Q165" s="93"/>
    </row>
    <row r="166" spans="2:17" s="36" customFormat="1" x14ac:dyDescent="0.2">
      <c r="B166" s="199" t="s">
        <v>314</v>
      </c>
      <c r="C166" s="199" t="s">
        <v>415</v>
      </c>
      <c r="D166" s="200">
        <v>38953920</v>
      </c>
      <c r="E166" s="200">
        <v>34898713</v>
      </c>
      <c r="F166" s="200">
        <v>34871461</v>
      </c>
      <c r="G166" s="201" t="s">
        <v>441</v>
      </c>
      <c r="H166" s="200">
        <v>21127465.829999998</v>
      </c>
      <c r="I166" s="201" t="s">
        <v>404</v>
      </c>
      <c r="J166" s="200">
        <v>12826454.17</v>
      </c>
      <c r="K166" s="200">
        <v>12826454.17</v>
      </c>
      <c r="L166" s="200">
        <v>944793</v>
      </c>
      <c r="M166" s="200">
        <v>917541</v>
      </c>
      <c r="N166" s="177">
        <f t="shared" si="8"/>
        <v>0.36753373025532488</v>
      </c>
      <c r="O166" s="94"/>
      <c r="P166" s="94"/>
      <c r="Q166" s="93"/>
    </row>
    <row r="167" spans="2:17" s="36" customFormat="1" x14ac:dyDescent="0.2">
      <c r="B167" s="199" t="s">
        <v>315</v>
      </c>
      <c r="C167" s="199" t="s">
        <v>416</v>
      </c>
      <c r="D167" s="200">
        <v>7433264</v>
      </c>
      <c r="E167" s="200">
        <v>7172628</v>
      </c>
      <c r="F167" s="200">
        <v>6919907</v>
      </c>
      <c r="G167" s="201" t="s">
        <v>441</v>
      </c>
      <c r="H167" s="200">
        <v>3664817.63</v>
      </c>
      <c r="I167" s="201" t="s">
        <v>404</v>
      </c>
      <c r="J167" s="200">
        <v>2768446.37</v>
      </c>
      <c r="K167" s="200">
        <v>2768446.37</v>
      </c>
      <c r="L167" s="200">
        <v>739364</v>
      </c>
      <c r="M167" s="200">
        <v>486643</v>
      </c>
      <c r="N167" s="177">
        <f t="shared" si="8"/>
        <v>0.38597378394641407</v>
      </c>
      <c r="O167" s="94"/>
      <c r="P167" s="94"/>
      <c r="Q167" s="93"/>
    </row>
    <row r="168" spans="2:17" s="36" customFormat="1" x14ac:dyDescent="0.2">
      <c r="B168" s="199" t="s">
        <v>316</v>
      </c>
      <c r="C168" s="199" t="s">
        <v>416</v>
      </c>
      <c r="D168" s="200">
        <v>1391926</v>
      </c>
      <c r="E168" s="200">
        <v>1300085</v>
      </c>
      <c r="F168" s="200">
        <v>1293339</v>
      </c>
      <c r="G168" s="201" t="s">
        <v>441</v>
      </c>
      <c r="H168" s="200">
        <v>568016.57999999996</v>
      </c>
      <c r="I168" s="201" t="s">
        <v>404</v>
      </c>
      <c r="J168" s="200">
        <v>523909.42</v>
      </c>
      <c r="K168" s="200">
        <v>523909.42</v>
      </c>
      <c r="L168" s="200">
        <v>208159</v>
      </c>
      <c r="M168" s="200">
        <v>201413</v>
      </c>
      <c r="N168" s="177">
        <f t="shared" si="8"/>
        <v>0.40298089740286208</v>
      </c>
      <c r="O168" s="94"/>
      <c r="P168" s="94"/>
      <c r="Q168" s="93"/>
    </row>
    <row r="169" spans="2:17" s="36" customFormat="1" x14ac:dyDescent="0.2">
      <c r="B169" s="199" t="s">
        <v>317</v>
      </c>
      <c r="C169" s="199" t="s">
        <v>416</v>
      </c>
      <c r="D169" s="200">
        <v>1818224</v>
      </c>
      <c r="E169" s="200">
        <v>1700091</v>
      </c>
      <c r="F169" s="200">
        <v>1679042</v>
      </c>
      <c r="G169" s="201" t="s">
        <v>441</v>
      </c>
      <c r="H169" s="200">
        <v>816535.93</v>
      </c>
      <c r="I169" s="201" t="s">
        <v>404</v>
      </c>
      <c r="J169" s="200">
        <v>651688.06999999995</v>
      </c>
      <c r="K169" s="200">
        <v>651688.06999999995</v>
      </c>
      <c r="L169" s="200">
        <v>231867</v>
      </c>
      <c r="M169" s="200">
        <v>210818</v>
      </c>
      <c r="N169" s="177">
        <f t="shared" si="8"/>
        <v>0.38332540434600265</v>
      </c>
      <c r="O169" s="94"/>
      <c r="P169" s="94"/>
      <c r="Q169" s="93"/>
    </row>
    <row r="170" spans="2:17" s="36" customFormat="1" x14ac:dyDescent="0.2">
      <c r="B170" s="199" t="s">
        <v>318</v>
      </c>
      <c r="C170" s="199" t="s">
        <v>416</v>
      </c>
      <c r="D170" s="200">
        <v>6267007</v>
      </c>
      <c r="E170" s="200">
        <v>5781513</v>
      </c>
      <c r="F170" s="200">
        <v>5488335</v>
      </c>
      <c r="G170" s="201" t="s">
        <v>441</v>
      </c>
      <c r="H170" s="200">
        <v>3015317.07</v>
      </c>
      <c r="I170" s="201" t="s">
        <v>404</v>
      </c>
      <c r="J170" s="200">
        <v>2251689.9300000002</v>
      </c>
      <c r="K170" s="200">
        <v>2251689.9300000002</v>
      </c>
      <c r="L170" s="200">
        <v>514506</v>
      </c>
      <c r="M170" s="200">
        <v>221328</v>
      </c>
      <c r="N170" s="177">
        <f t="shared" si="8"/>
        <v>0.38946378396104969</v>
      </c>
      <c r="O170" s="94"/>
      <c r="P170" s="94"/>
      <c r="Q170" s="93"/>
    </row>
    <row r="171" spans="2:17" s="36" customFormat="1" x14ac:dyDescent="0.2">
      <c r="B171" s="199" t="s">
        <v>319</v>
      </c>
      <c r="C171" s="199" t="s">
        <v>416</v>
      </c>
      <c r="D171" s="200">
        <v>6906723</v>
      </c>
      <c r="E171" s="200">
        <v>6187715</v>
      </c>
      <c r="F171" s="200">
        <v>6182883</v>
      </c>
      <c r="G171" s="201" t="s">
        <v>441</v>
      </c>
      <c r="H171" s="200">
        <v>3586626.43</v>
      </c>
      <c r="I171" s="201" t="s">
        <v>404</v>
      </c>
      <c r="J171" s="200">
        <v>2320096.5699999998</v>
      </c>
      <c r="K171" s="200">
        <v>2320096.5699999998</v>
      </c>
      <c r="L171" s="200">
        <v>280992</v>
      </c>
      <c r="M171" s="200">
        <v>276160</v>
      </c>
      <c r="N171" s="177">
        <f t="shared" si="8"/>
        <v>0.37495207358451382</v>
      </c>
      <c r="O171" s="94"/>
      <c r="P171" s="94"/>
      <c r="Q171" s="93"/>
    </row>
    <row r="172" spans="2:17" s="36" customFormat="1" x14ac:dyDescent="0.2">
      <c r="B172" s="199" t="s">
        <v>320</v>
      </c>
      <c r="C172" s="199" t="s">
        <v>417</v>
      </c>
      <c r="D172" s="200">
        <v>1498312639</v>
      </c>
      <c r="E172" s="200">
        <v>1498312639</v>
      </c>
      <c r="F172" s="200">
        <v>1123666979</v>
      </c>
      <c r="G172" s="201" t="s">
        <v>441</v>
      </c>
      <c r="H172" s="200">
        <v>268946099</v>
      </c>
      <c r="I172" s="201" t="s">
        <v>404</v>
      </c>
      <c r="J172" s="200">
        <v>853599040</v>
      </c>
      <c r="K172" s="200">
        <v>853599040</v>
      </c>
      <c r="L172" s="200">
        <v>375767500</v>
      </c>
      <c r="M172" s="200">
        <v>1121840</v>
      </c>
      <c r="N172" s="177">
        <f t="shared" si="8"/>
        <v>0.56970689412972375</v>
      </c>
      <c r="O172" s="94"/>
      <c r="P172" s="94"/>
      <c r="Q172" s="93"/>
    </row>
    <row r="173" spans="2:17" s="36" customFormat="1" x14ac:dyDescent="0.2">
      <c r="B173" s="199" t="s">
        <v>321</v>
      </c>
      <c r="C173" s="199" t="s">
        <v>322</v>
      </c>
      <c r="D173" s="200">
        <v>563300000</v>
      </c>
      <c r="E173" s="200">
        <v>563300000</v>
      </c>
      <c r="F173" s="200">
        <v>246598920</v>
      </c>
      <c r="G173" s="201" t="s">
        <v>441</v>
      </c>
      <c r="H173" s="200">
        <v>43958000</v>
      </c>
      <c r="I173" s="201" t="s">
        <v>404</v>
      </c>
      <c r="J173" s="200">
        <v>130272350</v>
      </c>
      <c r="K173" s="200">
        <v>130272350</v>
      </c>
      <c r="L173" s="200">
        <v>389069650</v>
      </c>
      <c r="M173" s="200">
        <v>72368570</v>
      </c>
      <c r="N173" s="177">
        <f t="shared" si="8"/>
        <v>0.231266376708681</v>
      </c>
      <c r="O173" s="94"/>
      <c r="P173" s="94"/>
      <c r="Q173" s="93"/>
    </row>
    <row r="174" spans="2:17" s="36" customFormat="1" x14ac:dyDescent="0.2">
      <c r="B174" s="199" t="s">
        <v>323</v>
      </c>
      <c r="C174" s="199" t="s">
        <v>324</v>
      </c>
      <c r="D174" s="200">
        <v>46800000</v>
      </c>
      <c r="E174" s="200">
        <v>46800000</v>
      </c>
      <c r="F174" s="200">
        <v>35100000</v>
      </c>
      <c r="G174" s="201" t="s">
        <v>441</v>
      </c>
      <c r="H174" s="200">
        <v>100000</v>
      </c>
      <c r="I174" s="201" t="s">
        <v>404</v>
      </c>
      <c r="J174" s="200">
        <v>23250000</v>
      </c>
      <c r="K174" s="200">
        <v>23250000</v>
      </c>
      <c r="L174" s="200">
        <v>23450000</v>
      </c>
      <c r="M174" s="200">
        <v>11750000</v>
      </c>
      <c r="N174" s="177">
        <f t="shared" si="8"/>
        <v>0.49679487179487181</v>
      </c>
      <c r="O174" s="94"/>
      <c r="P174" s="94"/>
      <c r="Q174" s="93"/>
    </row>
    <row r="175" spans="2:17" s="36" customFormat="1" x14ac:dyDescent="0.2">
      <c r="B175" s="199" t="s">
        <v>325</v>
      </c>
      <c r="C175" s="199" t="s">
        <v>326</v>
      </c>
      <c r="D175" s="200">
        <v>516500000</v>
      </c>
      <c r="E175" s="200">
        <v>516500000</v>
      </c>
      <c r="F175" s="200">
        <v>211498920</v>
      </c>
      <c r="G175" s="201" t="s">
        <v>441</v>
      </c>
      <c r="H175" s="200">
        <v>43858000</v>
      </c>
      <c r="I175" s="201" t="s">
        <v>404</v>
      </c>
      <c r="J175" s="200">
        <v>107022350</v>
      </c>
      <c r="K175" s="200">
        <v>107022350</v>
      </c>
      <c r="L175" s="200">
        <v>365619650</v>
      </c>
      <c r="M175" s="200">
        <v>60618570</v>
      </c>
      <c r="N175" s="177">
        <f t="shared" si="8"/>
        <v>0.20720687318489836</v>
      </c>
      <c r="O175" s="94"/>
      <c r="P175" s="94"/>
      <c r="Q175" s="93"/>
    </row>
    <row r="176" spans="2:17" s="36" customFormat="1" x14ac:dyDescent="0.2">
      <c r="B176" s="199" t="s">
        <v>327</v>
      </c>
      <c r="C176" s="199" t="s">
        <v>328</v>
      </c>
      <c r="D176" s="200">
        <v>360780000</v>
      </c>
      <c r="E176" s="200">
        <v>358280000</v>
      </c>
      <c r="F176" s="200">
        <v>206466000</v>
      </c>
      <c r="G176" s="201" t="s">
        <v>441</v>
      </c>
      <c r="H176" s="200">
        <v>26653223.960000001</v>
      </c>
      <c r="I176" s="201" t="s">
        <v>404</v>
      </c>
      <c r="J176" s="200">
        <v>45647420.539999999</v>
      </c>
      <c r="K176" s="200">
        <v>45647420.539999999</v>
      </c>
      <c r="L176" s="200">
        <v>285979355.5</v>
      </c>
      <c r="M176" s="200">
        <v>134165355.5</v>
      </c>
      <c r="N176" s="177">
        <f t="shared" si="8"/>
        <v>0.12740711326336943</v>
      </c>
      <c r="O176" s="94">
        <f t="shared" ref="O176:O181" si="9">+E176</f>
        <v>358280000</v>
      </c>
      <c r="P176" s="94">
        <f t="shared" ref="P176:P181" si="10">+J176</f>
        <v>45647420.539999999</v>
      </c>
      <c r="Q176" s="93">
        <f t="shared" ref="Q176:Q179" si="11">+P176/O176</f>
        <v>0.12740711326336943</v>
      </c>
    </row>
    <row r="177" spans="2:17" s="36" customFormat="1" x14ac:dyDescent="0.2">
      <c r="B177" s="199" t="s">
        <v>329</v>
      </c>
      <c r="C177" s="199" t="s">
        <v>330</v>
      </c>
      <c r="D177" s="200">
        <v>306380000</v>
      </c>
      <c r="E177" s="200">
        <v>306380000</v>
      </c>
      <c r="F177" s="200">
        <v>158166000</v>
      </c>
      <c r="G177" s="201" t="s">
        <v>441</v>
      </c>
      <c r="H177" s="200">
        <v>26653223.960000001</v>
      </c>
      <c r="I177" s="201" t="s">
        <v>404</v>
      </c>
      <c r="J177" s="200">
        <v>34770276.039999999</v>
      </c>
      <c r="K177" s="200">
        <v>34770276.039999999</v>
      </c>
      <c r="L177" s="200">
        <v>244956500</v>
      </c>
      <c r="M177" s="200">
        <v>96742500</v>
      </c>
      <c r="N177" s="177">
        <f t="shared" si="8"/>
        <v>0.11348742098048176</v>
      </c>
      <c r="O177" s="94">
        <f t="shared" si="9"/>
        <v>306380000</v>
      </c>
      <c r="P177" s="94">
        <f t="shared" si="10"/>
        <v>34770276.039999999</v>
      </c>
      <c r="Q177" s="93">
        <f t="shared" si="11"/>
        <v>0.11348742098048176</v>
      </c>
    </row>
    <row r="178" spans="2:17" s="36" customFormat="1" x14ac:dyDescent="0.2">
      <c r="B178" s="199" t="s">
        <v>331</v>
      </c>
      <c r="C178" s="199" t="s">
        <v>332</v>
      </c>
      <c r="D178" s="200">
        <v>54400000</v>
      </c>
      <c r="E178" s="200">
        <v>51900000</v>
      </c>
      <c r="F178" s="200">
        <v>48300000</v>
      </c>
      <c r="G178" s="201" t="s">
        <v>441</v>
      </c>
      <c r="H178" s="201" t="s">
        <v>405</v>
      </c>
      <c r="I178" s="201" t="s">
        <v>404</v>
      </c>
      <c r="J178" s="200">
        <v>10877144.5</v>
      </c>
      <c r="K178" s="200">
        <v>10877144.5</v>
      </c>
      <c r="L178" s="200">
        <v>41022855.5</v>
      </c>
      <c r="M178" s="200">
        <v>37422855.5</v>
      </c>
      <c r="N178" s="177">
        <f t="shared" si="8"/>
        <v>0.20957889210019268</v>
      </c>
      <c r="O178" s="94">
        <f t="shared" si="9"/>
        <v>51900000</v>
      </c>
      <c r="P178" s="94">
        <f t="shared" si="10"/>
        <v>10877144.5</v>
      </c>
      <c r="Q178" s="93">
        <f t="shared" si="11"/>
        <v>0.20957889210019268</v>
      </c>
    </row>
    <row r="179" spans="2:17" s="95" customFormat="1" ht="15" x14ac:dyDescent="0.25">
      <c r="B179" s="199" t="s">
        <v>333</v>
      </c>
      <c r="C179" s="199" t="s">
        <v>334</v>
      </c>
      <c r="D179" s="200">
        <v>2563163070</v>
      </c>
      <c r="E179" s="200">
        <v>2563163070</v>
      </c>
      <c r="F179" s="200">
        <v>1281581534</v>
      </c>
      <c r="G179" s="201" t="s">
        <v>441</v>
      </c>
      <c r="H179" s="200">
        <v>292417346</v>
      </c>
      <c r="I179" s="201" t="s">
        <v>404</v>
      </c>
      <c r="J179" s="200">
        <v>978570438</v>
      </c>
      <c r="K179" s="200">
        <v>978570438</v>
      </c>
      <c r="L179" s="200">
        <v>1292175286</v>
      </c>
      <c r="M179" s="200">
        <v>10593750</v>
      </c>
      <c r="N179" s="177">
        <f t="shared" si="8"/>
        <v>0.38178235690638285</v>
      </c>
      <c r="O179" s="94">
        <f t="shared" si="9"/>
        <v>2563163070</v>
      </c>
      <c r="P179" s="94">
        <f t="shared" si="10"/>
        <v>978570438</v>
      </c>
      <c r="Q179" s="93">
        <f t="shared" si="11"/>
        <v>0.38178235690638285</v>
      </c>
    </row>
    <row r="180" spans="2:17" s="36" customFormat="1" x14ac:dyDescent="0.2">
      <c r="B180" s="199" t="s">
        <v>335</v>
      </c>
      <c r="C180" s="199" t="s">
        <v>428</v>
      </c>
      <c r="D180" s="200">
        <v>4200000</v>
      </c>
      <c r="E180" s="200">
        <v>4200000</v>
      </c>
      <c r="F180" s="200">
        <v>2100000</v>
      </c>
      <c r="G180" s="201" t="s">
        <v>441</v>
      </c>
      <c r="H180" s="200">
        <v>1050000</v>
      </c>
      <c r="I180" s="201" t="s">
        <v>404</v>
      </c>
      <c r="J180" s="201" t="s">
        <v>405</v>
      </c>
      <c r="K180" s="201" t="s">
        <v>405</v>
      </c>
      <c r="L180" s="200">
        <v>3150000</v>
      </c>
      <c r="M180" s="200">
        <v>1050000</v>
      </c>
      <c r="N180" s="177">
        <v>0</v>
      </c>
      <c r="O180" s="94">
        <f t="shared" si="9"/>
        <v>4200000</v>
      </c>
      <c r="P180" s="94" t="str">
        <f t="shared" si="10"/>
        <v xml:space="preserve">                         -   </v>
      </c>
      <c r="Q180" s="93">
        <v>0</v>
      </c>
    </row>
    <row r="181" spans="2:17" s="36" customFormat="1" x14ac:dyDescent="0.2">
      <c r="B181" s="199" t="s">
        <v>336</v>
      </c>
      <c r="C181" s="199" t="s">
        <v>377</v>
      </c>
      <c r="D181" s="200">
        <v>5160000</v>
      </c>
      <c r="E181" s="200">
        <v>5160000</v>
      </c>
      <c r="F181" s="200">
        <v>2580000</v>
      </c>
      <c r="G181" s="201" t="s">
        <v>441</v>
      </c>
      <c r="H181" s="200">
        <v>1290000</v>
      </c>
      <c r="I181" s="201" t="s">
        <v>404</v>
      </c>
      <c r="J181" s="201" t="s">
        <v>405</v>
      </c>
      <c r="K181" s="201" t="s">
        <v>405</v>
      </c>
      <c r="L181" s="200">
        <v>3870000</v>
      </c>
      <c r="M181" s="200">
        <v>1290000</v>
      </c>
      <c r="N181" s="177">
        <v>0</v>
      </c>
      <c r="O181" s="94">
        <f t="shared" si="9"/>
        <v>5160000</v>
      </c>
      <c r="P181" s="94" t="str">
        <f t="shared" si="10"/>
        <v xml:space="preserve">                         -   </v>
      </c>
      <c r="Q181" s="93">
        <v>0</v>
      </c>
    </row>
    <row r="182" spans="2:17" s="36" customFormat="1" x14ac:dyDescent="0.2">
      <c r="B182" s="199" t="s">
        <v>337</v>
      </c>
      <c r="C182" s="199" t="s">
        <v>378</v>
      </c>
      <c r="D182" s="200">
        <v>105000000</v>
      </c>
      <c r="E182" s="200">
        <v>105000000</v>
      </c>
      <c r="F182" s="200">
        <v>52500000</v>
      </c>
      <c r="G182" s="201" t="s">
        <v>441</v>
      </c>
      <c r="H182" s="200">
        <v>8750000</v>
      </c>
      <c r="I182" s="201" t="s">
        <v>404</v>
      </c>
      <c r="J182" s="200">
        <v>43750000</v>
      </c>
      <c r="K182" s="200">
        <v>43750000</v>
      </c>
      <c r="L182" s="200">
        <v>52500000</v>
      </c>
      <c r="M182" s="201" t="s">
        <v>404</v>
      </c>
      <c r="N182" s="177">
        <f t="shared" si="8"/>
        <v>0.41666666666666669</v>
      </c>
      <c r="O182" s="94"/>
      <c r="P182" s="94"/>
      <c r="Q182" s="93"/>
    </row>
    <row r="183" spans="2:17" s="36" customFormat="1" x14ac:dyDescent="0.2">
      <c r="B183" s="199" t="s">
        <v>338</v>
      </c>
      <c r="C183" s="199" t="s">
        <v>339</v>
      </c>
      <c r="D183" s="200">
        <v>100000000</v>
      </c>
      <c r="E183" s="200">
        <v>100000000</v>
      </c>
      <c r="F183" s="200">
        <v>50000000</v>
      </c>
      <c r="G183" s="201" t="s">
        <v>441</v>
      </c>
      <c r="H183" s="200">
        <v>8333334</v>
      </c>
      <c r="I183" s="201" t="s">
        <v>404</v>
      </c>
      <c r="J183" s="200">
        <v>41666666</v>
      </c>
      <c r="K183" s="200">
        <v>41666666</v>
      </c>
      <c r="L183" s="200">
        <v>50000000</v>
      </c>
      <c r="M183" s="201" t="s">
        <v>404</v>
      </c>
      <c r="N183" s="177">
        <v>0</v>
      </c>
      <c r="O183" s="94"/>
      <c r="P183" s="94"/>
      <c r="Q183" s="93"/>
    </row>
    <row r="184" spans="2:17" s="36" customFormat="1" x14ac:dyDescent="0.2">
      <c r="B184" s="199" t="s">
        <v>340</v>
      </c>
      <c r="C184" s="199" t="s">
        <v>418</v>
      </c>
      <c r="D184" s="200">
        <v>847200000</v>
      </c>
      <c r="E184" s="200">
        <v>847200000</v>
      </c>
      <c r="F184" s="200">
        <v>423600000</v>
      </c>
      <c r="G184" s="201" t="s">
        <v>441</v>
      </c>
      <c r="H184" s="200">
        <v>142357923</v>
      </c>
      <c r="I184" s="201" t="s">
        <v>404</v>
      </c>
      <c r="J184" s="200">
        <v>281242077</v>
      </c>
      <c r="K184" s="200">
        <v>281242077</v>
      </c>
      <c r="L184" s="200">
        <v>423600000</v>
      </c>
      <c r="M184" s="201" t="s">
        <v>404</v>
      </c>
      <c r="N184" s="177">
        <f t="shared" si="8"/>
        <v>0.33196656869688385</v>
      </c>
      <c r="O184" s="94"/>
      <c r="P184" s="94"/>
      <c r="Q184" s="93"/>
    </row>
    <row r="185" spans="2:17" s="36" customFormat="1" x14ac:dyDescent="0.2">
      <c r="B185" s="199" t="s">
        <v>341</v>
      </c>
      <c r="C185" s="199" t="s">
        <v>391</v>
      </c>
      <c r="D185" s="200">
        <v>1468588070</v>
      </c>
      <c r="E185" s="200">
        <v>1468588070</v>
      </c>
      <c r="F185" s="200">
        <v>734294034</v>
      </c>
      <c r="G185" s="201" t="s">
        <v>441</v>
      </c>
      <c r="H185" s="200">
        <v>122382339</v>
      </c>
      <c r="I185" s="201" t="s">
        <v>404</v>
      </c>
      <c r="J185" s="200">
        <v>611911695</v>
      </c>
      <c r="K185" s="200">
        <v>611911695</v>
      </c>
      <c r="L185" s="200">
        <v>734294036</v>
      </c>
      <c r="M185" s="201" t="s">
        <v>404</v>
      </c>
      <c r="N185" s="177">
        <f t="shared" si="8"/>
        <v>0.4166666660992282</v>
      </c>
      <c r="O185" s="94"/>
      <c r="P185" s="94"/>
      <c r="Q185" s="93"/>
    </row>
    <row r="186" spans="2:17" s="36" customFormat="1" x14ac:dyDescent="0.2">
      <c r="B186" s="199" t="s">
        <v>342</v>
      </c>
      <c r="C186" s="199" t="s">
        <v>429</v>
      </c>
      <c r="D186" s="200">
        <v>3570000</v>
      </c>
      <c r="E186" s="200">
        <v>3570000</v>
      </c>
      <c r="F186" s="200">
        <v>1785000</v>
      </c>
      <c r="G186" s="201" t="s">
        <v>441</v>
      </c>
      <c r="H186" s="200">
        <v>892500</v>
      </c>
      <c r="I186" s="201" t="s">
        <v>404</v>
      </c>
      <c r="J186" s="201" t="s">
        <v>405</v>
      </c>
      <c r="K186" s="201" t="s">
        <v>405</v>
      </c>
      <c r="L186" s="200">
        <v>2677500</v>
      </c>
      <c r="M186" s="200">
        <v>892500</v>
      </c>
      <c r="N186" s="177">
        <v>0</v>
      </c>
      <c r="O186" s="94"/>
      <c r="P186" s="94"/>
      <c r="Q186" s="93"/>
    </row>
    <row r="187" spans="2:17" s="95" customFormat="1" ht="15" x14ac:dyDescent="0.25">
      <c r="B187" s="199" t="s">
        <v>343</v>
      </c>
      <c r="C187" s="199" t="s">
        <v>344</v>
      </c>
      <c r="D187" s="200">
        <v>11945000</v>
      </c>
      <c r="E187" s="200">
        <v>11945000</v>
      </c>
      <c r="F187" s="200">
        <v>5972500</v>
      </c>
      <c r="G187" s="201" t="s">
        <v>441</v>
      </c>
      <c r="H187" s="200">
        <v>2986250</v>
      </c>
      <c r="I187" s="201" t="s">
        <v>404</v>
      </c>
      <c r="J187" s="201" t="s">
        <v>405</v>
      </c>
      <c r="K187" s="201" t="s">
        <v>405</v>
      </c>
      <c r="L187" s="200">
        <v>8958750</v>
      </c>
      <c r="M187" s="200">
        <v>2986250</v>
      </c>
      <c r="N187" s="177">
        <v>0</v>
      </c>
      <c r="O187" s="94"/>
      <c r="P187" s="94"/>
      <c r="Q187" s="93"/>
    </row>
    <row r="188" spans="2:17" s="36" customFormat="1" x14ac:dyDescent="0.2">
      <c r="B188" s="199" t="s">
        <v>345</v>
      </c>
      <c r="C188" s="199" t="s">
        <v>430</v>
      </c>
      <c r="D188" s="200">
        <v>17500000</v>
      </c>
      <c r="E188" s="200">
        <v>17500000</v>
      </c>
      <c r="F188" s="200">
        <v>8750000</v>
      </c>
      <c r="G188" s="201" t="s">
        <v>441</v>
      </c>
      <c r="H188" s="200">
        <v>4375000</v>
      </c>
      <c r="I188" s="201" t="s">
        <v>404</v>
      </c>
      <c r="J188" s="201" t="s">
        <v>405</v>
      </c>
      <c r="K188" s="201" t="s">
        <v>405</v>
      </c>
      <c r="L188" s="200">
        <v>13125000</v>
      </c>
      <c r="M188" s="200">
        <v>4375000</v>
      </c>
      <c r="N188" s="177">
        <v>0</v>
      </c>
      <c r="O188" s="94"/>
      <c r="P188" s="94"/>
      <c r="Q188" s="93"/>
    </row>
    <row r="189" spans="2:17" s="36" customFormat="1" x14ac:dyDescent="0.2">
      <c r="B189" s="199" t="s">
        <v>372</v>
      </c>
      <c r="C189" s="199" t="s">
        <v>373</v>
      </c>
      <c r="D189" s="200">
        <v>434000000</v>
      </c>
      <c r="E189" s="200">
        <v>436800000</v>
      </c>
      <c r="F189" s="200">
        <v>155050000</v>
      </c>
      <c r="G189" s="201" t="s">
        <v>441</v>
      </c>
      <c r="H189" s="200">
        <v>15358449.27</v>
      </c>
      <c r="I189" s="201" t="s">
        <v>404</v>
      </c>
      <c r="J189" s="200">
        <v>16684253</v>
      </c>
      <c r="K189" s="200">
        <v>16684253</v>
      </c>
      <c r="L189" s="200">
        <v>404757297.73000002</v>
      </c>
      <c r="M189" s="200">
        <v>123007297.73</v>
      </c>
      <c r="N189" s="177">
        <f t="shared" si="8"/>
        <v>3.8196549908424908E-2</v>
      </c>
      <c r="O189" s="94"/>
      <c r="P189" s="94"/>
      <c r="Q189" s="93"/>
    </row>
    <row r="190" spans="2:17" s="36" customFormat="1" x14ac:dyDescent="0.2">
      <c r="B190" s="199" t="s">
        <v>374</v>
      </c>
      <c r="C190" s="199" t="s">
        <v>375</v>
      </c>
      <c r="D190" s="200">
        <v>434000000</v>
      </c>
      <c r="E190" s="200">
        <v>436800000</v>
      </c>
      <c r="F190" s="200">
        <v>155050000</v>
      </c>
      <c r="G190" s="201" t="s">
        <v>441</v>
      </c>
      <c r="H190" s="200">
        <v>15358449.27</v>
      </c>
      <c r="I190" s="201" t="s">
        <v>404</v>
      </c>
      <c r="J190" s="200">
        <v>16684253</v>
      </c>
      <c r="K190" s="200">
        <v>16684253</v>
      </c>
      <c r="L190" s="200">
        <v>404757297.73000002</v>
      </c>
      <c r="M190" s="200">
        <v>123007297.73</v>
      </c>
      <c r="N190" s="177">
        <f t="shared" si="8"/>
        <v>3.8196549908424908E-2</v>
      </c>
      <c r="O190" s="94"/>
      <c r="P190" s="94"/>
      <c r="Q190" s="93"/>
    </row>
    <row r="191" spans="2:17" s="36" customFormat="1" x14ac:dyDescent="0.2">
      <c r="B191" s="199" t="s">
        <v>346</v>
      </c>
      <c r="C191" s="199" t="s">
        <v>347</v>
      </c>
      <c r="D191" s="200">
        <v>149440603</v>
      </c>
      <c r="E191" s="200">
        <v>149440603</v>
      </c>
      <c r="F191" s="200">
        <v>149440603</v>
      </c>
      <c r="G191" s="201" t="s">
        <v>441</v>
      </c>
      <c r="H191" s="200">
        <v>130515659</v>
      </c>
      <c r="I191" s="201" t="s">
        <v>404</v>
      </c>
      <c r="J191" s="200">
        <v>18924944</v>
      </c>
      <c r="K191" s="200">
        <v>18924944</v>
      </c>
      <c r="L191" s="201" t="s">
        <v>439</v>
      </c>
      <c r="M191" s="201" t="s">
        <v>404</v>
      </c>
      <c r="N191" s="177">
        <v>0</v>
      </c>
      <c r="O191" s="94"/>
      <c r="P191" s="94"/>
      <c r="Q191" s="93"/>
    </row>
    <row r="192" spans="2:17" s="36" customFormat="1" x14ac:dyDescent="0.2">
      <c r="B192" s="199" t="s">
        <v>348</v>
      </c>
      <c r="C192" s="199" t="s">
        <v>419</v>
      </c>
      <c r="D192" s="200">
        <v>75000000</v>
      </c>
      <c r="E192" s="200">
        <v>75000000</v>
      </c>
      <c r="F192" s="200">
        <v>75000000</v>
      </c>
      <c r="G192" s="201" t="s">
        <v>441</v>
      </c>
      <c r="H192" s="200">
        <v>75000000</v>
      </c>
      <c r="I192" s="201" t="s">
        <v>404</v>
      </c>
      <c r="J192" s="201" t="s">
        <v>405</v>
      </c>
      <c r="K192" s="201" t="s">
        <v>405</v>
      </c>
      <c r="L192" s="201" t="s">
        <v>439</v>
      </c>
      <c r="M192" s="201" t="s">
        <v>404</v>
      </c>
      <c r="N192" s="177">
        <v>0</v>
      </c>
      <c r="O192" s="94">
        <f>+E192</f>
        <v>75000000</v>
      </c>
      <c r="P192" s="94" t="str">
        <f>+J192</f>
        <v xml:space="preserve">                         -   </v>
      </c>
      <c r="Q192" s="93">
        <v>0</v>
      </c>
    </row>
    <row r="193" spans="2:17" s="36" customFormat="1" x14ac:dyDescent="0.2">
      <c r="B193" s="199" t="s">
        <v>349</v>
      </c>
      <c r="C193" s="199" t="s">
        <v>350</v>
      </c>
      <c r="D193" s="200">
        <v>15711000</v>
      </c>
      <c r="E193" s="200">
        <v>15711000</v>
      </c>
      <c r="F193" s="200">
        <v>15711000</v>
      </c>
      <c r="G193" s="201" t="s">
        <v>441</v>
      </c>
      <c r="H193" s="200">
        <v>15711000</v>
      </c>
      <c r="I193" s="201" t="s">
        <v>404</v>
      </c>
      <c r="J193" s="201" t="s">
        <v>405</v>
      </c>
      <c r="K193" s="201" t="s">
        <v>405</v>
      </c>
      <c r="L193" s="201" t="s">
        <v>439</v>
      </c>
      <c r="M193" s="201" t="s">
        <v>404</v>
      </c>
      <c r="N193" s="177">
        <v>0</v>
      </c>
      <c r="O193" s="94">
        <f>+E193</f>
        <v>15711000</v>
      </c>
      <c r="P193" s="94" t="str">
        <f>+J193</f>
        <v xml:space="preserve">                         -   </v>
      </c>
      <c r="Q193" s="93">
        <v>0</v>
      </c>
    </row>
    <row r="194" spans="2:17" s="36" customFormat="1" x14ac:dyDescent="0.2">
      <c r="B194" s="199" t="s">
        <v>351</v>
      </c>
      <c r="C194" s="199" t="s">
        <v>352</v>
      </c>
      <c r="D194" s="200">
        <v>2262384</v>
      </c>
      <c r="E194" s="200">
        <v>2262384</v>
      </c>
      <c r="F194" s="200">
        <v>2262384</v>
      </c>
      <c r="G194" s="201" t="s">
        <v>441</v>
      </c>
      <c r="H194" s="200">
        <v>271803</v>
      </c>
      <c r="I194" s="201" t="s">
        <v>404</v>
      </c>
      <c r="J194" s="200">
        <v>1990581</v>
      </c>
      <c r="K194" s="200">
        <v>1990581</v>
      </c>
      <c r="L194" s="201" t="s">
        <v>439</v>
      </c>
      <c r="M194" s="201" t="s">
        <v>404</v>
      </c>
      <c r="N194" s="177">
        <f t="shared" si="8"/>
        <v>0.87985991767975724</v>
      </c>
      <c r="O194" s="94"/>
      <c r="P194" s="94"/>
      <c r="Q194" s="93"/>
    </row>
    <row r="195" spans="2:17" s="36" customFormat="1" x14ac:dyDescent="0.2">
      <c r="B195" s="199" t="s">
        <v>353</v>
      </c>
      <c r="C195" s="199" t="s">
        <v>354</v>
      </c>
      <c r="D195" s="200">
        <v>634724</v>
      </c>
      <c r="E195" s="200">
        <v>634724</v>
      </c>
      <c r="F195" s="200">
        <v>634724</v>
      </c>
      <c r="G195" s="201" t="s">
        <v>441</v>
      </c>
      <c r="H195" s="200">
        <v>634724</v>
      </c>
      <c r="I195" s="201" t="s">
        <v>404</v>
      </c>
      <c r="J195" s="201" t="s">
        <v>405</v>
      </c>
      <c r="K195" s="201" t="s">
        <v>405</v>
      </c>
      <c r="L195" s="201" t="s">
        <v>439</v>
      </c>
      <c r="M195" s="201" t="s">
        <v>404</v>
      </c>
      <c r="N195" s="177">
        <v>0</v>
      </c>
      <c r="O195" s="94"/>
      <c r="P195" s="94"/>
      <c r="Q195" s="93"/>
    </row>
    <row r="196" spans="2:17" s="36" customFormat="1" x14ac:dyDescent="0.2">
      <c r="B196" s="199" t="s">
        <v>355</v>
      </c>
      <c r="C196" s="199" t="s">
        <v>356</v>
      </c>
      <c r="D196" s="200">
        <v>3621071</v>
      </c>
      <c r="E196" s="200">
        <v>3621071</v>
      </c>
      <c r="F196" s="200">
        <v>3621071</v>
      </c>
      <c r="G196" s="201" t="s">
        <v>441</v>
      </c>
      <c r="H196" s="200">
        <v>3621071</v>
      </c>
      <c r="I196" s="201" t="s">
        <v>404</v>
      </c>
      <c r="J196" s="201" t="s">
        <v>405</v>
      </c>
      <c r="K196" s="201" t="s">
        <v>405</v>
      </c>
      <c r="L196" s="201" t="s">
        <v>439</v>
      </c>
      <c r="M196" s="201" t="s">
        <v>404</v>
      </c>
      <c r="N196" s="177">
        <v>0</v>
      </c>
      <c r="O196" s="94"/>
      <c r="P196" s="94"/>
      <c r="Q196" s="93"/>
    </row>
    <row r="197" spans="2:17" s="36" customFormat="1" x14ac:dyDescent="0.2">
      <c r="B197" s="199" t="s">
        <v>357</v>
      </c>
      <c r="C197" s="199" t="s">
        <v>358</v>
      </c>
      <c r="D197" s="200">
        <v>5027520</v>
      </c>
      <c r="E197" s="200">
        <v>5027520</v>
      </c>
      <c r="F197" s="200">
        <v>5027520</v>
      </c>
      <c r="G197" s="201" t="s">
        <v>441</v>
      </c>
      <c r="H197" s="200">
        <v>527076</v>
      </c>
      <c r="I197" s="201" t="s">
        <v>404</v>
      </c>
      <c r="J197" s="200">
        <v>4500444</v>
      </c>
      <c r="K197" s="200">
        <v>4500444</v>
      </c>
      <c r="L197" s="201" t="s">
        <v>439</v>
      </c>
      <c r="M197" s="201" t="s">
        <v>404</v>
      </c>
      <c r="N197" s="177">
        <f t="shared" si="8"/>
        <v>0.89516182929157917</v>
      </c>
      <c r="O197" s="94"/>
      <c r="P197" s="94"/>
      <c r="Q197" s="93"/>
    </row>
    <row r="198" spans="2:17" s="36" customFormat="1" x14ac:dyDescent="0.2">
      <c r="B198" s="199" t="s">
        <v>359</v>
      </c>
      <c r="C198" s="199" t="s">
        <v>360</v>
      </c>
      <c r="D198" s="200">
        <v>6284400</v>
      </c>
      <c r="E198" s="200">
        <v>6284400</v>
      </c>
      <c r="F198" s="200">
        <v>6284400</v>
      </c>
      <c r="G198" s="201" t="s">
        <v>441</v>
      </c>
      <c r="H198" s="200">
        <v>6284400</v>
      </c>
      <c r="I198" s="201" t="s">
        <v>404</v>
      </c>
      <c r="J198" s="201" t="s">
        <v>405</v>
      </c>
      <c r="K198" s="201" t="s">
        <v>405</v>
      </c>
      <c r="L198" s="201" t="s">
        <v>439</v>
      </c>
      <c r="M198" s="201" t="s">
        <v>404</v>
      </c>
      <c r="N198" s="177">
        <v>0</v>
      </c>
      <c r="O198" s="94"/>
      <c r="P198" s="94"/>
      <c r="Q198" s="93"/>
    </row>
    <row r="199" spans="2:17" s="36" customFormat="1" x14ac:dyDescent="0.2">
      <c r="B199" s="199" t="s">
        <v>361</v>
      </c>
      <c r="C199" s="199" t="s">
        <v>362</v>
      </c>
      <c r="D199" s="200">
        <v>8169720</v>
      </c>
      <c r="E199" s="200">
        <v>8169720</v>
      </c>
      <c r="F199" s="200">
        <v>8169720</v>
      </c>
      <c r="G199" s="201" t="s">
        <v>441</v>
      </c>
      <c r="H199" s="200">
        <v>8169720</v>
      </c>
      <c r="I199" s="201" t="s">
        <v>404</v>
      </c>
      <c r="J199" s="201" t="s">
        <v>405</v>
      </c>
      <c r="K199" s="201" t="s">
        <v>405</v>
      </c>
      <c r="L199" s="201" t="s">
        <v>439</v>
      </c>
      <c r="M199" s="201" t="s">
        <v>404</v>
      </c>
      <c r="N199" s="177">
        <v>0</v>
      </c>
      <c r="O199" s="94"/>
      <c r="P199" s="94"/>
      <c r="Q199" s="93"/>
    </row>
    <row r="200" spans="2:17" s="36" customFormat="1" x14ac:dyDescent="0.2">
      <c r="B200" s="199" t="s">
        <v>363</v>
      </c>
      <c r="C200" s="199" t="s">
        <v>379</v>
      </c>
      <c r="D200" s="200">
        <v>9677976</v>
      </c>
      <c r="E200" s="200">
        <v>9677976</v>
      </c>
      <c r="F200" s="200">
        <v>9677976</v>
      </c>
      <c r="G200" s="201" t="s">
        <v>441</v>
      </c>
      <c r="H200" s="200">
        <v>1023276</v>
      </c>
      <c r="I200" s="201" t="s">
        <v>404</v>
      </c>
      <c r="J200" s="200">
        <v>8654700</v>
      </c>
      <c r="K200" s="200">
        <v>8654700</v>
      </c>
      <c r="L200" s="201" t="s">
        <v>439</v>
      </c>
      <c r="M200" s="201" t="s">
        <v>404</v>
      </c>
      <c r="N200" s="177">
        <f t="shared" ref="N200:N210" si="12">+J200/E200</f>
        <v>0.89426756172984934</v>
      </c>
      <c r="O200" s="94"/>
      <c r="P200" s="94"/>
      <c r="Q200" s="93"/>
    </row>
    <row r="201" spans="2:17" s="36" customFormat="1" x14ac:dyDescent="0.2">
      <c r="B201" s="199" t="s">
        <v>364</v>
      </c>
      <c r="C201" s="199" t="s">
        <v>365</v>
      </c>
      <c r="D201" s="200">
        <v>18853200</v>
      </c>
      <c r="E201" s="200">
        <v>18853200</v>
      </c>
      <c r="F201" s="200">
        <v>18853200</v>
      </c>
      <c r="G201" s="201" t="s">
        <v>441</v>
      </c>
      <c r="H201" s="200">
        <v>18853200</v>
      </c>
      <c r="I201" s="201" t="s">
        <v>404</v>
      </c>
      <c r="J201" s="201" t="s">
        <v>405</v>
      </c>
      <c r="K201" s="201" t="s">
        <v>405</v>
      </c>
      <c r="L201" s="201" t="s">
        <v>439</v>
      </c>
      <c r="M201" s="201" t="s">
        <v>404</v>
      </c>
      <c r="N201" s="177">
        <v>0</v>
      </c>
      <c r="O201" s="94"/>
      <c r="P201" s="94"/>
      <c r="Q201" s="93"/>
    </row>
    <row r="202" spans="2:17" s="36" customFormat="1" x14ac:dyDescent="0.2">
      <c r="B202" s="199" t="s">
        <v>366</v>
      </c>
      <c r="C202" s="199" t="s">
        <v>380</v>
      </c>
      <c r="D202" s="200">
        <v>3252177</v>
      </c>
      <c r="E202" s="200">
        <v>3252177</v>
      </c>
      <c r="F202" s="200">
        <v>3252177</v>
      </c>
      <c r="G202" s="201" t="s">
        <v>441</v>
      </c>
      <c r="H202" s="200">
        <v>367277</v>
      </c>
      <c r="I202" s="201" t="s">
        <v>404</v>
      </c>
      <c r="J202" s="200">
        <v>2884900</v>
      </c>
      <c r="K202" s="200">
        <v>2884900</v>
      </c>
      <c r="L202" s="201" t="s">
        <v>439</v>
      </c>
      <c r="M202" s="201" t="s">
        <v>404</v>
      </c>
      <c r="N202" s="177">
        <f t="shared" si="12"/>
        <v>0.88706733981576036</v>
      </c>
      <c r="O202" s="94"/>
      <c r="P202" s="94"/>
      <c r="Q202" s="93"/>
    </row>
    <row r="203" spans="2:17" s="36" customFormat="1" x14ac:dyDescent="0.2">
      <c r="B203" s="199" t="s">
        <v>369</v>
      </c>
      <c r="C203" s="199" t="s">
        <v>381</v>
      </c>
      <c r="D203" s="200">
        <v>453734</v>
      </c>
      <c r="E203" s="200">
        <v>453734</v>
      </c>
      <c r="F203" s="200">
        <v>453734</v>
      </c>
      <c r="G203" s="201" t="s">
        <v>441</v>
      </c>
      <c r="H203" s="200">
        <v>20999</v>
      </c>
      <c r="I203" s="201" t="s">
        <v>404</v>
      </c>
      <c r="J203" s="200">
        <v>432735</v>
      </c>
      <c r="K203" s="200">
        <v>432735</v>
      </c>
      <c r="L203" s="201" t="s">
        <v>439</v>
      </c>
      <c r="M203" s="201" t="s">
        <v>404</v>
      </c>
      <c r="N203" s="177">
        <f t="shared" si="12"/>
        <v>0.95371958019456338</v>
      </c>
      <c r="O203" s="94"/>
      <c r="P203" s="94"/>
      <c r="Q203" s="93"/>
    </row>
    <row r="204" spans="2:17" s="36" customFormat="1" x14ac:dyDescent="0.2">
      <c r="B204" s="199" t="s">
        <v>370</v>
      </c>
      <c r="C204" s="199" t="s">
        <v>371</v>
      </c>
      <c r="D204" s="200">
        <v>492697</v>
      </c>
      <c r="E204" s="200">
        <v>492697</v>
      </c>
      <c r="F204" s="200">
        <v>492697</v>
      </c>
      <c r="G204" s="201" t="s">
        <v>441</v>
      </c>
      <c r="H204" s="200">
        <v>31113</v>
      </c>
      <c r="I204" s="201" t="s">
        <v>404</v>
      </c>
      <c r="J204" s="200">
        <v>461584</v>
      </c>
      <c r="K204" s="200">
        <v>461584</v>
      </c>
      <c r="L204" s="201" t="s">
        <v>439</v>
      </c>
      <c r="M204" s="201" t="s">
        <v>404</v>
      </c>
      <c r="N204" s="177">
        <f t="shared" si="12"/>
        <v>0.93685165527697556</v>
      </c>
      <c r="O204" s="94"/>
      <c r="P204" s="94"/>
      <c r="Q204" s="93"/>
    </row>
    <row r="205" spans="2:17" s="95" customFormat="1" ht="15" x14ac:dyDescent="0.25">
      <c r="B205" s="197" t="s">
        <v>392</v>
      </c>
      <c r="C205" s="197" t="s">
        <v>393</v>
      </c>
      <c r="D205" s="196">
        <v>315000000</v>
      </c>
      <c r="E205" s="196">
        <v>315000000</v>
      </c>
      <c r="F205" s="196">
        <v>97065000</v>
      </c>
      <c r="G205" s="198" t="s">
        <v>441</v>
      </c>
      <c r="H205" s="198" t="s">
        <v>405</v>
      </c>
      <c r="I205" s="198" t="s">
        <v>404</v>
      </c>
      <c r="J205" s="198" t="s">
        <v>405</v>
      </c>
      <c r="K205" s="198" t="s">
        <v>405</v>
      </c>
      <c r="L205" s="196">
        <v>315000000</v>
      </c>
      <c r="M205" s="196">
        <v>97065000</v>
      </c>
      <c r="N205" s="176">
        <v>0</v>
      </c>
      <c r="O205" s="28"/>
      <c r="P205" s="28"/>
      <c r="Q205" s="97"/>
    </row>
    <row r="206" spans="2:17" s="36" customFormat="1" x14ac:dyDescent="0.2">
      <c r="B206" s="199" t="s">
        <v>431</v>
      </c>
      <c r="C206" s="199" t="s">
        <v>432</v>
      </c>
      <c r="D206" s="200">
        <v>315000000</v>
      </c>
      <c r="E206" s="200">
        <v>315000000</v>
      </c>
      <c r="F206" s="200">
        <v>97065000</v>
      </c>
      <c r="G206" s="201" t="s">
        <v>441</v>
      </c>
      <c r="H206" s="201" t="s">
        <v>405</v>
      </c>
      <c r="I206" s="201" t="s">
        <v>404</v>
      </c>
      <c r="J206" s="201" t="s">
        <v>405</v>
      </c>
      <c r="K206" s="201" t="s">
        <v>405</v>
      </c>
      <c r="L206" s="200">
        <v>315000000</v>
      </c>
      <c r="M206" s="200">
        <v>97065000</v>
      </c>
      <c r="N206" s="177">
        <v>0</v>
      </c>
      <c r="O206" s="94"/>
      <c r="P206" s="94"/>
      <c r="Q206" s="93"/>
    </row>
    <row r="207" spans="2:17" s="36" customFormat="1" x14ac:dyDescent="0.2">
      <c r="B207" s="199" t="s">
        <v>433</v>
      </c>
      <c r="C207" s="199" t="s">
        <v>434</v>
      </c>
      <c r="D207" s="200">
        <v>315000000</v>
      </c>
      <c r="E207" s="200">
        <v>315000000</v>
      </c>
      <c r="F207" s="200">
        <v>97065000</v>
      </c>
      <c r="G207" s="201" t="s">
        <v>441</v>
      </c>
      <c r="H207" s="201" t="s">
        <v>405</v>
      </c>
      <c r="I207" s="201" t="s">
        <v>404</v>
      </c>
      <c r="J207" s="201" t="s">
        <v>405</v>
      </c>
      <c r="K207" s="201" t="s">
        <v>405</v>
      </c>
      <c r="L207" s="200">
        <v>315000000</v>
      </c>
      <c r="M207" s="200">
        <v>97065000</v>
      </c>
      <c r="N207" s="177">
        <v>0</v>
      </c>
      <c r="O207" s="94"/>
      <c r="P207" s="94"/>
      <c r="Q207" s="93"/>
    </row>
    <row r="208" spans="2:17" s="95" customFormat="1" ht="15" x14ac:dyDescent="0.25">
      <c r="B208" s="199"/>
      <c r="C208" s="199"/>
      <c r="D208" s="200"/>
      <c r="E208" s="200"/>
      <c r="F208" s="200"/>
      <c r="G208" s="201"/>
      <c r="H208" s="200"/>
      <c r="I208" s="201"/>
      <c r="J208" s="200"/>
      <c r="K208" s="200"/>
      <c r="L208" s="201"/>
      <c r="M208" s="201"/>
      <c r="N208" s="209" t="e">
        <f t="shared" si="12"/>
        <v>#DIV/0!</v>
      </c>
      <c r="Q208" s="104"/>
    </row>
    <row r="209" spans="2:17" s="95" customFormat="1" ht="15" x14ac:dyDescent="0.25">
      <c r="B209" s="197"/>
      <c r="C209" s="197"/>
      <c r="D209" s="196"/>
      <c r="E209" s="196"/>
      <c r="F209" s="196"/>
      <c r="G209" s="198"/>
      <c r="H209" s="198"/>
      <c r="I209" s="198"/>
      <c r="J209" s="196"/>
      <c r="K209" s="196"/>
      <c r="L209" s="198"/>
      <c r="M209" s="198"/>
      <c r="N209" s="209" t="e">
        <f t="shared" si="12"/>
        <v>#DIV/0!</v>
      </c>
      <c r="Q209" s="104"/>
    </row>
    <row r="210" spans="2:17" s="36" customFormat="1" ht="15.6" customHeight="1" x14ac:dyDescent="0.2">
      <c r="B210" s="199"/>
      <c r="C210" s="199"/>
      <c r="D210" s="200"/>
      <c r="E210" s="200"/>
      <c r="F210" s="200"/>
      <c r="G210" s="201"/>
      <c r="H210" s="201"/>
      <c r="I210" s="201"/>
      <c r="J210" s="200"/>
      <c r="K210" s="200"/>
      <c r="L210" s="201"/>
      <c r="M210" s="201"/>
      <c r="N210" s="210" t="e">
        <f t="shared" si="12"/>
        <v>#DIV/0!</v>
      </c>
      <c r="Q210" s="103"/>
    </row>
    <row r="211" spans="2:17" s="36" customFormat="1" ht="15.6" customHeight="1" x14ac:dyDescent="0.2">
      <c r="B211" s="199"/>
      <c r="C211" s="199"/>
      <c r="D211" s="200"/>
      <c r="E211" s="200"/>
      <c r="F211" s="200"/>
      <c r="G211" s="201"/>
      <c r="H211" s="201"/>
      <c r="I211" s="201"/>
      <c r="J211" s="200"/>
      <c r="K211" s="200"/>
      <c r="L211" s="201"/>
      <c r="M211" s="201"/>
      <c r="N211" s="178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78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78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78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78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78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78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78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78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78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78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14205718931</v>
      </c>
      <c r="D223" s="39">
        <f>+'749'!E158</f>
        <v>4837585297.4700003</v>
      </c>
      <c r="E223" s="24">
        <f>+C223-D223</f>
        <v>9368133633.5299988</v>
      </c>
      <c r="F223" s="46">
        <f t="shared" ref="F223:F228" si="13">+D223/C223</f>
        <v>0.34053787217437664</v>
      </c>
    </row>
    <row r="224" spans="2:17" x14ac:dyDescent="0.2">
      <c r="B224" s="37" t="s">
        <v>46</v>
      </c>
      <c r="C224" s="24">
        <f>+'751'!D141</f>
        <v>11047232533</v>
      </c>
      <c r="D224" s="36">
        <f>+'751'!E141</f>
        <v>3261914503.9699998</v>
      </c>
      <c r="E224" s="24">
        <f>+C224-D224</f>
        <v>7785318029.0300007</v>
      </c>
      <c r="F224" s="46">
        <f t="shared" si="13"/>
        <v>0.29526983289489883</v>
      </c>
    </row>
    <row r="225" spans="2:15" x14ac:dyDescent="0.2">
      <c r="B225" s="37" t="s">
        <v>47</v>
      </c>
      <c r="C225" s="24">
        <f>+'753'!D108</f>
        <v>2044890422</v>
      </c>
      <c r="D225" s="36">
        <f>+'753'!E108</f>
        <v>475022588.68999994</v>
      </c>
      <c r="E225" s="24">
        <f>+C225-D225</f>
        <v>1569867833.3099999</v>
      </c>
      <c r="F225" s="46">
        <f t="shared" si="13"/>
        <v>0.23229733171981179</v>
      </c>
    </row>
    <row r="226" spans="2:15" x14ac:dyDescent="0.2">
      <c r="B226" s="37" t="s">
        <v>48</v>
      </c>
      <c r="C226" s="24">
        <f>+'755'!D133</f>
        <v>4100007911</v>
      </c>
      <c r="D226" s="36">
        <f>+'755'!E133</f>
        <v>1263366556.52</v>
      </c>
      <c r="E226" s="24">
        <f>+C226-D226</f>
        <v>2836641354.48</v>
      </c>
      <c r="F226" s="46">
        <f t="shared" si="13"/>
        <v>0.30813758996183555</v>
      </c>
    </row>
    <row r="227" spans="2:15" x14ac:dyDescent="0.2">
      <c r="B227" s="37" t="s">
        <v>49</v>
      </c>
      <c r="C227" s="24">
        <f>+'758'!D119</f>
        <v>13697664985</v>
      </c>
      <c r="D227" s="36">
        <f>+'758'!E119</f>
        <v>5269436191.4099998</v>
      </c>
      <c r="E227" s="24">
        <f>+C227-D227</f>
        <v>8428228793.5900002</v>
      </c>
      <c r="F227" s="46">
        <f t="shared" si="13"/>
        <v>0.38469594614705782</v>
      </c>
    </row>
    <row r="228" spans="2:15" ht="16.5" thickBot="1" x14ac:dyDescent="0.3">
      <c r="B228" s="75" t="s">
        <v>10</v>
      </c>
      <c r="C228" s="75">
        <f>SUM(C223:C227)</f>
        <v>45095514782</v>
      </c>
      <c r="D228" s="75">
        <f>SUM(D223:D227)</f>
        <v>15107325138.059999</v>
      </c>
      <c r="E228" s="75">
        <f>SUM(E223:E227)</f>
        <v>29988189643.939999</v>
      </c>
      <c r="F228" s="76">
        <f t="shared" si="13"/>
        <v>0.33500726648961837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17" t="s">
        <v>35</v>
      </c>
      <c r="C231" s="217"/>
      <c r="D231" s="217"/>
      <c r="E231" s="217"/>
      <c r="F231" s="217"/>
      <c r="G231" s="174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4"/>
      <c r="O232" s="73"/>
    </row>
    <row r="233" spans="2:15" ht="15" thickTop="1" x14ac:dyDescent="0.2">
      <c r="B233" s="37" t="s">
        <v>45</v>
      </c>
      <c r="C233" s="24">
        <f>+'749'!D167</f>
        <v>10416208141</v>
      </c>
      <c r="D233" s="24">
        <f>+'749'!E167</f>
        <v>3526548147.1700001</v>
      </c>
      <c r="E233" s="24">
        <f>+C233-D233</f>
        <v>6889659993.8299999</v>
      </c>
      <c r="F233" s="46">
        <f t="shared" ref="F233:F238" si="14">+D233/C233</f>
        <v>0.33856352517466465</v>
      </c>
      <c r="G233" s="174"/>
      <c r="O233" s="73"/>
    </row>
    <row r="234" spans="2:15" x14ac:dyDescent="0.2">
      <c r="B234" s="37" t="s">
        <v>46</v>
      </c>
      <c r="C234" s="24">
        <f>+'751'!D151</f>
        <v>10055400915</v>
      </c>
      <c r="D234" s="24">
        <f>+'751'!E151</f>
        <v>3014370137.1699996</v>
      </c>
      <c r="E234" s="24">
        <f>+C234-D234</f>
        <v>7041030777.8299999</v>
      </c>
      <c r="F234" s="46">
        <f t="shared" si="14"/>
        <v>0.29977622599546044</v>
      </c>
      <c r="G234" s="174"/>
      <c r="O234" s="73"/>
    </row>
    <row r="235" spans="2:15" x14ac:dyDescent="0.2">
      <c r="B235" s="37" t="s">
        <v>47</v>
      </c>
      <c r="C235" s="24">
        <f>+'753'!D116</f>
        <v>1166869311</v>
      </c>
      <c r="D235" s="24">
        <f>+'753'!E116</f>
        <v>167955591.12</v>
      </c>
      <c r="E235" s="24">
        <f>+C235-D235</f>
        <v>998913719.88</v>
      </c>
      <c r="F235" s="46">
        <f t="shared" si="14"/>
        <v>0.14393693409938349</v>
      </c>
      <c r="G235" s="174"/>
      <c r="O235" s="73"/>
    </row>
    <row r="236" spans="2:15" x14ac:dyDescent="0.2">
      <c r="B236" s="37" t="s">
        <v>48</v>
      </c>
      <c r="C236" s="24">
        <f>+'755'!D143</f>
        <v>1080752881</v>
      </c>
      <c r="D236" s="24">
        <f>+'755'!E143</f>
        <v>208588607.69999999</v>
      </c>
      <c r="E236" s="24">
        <f>+C236-D236</f>
        <v>872164273.29999995</v>
      </c>
      <c r="F236" s="46">
        <f t="shared" si="14"/>
        <v>0.19300305496941811</v>
      </c>
      <c r="G236" s="174"/>
      <c r="O236" s="73"/>
    </row>
    <row r="237" spans="2:15" x14ac:dyDescent="0.2">
      <c r="B237" s="37" t="s">
        <v>49</v>
      </c>
      <c r="C237" s="24">
        <f>+'758'!D128</f>
        <v>10513644808</v>
      </c>
      <c r="D237" s="24">
        <f>+'758'!E128</f>
        <v>4165040537.1199999</v>
      </c>
      <c r="E237" s="24">
        <f>+C237-D237</f>
        <v>6348604270.8800001</v>
      </c>
      <c r="F237" s="46">
        <f t="shared" si="14"/>
        <v>0.39615572079729705</v>
      </c>
      <c r="G237" s="174"/>
      <c r="O237" s="73"/>
    </row>
    <row r="238" spans="2:15" ht="16.5" thickBot="1" x14ac:dyDescent="0.3">
      <c r="B238" s="78" t="s">
        <v>10</v>
      </c>
      <c r="C238" s="78">
        <f>SUM(C233:C237)</f>
        <v>33232876056</v>
      </c>
      <c r="D238" s="78">
        <f>SUM(D233:D237)</f>
        <v>11082503020.279999</v>
      </c>
      <c r="E238" s="78">
        <f>SUM(E233:E237)</f>
        <v>22150373035.719997</v>
      </c>
      <c r="F238" s="79">
        <f t="shared" si="14"/>
        <v>0.33348010571234077</v>
      </c>
      <c r="G238" s="174"/>
      <c r="O238" s="73"/>
    </row>
    <row r="239" spans="2:15" ht="15" thickTop="1" x14ac:dyDescent="0.2">
      <c r="B239" s="73"/>
      <c r="C239" s="73"/>
      <c r="D239" s="73"/>
      <c r="E239" s="73"/>
      <c r="F239" s="73"/>
      <c r="G239" s="174"/>
      <c r="O239" s="73"/>
    </row>
    <row r="240" spans="2:15" x14ac:dyDescent="0.2">
      <c r="B240" s="73"/>
      <c r="C240" s="73"/>
      <c r="D240" s="73"/>
      <c r="E240" s="73"/>
      <c r="F240" s="73"/>
      <c r="G240" s="174"/>
      <c r="O240" s="73"/>
    </row>
    <row r="241" spans="2:15" x14ac:dyDescent="0.2">
      <c r="B241" s="73"/>
      <c r="C241" s="73"/>
      <c r="D241" s="73"/>
      <c r="E241" s="73"/>
      <c r="F241" s="73"/>
      <c r="G241" s="174"/>
      <c r="O241" s="73"/>
    </row>
    <row r="242" spans="2:15" x14ac:dyDescent="0.2">
      <c r="B242" s="73"/>
      <c r="C242" s="73"/>
      <c r="D242" s="73"/>
      <c r="E242" s="73"/>
      <c r="F242" s="73"/>
      <c r="G242" s="174"/>
      <c r="O242" s="73"/>
    </row>
    <row r="243" spans="2:15" x14ac:dyDescent="0.2">
      <c r="B243" s="73"/>
      <c r="C243" s="73"/>
      <c r="D243" s="73"/>
      <c r="E243" s="73"/>
      <c r="F243" s="73"/>
      <c r="G243" s="174"/>
      <c r="O243" s="73"/>
    </row>
    <row r="244" spans="2:15" x14ac:dyDescent="0.2">
      <c r="B244" s="73"/>
      <c r="C244" s="73"/>
      <c r="D244" s="73"/>
      <c r="E244" s="73"/>
      <c r="F244" s="73"/>
      <c r="G244" s="174"/>
      <c r="O244" s="73"/>
    </row>
    <row r="245" spans="2:15" x14ac:dyDescent="0.2">
      <c r="B245" s="73"/>
      <c r="C245" s="73"/>
      <c r="D245" s="73"/>
      <c r="E245" s="73"/>
      <c r="F245" s="73"/>
      <c r="G245" s="174"/>
      <c r="O245" s="73"/>
    </row>
    <row r="246" spans="2:15" x14ac:dyDescent="0.2">
      <c r="B246" s="73"/>
      <c r="C246" s="73"/>
      <c r="D246" s="73"/>
      <c r="E246" s="73"/>
      <c r="F246" s="73"/>
      <c r="G246" s="174"/>
      <c r="O246" s="73"/>
    </row>
    <row r="247" spans="2:15" x14ac:dyDescent="0.2">
      <c r="B247" s="73"/>
      <c r="C247" s="73"/>
      <c r="D247" s="73"/>
      <c r="E247" s="73"/>
      <c r="F247" s="73"/>
      <c r="G247" s="174"/>
      <c r="O247" s="73"/>
    </row>
    <row r="248" spans="2:15" x14ac:dyDescent="0.2">
      <c r="B248" s="73"/>
      <c r="C248" s="73"/>
      <c r="D248" s="73"/>
      <c r="E248" s="73"/>
      <c r="F248" s="73"/>
      <c r="G248" s="174"/>
      <c r="O248" s="73"/>
    </row>
    <row r="249" spans="2:15" x14ac:dyDescent="0.2">
      <c r="B249" s="73"/>
      <c r="C249" s="73"/>
      <c r="D249" s="73"/>
      <c r="E249" s="73"/>
      <c r="F249" s="73"/>
      <c r="G249" s="174"/>
      <c r="O249" s="73"/>
    </row>
    <row r="250" spans="2:15" x14ac:dyDescent="0.2">
      <c r="B250" s="73"/>
      <c r="C250" s="73"/>
      <c r="D250" s="73"/>
      <c r="E250" s="73"/>
      <c r="F250" s="73"/>
      <c r="G250" s="174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4"/>
      <c r="O251" s="73"/>
    </row>
    <row r="252" spans="2:15" x14ac:dyDescent="0.2">
      <c r="B252" s="87" t="s">
        <v>45</v>
      </c>
      <c r="C252" s="88">
        <f>+F252/E252</f>
        <v>0.34053787217437664</v>
      </c>
      <c r="D252" s="88">
        <f>+(100%/12)*5</f>
        <v>0.41666666666666663</v>
      </c>
      <c r="E252" s="89">
        <f>+C223</f>
        <v>14205718931</v>
      </c>
      <c r="F252" s="89">
        <f t="shared" ref="E252:F256" si="15">+D223</f>
        <v>4837585297.4700003</v>
      </c>
      <c r="G252" s="174"/>
      <c r="O252" s="73"/>
    </row>
    <row r="253" spans="2:15" x14ac:dyDescent="0.2">
      <c r="B253" s="87" t="s">
        <v>46</v>
      </c>
      <c r="C253" s="88">
        <f>+F253/E253</f>
        <v>0.29526983289489883</v>
      </c>
      <c r="D253" s="88">
        <f t="shared" ref="D253:D256" si="16">+(100%/12)*5</f>
        <v>0.41666666666666663</v>
      </c>
      <c r="E253" s="89">
        <f t="shared" si="15"/>
        <v>11047232533</v>
      </c>
      <c r="F253" s="89">
        <f t="shared" si="15"/>
        <v>3261914503.9699998</v>
      </c>
      <c r="G253" s="174"/>
      <c r="O253" s="73"/>
    </row>
    <row r="254" spans="2:15" x14ac:dyDescent="0.2">
      <c r="B254" s="87" t="s">
        <v>47</v>
      </c>
      <c r="C254" s="88">
        <f>+F254/E254</f>
        <v>0.23229733171981179</v>
      </c>
      <c r="D254" s="88">
        <f t="shared" si="16"/>
        <v>0.41666666666666663</v>
      </c>
      <c r="E254" s="89">
        <f t="shared" si="15"/>
        <v>2044890422</v>
      </c>
      <c r="F254" s="89">
        <f t="shared" si="15"/>
        <v>475022588.68999994</v>
      </c>
      <c r="G254" s="174"/>
      <c r="O254" s="73"/>
    </row>
    <row r="255" spans="2:15" x14ac:dyDescent="0.2">
      <c r="B255" s="87" t="s">
        <v>48</v>
      </c>
      <c r="C255" s="88">
        <f>+F255/E255</f>
        <v>0.30813758996183555</v>
      </c>
      <c r="D255" s="88">
        <f t="shared" si="16"/>
        <v>0.41666666666666663</v>
      </c>
      <c r="E255" s="89">
        <f t="shared" si="15"/>
        <v>4100007911</v>
      </c>
      <c r="F255" s="89">
        <f t="shared" si="15"/>
        <v>1263366556.52</v>
      </c>
      <c r="G255" s="174"/>
      <c r="O255" s="73"/>
    </row>
    <row r="256" spans="2:15" x14ac:dyDescent="0.2">
      <c r="B256" s="87" t="s">
        <v>49</v>
      </c>
      <c r="C256" s="88">
        <f>+F256/E256</f>
        <v>0.38469594614705782</v>
      </c>
      <c r="D256" s="88">
        <f t="shared" si="16"/>
        <v>0.41666666666666663</v>
      </c>
      <c r="E256" s="89">
        <f t="shared" si="15"/>
        <v>13697664985</v>
      </c>
      <c r="F256" s="89">
        <f t="shared" si="15"/>
        <v>5269436191.4099998</v>
      </c>
      <c r="G256" s="174"/>
      <c r="O256" s="73"/>
    </row>
    <row r="257" spans="2:15" x14ac:dyDescent="0.2">
      <c r="B257" s="90"/>
      <c r="C257" s="90"/>
      <c r="D257" s="90"/>
      <c r="E257" s="90"/>
      <c r="F257" s="90"/>
      <c r="G257" s="174"/>
      <c r="O257" s="73"/>
    </row>
    <row r="258" spans="2:15" x14ac:dyDescent="0.2">
      <c r="B258" s="73"/>
      <c r="C258" s="73"/>
      <c r="D258" s="73"/>
      <c r="E258" s="73"/>
      <c r="F258" s="73"/>
      <c r="G258" s="174"/>
      <c r="O258" s="73"/>
    </row>
    <row r="259" spans="2:15" x14ac:dyDescent="0.2">
      <c r="B259" s="73"/>
      <c r="C259" s="73"/>
      <c r="D259" s="73"/>
      <c r="E259" s="73"/>
      <c r="F259" s="73"/>
      <c r="G259" s="174"/>
      <c r="O259" s="73"/>
    </row>
    <row r="260" spans="2:15" x14ac:dyDescent="0.2">
      <c r="B260" s="73"/>
      <c r="C260" s="73"/>
      <c r="D260" s="73"/>
      <c r="E260" s="73"/>
      <c r="F260" s="73"/>
      <c r="G260" s="174"/>
      <c r="O260" s="73"/>
    </row>
    <row r="261" spans="2:15" x14ac:dyDescent="0.2">
      <c r="B261" s="73"/>
      <c r="C261" s="73"/>
      <c r="D261" s="73"/>
      <c r="E261" s="73"/>
      <c r="F261" s="73"/>
      <c r="G261" s="174"/>
      <c r="O261" s="73"/>
    </row>
    <row r="262" spans="2:15" x14ac:dyDescent="0.2">
      <c r="B262" s="73"/>
      <c r="C262" s="73"/>
      <c r="D262" s="73"/>
      <c r="E262" s="73"/>
      <c r="F262" s="73"/>
      <c r="G262" s="174"/>
      <c r="O262" s="73"/>
    </row>
    <row r="263" spans="2:15" x14ac:dyDescent="0.2">
      <c r="B263" s="73"/>
      <c r="C263" s="73"/>
      <c r="D263" s="73"/>
      <c r="E263" s="73"/>
      <c r="F263" s="73"/>
      <c r="G263" s="174"/>
      <c r="O263" s="73"/>
    </row>
    <row r="264" spans="2:15" x14ac:dyDescent="0.2">
      <c r="B264" s="73"/>
      <c r="C264" s="73"/>
      <c r="D264" s="73"/>
      <c r="E264" s="73"/>
      <c r="F264" s="73"/>
      <c r="G264" s="174"/>
      <c r="O264" s="73"/>
    </row>
    <row r="265" spans="2:15" x14ac:dyDescent="0.2">
      <c r="B265" s="73"/>
      <c r="C265" s="73"/>
      <c r="D265" s="73"/>
      <c r="E265" s="73"/>
      <c r="F265" s="73"/>
      <c r="G265" s="174"/>
      <c r="O265" s="73"/>
    </row>
    <row r="266" spans="2:15" x14ac:dyDescent="0.2">
      <c r="B266" s="73"/>
      <c r="C266" s="73"/>
      <c r="D266" s="73"/>
      <c r="E266" s="73"/>
      <c r="F266" s="73"/>
      <c r="G266" s="174"/>
      <c r="O266" s="73"/>
    </row>
    <row r="267" spans="2:15" x14ac:dyDescent="0.2">
      <c r="B267" s="73"/>
      <c r="C267" s="73"/>
      <c r="D267" s="73"/>
      <c r="E267" s="73"/>
      <c r="F267" s="73"/>
      <c r="G267" s="174"/>
      <c r="O267" s="73"/>
    </row>
    <row r="268" spans="2:15" x14ac:dyDescent="0.2">
      <c r="B268" s="73"/>
      <c r="C268" s="73"/>
      <c r="D268" s="73"/>
      <c r="E268" s="73"/>
      <c r="F268" s="73"/>
      <c r="G268" s="174"/>
      <c r="O268" s="73"/>
    </row>
    <row r="269" spans="2:15" x14ac:dyDescent="0.2">
      <c r="B269" s="73"/>
      <c r="C269" s="73"/>
      <c r="D269" s="73"/>
      <c r="E269" s="73"/>
      <c r="F269" s="73"/>
      <c r="G269" s="174"/>
      <c r="O269" s="73"/>
    </row>
    <row r="270" spans="2:15" x14ac:dyDescent="0.2">
      <c r="B270" s="73"/>
      <c r="C270" s="73"/>
      <c r="D270" s="73"/>
      <c r="E270" s="73"/>
      <c r="F270" s="73"/>
      <c r="G270" s="174"/>
      <c r="O270" s="73"/>
    </row>
    <row r="271" spans="2:15" x14ac:dyDescent="0.2">
      <c r="B271" s="73"/>
      <c r="C271" s="73"/>
      <c r="D271" s="73"/>
      <c r="E271" s="73"/>
      <c r="F271" s="73"/>
      <c r="G271" s="174"/>
      <c r="O271" s="73"/>
    </row>
    <row r="272" spans="2:15" x14ac:dyDescent="0.2">
      <c r="B272" s="73"/>
      <c r="C272" s="73"/>
      <c r="D272" s="73"/>
      <c r="E272" s="73"/>
      <c r="F272" s="73"/>
      <c r="G272" s="174"/>
      <c r="O272" s="73"/>
    </row>
    <row r="273" spans="2:15" x14ac:dyDescent="0.2">
      <c r="B273" s="73"/>
      <c r="C273" s="73"/>
      <c r="D273" s="73"/>
      <c r="E273" s="73"/>
      <c r="F273" s="73"/>
      <c r="G273" s="174"/>
      <c r="O273" s="73"/>
    </row>
    <row r="274" spans="2:15" x14ac:dyDescent="0.2">
      <c r="B274" s="73"/>
      <c r="C274" s="73"/>
      <c r="D274" s="73"/>
      <c r="E274" s="73"/>
      <c r="F274" s="73"/>
      <c r="G274" s="174"/>
      <c r="O274" s="73"/>
    </row>
    <row r="275" spans="2:15" x14ac:dyDescent="0.2">
      <c r="B275" s="73"/>
      <c r="C275" s="73"/>
      <c r="D275" s="73"/>
      <c r="E275" s="73"/>
      <c r="F275" s="73"/>
      <c r="G275" s="174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E175" sqref="E175:E179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55"/>
    </row>
    <row r="2" spans="1:18" s="55" customFormat="1" x14ac:dyDescent="0.2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55"/>
    </row>
    <row r="3" spans="1:18" s="55" customFormat="1" x14ac:dyDescent="0.2">
      <c r="A3" s="221" t="s">
        <v>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55"/>
    </row>
    <row r="4" spans="1:18" s="17" customFormat="1" x14ac:dyDescent="0.2">
      <c r="A4" s="220" t="s">
        <v>443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154"/>
    </row>
    <row r="5" spans="1:18" s="55" customFormat="1" x14ac:dyDescent="0.2">
      <c r="B5" s="156"/>
      <c r="C5" s="18"/>
      <c r="D5" s="28"/>
      <c r="E5" s="18"/>
      <c r="F5" s="18"/>
      <c r="G5" s="18"/>
      <c r="H5" s="180"/>
      <c r="I5" s="180"/>
      <c r="J5" s="133"/>
      <c r="K5" s="180"/>
      <c r="L5" s="180"/>
      <c r="M5" s="180"/>
      <c r="N5" s="180"/>
      <c r="P5" s="28"/>
      <c r="Q5" s="18"/>
    </row>
    <row r="6" spans="1:18" s="126" customFormat="1" ht="38.25" customHeight="1" thickBot="1" x14ac:dyDescent="0.25">
      <c r="A6" s="157" t="s">
        <v>12</v>
      </c>
      <c r="B6" s="158" t="s">
        <v>395</v>
      </c>
      <c r="C6" s="159" t="s">
        <v>41</v>
      </c>
      <c r="D6" s="160" t="s">
        <v>40</v>
      </c>
      <c r="E6" s="160" t="s">
        <v>13</v>
      </c>
      <c r="F6" s="160" t="s">
        <v>14</v>
      </c>
      <c r="G6" s="160" t="s">
        <v>15</v>
      </c>
      <c r="H6" s="181" t="s">
        <v>16</v>
      </c>
      <c r="I6" s="181" t="s">
        <v>17</v>
      </c>
      <c r="J6" s="181" t="s">
        <v>18</v>
      </c>
      <c r="K6" s="181" t="s">
        <v>19</v>
      </c>
      <c r="L6" s="181" t="s">
        <v>20</v>
      </c>
      <c r="M6" s="181" t="s">
        <v>42</v>
      </c>
      <c r="N6" s="181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398</v>
      </c>
      <c r="B7" s="156" t="s">
        <v>396</v>
      </c>
      <c r="C7" s="17" t="s">
        <v>399</v>
      </c>
      <c r="D7" s="17" t="s">
        <v>399</v>
      </c>
      <c r="E7" s="182">
        <v>14525176958</v>
      </c>
      <c r="F7" s="182">
        <v>14205718931</v>
      </c>
      <c r="G7" s="182">
        <v>9827361673</v>
      </c>
      <c r="H7" s="182">
        <v>174904688.22999999</v>
      </c>
      <c r="I7" s="182">
        <v>2192871578</v>
      </c>
      <c r="J7" s="182">
        <v>36599177.009999998</v>
      </c>
      <c r="K7" s="183">
        <v>4837585297.4700003</v>
      </c>
      <c r="L7" s="182">
        <v>4770858828.3000002</v>
      </c>
      <c r="M7" s="182">
        <v>6963758190.29</v>
      </c>
      <c r="N7" s="182">
        <v>2585400932.29</v>
      </c>
      <c r="O7" s="23">
        <f>+K7/F7</f>
        <v>0.34053787217437664</v>
      </c>
      <c r="P7" s="18">
        <f>+P29+P79+P105+P115</f>
        <v>547349800</v>
      </c>
      <c r="Q7" s="18">
        <f>+Q29+Q79+Q105+Q115</f>
        <v>39873208.100000001</v>
      </c>
      <c r="R7" s="23">
        <f>+Q7/P7</f>
        <v>7.2847762253681281E-2</v>
      </c>
    </row>
    <row r="8" spans="1:18" s="92" customFormat="1" x14ac:dyDescent="0.2">
      <c r="A8" s="92" t="s">
        <v>398</v>
      </c>
      <c r="B8" s="106" t="s">
        <v>396</v>
      </c>
      <c r="C8" s="92" t="s">
        <v>54</v>
      </c>
      <c r="D8" s="92" t="s">
        <v>22</v>
      </c>
      <c r="E8" s="183">
        <v>3889863755</v>
      </c>
      <c r="F8" s="183">
        <v>3789510790</v>
      </c>
      <c r="G8" s="183">
        <v>3645566264</v>
      </c>
      <c r="H8" s="183">
        <v>0</v>
      </c>
      <c r="I8" s="183">
        <v>422084693</v>
      </c>
      <c r="J8" s="183">
        <v>0</v>
      </c>
      <c r="K8" s="183">
        <v>1311037150.3</v>
      </c>
      <c r="L8" s="183">
        <v>1311037150.3</v>
      </c>
      <c r="M8" s="183">
        <v>2056388946.7</v>
      </c>
      <c r="N8" s="183">
        <v>1912444420.7</v>
      </c>
      <c r="O8" s="23">
        <f t="shared" ref="O8:O71" si="0">+K8/F8</f>
        <v>0.34596474926516835</v>
      </c>
      <c r="P8" s="28"/>
      <c r="Q8" s="28"/>
      <c r="R8" s="97"/>
    </row>
    <row r="9" spans="1:18" s="96" customFormat="1" x14ac:dyDescent="0.2">
      <c r="A9" s="96" t="s">
        <v>398</v>
      </c>
      <c r="B9" s="110" t="s">
        <v>396</v>
      </c>
      <c r="C9" s="96" t="s">
        <v>55</v>
      </c>
      <c r="D9" s="96" t="s">
        <v>56</v>
      </c>
      <c r="E9" s="184">
        <v>1404441900</v>
      </c>
      <c r="F9" s="184">
        <v>1352293800</v>
      </c>
      <c r="G9" s="184">
        <v>1304057325</v>
      </c>
      <c r="H9" s="184">
        <v>0</v>
      </c>
      <c r="I9" s="184">
        <v>0</v>
      </c>
      <c r="J9" s="184">
        <v>0</v>
      </c>
      <c r="K9" s="184">
        <v>491277434.82999998</v>
      </c>
      <c r="L9" s="184">
        <v>491277434.82999998</v>
      </c>
      <c r="M9" s="184">
        <v>861016365.16999996</v>
      </c>
      <c r="N9" s="184">
        <v>812779890.16999996</v>
      </c>
      <c r="O9" s="93">
        <f t="shared" si="0"/>
        <v>0.36329193761740236</v>
      </c>
      <c r="P9" s="94"/>
      <c r="Q9" s="94"/>
      <c r="R9" s="93"/>
    </row>
    <row r="10" spans="1:18" s="96" customFormat="1" x14ac:dyDescent="0.2">
      <c r="A10" s="96" t="s">
        <v>398</v>
      </c>
      <c r="B10" s="110" t="s">
        <v>396</v>
      </c>
      <c r="C10" s="96" t="s">
        <v>57</v>
      </c>
      <c r="D10" s="96" t="s">
        <v>58</v>
      </c>
      <c r="E10" s="184">
        <v>1384441900</v>
      </c>
      <c r="F10" s="184">
        <v>1332293800</v>
      </c>
      <c r="G10" s="184">
        <v>1284057325</v>
      </c>
      <c r="H10" s="184">
        <v>0</v>
      </c>
      <c r="I10" s="184">
        <v>0</v>
      </c>
      <c r="J10" s="184">
        <v>0</v>
      </c>
      <c r="K10" s="184">
        <v>490526722.81</v>
      </c>
      <c r="L10" s="184">
        <v>490526722.81</v>
      </c>
      <c r="M10" s="184">
        <v>841767077.19000006</v>
      </c>
      <c r="N10" s="184">
        <v>793530602.19000006</v>
      </c>
      <c r="O10" s="93">
        <f t="shared" si="0"/>
        <v>0.36818209527808354</v>
      </c>
      <c r="P10" s="94"/>
      <c r="Q10" s="94"/>
      <c r="R10" s="93"/>
    </row>
    <row r="11" spans="1:18" s="96" customFormat="1" x14ac:dyDescent="0.2">
      <c r="A11" s="96" t="s">
        <v>398</v>
      </c>
      <c r="B11" s="110" t="s">
        <v>396</v>
      </c>
      <c r="C11" s="96" t="s">
        <v>59</v>
      </c>
      <c r="D11" s="96" t="s">
        <v>60</v>
      </c>
      <c r="E11" s="184">
        <v>20000000</v>
      </c>
      <c r="F11" s="184">
        <v>20000000</v>
      </c>
      <c r="G11" s="184">
        <v>20000000</v>
      </c>
      <c r="H11" s="184">
        <v>0</v>
      </c>
      <c r="I11" s="184">
        <v>0</v>
      </c>
      <c r="J11" s="184">
        <v>0</v>
      </c>
      <c r="K11" s="184">
        <v>750712.02</v>
      </c>
      <c r="L11" s="184">
        <v>750712.02</v>
      </c>
      <c r="M11" s="184">
        <v>19249287.98</v>
      </c>
      <c r="N11" s="184">
        <v>19249287.98</v>
      </c>
      <c r="O11" s="93">
        <f t="shared" si="0"/>
        <v>3.7535601000000002E-2</v>
      </c>
      <c r="P11" s="94"/>
      <c r="Q11" s="94"/>
      <c r="R11" s="93"/>
    </row>
    <row r="12" spans="1:18" s="96" customFormat="1" x14ac:dyDescent="0.2">
      <c r="A12" s="96" t="s">
        <v>398</v>
      </c>
      <c r="B12" s="110" t="s">
        <v>396</v>
      </c>
      <c r="C12" s="96" t="s">
        <v>61</v>
      </c>
      <c r="D12" s="96" t="s">
        <v>62</v>
      </c>
      <c r="E12" s="184">
        <v>51000000</v>
      </c>
      <c r="F12" s="184">
        <v>51000000</v>
      </c>
      <c r="G12" s="184">
        <v>35598999</v>
      </c>
      <c r="H12" s="184">
        <v>0</v>
      </c>
      <c r="I12" s="184">
        <v>0</v>
      </c>
      <c r="J12" s="184">
        <v>0</v>
      </c>
      <c r="K12" s="184">
        <v>7193590.1399999997</v>
      </c>
      <c r="L12" s="184">
        <v>7193590.1399999997</v>
      </c>
      <c r="M12" s="184">
        <v>43806409.859999999</v>
      </c>
      <c r="N12" s="184">
        <v>28405408.859999999</v>
      </c>
      <c r="O12" s="93">
        <f t="shared" si="0"/>
        <v>0.14105078705882351</v>
      </c>
      <c r="P12" s="94"/>
      <c r="Q12" s="94"/>
      <c r="R12" s="93"/>
    </row>
    <row r="13" spans="1:18" s="96" customFormat="1" x14ac:dyDescent="0.2">
      <c r="A13" s="96" t="s">
        <v>398</v>
      </c>
      <c r="B13" s="110" t="s">
        <v>396</v>
      </c>
      <c r="C13" s="96" t="s">
        <v>63</v>
      </c>
      <c r="D13" s="96" t="s">
        <v>64</v>
      </c>
      <c r="E13" s="184">
        <v>51000000</v>
      </c>
      <c r="F13" s="184">
        <v>51000000</v>
      </c>
      <c r="G13" s="184">
        <v>35598999</v>
      </c>
      <c r="H13" s="184">
        <v>0</v>
      </c>
      <c r="I13" s="184">
        <v>0</v>
      </c>
      <c r="J13" s="184">
        <v>0</v>
      </c>
      <c r="K13" s="184">
        <v>7193590.1399999997</v>
      </c>
      <c r="L13" s="184">
        <v>7193590.1399999997</v>
      </c>
      <c r="M13" s="184">
        <v>43806409.859999999</v>
      </c>
      <c r="N13" s="184">
        <v>28405408.859999999</v>
      </c>
      <c r="O13" s="93">
        <f t="shared" si="0"/>
        <v>0.14105078705882351</v>
      </c>
      <c r="P13" s="94"/>
      <c r="Q13" s="94"/>
      <c r="R13" s="93"/>
    </row>
    <row r="14" spans="1:18" s="96" customFormat="1" x14ac:dyDescent="0.2">
      <c r="A14" s="96" t="s">
        <v>398</v>
      </c>
      <c r="B14" s="110" t="s">
        <v>396</v>
      </c>
      <c r="C14" s="96" t="s">
        <v>65</v>
      </c>
      <c r="D14" s="96" t="s">
        <v>66</v>
      </c>
      <c r="E14" s="184">
        <v>1754627218</v>
      </c>
      <c r="F14" s="184">
        <v>1726752050</v>
      </c>
      <c r="G14" s="184">
        <v>1666067233</v>
      </c>
      <c r="H14" s="184">
        <v>0</v>
      </c>
      <c r="I14" s="184">
        <v>0</v>
      </c>
      <c r="J14" s="184">
        <v>0</v>
      </c>
      <c r="K14" s="184">
        <v>596817963.33000004</v>
      </c>
      <c r="L14" s="184">
        <v>596817963.33000004</v>
      </c>
      <c r="M14" s="184">
        <v>1129934086.6700001</v>
      </c>
      <c r="N14" s="184">
        <v>1069249269.67</v>
      </c>
      <c r="O14" s="93">
        <f t="shared" si="0"/>
        <v>0.34563037775458266</v>
      </c>
      <c r="P14" s="94"/>
      <c r="Q14" s="94"/>
      <c r="R14" s="93"/>
    </row>
    <row r="15" spans="1:18" s="96" customFormat="1" x14ac:dyDescent="0.2">
      <c r="A15" s="96" t="s">
        <v>398</v>
      </c>
      <c r="B15" s="110" t="s">
        <v>396</v>
      </c>
      <c r="C15" s="96" t="s">
        <v>67</v>
      </c>
      <c r="D15" s="96" t="s">
        <v>68</v>
      </c>
      <c r="E15" s="184">
        <v>467800000</v>
      </c>
      <c r="F15" s="184">
        <v>467800000</v>
      </c>
      <c r="G15" s="184">
        <v>444444429</v>
      </c>
      <c r="H15" s="184">
        <v>0</v>
      </c>
      <c r="I15" s="184">
        <v>0</v>
      </c>
      <c r="J15" s="184">
        <v>0</v>
      </c>
      <c r="K15" s="184">
        <v>149835250.49000001</v>
      </c>
      <c r="L15" s="184">
        <v>149835250.49000001</v>
      </c>
      <c r="M15" s="184">
        <v>317964749.50999999</v>
      </c>
      <c r="N15" s="184">
        <v>294609178.50999999</v>
      </c>
      <c r="O15" s="93">
        <f t="shared" si="0"/>
        <v>0.32029767099187689</v>
      </c>
      <c r="P15" s="94"/>
      <c r="Q15" s="94"/>
      <c r="R15" s="93"/>
    </row>
    <row r="16" spans="1:18" s="96" customFormat="1" x14ac:dyDescent="0.2">
      <c r="A16" s="96" t="s">
        <v>398</v>
      </c>
      <c r="B16" s="110" t="s">
        <v>396</v>
      </c>
      <c r="C16" s="96" t="s">
        <v>69</v>
      </c>
      <c r="D16" s="96" t="s">
        <v>70</v>
      </c>
      <c r="E16" s="184">
        <v>639637097</v>
      </c>
      <c r="F16" s="184">
        <v>621946360</v>
      </c>
      <c r="G16" s="184">
        <v>599505789</v>
      </c>
      <c r="H16" s="184">
        <v>0</v>
      </c>
      <c r="I16" s="184">
        <v>0</v>
      </c>
      <c r="J16" s="184">
        <v>0</v>
      </c>
      <c r="K16" s="184">
        <v>206884220.00999999</v>
      </c>
      <c r="L16" s="184">
        <v>206884220.00999999</v>
      </c>
      <c r="M16" s="184">
        <v>415062139.99000001</v>
      </c>
      <c r="N16" s="184">
        <v>392621568.99000001</v>
      </c>
      <c r="O16" s="93">
        <f t="shared" si="0"/>
        <v>0.33263997237639592</v>
      </c>
      <c r="P16" s="94"/>
      <c r="Q16" s="94"/>
      <c r="R16" s="93"/>
    </row>
    <row r="17" spans="1:18" s="96" customFormat="1" x14ac:dyDescent="0.2">
      <c r="A17" s="96" t="s">
        <v>398</v>
      </c>
      <c r="B17" s="110" t="s">
        <v>396</v>
      </c>
      <c r="C17" s="96" t="s">
        <v>73</v>
      </c>
      <c r="D17" s="96" t="s">
        <v>74</v>
      </c>
      <c r="E17" s="184">
        <v>214926847</v>
      </c>
      <c r="F17" s="184">
        <v>214926847</v>
      </c>
      <c r="G17" s="184">
        <v>207871090</v>
      </c>
      <c r="H17" s="184">
        <v>0</v>
      </c>
      <c r="I17" s="184">
        <v>0</v>
      </c>
      <c r="J17" s="184">
        <v>0</v>
      </c>
      <c r="K17" s="184">
        <v>188747844.94999999</v>
      </c>
      <c r="L17" s="184">
        <v>188747844.94999999</v>
      </c>
      <c r="M17" s="184">
        <v>26179002.050000001</v>
      </c>
      <c r="N17" s="184">
        <v>19123245.050000001</v>
      </c>
      <c r="O17" s="93">
        <f t="shared" si="0"/>
        <v>0.87819575629842084</v>
      </c>
      <c r="P17" s="94"/>
      <c r="Q17" s="94"/>
      <c r="R17" s="93"/>
    </row>
    <row r="18" spans="1:18" s="96" customFormat="1" x14ac:dyDescent="0.2">
      <c r="A18" s="96" t="s">
        <v>398</v>
      </c>
      <c r="B18" s="110" t="s">
        <v>396</v>
      </c>
      <c r="C18" s="96" t="s">
        <v>75</v>
      </c>
      <c r="D18" s="96" t="s">
        <v>76</v>
      </c>
      <c r="E18" s="184">
        <v>185500000</v>
      </c>
      <c r="F18" s="184">
        <v>184000000</v>
      </c>
      <c r="G18" s="184">
        <v>184000000</v>
      </c>
      <c r="H18" s="184">
        <v>0</v>
      </c>
      <c r="I18" s="184">
        <v>0</v>
      </c>
      <c r="J18" s="184">
        <v>0</v>
      </c>
      <c r="K18" s="184">
        <v>51350647.880000003</v>
      </c>
      <c r="L18" s="184">
        <v>51350647.880000003</v>
      </c>
      <c r="M18" s="184">
        <v>132649352.12</v>
      </c>
      <c r="N18" s="184">
        <v>132649352.12</v>
      </c>
      <c r="O18" s="93">
        <f t="shared" si="0"/>
        <v>0.27907960804347826</v>
      </c>
      <c r="P18" s="94"/>
      <c r="Q18" s="94"/>
      <c r="R18" s="93"/>
    </row>
    <row r="19" spans="1:18" s="96" customFormat="1" ht="14.1" customHeight="1" x14ac:dyDescent="0.2">
      <c r="A19" s="96" t="s">
        <v>398</v>
      </c>
      <c r="B19" s="110" t="s">
        <v>397</v>
      </c>
      <c r="C19" s="96" t="s">
        <v>71</v>
      </c>
      <c r="D19" s="96" t="s">
        <v>72</v>
      </c>
      <c r="E19" s="184">
        <v>246763274</v>
      </c>
      <c r="F19" s="184">
        <v>238078843</v>
      </c>
      <c r="G19" s="184">
        <v>230245925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238078843</v>
      </c>
      <c r="N19" s="184">
        <v>230245925</v>
      </c>
      <c r="O19" s="93">
        <v>0</v>
      </c>
      <c r="P19" s="94"/>
      <c r="Q19" s="94"/>
      <c r="R19" s="93"/>
    </row>
    <row r="20" spans="1:18" s="96" customFormat="1" x14ac:dyDescent="0.2">
      <c r="A20" s="96" t="s">
        <v>398</v>
      </c>
      <c r="B20" s="110" t="s">
        <v>396</v>
      </c>
      <c r="C20" s="96" t="s">
        <v>77</v>
      </c>
      <c r="D20" s="96" t="s">
        <v>78</v>
      </c>
      <c r="E20" s="184">
        <v>289897319</v>
      </c>
      <c r="F20" s="184">
        <v>279732470</v>
      </c>
      <c r="G20" s="184">
        <v>269876353</v>
      </c>
      <c r="H20" s="184">
        <v>0</v>
      </c>
      <c r="I20" s="184">
        <v>161666727.21000001</v>
      </c>
      <c r="J20" s="184">
        <v>0</v>
      </c>
      <c r="K20" s="184">
        <v>108209625.79000001</v>
      </c>
      <c r="L20" s="184">
        <v>108209625.79000001</v>
      </c>
      <c r="M20" s="184">
        <v>9856117</v>
      </c>
      <c r="N20" s="184">
        <v>0</v>
      </c>
      <c r="O20" s="93">
        <f t="shared" si="0"/>
        <v>0.38683255393984117</v>
      </c>
      <c r="P20" s="94"/>
      <c r="Q20" s="94"/>
      <c r="R20" s="93"/>
    </row>
    <row r="21" spans="1:18" s="96" customFormat="1" x14ac:dyDescent="0.2">
      <c r="A21" s="96" t="s">
        <v>398</v>
      </c>
      <c r="B21" s="110" t="s">
        <v>396</v>
      </c>
      <c r="C21" s="96" t="s">
        <v>79</v>
      </c>
      <c r="D21" s="96" t="s">
        <v>407</v>
      </c>
      <c r="E21" s="184">
        <v>275030790</v>
      </c>
      <c r="F21" s="184">
        <v>265387215</v>
      </c>
      <c r="G21" s="184">
        <v>256036540</v>
      </c>
      <c r="H21" s="184">
        <v>0</v>
      </c>
      <c r="I21" s="184">
        <v>153373256.21000001</v>
      </c>
      <c r="J21" s="184">
        <v>0</v>
      </c>
      <c r="K21" s="184">
        <v>102663283.79000001</v>
      </c>
      <c r="L21" s="184">
        <v>102663283.79000001</v>
      </c>
      <c r="M21" s="184">
        <v>9350675</v>
      </c>
      <c r="N21" s="184">
        <v>0</v>
      </c>
      <c r="O21" s="93">
        <f t="shared" si="0"/>
        <v>0.38684336692707677</v>
      </c>
      <c r="P21" s="94"/>
      <c r="Q21" s="94"/>
      <c r="R21" s="93"/>
    </row>
    <row r="22" spans="1:18" s="96" customFormat="1" x14ac:dyDescent="0.2">
      <c r="A22" s="96" t="s">
        <v>398</v>
      </c>
      <c r="B22" s="110" t="s">
        <v>396</v>
      </c>
      <c r="C22" s="96" t="s">
        <v>84</v>
      </c>
      <c r="D22" s="96" t="s">
        <v>376</v>
      </c>
      <c r="E22" s="184">
        <v>14866529</v>
      </c>
      <c r="F22" s="184">
        <v>14345255</v>
      </c>
      <c r="G22" s="184">
        <v>13839813</v>
      </c>
      <c r="H22" s="184">
        <v>0</v>
      </c>
      <c r="I22" s="184">
        <v>8293471</v>
      </c>
      <c r="J22" s="184">
        <v>0</v>
      </c>
      <c r="K22" s="184">
        <v>5546342</v>
      </c>
      <c r="L22" s="184">
        <v>5546342</v>
      </c>
      <c r="M22" s="184">
        <v>505442</v>
      </c>
      <c r="N22" s="184">
        <v>0</v>
      </c>
      <c r="O22" s="93">
        <f t="shared" si="0"/>
        <v>0.38663251367786772</v>
      </c>
      <c r="P22" s="94"/>
      <c r="Q22" s="94"/>
      <c r="R22" s="93"/>
    </row>
    <row r="23" spans="1:18" s="96" customFormat="1" x14ac:dyDescent="0.2">
      <c r="A23" s="96" t="s">
        <v>398</v>
      </c>
      <c r="B23" s="110" t="s">
        <v>396</v>
      </c>
      <c r="C23" s="96" t="s">
        <v>89</v>
      </c>
      <c r="D23" s="96" t="s">
        <v>90</v>
      </c>
      <c r="E23" s="184">
        <v>389897318</v>
      </c>
      <c r="F23" s="184">
        <v>379732470</v>
      </c>
      <c r="G23" s="184">
        <v>369966354</v>
      </c>
      <c r="H23" s="184">
        <v>0</v>
      </c>
      <c r="I23" s="184">
        <v>260417965.78999999</v>
      </c>
      <c r="J23" s="184">
        <v>0</v>
      </c>
      <c r="K23" s="184">
        <v>107538536.20999999</v>
      </c>
      <c r="L23" s="184">
        <v>107538536.20999999</v>
      </c>
      <c r="M23" s="184">
        <v>11775968</v>
      </c>
      <c r="N23" s="184">
        <v>2009852</v>
      </c>
      <c r="O23" s="93">
        <f t="shared" si="0"/>
        <v>0.28319552502318274</v>
      </c>
      <c r="P23" s="94"/>
      <c r="Q23" s="94"/>
      <c r="R23" s="93"/>
    </row>
    <row r="24" spans="1:18" s="96" customFormat="1" x14ac:dyDescent="0.2">
      <c r="A24" s="96" t="s">
        <v>398</v>
      </c>
      <c r="B24" s="110" t="s">
        <v>396</v>
      </c>
      <c r="C24" s="96" t="s">
        <v>91</v>
      </c>
      <c r="D24" s="96" t="s">
        <v>408</v>
      </c>
      <c r="E24" s="184">
        <v>156098556</v>
      </c>
      <c r="F24" s="184">
        <v>150625176</v>
      </c>
      <c r="G24" s="184">
        <v>145318036</v>
      </c>
      <c r="H24" s="184">
        <v>0</v>
      </c>
      <c r="I24" s="184">
        <v>87711833.420000002</v>
      </c>
      <c r="J24" s="184">
        <v>0</v>
      </c>
      <c r="K24" s="184">
        <v>57606202.579999998</v>
      </c>
      <c r="L24" s="184">
        <v>57606202.579999998</v>
      </c>
      <c r="M24" s="184">
        <v>5307140</v>
      </c>
      <c r="N24" s="184">
        <v>0</v>
      </c>
      <c r="O24" s="93">
        <f t="shared" si="0"/>
        <v>0.38244737108224192</v>
      </c>
      <c r="P24" s="94"/>
      <c r="Q24" s="94"/>
      <c r="R24" s="93"/>
    </row>
    <row r="25" spans="1:18" s="96" customFormat="1" x14ac:dyDescent="0.2">
      <c r="A25" s="96" t="s">
        <v>398</v>
      </c>
      <c r="B25" s="110" t="s">
        <v>396</v>
      </c>
      <c r="C25" s="96" t="s">
        <v>96</v>
      </c>
      <c r="D25" s="96" t="s">
        <v>409</v>
      </c>
      <c r="E25" s="184">
        <v>44599587</v>
      </c>
      <c r="F25" s="184">
        <v>43035764</v>
      </c>
      <c r="G25" s="184">
        <v>41609439</v>
      </c>
      <c r="H25" s="184">
        <v>0</v>
      </c>
      <c r="I25" s="184">
        <v>22945256.370000001</v>
      </c>
      <c r="J25" s="184">
        <v>0</v>
      </c>
      <c r="K25" s="184">
        <v>16654330.630000001</v>
      </c>
      <c r="L25" s="184">
        <v>16654330.630000001</v>
      </c>
      <c r="M25" s="184">
        <v>3436177</v>
      </c>
      <c r="N25" s="184">
        <v>2009852</v>
      </c>
      <c r="O25" s="93">
        <f t="shared" si="0"/>
        <v>0.38698814850829649</v>
      </c>
      <c r="P25" s="94"/>
      <c r="Q25" s="94"/>
      <c r="R25" s="93"/>
    </row>
    <row r="26" spans="1:18" s="96" customFormat="1" x14ac:dyDescent="0.2">
      <c r="A26" s="96" t="s">
        <v>398</v>
      </c>
      <c r="B26" s="110" t="s">
        <v>396</v>
      </c>
      <c r="C26" s="96" t="s">
        <v>101</v>
      </c>
      <c r="D26" s="96" t="s">
        <v>410</v>
      </c>
      <c r="E26" s="184">
        <v>89199175</v>
      </c>
      <c r="F26" s="184">
        <v>86071530</v>
      </c>
      <c r="G26" s="184">
        <v>83038879</v>
      </c>
      <c r="H26" s="184">
        <v>0</v>
      </c>
      <c r="I26" s="184">
        <v>49760876</v>
      </c>
      <c r="J26" s="184">
        <v>0</v>
      </c>
      <c r="K26" s="184">
        <v>33278003</v>
      </c>
      <c r="L26" s="184">
        <v>33278003</v>
      </c>
      <c r="M26" s="184">
        <v>3032651</v>
      </c>
      <c r="N26" s="184">
        <v>0</v>
      </c>
      <c r="O26" s="93">
        <f t="shared" si="0"/>
        <v>0.38663194438393278</v>
      </c>
      <c r="P26" s="94"/>
      <c r="Q26" s="94"/>
      <c r="R26" s="93"/>
    </row>
    <row r="27" spans="1:18" s="96" customFormat="1" x14ac:dyDescent="0.2">
      <c r="A27" s="96" t="s">
        <v>398</v>
      </c>
      <c r="B27" s="110" t="s">
        <v>396</v>
      </c>
      <c r="C27" s="96" t="s">
        <v>106</v>
      </c>
      <c r="D27" s="96" t="s">
        <v>107</v>
      </c>
      <c r="E27" s="184">
        <v>100000000</v>
      </c>
      <c r="F27" s="184">
        <v>100000000</v>
      </c>
      <c r="G27" s="184">
        <v>100000000</v>
      </c>
      <c r="H27" s="184">
        <v>0</v>
      </c>
      <c r="I27" s="184">
        <v>100000000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93">
        <f t="shared" si="0"/>
        <v>0</v>
      </c>
      <c r="P27" s="94"/>
      <c r="Q27" s="94"/>
      <c r="R27" s="93"/>
    </row>
    <row r="28" spans="1:18" s="92" customFormat="1" x14ac:dyDescent="0.2">
      <c r="A28" s="92" t="s">
        <v>398</v>
      </c>
      <c r="B28" s="106" t="s">
        <v>396</v>
      </c>
      <c r="C28" s="92" t="s">
        <v>108</v>
      </c>
      <c r="D28" s="92" t="s">
        <v>109</v>
      </c>
      <c r="E28" s="183">
        <v>3232035256</v>
      </c>
      <c r="F28" s="183">
        <v>3112035256</v>
      </c>
      <c r="G28" s="183">
        <v>1858322217</v>
      </c>
      <c r="H28" s="183">
        <v>138905199.37</v>
      </c>
      <c r="I28" s="183">
        <v>774279058.84000003</v>
      </c>
      <c r="J28" s="183">
        <v>30438464.219999999</v>
      </c>
      <c r="K28" s="183">
        <v>498079338.63999999</v>
      </c>
      <c r="L28" s="183">
        <v>431352869.47000003</v>
      </c>
      <c r="M28" s="183">
        <v>1670333194.9300001</v>
      </c>
      <c r="N28" s="183">
        <v>416620155.93000001</v>
      </c>
      <c r="O28" s="97">
        <v>0</v>
      </c>
      <c r="P28" s="28"/>
      <c r="Q28" s="28"/>
      <c r="R28" s="97"/>
    </row>
    <row r="29" spans="1:18" s="96" customFormat="1" x14ac:dyDescent="0.2">
      <c r="A29" s="96" t="s">
        <v>398</v>
      </c>
      <c r="B29" s="110" t="s">
        <v>396</v>
      </c>
      <c r="C29" s="96" t="s">
        <v>110</v>
      </c>
      <c r="D29" s="96" t="s">
        <v>111</v>
      </c>
      <c r="E29" s="184">
        <v>462829800</v>
      </c>
      <c r="F29" s="184">
        <v>462829800</v>
      </c>
      <c r="G29" s="184">
        <v>228714900</v>
      </c>
      <c r="H29" s="184">
        <v>0</v>
      </c>
      <c r="I29" s="184">
        <v>83693941.560000002</v>
      </c>
      <c r="J29" s="184">
        <v>2019510.36</v>
      </c>
      <c r="K29" s="184">
        <v>14818211.699999999</v>
      </c>
      <c r="L29" s="184">
        <v>14818211.699999999</v>
      </c>
      <c r="M29" s="184">
        <v>362298136.38</v>
      </c>
      <c r="N29" s="184">
        <v>128183236.38</v>
      </c>
      <c r="O29" s="93">
        <f t="shared" si="0"/>
        <v>3.2016546255232481E-2</v>
      </c>
      <c r="P29" s="94">
        <f t="shared" ref="P29:P92" si="1">+F29</f>
        <v>462829800</v>
      </c>
      <c r="Q29" s="94">
        <f t="shared" ref="Q29:Q92" si="2">+K29</f>
        <v>14818211.699999999</v>
      </c>
      <c r="R29" s="93">
        <f t="shared" ref="R29:R92" si="3">+Q29/P29</f>
        <v>3.2016546255232481E-2</v>
      </c>
    </row>
    <row r="30" spans="1:18" s="96" customFormat="1" x14ac:dyDescent="0.2">
      <c r="A30" s="96" t="s">
        <v>398</v>
      </c>
      <c r="B30" s="110" t="s">
        <v>396</v>
      </c>
      <c r="C30" s="96" t="s">
        <v>114</v>
      </c>
      <c r="D30" s="96" t="s">
        <v>115</v>
      </c>
      <c r="E30" s="184">
        <v>220000000</v>
      </c>
      <c r="F30" s="184">
        <v>220000000</v>
      </c>
      <c r="G30" s="184">
        <v>82800000</v>
      </c>
      <c r="H30" s="184">
        <v>0</v>
      </c>
      <c r="I30" s="184">
        <v>40800000</v>
      </c>
      <c r="J30" s="184">
        <v>0</v>
      </c>
      <c r="K30" s="184">
        <v>0</v>
      </c>
      <c r="L30" s="184">
        <v>0</v>
      </c>
      <c r="M30" s="184">
        <v>179200000</v>
      </c>
      <c r="N30" s="184">
        <v>42000000</v>
      </c>
      <c r="O30" s="93">
        <f t="shared" si="0"/>
        <v>0</v>
      </c>
      <c r="P30" s="94">
        <f t="shared" si="1"/>
        <v>220000000</v>
      </c>
      <c r="Q30" s="94">
        <f t="shared" si="2"/>
        <v>0</v>
      </c>
      <c r="R30" s="93">
        <f t="shared" si="3"/>
        <v>0</v>
      </c>
    </row>
    <row r="31" spans="1:18" s="96" customFormat="1" x14ac:dyDescent="0.2">
      <c r="A31" s="96" t="s">
        <v>398</v>
      </c>
      <c r="B31" s="110" t="s">
        <v>396</v>
      </c>
      <c r="C31" s="96" t="s">
        <v>116</v>
      </c>
      <c r="D31" s="96" t="s">
        <v>117</v>
      </c>
      <c r="E31" s="184">
        <v>53829800</v>
      </c>
      <c r="F31" s="184">
        <v>53829800</v>
      </c>
      <c r="G31" s="184">
        <v>26914900</v>
      </c>
      <c r="H31" s="184">
        <v>0</v>
      </c>
      <c r="I31" s="184">
        <v>0</v>
      </c>
      <c r="J31" s="184">
        <v>0</v>
      </c>
      <c r="K31" s="184">
        <v>4497174</v>
      </c>
      <c r="L31" s="184">
        <v>4497174</v>
      </c>
      <c r="M31" s="184">
        <v>49332626</v>
      </c>
      <c r="N31" s="184">
        <v>22417726</v>
      </c>
      <c r="O31" s="93">
        <f t="shared" si="0"/>
        <v>8.3544319317552726E-2</v>
      </c>
      <c r="P31" s="94">
        <f t="shared" si="1"/>
        <v>53829800</v>
      </c>
      <c r="Q31" s="94">
        <f t="shared" si="2"/>
        <v>4497174</v>
      </c>
      <c r="R31" s="93">
        <f t="shared" si="3"/>
        <v>8.3544319317552726E-2</v>
      </c>
    </row>
    <row r="32" spans="1:18" s="96" customFormat="1" x14ac:dyDescent="0.2">
      <c r="A32" s="96" t="s">
        <v>398</v>
      </c>
      <c r="B32" s="110" t="s">
        <v>396</v>
      </c>
      <c r="C32" s="96" t="s">
        <v>118</v>
      </c>
      <c r="D32" s="96" t="s">
        <v>119</v>
      </c>
      <c r="E32" s="184">
        <v>189000000</v>
      </c>
      <c r="F32" s="184">
        <v>189000000</v>
      </c>
      <c r="G32" s="184">
        <v>119000000</v>
      </c>
      <c r="H32" s="184">
        <v>0</v>
      </c>
      <c r="I32" s="184">
        <v>42893941.560000002</v>
      </c>
      <c r="J32" s="184">
        <v>2019510.36</v>
      </c>
      <c r="K32" s="184">
        <v>10321037.699999999</v>
      </c>
      <c r="L32" s="184">
        <v>10321037.699999999</v>
      </c>
      <c r="M32" s="184">
        <v>133765510.38</v>
      </c>
      <c r="N32" s="184">
        <v>63765510.380000003</v>
      </c>
      <c r="O32" s="93">
        <f t="shared" si="0"/>
        <v>5.4608665079365078E-2</v>
      </c>
      <c r="P32" s="94">
        <f t="shared" si="1"/>
        <v>189000000</v>
      </c>
      <c r="Q32" s="94">
        <f t="shared" si="2"/>
        <v>10321037.699999999</v>
      </c>
      <c r="R32" s="93">
        <f t="shared" si="3"/>
        <v>5.4608665079365078E-2</v>
      </c>
    </row>
    <row r="33" spans="1:18" s="96" customFormat="1" x14ac:dyDescent="0.2">
      <c r="A33" s="96" t="s">
        <v>398</v>
      </c>
      <c r="B33" s="110" t="s">
        <v>396</v>
      </c>
      <c r="C33" s="96" t="s">
        <v>120</v>
      </c>
      <c r="D33" s="96" t="s">
        <v>121</v>
      </c>
      <c r="E33" s="184">
        <v>225885009</v>
      </c>
      <c r="F33" s="184">
        <v>225885009</v>
      </c>
      <c r="G33" s="184">
        <v>122942507</v>
      </c>
      <c r="H33" s="184">
        <v>0</v>
      </c>
      <c r="I33" s="184">
        <v>21162870.460000001</v>
      </c>
      <c r="J33" s="184">
        <v>0</v>
      </c>
      <c r="K33" s="184">
        <v>75692544.890000001</v>
      </c>
      <c r="L33" s="184">
        <v>75692544.890000001</v>
      </c>
      <c r="M33" s="184">
        <v>129029593.65000001</v>
      </c>
      <c r="N33" s="184">
        <v>26087091.649999999</v>
      </c>
      <c r="O33" s="93">
        <f t="shared" si="0"/>
        <v>0.33509326371454778</v>
      </c>
      <c r="P33" s="94">
        <f t="shared" si="1"/>
        <v>225885009</v>
      </c>
      <c r="Q33" s="94">
        <f t="shared" si="2"/>
        <v>75692544.890000001</v>
      </c>
      <c r="R33" s="93">
        <f t="shared" si="3"/>
        <v>0.33509326371454778</v>
      </c>
    </row>
    <row r="34" spans="1:18" s="96" customFormat="1" x14ac:dyDescent="0.2">
      <c r="A34" s="96" t="s">
        <v>398</v>
      </c>
      <c r="B34" s="110" t="s">
        <v>396</v>
      </c>
      <c r="C34" s="96" t="s">
        <v>122</v>
      </c>
      <c r="D34" s="96" t="s">
        <v>123</v>
      </c>
      <c r="E34" s="184">
        <v>84255809</v>
      </c>
      <c r="F34" s="184">
        <v>84255809</v>
      </c>
      <c r="G34" s="184">
        <v>42127906</v>
      </c>
      <c r="H34" s="184">
        <v>0</v>
      </c>
      <c r="I34" s="184">
        <v>3113380</v>
      </c>
      <c r="J34" s="184">
        <v>0</v>
      </c>
      <c r="K34" s="184">
        <v>17950573</v>
      </c>
      <c r="L34" s="184">
        <v>17950573</v>
      </c>
      <c r="M34" s="184">
        <v>63191856</v>
      </c>
      <c r="N34" s="184">
        <v>21063953</v>
      </c>
      <c r="O34" s="93">
        <f t="shared" si="0"/>
        <v>0.21304849141024804</v>
      </c>
      <c r="P34" s="94">
        <f t="shared" si="1"/>
        <v>84255809</v>
      </c>
      <c r="Q34" s="94">
        <f t="shared" si="2"/>
        <v>17950573</v>
      </c>
      <c r="R34" s="93">
        <f t="shared" si="3"/>
        <v>0.21304849141024804</v>
      </c>
    </row>
    <row r="35" spans="1:18" s="96" customFormat="1" x14ac:dyDescent="0.2">
      <c r="A35" s="96" t="s">
        <v>398</v>
      </c>
      <c r="B35" s="110" t="s">
        <v>396</v>
      </c>
      <c r="C35" s="96" t="s">
        <v>124</v>
      </c>
      <c r="D35" s="96" t="s">
        <v>125</v>
      </c>
      <c r="E35" s="184">
        <v>36807687</v>
      </c>
      <c r="F35" s="184">
        <v>36807687</v>
      </c>
      <c r="G35" s="184">
        <v>18403845</v>
      </c>
      <c r="H35" s="184">
        <v>0</v>
      </c>
      <c r="I35" s="184">
        <v>6913514.0999999996</v>
      </c>
      <c r="J35" s="184">
        <v>0</v>
      </c>
      <c r="K35" s="184">
        <v>11490330.9</v>
      </c>
      <c r="L35" s="184">
        <v>11490330.9</v>
      </c>
      <c r="M35" s="184">
        <v>18403842</v>
      </c>
      <c r="N35" s="184">
        <v>0</v>
      </c>
      <c r="O35" s="93">
        <f t="shared" si="0"/>
        <v>0.31217204438844526</v>
      </c>
      <c r="P35" s="94">
        <f t="shared" si="1"/>
        <v>36807687</v>
      </c>
      <c r="Q35" s="94">
        <f t="shared" si="2"/>
        <v>11490330.9</v>
      </c>
      <c r="R35" s="93">
        <f t="shared" si="3"/>
        <v>0.31217204438844526</v>
      </c>
    </row>
    <row r="36" spans="1:18" s="96" customFormat="1" x14ac:dyDescent="0.2">
      <c r="A36" s="96" t="s">
        <v>398</v>
      </c>
      <c r="B36" s="110" t="s">
        <v>396</v>
      </c>
      <c r="C36" s="96" t="s">
        <v>126</v>
      </c>
      <c r="D36" s="96" t="s">
        <v>127</v>
      </c>
      <c r="E36" s="184">
        <v>68250</v>
      </c>
      <c r="F36" s="184">
        <v>68250</v>
      </c>
      <c r="G36" s="184">
        <v>34124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68250</v>
      </c>
      <c r="N36" s="184">
        <v>34124</v>
      </c>
      <c r="O36" s="93">
        <f t="shared" si="0"/>
        <v>0</v>
      </c>
      <c r="P36" s="94">
        <f t="shared" si="1"/>
        <v>68250</v>
      </c>
      <c r="Q36" s="94">
        <f t="shared" si="2"/>
        <v>0</v>
      </c>
      <c r="R36" s="93">
        <f t="shared" si="3"/>
        <v>0</v>
      </c>
    </row>
    <row r="37" spans="1:18" s="96" customFormat="1" x14ac:dyDescent="0.2">
      <c r="A37" s="96" t="s">
        <v>398</v>
      </c>
      <c r="B37" s="110" t="s">
        <v>396</v>
      </c>
      <c r="C37" s="96" t="s">
        <v>128</v>
      </c>
      <c r="D37" s="96" t="s">
        <v>129</v>
      </c>
      <c r="E37" s="184">
        <v>87953250</v>
      </c>
      <c r="F37" s="184">
        <v>87953250</v>
      </c>
      <c r="G37" s="184">
        <v>53976624</v>
      </c>
      <c r="H37" s="184">
        <v>0</v>
      </c>
      <c r="I37" s="184">
        <v>6631666.3600000003</v>
      </c>
      <c r="J37" s="184">
        <v>0</v>
      </c>
      <c r="K37" s="184">
        <v>42356645.640000001</v>
      </c>
      <c r="L37" s="184">
        <v>42356645.640000001</v>
      </c>
      <c r="M37" s="184">
        <v>38964938</v>
      </c>
      <c r="N37" s="184">
        <v>4988312</v>
      </c>
      <c r="O37" s="93">
        <f t="shared" si="0"/>
        <v>0.48158135873319063</v>
      </c>
      <c r="P37" s="94">
        <f t="shared" si="1"/>
        <v>87953250</v>
      </c>
      <c r="Q37" s="94">
        <f t="shared" si="2"/>
        <v>42356645.640000001</v>
      </c>
      <c r="R37" s="93">
        <f t="shared" si="3"/>
        <v>0.48158135873319063</v>
      </c>
    </row>
    <row r="38" spans="1:18" s="96" customFormat="1" x14ac:dyDescent="0.2">
      <c r="A38" s="96" t="s">
        <v>398</v>
      </c>
      <c r="B38" s="110" t="s">
        <v>396</v>
      </c>
      <c r="C38" s="96" t="s">
        <v>130</v>
      </c>
      <c r="D38" s="96" t="s">
        <v>131</v>
      </c>
      <c r="E38" s="184">
        <v>16800013</v>
      </c>
      <c r="F38" s="184">
        <v>16800013</v>
      </c>
      <c r="G38" s="184">
        <v>8400008</v>
      </c>
      <c r="H38" s="184">
        <v>0</v>
      </c>
      <c r="I38" s="184">
        <v>4504310</v>
      </c>
      <c r="J38" s="184">
        <v>0</v>
      </c>
      <c r="K38" s="184">
        <v>3894995.35</v>
      </c>
      <c r="L38" s="184">
        <v>3894995.35</v>
      </c>
      <c r="M38" s="184">
        <v>8400707.6500000004</v>
      </c>
      <c r="N38" s="184">
        <v>702.65</v>
      </c>
      <c r="O38" s="93">
        <f t="shared" si="0"/>
        <v>0.23184478190582353</v>
      </c>
      <c r="P38" s="94">
        <f t="shared" si="1"/>
        <v>16800013</v>
      </c>
      <c r="Q38" s="94">
        <f t="shared" si="2"/>
        <v>3894995.35</v>
      </c>
      <c r="R38" s="93">
        <f t="shared" si="3"/>
        <v>0.23184478190582353</v>
      </c>
    </row>
    <row r="39" spans="1:18" s="96" customFormat="1" x14ac:dyDescent="0.2">
      <c r="A39" s="96" t="s">
        <v>398</v>
      </c>
      <c r="B39" s="110" t="s">
        <v>396</v>
      </c>
      <c r="C39" s="96" t="s">
        <v>132</v>
      </c>
      <c r="D39" s="96" t="s">
        <v>133</v>
      </c>
      <c r="E39" s="184">
        <v>93742800</v>
      </c>
      <c r="F39" s="184">
        <v>93742800</v>
      </c>
      <c r="G39" s="184">
        <v>68143400</v>
      </c>
      <c r="H39" s="184">
        <v>13270563</v>
      </c>
      <c r="I39" s="184">
        <v>32214102.100000001</v>
      </c>
      <c r="J39" s="184">
        <v>0</v>
      </c>
      <c r="K39" s="184">
        <v>483447.9</v>
      </c>
      <c r="L39" s="184">
        <v>0</v>
      </c>
      <c r="M39" s="184">
        <v>47774687</v>
      </c>
      <c r="N39" s="184">
        <v>22175287</v>
      </c>
      <c r="O39" s="93">
        <f t="shared" si="0"/>
        <v>5.1571736709379286E-3</v>
      </c>
      <c r="P39" s="94">
        <f t="shared" si="1"/>
        <v>93742800</v>
      </c>
      <c r="Q39" s="94">
        <f t="shared" si="2"/>
        <v>483447.9</v>
      </c>
      <c r="R39" s="93">
        <f t="shared" si="3"/>
        <v>5.1571736709379286E-3</v>
      </c>
    </row>
    <row r="40" spans="1:18" s="96" customFormat="1" x14ac:dyDescent="0.2">
      <c r="A40" s="96" t="s">
        <v>398</v>
      </c>
      <c r="B40" s="110" t="s">
        <v>396</v>
      </c>
      <c r="C40" s="96" t="s">
        <v>134</v>
      </c>
      <c r="D40" s="96" t="s">
        <v>135</v>
      </c>
      <c r="E40" s="184">
        <v>63918000</v>
      </c>
      <c r="F40" s="184">
        <v>63918000</v>
      </c>
      <c r="G40" s="184">
        <v>58231000</v>
      </c>
      <c r="H40" s="184">
        <v>12779855</v>
      </c>
      <c r="I40" s="184">
        <v>32064102.100000001</v>
      </c>
      <c r="J40" s="184">
        <v>0</v>
      </c>
      <c r="K40" s="184">
        <v>483447.9</v>
      </c>
      <c r="L40" s="184">
        <v>0</v>
      </c>
      <c r="M40" s="184">
        <v>18590595</v>
      </c>
      <c r="N40" s="184">
        <v>12903595</v>
      </c>
      <c r="O40" s="93">
        <f t="shared" si="0"/>
        <v>7.5635642542006953E-3</v>
      </c>
      <c r="P40" s="94">
        <f t="shared" si="1"/>
        <v>63918000</v>
      </c>
      <c r="Q40" s="94">
        <f t="shared" si="2"/>
        <v>483447.9</v>
      </c>
      <c r="R40" s="93">
        <f t="shared" si="3"/>
        <v>7.5635642542006953E-3</v>
      </c>
    </row>
    <row r="41" spans="1:18" s="96" customFormat="1" x14ac:dyDescent="0.2">
      <c r="A41" s="96" t="s">
        <v>398</v>
      </c>
      <c r="B41" s="110" t="s">
        <v>396</v>
      </c>
      <c r="C41" s="96" t="s">
        <v>138</v>
      </c>
      <c r="D41" s="96" t="s">
        <v>139</v>
      </c>
      <c r="E41" s="184">
        <v>26824800</v>
      </c>
      <c r="F41" s="184">
        <v>26824800</v>
      </c>
      <c r="G41" s="184">
        <v>8412400</v>
      </c>
      <c r="H41" s="184">
        <v>490708</v>
      </c>
      <c r="I41" s="184">
        <v>100000</v>
      </c>
      <c r="J41" s="184">
        <v>0</v>
      </c>
      <c r="K41" s="184">
        <v>0</v>
      </c>
      <c r="L41" s="184">
        <v>0</v>
      </c>
      <c r="M41" s="184">
        <v>26234092</v>
      </c>
      <c r="N41" s="184">
        <v>7821692</v>
      </c>
      <c r="O41" s="93">
        <f t="shared" si="0"/>
        <v>0</v>
      </c>
      <c r="P41" s="94">
        <f t="shared" si="1"/>
        <v>26824800</v>
      </c>
      <c r="Q41" s="94">
        <f t="shared" si="2"/>
        <v>0</v>
      </c>
      <c r="R41" s="93">
        <f t="shared" si="3"/>
        <v>0</v>
      </c>
    </row>
    <row r="42" spans="1:18" s="96" customFormat="1" x14ac:dyDescent="0.2">
      <c r="A42" s="96" t="s">
        <v>398</v>
      </c>
      <c r="B42" s="110" t="s">
        <v>396</v>
      </c>
      <c r="C42" s="96" t="s">
        <v>382</v>
      </c>
      <c r="D42" s="96" t="s">
        <v>383</v>
      </c>
      <c r="E42" s="184">
        <v>1000000</v>
      </c>
      <c r="F42" s="184">
        <v>1000000</v>
      </c>
      <c r="G42" s="184">
        <v>500000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1000000</v>
      </c>
      <c r="N42" s="184">
        <v>500000</v>
      </c>
      <c r="O42" s="93">
        <f t="shared" si="0"/>
        <v>0</v>
      </c>
      <c r="P42" s="94">
        <f t="shared" si="1"/>
        <v>1000000</v>
      </c>
      <c r="Q42" s="94">
        <f t="shared" si="2"/>
        <v>0</v>
      </c>
      <c r="R42" s="93">
        <f t="shared" si="3"/>
        <v>0</v>
      </c>
    </row>
    <row r="43" spans="1:18" s="96" customFormat="1" x14ac:dyDescent="0.2">
      <c r="A43" s="96" t="s">
        <v>398</v>
      </c>
      <c r="B43" s="110" t="s">
        <v>396</v>
      </c>
      <c r="C43" s="96" t="s">
        <v>144</v>
      </c>
      <c r="D43" s="96" t="s">
        <v>145</v>
      </c>
      <c r="E43" s="184">
        <v>2000000</v>
      </c>
      <c r="F43" s="184">
        <v>2000000</v>
      </c>
      <c r="G43" s="184">
        <v>1000000</v>
      </c>
      <c r="H43" s="184">
        <v>0</v>
      </c>
      <c r="I43" s="184">
        <v>50000</v>
      </c>
      <c r="J43" s="184">
        <v>0</v>
      </c>
      <c r="K43" s="184">
        <v>0</v>
      </c>
      <c r="L43" s="184">
        <v>0</v>
      </c>
      <c r="M43" s="184">
        <v>1950000</v>
      </c>
      <c r="N43" s="184">
        <v>950000</v>
      </c>
      <c r="O43" s="93">
        <v>0</v>
      </c>
      <c r="P43" s="94">
        <f t="shared" si="1"/>
        <v>2000000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398</v>
      </c>
      <c r="B44" s="110" t="s">
        <v>396</v>
      </c>
      <c r="C44" s="96" t="s">
        <v>146</v>
      </c>
      <c r="D44" s="96" t="s">
        <v>147</v>
      </c>
      <c r="E44" s="184">
        <v>1902404407</v>
      </c>
      <c r="F44" s="184">
        <v>1782404407</v>
      </c>
      <c r="G44" s="184">
        <v>1113634813</v>
      </c>
      <c r="H44" s="184">
        <v>78855055.799999997</v>
      </c>
      <c r="I44" s="184">
        <v>572842516.78999996</v>
      </c>
      <c r="J44" s="184">
        <v>15529573.33</v>
      </c>
      <c r="K44" s="184">
        <v>335842892.02999997</v>
      </c>
      <c r="L44" s="184">
        <v>273249361.89999998</v>
      </c>
      <c r="M44" s="184">
        <v>779334369.04999995</v>
      </c>
      <c r="N44" s="184">
        <v>110564775.05</v>
      </c>
      <c r="O44" s="93">
        <f t="shared" si="0"/>
        <v>0.18842126439491011</v>
      </c>
      <c r="P44" s="94">
        <f t="shared" si="1"/>
        <v>1782404407</v>
      </c>
      <c r="Q44" s="94">
        <f t="shared" si="2"/>
        <v>335842892.02999997</v>
      </c>
      <c r="R44" s="93">
        <f t="shared" si="3"/>
        <v>0.18842126439491011</v>
      </c>
    </row>
    <row r="45" spans="1:18" s="96" customFormat="1" x14ac:dyDescent="0.2">
      <c r="A45" s="96" t="s">
        <v>398</v>
      </c>
      <c r="B45" s="110" t="s">
        <v>396</v>
      </c>
      <c r="C45" s="96" t="s">
        <v>150</v>
      </c>
      <c r="D45" s="96" t="s">
        <v>384</v>
      </c>
      <c r="E45" s="184">
        <v>40000000</v>
      </c>
      <c r="F45" s="184">
        <v>40000000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40000000</v>
      </c>
      <c r="N45" s="184">
        <v>0</v>
      </c>
      <c r="O45" s="93">
        <f t="shared" si="0"/>
        <v>0</v>
      </c>
      <c r="P45" s="94">
        <f t="shared" si="1"/>
        <v>40000000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398</v>
      </c>
      <c r="B46" s="110" t="s">
        <v>396</v>
      </c>
      <c r="C46" s="96" t="s">
        <v>151</v>
      </c>
      <c r="D46" s="96" t="s">
        <v>152</v>
      </c>
      <c r="E46" s="184">
        <v>146000000</v>
      </c>
      <c r="F46" s="184">
        <v>146000000</v>
      </c>
      <c r="G46" s="184">
        <v>79710000</v>
      </c>
      <c r="H46" s="184">
        <v>0</v>
      </c>
      <c r="I46" s="184">
        <v>52295750</v>
      </c>
      <c r="J46" s="184">
        <v>0</v>
      </c>
      <c r="K46" s="184">
        <v>21837250</v>
      </c>
      <c r="L46" s="184">
        <v>21837250</v>
      </c>
      <c r="M46" s="184">
        <v>71867000</v>
      </c>
      <c r="N46" s="184">
        <v>5577000</v>
      </c>
      <c r="O46" s="93">
        <f t="shared" si="0"/>
        <v>0.14957020547945205</v>
      </c>
      <c r="P46" s="94">
        <f t="shared" si="1"/>
        <v>146000000</v>
      </c>
      <c r="Q46" s="94">
        <f t="shared" si="2"/>
        <v>21837250</v>
      </c>
      <c r="R46" s="93">
        <f t="shared" si="3"/>
        <v>0.14957020547945205</v>
      </c>
    </row>
    <row r="47" spans="1:18" s="96" customFormat="1" x14ac:dyDescent="0.2">
      <c r="A47" s="96" t="s">
        <v>398</v>
      </c>
      <c r="B47" s="110" t="s">
        <v>396</v>
      </c>
      <c r="C47" s="96" t="s">
        <v>153</v>
      </c>
      <c r="D47" s="96" t="s">
        <v>385</v>
      </c>
      <c r="E47" s="184">
        <v>161475000</v>
      </c>
      <c r="F47" s="184">
        <v>161475000</v>
      </c>
      <c r="G47" s="184">
        <v>91840167</v>
      </c>
      <c r="H47" s="184">
        <v>0</v>
      </c>
      <c r="I47" s="184">
        <v>58679143.479999997</v>
      </c>
      <c r="J47" s="184">
        <v>0</v>
      </c>
      <c r="K47" s="184">
        <v>8508900</v>
      </c>
      <c r="L47" s="184">
        <v>8508900</v>
      </c>
      <c r="M47" s="184">
        <v>94286956.519999996</v>
      </c>
      <c r="N47" s="184">
        <v>24652123.52</v>
      </c>
      <c r="O47" s="93">
        <f t="shared" si="0"/>
        <v>5.2694844403158386E-2</v>
      </c>
      <c r="P47" s="94">
        <f t="shared" si="1"/>
        <v>161475000</v>
      </c>
      <c r="Q47" s="94">
        <f t="shared" si="2"/>
        <v>8508900</v>
      </c>
      <c r="R47" s="93">
        <f t="shared" si="3"/>
        <v>5.2694844403158386E-2</v>
      </c>
    </row>
    <row r="48" spans="1:18" s="96" customFormat="1" x14ac:dyDescent="0.2">
      <c r="A48" s="96" t="s">
        <v>398</v>
      </c>
      <c r="B48" s="110" t="s">
        <v>396</v>
      </c>
      <c r="C48" s="96" t="s">
        <v>154</v>
      </c>
      <c r="D48" s="96" t="s">
        <v>155</v>
      </c>
      <c r="E48" s="184">
        <v>785787896</v>
      </c>
      <c r="F48" s="184">
        <v>785787896</v>
      </c>
      <c r="G48" s="184">
        <v>424719267</v>
      </c>
      <c r="H48" s="184">
        <v>0</v>
      </c>
      <c r="I48" s="184">
        <v>237884391.44999999</v>
      </c>
      <c r="J48" s="184">
        <v>12422133.33</v>
      </c>
      <c r="K48" s="184">
        <v>163812478.99000001</v>
      </c>
      <c r="L48" s="184">
        <v>137510949.59999999</v>
      </c>
      <c r="M48" s="184">
        <v>371668892.23000002</v>
      </c>
      <c r="N48" s="184">
        <v>10600263.23</v>
      </c>
      <c r="O48" s="93">
        <f t="shared" si="0"/>
        <v>0.20846907902740208</v>
      </c>
      <c r="P48" s="94">
        <f t="shared" si="1"/>
        <v>785787896</v>
      </c>
      <c r="Q48" s="94">
        <f t="shared" si="2"/>
        <v>163812478.99000001</v>
      </c>
      <c r="R48" s="93">
        <f t="shared" si="3"/>
        <v>0.20846907902740208</v>
      </c>
    </row>
    <row r="49" spans="1:18" s="96" customFormat="1" x14ac:dyDescent="0.2">
      <c r="A49" s="96" t="s">
        <v>398</v>
      </c>
      <c r="B49" s="110" t="s">
        <v>396</v>
      </c>
      <c r="C49" s="96" t="s">
        <v>156</v>
      </c>
      <c r="D49" s="96" t="s">
        <v>157</v>
      </c>
      <c r="E49" s="184">
        <v>769141511</v>
      </c>
      <c r="F49" s="184">
        <v>649141511</v>
      </c>
      <c r="G49" s="184">
        <v>517365379</v>
      </c>
      <c r="H49" s="184">
        <v>78855055.799999997</v>
      </c>
      <c r="I49" s="184">
        <v>223983231.86000001</v>
      </c>
      <c r="J49" s="184">
        <v>3107440</v>
      </c>
      <c r="K49" s="184">
        <v>141684263.03999999</v>
      </c>
      <c r="L49" s="184">
        <v>105392262.3</v>
      </c>
      <c r="M49" s="184">
        <v>201511520.30000001</v>
      </c>
      <c r="N49" s="184">
        <v>69735388.299999997</v>
      </c>
      <c r="O49" s="93">
        <f t="shared" si="0"/>
        <v>0.21826406205595439</v>
      </c>
      <c r="P49" s="94">
        <f t="shared" si="1"/>
        <v>649141511</v>
      </c>
      <c r="Q49" s="94">
        <f t="shared" si="2"/>
        <v>141684263.03999999</v>
      </c>
      <c r="R49" s="93">
        <f t="shared" si="3"/>
        <v>0.21826406205595439</v>
      </c>
    </row>
    <row r="50" spans="1:18" s="96" customFormat="1" x14ac:dyDescent="0.2">
      <c r="A50" s="96" t="s">
        <v>398</v>
      </c>
      <c r="B50" s="110" t="s">
        <v>396</v>
      </c>
      <c r="C50" s="96" t="s">
        <v>158</v>
      </c>
      <c r="D50" s="96" t="s">
        <v>159</v>
      </c>
      <c r="E50" s="184">
        <v>130820840</v>
      </c>
      <c r="F50" s="184">
        <v>130820840</v>
      </c>
      <c r="G50" s="184">
        <v>58757447</v>
      </c>
      <c r="H50" s="184">
        <v>0</v>
      </c>
      <c r="I50" s="184">
        <v>28346794.5</v>
      </c>
      <c r="J50" s="184">
        <v>0</v>
      </c>
      <c r="K50" s="184">
        <v>4191431.12</v>
      </c>
      <c r="L50" s="184">
        <v>4146931.12</v>
      </c>
      <c r="M50" s="184">
        <v>98282614.379999995</v>
      </c>
      <c r="N50" s="184">
        <v>26219221.379999999</v>
      </c>
      <c r="O50" s="93">
        <f t="shared" si="0"/>
        <v>3.2039475667638276E-2</v>
      </c>
      <c r="P50" s="94">
        <f t="shared" si="1"/>
        <v>130820840</v>
      </c>
      <c r="Q50" s="94">
        <f t="shared" si="2"/>
        <v>4191431.12</v>
      </c>
      <c r="R50" s="93">
        <f t="shared" si="3"/>
        <v>3.2039475667638276E-2</v>
      </c>
    </row>
    <row r="51" spans="1:18" s="96" customFormat="1" ht="14.25" customHeight="1" x14ac:dyDescent="0.2">
      <c r="A51" s="96" t="s">
        <v>398</v>
      </c>
      <c r="B51" s="110" t="s">
        <v>396</v>
      </c>
      <c r="C51" s="96" t="s">
        <v>160</v>
      </c>
      <c r="D51" s="96" t="s">
        <v>161</v>
      </c>
      <c r="E51" s="184">
        <v>21864490</v>
      </c>
      <c r="F51" s="184">
        <v>21864490</v>
      </c>
      <c r="G51" s="184">
        <v>19126271</v>
      </c>
      <c r="H51" s="184">
        <v>0</v>
      </c>
      <c r="I51" s="184">
        <v>16360573.98</v>
      </c>
      <c r="J51" s="184">
        <v>0</v>
      </c>
      <c r="K51" s="184">
        <v>27478.02</v>
      </c>
      <c r="L51" s="184">
        <v>27478.02</v>
      </c>
      <c r="M51" s="184">
        <v>5476438</v>
      </c>
      <c r="N51" s="184">
        <v>2738219</v>
      </c>
      <c r="O51" s="93">
        <f t="shared" si="0"/>
        <v>1.2567418677499453E-3</v>
      </c>
      <c r="P51" s="94">
        <f t="shared" si="1"/>
        <v>21864490</v>
      </c>
      <c r="Q51" s="94">
        <f t="shared" si="2"/>
        <v>27478.02</v>
      </c>
      <c r="R51" s="93">
        <f t="shared" si="3"/>
        <v>1.2567418677499453E-3</v>
      </c>
    </row>
    <row r="52" spans="1:18" s="96" customFormat="1" ht="14.25" customHeight="1" x14ac:dyDescent="0.2">
      <c r="A52" s="96" t="s">
        <v>398</v>
      </c>
      <c r="B52" s="110" t="s">
        <v>396</v>
      </c>
      <c r="C52" s="96" t="s">
        <v>162</v>
      </c>
      <c r="D52" s="96" t="s">
        <v>163</v>
      </c>
      <c r="E52" s="184">
        <v>54108350</v>
      </c>
      <c r="F52" s="184">
        <v>54108350</v>
      </c>
      <c r="G52" s="184">
        <v>27054176</v>
      </c>
      <c r="H52" s="184">
        <v>0</v>
      </c>
      <c r="I52" s="184">
        <v>6724787.4000000004</v>
      </c>
      <c r="J52" s="184">
        <v>0</v>
      </c>
      <c r="K52" s="184">
        <v>1545213</v>
      </c>
      <c r="L52" s="184">
        <v>1500713</v>
      </c>
      <c r="M52" s="184">
        <v>45838349.600000001</v>
      </c>
      <c r="N52" s="184">
        <v>18784175.600000001</v>
      </c>
      <c r="O52" s="93">
        <f t="shared" si="0"/>
        <v>2.8557754949097507E-2</v>
      </c>
      <c r="P52" s="94">
        <f t="shared" si="1"/>
        <v>54108350</v>
      </c>
      <c r="Q52" s="94">
        <f t="shared" si="2"/>
        <v>1545213</v>
      </c>
      <c r="R52" s="93">
        <f t="shared" si="3"/>
        <v>2.8557754949097507E-2</v>
      </c>
    </row>
    <row r="53" spans="1:18" s="103" customFormat="1" x14ac:dyDescent="0.2">
      <c r="A53" s="96" t="s">
        <v>398</v>
      </c>
      <c r="B53" s="110" t="s">
        <v>396</v>
      </c>
      <c r="C53" s="96" t="s">
        <v>164</v>
      </c>
      <c r="D53" s="96" t="s">
        <v>165</v>
      </c>
      <c r="E53" s="184">
        <v>35700000</v>
      </c>
      <c r="F53" s="184">
        <v>35700000</v>
      </c>
      <c r="G53" s="184">
        <v>8070000</v>
      </c>
      <c r="H53" s="184">
        <v>0</v>
      </c>
      <c r="I53" s="184">
        <v>3501086.68</v>
      </c>
      <c r="J53" s="184">
        <v>0</v>
      </c>
      <c r="K53" s="184">
        <v>1498913.32</v>
      </c>
      <c r="L53" s="184">
        <v>1498913.32</v>
      </c>
      <c r="M53" s="184">
        <v>30700000</v>
      </c>
      <c r="N53" s="184">
        <v>3070000</v>
      </c>
      <c r="O53" s="93">
        <f t="shared" si="0"/>
        <v>4.1986367507002804E-2</v>
      </c>
      <c r="P53" s="94">
        <f t="shared" si="1"/>
        <v>35700000</v>
      </c>
      <c r="Q53" s="94">
        <f t="shared" si="2"/>
        <v>1498913.32</v>
      </c>
      <c r="R53" s="93">
        <f t="shared" si="3"/>
        <v>4.1986367507002804E-2</v>
      </c>
    </row>
    <row r="54" spans="1:18" s="103" customFormat="1" x14ac:dyDescent="0.2">
      <c r="A54" s="96" t="s">
        <v>398</v>
      </c>
      <c r="B54" s="110" t="s">
        <v>396</v>
      </c>
      <c r="C54" s="96" t="s">
        <v>166</v>
      </c>
      <c r="D54" s="96" t="s">
        <v>167</v>
      </c>
      <c r="E54" s="184">
        <v>19148000</v>
      </c>
      <c r="F54" s="184">
        <v>19148000</v>
      </c>
      <c r="G54" s="184">
        <v>4507000</v>
      </c>
      <c r="H54" s="184">
        <v>0</v>
      </c>
      <c r="I54" s="184">
        <v>1760346.44</v>
      </c>
      <c r="J54" s="184">
        <v>0</v>
      </c>
      <c r="K54" s="184">
        <v>1119826.78</v>
      </c>
      <c r="L54" s="184">
        <v>1119826.78</v>
      </c>
      <c r="M54" s="184">
        <v>16267826.779999999</v>
      </c>
      <c r="N54" s="184">
        <v>1626826.78</v>
      </c>
      <c r="O54" s="93">
        <f t="shared" si="0"/>
        <v>5.8482702109880928E-2</v>
      </c>
      <c r="P54" s="94">
        <f t="shared" si="1"/>
        <v>19148000</v>
      </c>
      <c r="Q54" s="94">
        <f t="shared" si="2"/>
        <v>1119826.78</v>
      </c>
      <c r="R54" s="93">
        <f t="shared" si="3"/>
        <v>5.8482702109880928E-2</v>
      </c>
    </row>
    <row r="55" spans="1:18" s="103" customFormat="1" x14ac:dyDescent="0.2">
      <c r="A55" s="96" t="s">
        <v>398</v>
      </c>
      <c r="B55" s="110" t="s">
        <v>396</v>
      </c>
      <c r="C55" s="96" t="s">
        <v>168</v>
      </c>
      <c r="D55" s="96" t="s">
        <v>169</v>
      </c>
      <c r="E55" s="184">
        <v>92500000</v>
      </c>
      <c r="F55" s="184">
        <v>92500000</v>
      </c>
      <c r="G55" s="184">
        <v>46250000</v>
      </c>
      <c r="H55" s="184">
        <v>0</v>
      </c>
      <c r="I55" s="184">
        <v>964739</v>
      </c>
      <c r="J55" s="184">
        <v>0</v>
      </c>
      <c r="K55" s="184">
        <v>0</v>
      </c>
      <c r="L55" s="184">
        <v>0</v>
      </c>
      <c r="M55" s="184">
        <v>91535261</v>
      </c>
      <c r="N55" s="184">
        <v>45285261</v>
      </c>
      <c r="O55" s="93">
        <f t="shared" si="0"/>
        <v>0</v>
      </c>
      <c r="P55" s="94">
        <f t="shared" si="1"/>
        <v>92500000</v>
      </c>
      <c r="Q55" s="94">
        <f t="shared" si="2"/>
        <v>0</v>
      </c>
      <c r="R55" s="93">
        <f t="shared" si="3"/>
        <v>0</v>
      </c>
    </row>
    <row r="56" spans="1:18" s="103" customFormat="1" x14ac:dyDescent="0.2">
      <c r="A56" s="96" t="s">
        <v>398</v>
      </c>
      <c r="B56" s="110" t="s">
        <v>396</v>
      </c>
      <c r="C56" s="96" t="s">
        <v>170</v>
      </c>
      <c r="D56" s="96" t="s">
        <v>171</v>
      </c>
      <c r="E56" s="184">
        <v>92500000</v>
      </c>
      <c r="F56" s="184">
        <v>92500000</v>
      </c>
      <c r="G56" s="184">
        <v>46250000</v>
      </c>
      <c r="H56" s="184">
        <v>0</v>
      </c>
      <c r="I56" s="184">
        <v>964739</v>
      </c>
      <c r="J56" s="184">
        <v>0</v>
      </c>
      <c r="K56" s="184">
        <v>0</v>
      </c>
      <c r="L56" s="184">
        <v>0</v>
      </c>
      <c r="M56" s="184">
        <v>91535261</v>
      </c>
      <c r="N56" s="184">
        <v>45285261</v>
      </c>
      <c r="O56" s="93">
        <f t="shared" si="0"/>
        <v>0</v>
      </c>
      <c r="P56" s="94">
        <f t="shared" si="1"/>
        <v>92500000</v>
      </c>
      <c r="Q56" s="94">
        <f t="shared" si="2"/>
        <v>0</v>
      </c>
      <c r="R56" s="93">
        <f t="shared" si="3"/>
        <v>0</v>
      </c>
    </row>
    <row r="57" spans="1:18" s="103" customFormat="1" x14ac:dyDescent="0.2">
      <c r="A57" s="96" t="s">
        <v>398</v>
      </c>
      <c r="B57" s="110" t="s">
        <v>396</v>
      </c>
      <c r="C57" s="96" t="s">
        <v>172</v>
      </c>
      <c r="D57" s="96" t="s">
        <v>173</v>
      </c>
      <c r="E57" s="184">
        <v>38010000</v>
      </c>
      <c r="F57" s="184">
        <v>38010000</v>
      </c>
      <c r="G57" s="184">
        <v>8347750</v>
      </c>
      <c r="H57" s="184">
        <v>0</v>
      </c>
      <c r="I57" s="184">
        <v>1618165</v>
      </c>
      <c r="J57" s="184">
        <v>0</v>
      </c>
      <c r="K57" s="184">
        <v>30835</v>
      </c>
      <c r="L57" s="184">
        <v>30835</v>
      </c>
      <c r="M57" s="184">
        <v>36361000</v>
      </c>
      <c r="N57" s="184">
        <v>6698750</v>
      </c>
      <c r="O57" s="93">
        <f t="shared" si="0"/>
        <v>8.1123388581952121E-4</v>
      </c>
      <c r="P57" s="94">
        <f t="shared" si="1"/>
        <v>38010000</v>
      </c>
      <c r="Q57" s="94">
        <f t="shared" si="2"/>
        <v>30835</v>
      </c>
      <c r="R57" s="93">
        <f t="shared" si="3"/>
        <v>8.1123388581952121E-4</v>
      </c>
    </row>
    <row r="58" spans="1:18" s="103" customFormat="1" x14ac:dyDescent="0.2">
      <c r="A58" s="96" t="s">
        <v>398</v>
      </c>
      <c r="B58" s="110" t="s">
        <v>396</v>
      </c>
      <c r="C58" s="96" t="s">
        <v>174</v>
      </c>
      <c r="D58" s="96" t="s">
        <v>175</v>
      </c>
      <c r="E58" s="184">
        <v>27922000</v>
      </c>
      <c r="F58" s="184">
        <v>27922000</v>
      </c>
      <c r="G58" s="184">
        <v>7825750</v>
      </c>
      <c r="H58" s="184">
        <v>0</v>
      </c>
      <c r="I58" s="184">
        <v>1127000</v>
      </c>
      <c r="J58" s="184">
        <v>0</v>
      </c>
      <c r="K58" s="184">
        <v>0</v>
      </c>
      <c r="L58" s="184">
        <v>0</v>
      </c>
      <c r="M58" s="184">
        <v>26795000</v>
      </c>
      <c r="N58" s="184">
        <v>6698750</v>
      </c>
      <c r="O58" s="93">
        <f t="shared" si="0"/>
        <v>0</v>
      </c>
      <c r="P58" s="94">
        <f t="shared" si="1"/>
        <v>27922000</v>
      </c>
      <c r="Q58" s="94">
        <f t="shared" si="2"/>
        <v>0</v>
      </c>
      <c r="R58" s="93">
        <f t="shared" si="3"/>
        <v>0</v>
      </c>
    </row>
    <row r="59" spans="1:18" s="103" customFormat="1" x14ac:dyDescent="0.2">
      <c r="A59" s="96" t="s">
        <v>398</v>
      </c>
      <c r="B59" s="110" t="s">
        <v>396</v>
      </c>
      <c r="C59" s="96" t="s">
        <v>176</v>
      </c>
      <c r="D59" s="96" t="s">
        <v>177</v>
      </c>
      <c r="E59" s="184">
        <v>8000000</v>
      </c>
      <c r="F59" s="184">
        <v>8000000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8000000</v>
      </c>
      <c r="N59" s="184">
        <v>0</v>
      </c>
      <c r="O59" s="93">
        <f t="shared" si="0"/>
        <v>0</v>
      </c>
      <c r="P59" s="94">
        <f t="shared" si="1"/>
        <v>8000000</v>
      </c>
      <c r="Q59" s="94">
        <f t="shared" si="2"/>
        <v>0</v>
      </c>
      <c r="R59" s="93">
        <f t="shared" si="3"/>
        <v>0</v>
      </c>
    </row>
    <row r="60" spans="1:18" s="103" customFormat="1" x14ac:dyDescent="0.2">
      <c r="A60" s="96" t="s">
        <v>398</v>
      </c>
      <c r="B60" s="110" t="s">
        <v>396</v>
      </c>
      <c r="C60" s="96" t="s">
        <v>178</v>
      </c>
      <c r="D60" s="96" t="s">
        <v>179</v>
      </c>
      <c r="E60" s="184">
        <v>2088000</v>
      </c>
      <c r="F60" s="184">
        <v>2088000</v>
      </c>
      <c r="G60" s="184">
        <v>522000</v>
      </c>
      <c r="H60" s="184">
        <v>0</v>
      </c>
      <c r="I60" s="184">
        <v>491165</v>
      </c>
      <c r="J60" s="184">
        <v>0</v>
      </c>
      <c r="K60" s="184">
        <v>30835</v>
      </c>
      <c r="L60" s="184">
        <v>30835</v>
      </c>
      <c r="M60" s="184">
        <v>1566000</v>
      </c>
      <c r="N60" s="184">
        <v>0</v>
      </c>
      <c r="O60" s="93">
        <f t="shared" si="0"/>
        <v>1.476772030651341E-2</v>
      </c>
      <c r="P60" s="94">
        <f t="shared" si="1"/>
        <v>2088000</v>
      </c>
      <c r="Q60" s="94">
        <f t="shared" si="2"/>
        <v>30835</v>
      </c>
      <c r="R60" s="93">
        <f t="shared" si="3"/>
        <v>1.476772030651341E-2</v>
      </c>
    </row>
    <row r="61" spans="1:18" s="103" customFormat="1" x14ac:dyDescent="0.2">
      <c r="A61" s="96" t="s">
        <v>398</v>
      </c>
      <c r="B61" s="110" t="s">
        <v>396</v>
      </c>
      <c r="C61" s="96" t="s">
        <v>180</v>
      </c>
      <c r="D61" s="96" t="s">
        <v>181</v>
      </c>
      <c r="E61" s="184">
        <v>280842400</v>
      </c>
      <c r="F61" s="184">
        <v>280842400</v>
      </c>
      <c r="G61" s="184">
        <v>209031400</v>
      </c>
      <c r="H61" s="184">
        <v>46779580.57</v>
      </c>
      <c r="I61" s="184">
        <v>33435929.43</v>
      </c>
      <c r="J61" s="184">
        <v>12889380.529999999</v>
      </c>
      <c r="K61" s="184">
        <v>66402679</v>
      </c>
      <c r="L61" s="184">
        <v>62797687.859999999</v>
      </c>
      <c r="M61" s="184">
        <v>121334830.47</v>
      </c>
      <c r="N61" s="184">
        <v>49523830.469999999</v>
      </c>
      <c r="O61" s="93">
        <f t="shared" si="0"/>
        <v>0.23644107513680271</v>
      </c>
      <c r="P61" s="94">
        <f t="shared" si="1"/>
        <v>280842400</v>
      </c>
      <c r="Q61" s="94">
        <f t="shared" si="2"/>
        <v>66402679</v>
      </c>
      <c r="R61" s="93">
        <f t="shared" si="3"/>
        <v>0.23644107513680271</v>
      </c>
    </row>
    <row r="62" spans="1:18" s="103" customFormat="1" x14ac:dyDescent="0.2">
      <c r="A62" s="96" t="s">
        <v>398</v>
      </c>
      <c r="B62" s="110" t="s">
        <v>396</v>
      </c>
      <c r="C62" s="96" t="s">
        <v>182</v>
      </c>
      <c r="D62" s="96" t="s">
        <v>183</v>
      </c>
      <c r="E62" s="184">
        <v>100000000</v>
      </c>
      <c r="F62" s="184">
        <v>100000000</v>
      </c>
      <c r="G62" s="184">
        <v>60000000</v>
      </c>
      <c r="H62" s="184">
        <v>0</v>
      </c>
      <c r="I62" s="184">
        <v>8120846.4299999997</v>
      </c>
      <c r="J62" s="184">
        <v>11389380.529999999</v>
      </c>
      <c r="K62" s="184">
        <v>17873867.280000001</v>
      </c>
      <c r="L62" s="184">
        <v>14268876.140000001</v>
      </c>
      <c r="M62" s="184">
        <v>62615905.759999998</v>
      </c>
      <c r="N62" s="184">
        <v>22615905.760000002</v>
      </c>
      <c r="O62" s="93">
        <f t="shared" si="0"/>
        <v>0.17873867280000003</v>
      </c>
      <c r="P62" s="94">
        <f t="shared" si="1"/>
        <v>100000000</v>
      </c>
      <c r="Q62" s="94">
        <f t="shared" si="2"/>
        <v>17873867.280000001</v>
      </c>
      <c r="R62" s="93">
        <f t="shared" si="3"/>
        <v>0.17873867280000003</v>
      </c>
    </row>
    <row r="63" spans="1:18" s="103" customFormat="1" x14ac:dyDescent="0.2">
      <c r="A63" s="96" t="s">
        <v>398</v>
      </c>
      <c r="B63" s="110" t="s">
        <v>396</v>
      </c>
      <c r="C63" s="96" t="s">
        <v>367</v>
      </c>
      <c r="D63" s="96" t="s">
        <v>368</v>
      </c>
      <c r="E63" s="184">
        <v>25000000</v>
      </c>
      <c r="F63" s="184">
        <v>25000000</v>
      </c>
      <c r="G63" s="184">
        <v>22422000</v>
      </c>
      <c r="H63" s="184">
        <v>22421006.77</v>
      </c>
      <c r="I63" s="184">
        <v>0</v>
      </c>
      <c r="J63" s="184">
        <v>0</v>
      </c>
      <c r="K63" s="184">
        <v>0</v>
      </c>
      <c r="L63" s="184">
        <v>0</v>
      </c>
      <c r="M63" s="184">
        <v>2578993.23</v>
      </c>
      <c r="N63" s="184">
        <v>993.23</v>
      </c>
      <c r="O63" s="93">
        <f t="shared" si="0"/>
        <v>0</v>
      </c>
      <c r="P63" s="94">
        <f t="shared" si="1"/>
        <v>25000000</v>
      </c>
      <c r="Q63" s="94">
        <f t="shared" si="2"/>
        <v>0</v>
      </c>
      <c r="R63" s="93">
        <f t="shared" si="3"/>
        <v>0</v>
      </c>
    </row>
    <row r="64" spans="1:18" s="103" customFormat="1" x14ac:dyDescent="0.2">
      <c r="A64" s="96" t="s">
        <v>398</v>
      </c>
      <c r="B64" s="110" t="s">
        <v>396</v>
      </c>
      <c r="C64" s="96" t="s">
        <v>186</v>
      </c>
      <c r="D64" s="96" t="s">
        <v>187</v>
      </c>
      <c r="E64" s="184">
        <v>19000000</v>
      </c>
      <c r="F64" s="184">
        <v>19000000</v>
      </c>
      <c r="G64" s="184">
        <v>9500000</v>
      </c>
      <c r="H64" s="184">
        <v>0</v>
      </c>
      <c r="I64" s="184">
        <v>2813495.6</v>
      </c>
      <c r="J64" s="184">
        <v>1500000</v>
      </c>
      <c r="K64" s="184">
        <v>4384.3999999999996</v>
      </c>
      <c r="L64" s="184">
        <v>4384.3999999999996</v>
      </c>
      <c r="M64" s="184">
        <v>14682120</v>
      </c>
      <c r="N64" s="184">
        <v>5182120</v>
      </c>
      <c r="O64" s="93">
        <f t="shared" si="0"/>
        <v>2.307578947368421E-4</v>
      </c>
      <c r="P64" s="94">
        <f t="shared" si="1"/>
        <v>19000000</v>
      </c>
      <c r="Q64" s="94">
        <f t="shared" si="2"/>
        <v>4384.3999999999996</v>
      </c>
      <c r="R64" s="93">
        <f t="shared" si="3"/>
        <v>2.307578947368421E-4</v>
      </c>
    </row>
    <row r="65" spans="1:18" s="103" customFormat="1" x14ac:dyDescent="0.2">
      <c r="A65" s="96" t="s">
        <v>398</v>
      </c>
      <c r="B65" s="110" t="s">
        <v>396</v>
      </c>
      <c r="C65" s="96" t="s">
        <v>188</v>
      </c>
      <c r="D65" s="96" t="s">
        <v>189</v>
      </c>
      <c r="E65" s="184">
        <v>25380000</v>
      </c>
      <c r="F65" s="184">
        <v>25380000</v>
      </c>
      <c r="G65" s="184">
        <v>10380000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25380000</v>
      </c>
      <c r="N65" s="184">
        <v>10380000</v>
      </c>
      <c r="O65" s="93">
        <f t="shared" si="0"/>
        <v>0</v>
      </c>
      <c r="P65" s="94">
        <f t="shared" si="1"/>
        <v>25380000</v>
      </c>
      <c r="Q65" s="94">
        <f t="shared" si="2"/>
        <v>0</v>
      </c>
      <c r="R65" s="93">
        <f t="shared" si="3"/>
        <v>0</v>
      </c>
    </row>
    <row r="66" spans="1:18" s="103" customFormat="1" x14ac:dyDescent="0.2">
      <c r="A66" s="96" t="s">
        <v>398</v>
      </c>
      <c r="B66" s="110" t="s">
        <v>396</v>
      </c>
      <c r="C66" s="96" t="s">
        <v>190</v>
      </c>
      <c r="D66" s="96" t="s">
        <v>191</v>
      </c>
      <c r="E66" s="184">
        <v>8000000</v>
      </c>
      <c r="F66" s="184">
        <v>8000000</v>
      </c>
      <c r="G66" s="184">
        <v>4000000</v>
      </c>
      <c r="H66" s="184">
        <v>0</v>
      </c>
      <c r="I66" s="184">
        <v>689581</v>
      </c>
      <c r="J66" s="184">
        <v>0</v>
      </c>
      <c r="K66" s="184">
        <v>18419</v>
      </c>
      <c r="L66" s="184">
        <v>18419</v>
      </c>
      <c r="M66" s="184">
        <v>7292000</v>
      </c>
      <c r="N66" s="184">
        <v>3292000</v>
      </c>
      <c r="O66" s="93">
        <f t="shared" si="0"/>
        <v>2.3023750000000002E-3</v>
      </c>
      <c r="P66" s="94">
        <f t="shared" si="1"/>
        <v>8000000</v>
      </c>
      <c r="Q66" s="94">
        <f t="shared" si="2"/>
        <v>18419</v>
      </c>
      <c r="R66" s="93">
        <f t="shared" si="3"/>
        <v>2.3023750000000002E-3</v>
      </c>
    </row>
    <row r="67" spans="1:18" s="103" customFormat="1" x14ac:dyDescent="0.2">
      <c r="A67" s="96" t="s">
        <v>398</v>
      </c>
      <c r="B67" s="110" t="s">
        <v>396</v>
      </c>
      <c r="C67" s="96" t="s">
        <v>192</v>
      </c>
      <c r="D67" s="96" t="s">
        <v>193</v>
      </c>
      <c r="E67" s="184">
        <v>102462400</v>
      </c>
      <c r="F67" s="184">
        <v>102462400</v>
      </c>
      <c r="G67" s="184">
        <v>102229400</v>
      </c>
      <c r="H67" s="184">
        <v>24358573.800000001</v>
      </c>
      <c r="I67" s="184">
        <v>21812006.399999999</v>
      </c>
      <c r="J67" s="184">
        <v>0</v>
      </c>
      <c r="K67" s="184">
        <v>48506008.32</v>
      </c>
      <c r="L67" s="184">
        <v>48506008.32</v>
      </c>
      <c r="M67" s="184">
        <v>7785811.4800000004</v>
      </c>
      <c r="N67" s="184">
        <v>7552811.4800000004</v>
      </c>
      <c r="O67" s="93">
        <f t="shared" si="0"/>
        <v>0.47340300754227893</v>
      </c>
      <c r="P67" s="94">
        <f t="shared" si="1"/>
        <v>102462400</v>
      </c>
      <c r="Q67" s="94">
        <f t="shared" si="2"/>
        <v>48506008.32</v>
      </c>
      <c r="R67" s="93">
        <f t="shared" si="3"/>
        <v>0.47340300754227893</v>
      </c>
    </row>
    <row r="68" spans="1:18" s="103" customFormat="1" x14ac:dyDescent="0.2">
      <c r="A68" s="96" t="s">
        <v>398</v>
      </c>
      <c r="B68" s="110" t="s">
        <v>396</v>
      </c>
      <c r="C68" s="96" t="s">
        <v>194</v>
      </c>
      <c r="D68" s="96" t="s">
        <v>195</v>
      </c>
      <c r="E68" s="184">
        <v>1000000</v>
      </c>
      <c r="F68" s="184">
        <v>1000000</v>
      </c>
      <c r="G68" s="184">
        <v>500000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1000000</v>
      </c>
      <c r="N68" s="184">
        <v>500000</v>
      </c>
      <c r="O68" s="93">
        <f t="shared" si="0"/>
        <v>0</v>
      </c>
      <c r="P68" s="94">
        <f t="shared" si="1"/>
        <v>1000000</v>
      </c>
      <c r="Q68" s="94">
        <f t="shared" si="2"/>
        <v>0</v>
      </c>
      <c r="R68" s="93">
        <f t="shared" si="3"/>
        <v>0</v>
      </c>
    </row>
    <row r="69" spans="1:18" s="103" customFormat="1" x14ac:dyDescent="0.2">
      <c r="A69" s="96" t="s">
        <v>398</v>
      </c>
      <c r="B69" s="110" t="s">
        <v>396</v>
      </c>
      <c r="C69" s="96" t="s">
        <v>196</v>
      </c>
      <c r="D69" s="96" t="s">
        <v>197</v>
      </c>
      <c r="E69" s="184">
        <v>4100000</v>
      </c>
      <c r="F69" s="184">
        <v>4100000</v>
      </c>
      <c r="G69" s="184">
        <v>2050000</v>
      </c>
      <c r="H69" s="184">
        <v>0</v>
      </c>
      <c r="I69" s="184">
        <v>0</v>
      </c>
      <c r="J69" s="184">
        <v>0</v>
      </c>
      <c r="K69" s="184">
        <v>467297</v>
      </c>
      <c r="L69" s="184">
        <v>467297</v>
      </c>
      <c r="M69" s="184">
        <v>3632703</v>
      </c>
      <c r="N69" s="184">
        <v>1582703</v>
      </c>
      <c r="O69" s="93">
        <f t="shared" si="0"/>
        <v>0.11397487804878048</v>
      </c>
      <c r="P69" s="94">
        <f t="shared" si="1"/>
        <v>4100000</v>
      </c>
      <c r="Q69" s="94">
        <f t="shared" si="2"/>
        <v>467297</v>
      </c>
      <c r="R69" s="93">
        <f t="shared" si="3"/>
        <v>0.11397487804878048</v>
      </c>
    </row>
    <row r="70" spans="1:18" s="103" customFormat="1" x14ac:dyDescent="0.2">
      <c r="A70" s="96" t="s">
        <v>398</v>
      </c>
      <c r="B70" s="110" t="s">
        <v>396</v>
      </c>
      <c r="C70" s="96" t="s">
        <v>198</v>
      </c>
      <c r="D70" s="96" t="s">
        <v>199</v>
      </c>
      <c r="E70" s="184">
        <v>1000000</v>
      </c>
      <c r="F70" s="184">
        <v>1000000</v>
      </c>
      <c r="G70" s="184">
        <v>500000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1000000</v>
      </c>
      <c r="N70" s="184">
        <v>500000</v>
      </c>
      <c r="O70" s="93">
        <f t="shared" si="0"/>
        <v>0</v>
      </c>
      <c r="P70" s="94">
        <f t="shared" si="1"/>
        <v>1000000</v>
      </c>
      <c r="Q70" s="94">
        <f t="shared" si="2"/>
        <v>0</v>
      </c>
      <c r="R70" s="93">
        <f t="shared" si="3"/>
        <v>0</v>
      </c>
    </row>
    <row r="71" spans="1:18" s="103" customFormat="1" x14ac:dyDescent="0.2">
      <c r="A71" s="96" t="s">
        <v>398</v>
      </c>
      <c r="B71" s="110" t="s">
        <v>396</v>
      </c>
      <c r="C71" s="96" t="s">
        <v>200</v>
      </c>
      <c r="D71" s="96" t="s">
        <v>201</v>
      </c>
      <c r="E71" s="184">
        <v>3100000</v>
      </c>
      <c r="F71" s="184">
        <v>3100000</v>
      </c>
      <c r="G71" s="184">
        <v>1550000</v>
      </c>
      <c r="H71" s="184">
        <v>0</v>
      </c>
      <c r="I71" s="184">
        <v>0</v>
      </c>
      <c r="J71" s="184">
        <v>0</v>
      </c>
      <c r="K71" s="184">
        <v>467297</v>
      </c>
      <c r="L71" s="184">
        <v>467297</v>
      </c>
      <c r="M71" s="184">
        <v>2632703</v>
      </c>
      <c r="N71" s="184">
        <v>1082703</v>
      </c>
      <c r="O71" s="93">
        <f t="shared" si="0"/>
        <v>0.15074096774193549</v>
      </c>
      <c r="P71" s="94">
        <f t="shared" si="1"/>
        <v>3100000</v>
      </c>
      <c r="Q71" s="94">
        <f t="shared" si="2"/>
        <v>467297</v>
      </c>
      <c r="R71" s="93">
        <f t="shared" si="3"/>
        <v>0.15074096774193549</v>
      </c>
    </row>
    <row r="72" spans="1:18" s="103" customFormat="1" x14ac:dyDescent="0.2">
      <c r="A72" s="96" t="s">
        <v>398</v>
      </c>
      <c r="B72" s="110" t="s">
        <v>396</v>
      </c>
      <c r="C72" s="96" t="s">
        <v>202</v>
      </c>
      <c r="D72" s="96" t="s">
        <v>203</v>
      </c>
      <c r="E72" s="184">
        <v>900000</v>
      </c>
      <c r="F72" s="184">
        <v>900000</v>
      </c>
      <c r="G72" s="184">
        <v>450000</v>
      </c>
      <c r="H72" s="184">
        <v>0</v>
      </c>
      <c r="I72" s="184">
        <v>0</v>
      </c>
      <c r="J72" s="184">
        <v>0</v>
      </c>
      <c r="K72" s="184">
        <v>150000</v>
      </c>
      <c r="L72" s="184">
        <v>150000</v>
      </c>
      <c r="M72" s="184">
        <v>750000</v>
      </c>
      <c r="N72" s="184">
        <v>300000</v>
      </c>
      <c r="O72" s="93">
        <f t="shared" ref="O72:O135" si="4">+K72/F72</f>
        <v>0.16666666666666666</v>
      </c>
      <c r="P72" s="94">
        <f t="shared" si="1"/>
        <v>900000</v>
      </c>
      <c r="Q72" s="94">
        <f t="shared" si="2"/>
        <v>150000</v>
      </c>
      <c r="R72" s="93">
        <f t="shared" si="3"/>
        <v>0.16666666666666666</v>
      </c>
    </row>
    <row r="73" spans="1:18" s="103" customFormat="1" x14ac:dyDescent="0.2">
      <c r="A73" s="96" t="s">
        <v>398</v>
      </c>
      <c r="B73" s="110" t="s">
        <v>396</v>
      </c>
      <c r="C73" s="96" t="s">
        <v>206</v>
      </c>
      <c r="D73" s="96" t="s">
        <v>207</v>
      </c>
      <c r="E73" s="184">
        <v>600000</v>
      </c>
      <c r="F73" s="184">
        <v>600000</v>
      </c>
      <c r="G73" s="184">
        <v>300000</v>
      </c>
      <c r="H73" s="184">
        <v>0</v>
      </c>
      <c r="I73" s="184">
        <v>0</v>
      </c>
      <c r="J73" s="184">
        <v>0</v>
      </c>
      <c r="K73" s="184">
        <v>150000</v>
      </c>
      <c r="L73" s="184">
        <v>150000</v>
      </c>
      <c r="M73" s="184">
        <v>450000</v>
      </c>
      <c r="N73" s="184">
        <v>150000</v>
      </c>
      <c r="O73" s="93">
        <f t="shared" si="4"/>
        <v>0.25</v>
      </c>
      <c r="P73" s="94">
        <f t="shared" si="1"/>
        <v>600000</v>
      </c>
      <c r="Q73" s="94">
        <f t="shared" si="2"/>
        <v>150000</v>
      </c>
      <c r="R73" s="93">
        <f t="shared" si="3"/>
        <v>0.25</v>
      </c>
    </row>
    <row r="74" spans="1:18" s="103" customFormat="1" x14ac:dyDescent="0.2">
      <c r="A74" s="96" t="s">
        <v>398</v>
      </c>
      <c r="B74" s="110" t="s">
        <v>396</v>
      </c>
      <c r="C74" s="96" t="s">
        <v>208</v>
      </c>
      <c r="D74" s="96" t="s">
        <v>209</v>
      </c>
      <c r="E74" s="184">
        <v>300000</v>
      </c>
      <c r="F74" s="184">
        <v>300000</v>
      </c>
      <c r="G74" s="184">
        <v>150000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300000</v>
      </c>
      <c r="N74" s="184">
        <v>150000</v>
      </c>
      <c r="O74" s="93">
        <f t="shared" si="4"/>
        <v>0</v>
      </c>
      <c r="P74" s="94">
        <f t="shared" si="1"/>
        <v>300000</v>
      </c>
      <c r="Q74" s="94">
        <f t="shared" si="2"/>
        <v>0</v>
      </c>
      <c r="R74" s="93">
        <f t="shared" si="3"/>
        <v>0</v>
      </c>
    </row>
    <row r="75" spans="1:18" s="104" customFormat="1" x14ac:dyDescent="0.2">
      <c r="A75" s="92" t="s">
        <v>398</v>
      </c>
      <c r="B75" s="106" t="s">
        <v>396</v>
      </c>
      <c r="C75" s="92" t="s">
        <v>210</v>
      </c>
      <c r="D75" s="92" t="s">
        <v>211</v>
      </c>
      <c r="E75" s="183">
        <v>179143073</v>
      </c>
      <c r="F75" s="183">
        <v>179143073</v>
      </c>
      <c r="G75" s="183">
        <v>106115738</v>
      </c>
      <c r="H75" s="183">
        <v>33705893.859999999</v>
      </c>
      <c r="I75" s="183">
        <v>7630705.25</v>
      </c>
      <c r="J75" s="183">
        <v>375000</v>
      </c>
      <c r="K75" s="183">
        <v>10730923.609999999</v>
      </c>
      <c r="L75" s="183">
        <v>10730923.609999999</v>
      </c>
      <c r="M75" s="183">
        <v>126700550.28</v>
      </c>
      <c r="N75" s="183">
        <v>53673215.280000001</v>
      </c>
      <c r="O75" s="97">
        <f t="shared" si="4"/>
        <v>5.9901415278278719E-2</v>
      </c>
      <c r="P75" s="28">
        <f t="shared" si="1"/>
        <v>179143073</v>
      </c>
      <c r="Q75" s="28">
        <f t="shared" si="2"/>
        <v>10730923.609999999</v>
      </c>
      <c r="R75" s="97">
        <f t="shared" si="3"/>
        <v>5.9901415278278719E-2</v>
      </c>
    </row>
    <row r="76" spans="1:18" s="103" customFormat="1" x14ac:dyDescent="0.2">
      <c r="A76" s="96" t="s">
        <v>398</v>
      </c>
      <c r="B76" s="110" t="s">
        <v>396</v>
      </c>
      <c r="C76" s="96" t="s">
        <v>212</v>
      </c>
      <c r="D76" s="96" t="s">
        <v>213</v>
      </c>
      <c r="E76" s="184">
        <v>73178073</v>
      </c>
      <c r="F76" s="184">
        <v>74678073</v>
      </c>
      <c r="G76" s="184">
        <v>44589038</v>
      </c>
      <c r="H76" s="184">
        <v>17995802.219999999</v>
      </c>
      <c r="I76" s="184">
        <v>3186854.93</v>
      </c>
      <c r="J76" s="184">
        <v>0</v>
      </c>
      <c r="K76" s="184">
        <v>3028753.47</v>
      </c>
      <c r="L76" s="184">
        <v>3028753.47</v>
      </c>
      <c r="M76" s="184">
        <v>50466662.380000003</v>
      </c>
      <c r="N76" s="184">
        <v>20377627.379999999</v>
      </c>
      <c r="O76" s="93">
        <f t="shared" si="4"/>
        <v>4.0557466848401405E-2</v>
      </c>
      <c r="P76" s="94">
        <f t="shared" si="1"/>
        <v>74678073</v>
      </c>
      <c r="Q76" s="94">
        <f t="shared" si="2"/>
        <v>3028753.47</v>
      </c>
      <c r="R76" s="93">
        <f t="shared" si="3"/>
        <v>4.0557466848401405E-2</v>
      </c>
    </row>
    <row r="77" spans="1:18" s="103" customFormat="1" x14ac:dyDescent="0.2">
      <c r="A77" s="96" t="s">
        <v>398</v>
      </c>
      <c r="B77" s="110" t="s">
        <v>396</v>
      </c>
      <c r="C77" s="96" t="s">
        <v>214</v>
      </c>
      <c r="D77" s="96" t="s">
        <v>215</v>
      </c>
      <c r="E77" s="184">
        <v>27158073</v>
      </c>
      <c r="F77" s="184">
        <v>27158073</v>
      </c>
      <c r="G77" s="184">
        <v>13579038</v>
      </c>
      <c r="H77" s="184">
        <v>0</v>
      </c>
      <c r="I77" s="184">
        <v>3086854.93</v>
      </c>
      <c r="J77" s="184">
        <v>0</v>
      </c>
      <c r="K77" s="184">
        <v>3013145.07</v>
      </c>
      <c r="L77" s="184">
        <v>3013145.07</v>
      </c>
      <c r="M77" s="184">
        <v>21058073</v>
      </c>
      <c r="N77" s="184">
        <v>7479038</v>
      </c>
      <c r="O77" s="93">
        <f t="shared" si="4"/>
        <v>0.11094841191420318</v>
      </c>
      <c r="P77" s="94">
        <f t="shared" si="1"/>
        <v>27158073</v>
      </c>
      <c r="Q77" s="94">
        <f t="shared" si="2"/>
        <v>3013145.07</v>
      </c>
      <c r="R77" s="93">
        <f t="shared" si="3"/>
        <v>0.11094841191420318</v>
      </c>
    </row>
    <row r="78" spans="1:18" s="103" customFormat="1" x14ac:dyDescent="0.2">
      <c r="A78" s="96" t="s">
        <v>398</v>
      </c>
      <c r="B78" s="110" t="s">
        <v>396</v>
      </c>
      <c r="C78" s="96" t="s">
        <v>216</v>
      </c>
      <c r="D78" s="96" t="s">
        <v>217</v>
      </c>
      <c r="E78" s="184">
        <v>2000000</v>
      </c>
      <c r="F78" s="184">
        <v>3500000</v>
      </c>
      <c r="G78" s="184">
        <v>1000000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3500000</v>
      </c>
      <c r="N78" s="184">
        <v>1000000</v>
      </c>
      <c r="O78" s="93">
        <f t="shared" si="4"/>
        <v>0</v>
      </c>
      <c r="P78" s="94">
        <f t="shared" si="1"/>
        <v>3500000</v>
      </c>
      <c r="Q78" s="94">
        <f t="shared" si="2"/>
        <v>0</v>
      </c>
      <c r="R78" s="93">
        <f t="shared" si="3"/>
        <v>0</v>
      </c>
    </row>
    <row r="79" spans="1:18" s="103" customFormat="1" x14ac:dyDescent="0.2">
      <c r="A79" s="96" t="s">
        <v>398</v>
      </c>
      <c r="B79" s="110" t="s">
        <v>396</v>
      </c>
      <c r="C79" s="96" t="s">
        <v>218</v>
      </c>
      <c r="D79" s="96" t="s">
        <v>219</v>
      </c>
      <c r="E79" s="184">
        <v>43520000</v>
      </c>
      <c r="F79" s="184">
        <v>43520000</v>
      </c>
      <c r="G79" s="184">
        <v>29760000</v>
      </c>
      <c r="H79" s="184">
        <v>17956805.219999999</v>
      </c>
      <c r="I79" s="184">
        <v>50000</v>
      </c>
      <c r="J79" s="184">
        <v>0</v>
      </c>
      <c r="K79" s="184">
        <v>15608.4</v>
      </c>
      <c r="L79" s="184">
        <v>15608.4</v>
      </c>
      <c r="M79" s="184">
        <v>25497586.379999999</v>
      </c>
      <c r="N79" s="184">
        <v>11737586.380000001</v>
      </c>
      <c r="O79" s="93">
        <f t="shared" si="4"/>
        <v>3.5864889705882353E-4</v>
      </c>
      <c r="P79" s="94">
        <f t="shared" si="1"/>
        <v>43520000</v>
      </c>
      <c r="Q79" s="94">
        <f t="shared" si="2"/>
        <v>15608.4</v>
      </c>
      <c r="R79" s="93">
        <f t="shared" si="3"/>
        <v>3.5864889705882353E-4</v>
      </c>
    </row>
    <row r="80" spans="1:18" s="103" customFormat="1" x14ac:dyDescent="0.2">
      <c r="A80" s="96" t="s">
        <v>398</v>
      </c>
      <c r="B80" s="110" t="s">
        <v>396</v>
      </c>
      <c r="C80" s="96" t="s">
        <v>220</v>
      </c>
      <c r="D80" s="96" t="s">
        <v>221</v>
      </c>
      <c r="E80" s="184">
        <v>500000</v>
      </c>
      <c r="F80" s="184">
        <v>500000</v>
      </c>
      <c r="G80" s="184">
        <v>250000</v>
      </c>
      <c r="H80" s="184">
        <v>38997</v>
      </c>
      <c r="I80" s="184">
        <v>50000</v>
      </c>
      <c r="J80" s="184">
        <v>0</v>
      </c>
      <c r="K80" s="184">
        <v>0</v>
      </c>
      <c r="L80" s="184">
        <v>0</v>
      </c>
      <c r="M80" s="184">
        <v>411003</v>
      </c>
      <c r="N80" s="184">
        <v>161003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</row>
    <row r="81" spans="1:18" s="103" customFormat="1" x14ac:dyDescent="0.2">
      <c r="A81" s="96" t="s">
        <v>398</v>
      </c>
      <c r="B81" s="110" t="s">
        <v>396</v>
      </c>
      <c r="C81" s="96" t="s">
        <v>222</v>
      </c>
      <c r="D81" s="96" t="s">
        <v>223</v>
      </c>
      <c r="E81" s="184">
        <v>2300000</v>
      </c>
      <c r="F81" s="184">
        <v>2300000</v>
      </c>
      <c r="G81" s="184">
        <v>1030000</v>
      </c>
      <c r="H81" s="184">
        <v>0</v>
      </c>
      <c r="I81" s="184">
        <v>50000</v>
      </c>
      <c r="J81" s="184">
        <v>0</v>
      </c>
      <c r="K81" s="184">
        <v>0</v>
      </c>
      <c r="L81" s="184">
        <v>0</v>
      </c>
      <c r="M81" s="184">
        <v>2250000</v>
      </c>
      <c r="N81" s="184">
        <v>980000</v>
      </c>
      <c r="O81" s="93">
        <f t="shared" si="4"/>
        <v>0</v>
      </c>
      <c r="P81" s="94">
        <f t="shared" si="1"/>
        <v>2300000</v>
      </c>
      <c r="Q81" s="94">
        <f t="shared" si="2"/>
        <v>0</v>
      </c>
      <c r="R81" s="93">
        <f t="shared" si="3"/>
        <v>0</v>
      </c>
    </row>
    <row r="82" spans="1:18" s="103" customFormat="1" x14ac:dyDescent="0.2">
      <c r="A82" s="96" t="s">
        <v>398</v>
      </c>
      <c r="B82" s="110" t="s">
        <v>396</v>
      </c>
      <c r="C82" s="96" t="s">
        <v>224</v>
      </c>
      <c r="D82" s="96" t="s">
        <v>225</v>
      </c>
      <c r="E82" s="184">
        <v>800000</v>
      </c>
      <c r="F82" s="184">
        <v>800000</v>
      </c>
      <c r="G82" s="184">
        <v>400000</v>
      </c>
      <c r="H82" s="184">
        <v>0</v>
      </c>
      <c r="I82" s="184">
        <v>0</v>
      </c>
      <c r="J82" s="184">
        <v>0</v>
      </c>
      <c r="K82" s="184">
        <v>0</v>
      </c>
      <c r="L82" s="184">
        <v>0</v>
      </c>
      <c r="M82" s="184">
        <v>800000</v>
      </c>
      <c r="N82" s="184">
        <v>400000</v>
      </c>
      <c r="O82" s="93">
        <f t="shared" si="4"/>
        <v>0</v>
      </c>
      <c r="P82" s="94">
        <f t="shared" si="1"/>
        <v>800000</v>
      </c>
      <c r="Q82" s="94">
        <f t="shared" si="2"/>
        <v>0</v>
      </c>
      <c r="R82" s="93">
        <f t="shared" si="3"/>
        <v>0</v>
      </c>
    </row>
    <row r="83" spans="1:18" s="103" customFormat="1" x14ac:dyDescent="0.2">
      <c r="A83" s="96" t="s">
        <v>398</v>
      </c>
      <c r="B83" s="110" t="s">
        <v>396</v>
      </c>
      <c r="C83" s="96" t="s">
        <v>226</v>
      </c>
      <c r="D83" s="96" t="s">
        <v>227</v>
      </c>
      <c r="E83" s="184">
        <v>1500000</v>
      </c>
      <c r="F83" s="184">
        <v>1500000</v>
      </c>
      <c r="G83" s="184">
        <v>630000</v>
      </c>
      <c r="H83" s="184">
        <v>0</v>
      </c>
      <c r="I83" s="184">
        <v>50000</v>
      </c>
      <c r="J83" s="184">
        <v>0</v>
      </c>
      <c r="K83" s="184">
        <v>0</v>
      </c>
      <c r="L83" s="184">
        <v>0</v>
      </c>
      <c r="M83" s="184">
        <v>1450000</v>
      </c>
      <c r="N83" s="184">
        <v>580000</v>
      </c>
      <c r="O83" s="93">
        <f t="shared" si="4"/>
        <v>0</v>
      </c>
      <c r="P83" s="94">
        <f t="shared" si="1"/>
        <v>1500000</v>
      </c>
      <c r="Q83" s="94">
        <f t="shared" si="2"/>
        <v>0</v>
      </c>
      <c r="R83" s="93">
        <f t="shared" si="3"/>
        <v>0</v>
      </c>
    </row>
    <row r="84" spans="1:18" s="103" customFormat="1" x14ac:dyDescent="0.2">
      <c r="A84" s="96" t="s">
        <v>398</v>
      </c>
      <c r="B84" s="110" t="s">
        <v>396</v>
      </c>
      <c r="C84" s="96" t="s">
        <v>228</v>
      </c>
      <c r="D84" s="96" t="s">
        <v>229</v>
      </c>
      <c r="E84" s="184">
        <v>31800000</v>
      </c>
      <c r="F84" s="184">
        <v>31800000</v>
      </c>
      <c r="G84" s="184">
        <v>21798000</v>
      </c>
      <c r="H84" s="184">
        <v>10451639.75</v>
      </c>
      <c r="I84" s="184">
        <v>1146755.08</v>
      </c>
      <c r="J84" s="184">
        <v>0</v>
      </c>
      <c r="K84" s="184">
        <v>53862.92</v>
      </c>
      <c r="L84" s="184">
        <v>53862.92</v>
      </c>
      <c r="M84" s="184">
        <v>20147742.25</v>
      </c>
      <c r="N84" s="184">
        <v>10145742.25</v>
      </c>
      <c r="O84" s="93">
        <f t="shared" si="4"/>
        <v>1.6938025157232704E-3</v>
      </c>
      <c r="P84" s="94">
        <f t="shared" si="1"/>
        <v>31800000</v>
      </c>
      <c r="Q84" s="94">
        <f t="shared" si="2"/>
        <v>53862.92</v>
      </c>
      <c r="R84" s="93">
        <f t="shared" si="3"/>
        <v>1.6938025157232704E-3</v>
      </c>
    </row>
    <row r="85" spans="1:18" s="103" customFormat="1" x14ac:dyDescent="0.2">
      <c r="A85" s="96" t="s">
        <v>398</v>
      </c>
      <c r="B85" s="110" t="s">
        <v>396</v>
      </c>
      <c r="C85" s="96" t="s">
        <v>230</v>
      </c>
      <c r="D85" s="96" t="s">
        <v>231</v>
      </c>
      <c r="E85" s="184">
        <v>5650000</v>
      </c>
      <c r="F85" s="184">
        <v>5650000</v>
      </c>
      <c r="G85" s="184">
        <v>2825000</v>
      </c>
      <c r="H85" s="184">
        <v>45859.9</v>
      </c>
      <c r="I85" s="184">
        <v>0</v>
      </c>
      <c r="J85" s="184">
        <v>0</v>
      </c>
      <c r="K85" s="184">
        <v>0</v>
      </c>
      <c r="L85" s="184">
        <v>0</v>
      </c>
      <c r="M85" s="184">
        <v>5604140.0999999996</v>
      </c>
      <c r="N85" s="184">
        <v>2779140.1</v>
      </c>
      <c r="O85" s="93">
        <f t="shared" si="4"/>
        <v>0</v>
      </c>
      <c r="P85" s="94">
        <f t="shared" si="1"/>
        <v>5650000</v>
      </c>
      <c r="Q85" s="94">
        <f t="shared" si="2"/>
        <v>0</v>
      </c>
      <c r="R85" s="93">
        <f t="shared" si="3"/>
        <v>0</v>
      </c>
    </row>
    <row r="86" spans="1:18" s="103" customFormat="1" x14ac:dyDescent="0.2">
      <c r="A86" s="96" t="s">
        <v>398</v>
      </c>
      <c r="B86" s="110" t="s">
        <v>396</v>
      </c>
      <c r="C86" s="96" t="s">
        <v>232</v>
      </c>
      <c r="D86" s="96" t="s">
        <v>233</v>
      </c>
      <c r="E86" s="184">
        <v>200000</v>
      </c>
      <c r="F86" s="184">
        <v>200000</v>
      </c>
      <c r="G86" s="184">
        <v>100000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200000</v>
      </c>
      <c r="N86" s="184">
        <v>100000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398</v>
      </c>
      <c r="B87" s="110" t="s">
        <v>396</v>
      </c>
      <c r="C87" s="96" t="s">
        <v>234</v>
      </c>
      <c r="D87" s="96" t="s">
        <v>235</v>
      </c>
      <c r="E87" s="184">
        <v>2650000</v>
      </c>
      <c r="F87" s="184">
        <v>2650000</v>
      </c>
      <c r="G87" s="184">
        <v>1325000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2650000</v>
      </c>
      <c r="N87" s="184">
        <v>1325000</v>
      </c>
      <c r="O87" s="93">
        <f t="shared" si="4"/>
        <v>0</v>
      </c>
      <c r="P87" s="94">
        <f t="shared" si="1"/>
        <v>2650000</v>
      </c>
      <c r="Q87" s="94">
        <f t="shared" si="2"/>
        <v>0</v>
      </c>
      <c r="R87" s="93">
        <f t="shared" si="3"/>
        <v>0</v>
      </c>
    </row>
    <row r="88" spans="1:18" s="103" customFormat="1" x14ac:dyDescent="0.2">
      <c r="A88" s="96" t="s">
        <v>398</v>
      </c>
      <c r="B88" s="110" t="s">
        <v>396</v>
      </c>
      <c r="C88" s="96" t="s">
        <v>236</v>
      </c>
      <c r="D88" s="96" t="s">
        <v>237</v>
      </c>
      <c r="E88" s="184">
        <v>19000000</v>
      </c>
      <c r="F88" s="184">
        <v>19000000</v>
      </c>
      <c r="G88" s="184">
        <v>14648000</v>
      </c>
      <c r="H88" s="184">
        <v>10245757.15</v>
      </c>
      <c r="I88" s="184">
        <v>21379.97</v>
      </c>
      <c r="J88" s="184">
        <v>0</v>
      </c>
      <c r="K88" s="184">
        <v>28620.03</v>
      </c>
      <c r="L88" s="184">
        <v>28620.03</v>
      </c>
      <c r="M88" s="184">
        <v>8704242.8499999996</v>
      </c>
      <c r="N88" s="184">
        <v>4352242.8499999996</v>
      </c>
      <c r="O88" s="93">
        <f t="shared" si="4"/>
        <v>1.5063173684210526E-3</v>
      </c>
      <c r="P88" s="94">
        <f t="shared" si="1"/>
        <v>19000000</v>
      </c>
      <c r="Q88" s="94">
        <f t="shared" si="2"/>
        <v>28620.03</v>
      </c>
      <c r="R88" s="93">
        <f t="shared" si="3"/>
        <v>1.5063173684210526E-3</v>
      </c>
    </row>
    <row r="89" spans="1:18" s="103" customFormat="1" x14ac:dyDescent="0.2">
      <c r="A89" s="96" t="s">
        <v>398</v>
      </c>
      <c r="B89" s="110" t="s">
        <v>396</v>
      </c>
      <c r="C89" s="96" t="s">
        <v>238</v>
      </c>
      <c r="D89" s="96" t="s">
        <v>239</v>
      </c>
      <c r="E89" s="184">
        <v>3000000</v>
      </c>
      <c r="F89" s="184">
        <v>3000000</v>
      </c>
      <c r="G89" s="184">
        <v>1600000</v>
      </c>
      <c r="H89" s="184">
        <v>160022.70000000001</v>
      </c>
      <c r="I89" s="184">
        <v>24757.11</v>
      </c>
      <c r="J89" s="184">
        <v>0</v>
      </c>
      <c r="K89" s="184">
        <v>25242.89</v>
      </c>
      <c r="L89" s="184">
        <v>25242.89</v>
      </c>
      <c r="M89" s="184">
        <v>2789977.3</v>
      </c>
      <c r="N89" s="184">
        <v>1389977.3</v>
      </c>
      <c r="O89" s="93">
        <f t="shared" si="4"/>
        <v>8.4142966666666662E-3</v>
      </c>
      <c r="P89" s="94">
        <f t="shared" si="1"/>
        <v>3000000</v>
      </c>
      <c r="Q89" s="94">
        <f t="shared" si="2"/>
        <v>25242.89</v>
      </c>
      <c r="R89" s="93">
        <f t="shared" si="3"/>
        <v>8.4142966666666662E-3</v>
      </c>
    </row>
    <row r="90" spans="1:18" s="103" customFormat="1" x14ac:dyDescent="0.2">
      <c r="A90" s="96" t="s">
        <v>398</v>
      </c>
      <c r="B90" s="110" t="s">
        <v>396</v>
      </c>
      <c r="C90" s="96" t="s">
        <v>240</v>
      </c>
      <c r="D90" s="96" t="s">
        <v>241</v>
      </c>
      <c r="E90" s="184">
        <v>1300000</v>
      </c>
      <c r="F90" s="184">
        <v>1300000</v>
      </c>
      <c r="G90" s="184">
        <v>1300000</v>
      </c>
      <c r="H90" s="184">
        <v>0</v>
      </c>
      <c r="I90" s="184">
        <v>1100618</v>
      </c>
      <c r="J90" s="184">
        <v>0</v>
      </c>
      <c r="K90" s="184">
        <v>0</v>
      </c>
      <c r="L90" s="184">
        <v>0</v>
      </c>
      <c r="M90" s="184">
        <v>199382</v>
      </c>
      <c r="N90" s="184">
        <v>199382</v>
      </c>
      <c r="O90" s="93">
        <f t="shared" si="4"/>
        <v>0</v>
      </c>
      <c r="P90" s="94">
        <f t="shared" si="1"/>
        <v>1300000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398</v>
      </c>
      <c r="B91" s="110" t="s">
        <v>396</v>
      </c>
      <c r="C91" s="96" t="s">
        <v>242</v>
      </c>
      <c r="D91" s="96" t="s">
        <v>243</v>
      </c>
      <c r="E91" s="184">
        <v>33735000</v>
      </c>
      <c r="F91" s="184">
        <v>33735000</v>
      </c>
      <c r="G91" s="184">
        <v>17647500</v>
      </c>
      <c r="H91" s="184">
        <v>2006192.04</v>
      </c>
      <c r="I91" s="184">
        <v>1905496.89</v>
      </c>
      <c r="J91" s="184">
        <v>0</v>
      </c>
      <c r="K91" s="184">
        <v>21633.85</v>
      </c>
      <c r="L91" s="184">
        <v>21633.85</v>
      </c>
      <c r="M91" s="184">
        <v>29801677.219999999</v>
      </c>
      <c r="N91" s="184">
        <v>13714177.220000001</v>
      </c>
      <c r="O91" s="93">
        <f t="shared" si="4"/>
        <v>6.4128797984289306E-4</v>
      </c>
      <c r="P91" s="94">
        <f t="shared" si="1"/>
        <v>33735000</v>
      </c>
      <c r="Q91" s="94">
        <f t="shared" si="2"/>
        <v>21633.85</v>
      </c>
      <c r="R91" s="93">
        <f t="shared" si="3"/>
        <v>6.4128797984289306E-4</v>
      </c>
    </row>
    <row r="92" spans="1:18" s="103" customFormat="1" x14ac:dyDescent="0.2">
      <c r="A92" s="96" t="s">
        <v>398</v>
      </c>
      <c r="B92" s="110" t="s">
        <v>396</v>
      </c>
      <c r="C92" s="96" t="s">
        <v>244</v>
      </c>
      <c r="D92" s="96" t="s">
        <v>245</v>
      </c>
      <c r="E92" s="184">
        <v>16025000</v>
      </c>
      <c r="F92" s="184">
        <v>16025000</v>
      </c>
      <c r="G92" s="184">
        <v>8562500</v>
      </c>
      <c r="H92" s="184">
        <v>1777201.19</v>
      </c>
      <c r="I92" s="184">
        <v>150000</v>
      </c>
      <c r="J92" s="184">
        <v>0</v>
      </c>
      <c r="K92" s="184">
        <v>0</v>
      </c>
      <c r="L92" s="184">
        <v>0</v>
      </c>
      <c r="M92" s="184">
        <v>14097798.810000001</v>
      </c>
      <c r="N92" s="184">
        <v>6635298.8099999996</v>
      </c>
      <c r="O92" s="93">
        <f t="shared" si="4"/>
        <v>0</v>
      </c>
      <c r="P92" s="94">
        <f t="shared" si="1"/>
        <v>16025000</v>
      </c>
      <c r="Q92" s="94">
        <f t="shared" si="2"/>
        <v>0</v>
      </c>
      <c r="R92" s="93">
        <f t="shared" si="3"/>
        <v>0</v>
      </c>
    </row>
    <row r="93" spans="1:18" s="103" customFormat="1" x14ac:dyDescent="0.2">
      <c r="A93" s="96" t="s">
        <v>398</v>
      </c>
      <c r="B93" s="110" t="s">
        <v>396</v>
      </c>
      <c r="C93" s="96" t="s">
        <v>246</v>
      </c>
      <c r="D93" s="96" t="s">
        <v>247</v>
      </c>
      <c r="E93" s="184">
        <v>17710000</v>
      </c>
      <c r="F93" s="184">
        <v>17710000</v>
      </c>
      <c r="G93" s="184">
        <v>9085000</v>
      </c>
      <c r="H93" s="184">
        <v>228990.85</v>
      </c>
      <c r="I93" s="184">
        <v>1755496.89</v>
      </c>
      <c r="J93" s="184">
        <v>0</v>
      </c>
      <c r="K93" s="184">
        <v>21633.85</v>
      </c>
      <c r="L93" s="184">
        <v>21633.85</v>
      </c>
      <c r="M93" s="184">
        <v>15703878.41</v>
      </c>
      <c r="N93" s="184">
        <v>7078878.4100000001</v>
      </c>
      <c r="O93" s="93">
        <f t="shared" si="4"/>
        <v>1.2215612648221344E-3</v>
      </c>
      <c r="P93" s="94">
        <f t="shared" ref="P93:P112" si="5">+F93</f>
        <v>17710000</v>
      </c>
      <c r="Q93" s="94">
        <f t="shared" ref="Q93:Q112" si="6">+K93</f>
        <v>21633.85</v>
      </c>
      <c r="R93" s="93">
        <f t="shared" ref="R93:R112" si="7">+Q93/P93</f>
        <v>1.2215612648221344E-3</v>
      </c>
    </row>
    <row r="94" spans="1:18" s="103" customFormat="1" x14ac:dyDescent="0.2">
      <c r="A94" s="96" t="s">
        <v>398</v>
      </c>
      <c r="B94" s="110" t="s">
        <v>396</v>
      </c>
      <c r="C94" s="96" t="s">
        <v>248</v>
      </c>
      <c r="D94" s="96" t="s">
        <v>386</v>
      </c>
      <c r="E94" s="184">
        <v>38130000</v>
      </c>
      <c r="F94" s="184">
        <v>36630000</v>
      </c>
      <c r="G94" s="184">
        <v>21051200</v>
      </c>
      <c r="H94" s="184">
        <v>3252259.85</v>
      </c>
      <c r="I94" s="184">
        <v>1341598.3500000001</v>
      </c>
      <c r="J94" s="184">
        <v>375000</v>
      </c>
      <c r="K94" s="184">
        <v>7626673.3700000001</v>
      </c>
      <c r="L94" s="184">
        <v>7626673.3700000001</v>
      </c>
      <c r="M94" s="184">
        <v>24034468.43</v>
      </c>
      <c r="N94" s="184">
        <v>8455668.4299999997</v>
      </c>
      <c r="O94" s="93">
        <f t="shared" si="4"/>
        <v>0.20820839120939122</v>
      </c>
      <c r="P94" s="94">
        <f t="shared" si="5"/>
        <v>36630000</v>
      </c>
      <c r="Q94" s="94">
        <f t="shared" si="6"/>
        <v>7626673.3700000001</v>
      </c>
      <c r="R94" s="93">
        <f t="shared" si="7"/>
        <v>0.20820839120939122</v>
      </c>
    </row>
    <row r="95" spans="1:18" s="103" customFormat="1" x14ac:dyDescent="0.2">
      <c r="A95" s="96" t="s">
        <v>398</v>
      </c>
      <c r="B95" s="110" t="s">
        <v>396</v>
      </c>
      <c r="C95" s="96" t="s">
        <v>249</v>
      </c>
      <c r="D95" s="96" t="s">
        <v>250</v>
      </c>
      <c r="E95" s="184">
        <v>3300000</v>
      </c>
      <c r="F95" s="184">
        <v>3300000</v>
      </c>
      <c r="G95" s="184">
        <v>1975000</v>
      </c>
      <c r="H95" s="184">
        <v>514167.28</v>
      </c>
      <c r="I95" s="184">
        <v>161188.87</v>
      </c>
      <c r="J95" s="184">
        <v>0</v>
      </c>
      <c r="K95" s="184">
        <v>760525.96</v>
      </c>
      <c r="L95" s="184">
        <v>760525.96</v>
      </c>
      <c r="M95" s="184">
        <v>1864117.89</v>
      </c>
      <c r="N95" s="184">
        <v>539117.89</v>
      </c>
      <c r="O95" s="93">
        <f t="shared" si="4"/>
        <v>0.2304624121212121</v>
      </c>
      <c r="P95" s="94">
        <f t="shared" si="5"/>
        <v>3300000</v>
      </c>
      <c r="Q95" s="94">
        <f t="shared" si="6"/>
        <v>760525.96</v>
      </c>
      <c r="R95" s="93">
        <f t="shared" si="7"/>
        <v>0.2304624121212121</v>
      </c>
    </row>
    <row r="96" spans="1:18" s="103" customFormat="1" x14ac:dyDescent="0.2">
      <c r="A96" s="96" t="s">
        <v>398</v>
      </c>
      <c r="B96" s="110" t="s">
        <v>396</v>
      </c>
      <c r="C96" s="96" t="s">
        <v>251</v>
      </c>
      <c r="D96" s="96" t="s">
        <v>252</v>
      </c>
      <c r="E96" s="184">
        <v>3000000</v>
      </c>
      <c r="F96" s="184">
        <v>1500000</v>
      </c>
      <c r="G96" s="184">
        <v>1500000</v>
      </c>
      <c r="H96" s="184">
        <v>156750</v>
      </c>
      <c r="I96" s="184">
        <v>0</v>
      </c>
      <c r="J96" s="184">
        <v>0</v>
      </c>
      <c r="K96" s="184">
        <v>0</v>
      </c>
      <c r="L96" s="184">
        <v>0</v>
      </c>
      <c r="M96" s="184">
        <v>1343250</v>
      </c>
      <c r="N96" s="184">
        <v>1343250</v>
      </c>
      <c r="O96" s="93">
        <f t="shared" si="4"/>
        <v>0</v>
      </c>
      <c r="P96" s="94">
        <f t="shared" si="5"/>
        <v>1500000</v>
      </c>
      <c r="Q96" s="94">
        <f t="shared" si="6"/>
        <v>0</v>
      </c>
      <c r="R96" s="93">
        <f t="shared" si="7"/>
        <v>0</v>
      </c>
    </row>
    <row r="97" spans="1:18" s="103" customFormat="1" x14ac:dyDescent="0.2">
      <c r="A97" s="96" t="s">
        <v>398</v>
      </c>
      <c r="B97" s="110" t="s">
        <v>396</v>
      </c>
      <c r="C97" s="96" t="s">
        <v>253</v>
      </c>
      <c r="D97" s="96" t="s">
        <v>254</v>
      </c>
      <c r="E97" s="184">
        <v>17200000</v>
      </c>
      <c r="F97" s="184">
        <v>17200000</v>
      </c>
      <c r="G97" s="184">
        <v>10200000</v>
      </c>
      <c r="H97" s="184">
        <v>405063.51</v>
      </c>
      <c r="I97" s="184">
        <v>701028.96</v>
      </c>
      <c r="J97" s="184">
        <v>375000</v>
      </c>
      <c r="K97" s="184">
        <v>6856147.4100000001</v>
      </c>
      <c r="L97" s="184">
        <v>6856147.4100000001</v>
      </c>
      <c r="M97" s="184">
        <v>8862760.1199999992</v>
      </c>
      <c r="N97" s="184">
        <v>1862760.12</v>
      </c>
      <c r="O97" s="93">
        <f t="shared" si="4"/>
        <v>0.39861322151162792</v>
      </c>
      <c r="P97" s="94">
        <f t="shared" si="5"/>
        <v>17200000</v>
      </c>
      <c r="Q97" s="94">
        <f t="shared" si="6"/>
        <v>6856147.4100000001</v>
      </c>
      <c r="R97" s="93">
        <f t="shared" si="7"/>
        <v>0.39861322151162792</v>
      </c>
    </row>
    <row r="98" spans="1:18" s="103" customFormat="1" x14ac:dyDescent="0.2">
      <c r="A98" s="96" t="s">
        <v>398</v>
      </c>
      <c r="B98" s="110" t="s">
        <v>396</v>
      </c>
      <c r="C98" s="96" t="s">
        <v>255</v>
      </c>
      <c r="D98" s="96" t="s">
        <v>256</v>
      </c>
      <c r="E98" s="184">
        <v>9000000</v>
      </c>
      <c r="F98" s="184">
        <v>9000000</v>
      </c>
      <c r="G98" s="184">
        <v>4500000</v>
      </c>
      <c r="H98" s="184">
        <v>914001.6</v>
      </c>
      <c r="I98" s="184">
        <v>0</v>
      </c>
      <c r="J98" s="184">
        <v>0</v>
      </c>
      <c r="K98" s="184">
        <v>0</v>
      </c>
      <c r="L98" s="184">
        <v>0</v>
      </c>
      <c r="M98" s="184">
        <v>8085998.4000000004</v>
      </c>
      <c r="N98" s="184">
        <v>3585998.4</v>
      </c>
      <c r="O98" s="93">
        <f t="shared" si="4"/>
        <v>0</v>
      </c>
      <c r="P98" s="94">
        <f t="shared" si="5"/>
        <v>9000000</v>
      </c>
      <c r="Q98" s="94">
        <f t="shared" si="6"/>
        <v>0</v>
      </c>
      <c r="R98" s="93">
        <f t="shared" si="7"/>
        <v>0</v>
      </c>
    </row>
    <row r="99" spans="1:18" s="103" customFormat="1" x14ac:dyDescent="0.2">
      <c r="A99" s="96" t="s">
        <v>398</v>
      </c>
      <c r="B99" s="110" t="s">
        <v>396</v>
      </c>
      <c r="C99" s="96" t="s">
        <v>257</v>
      </c>
      <c r="D99" s="96" t="s">
        <v>258</v>
      </c>
      <c r="E99" s="184">
        <v>2300000</v>
      </c>
      <c r="F99" s="184">
        <v>2300000</v>
      </c>
      <c r="G99" s="184">
        <v>1150000</v>
      </c>
      <c r="H99" s="184">
        <v>566659.30000000005</v>
      </c>
      <c r="I99" s="184">
        <v>40000</v>
      </c>
      <c r="J99" s="184">
        <v>0</v>
      </c>
      <c r="K99" s="184">
        <v>10000</v>
      </c>
      <c r="L99" s="184">
        <v>10000</v>
      </c>
      <c r="M99" s="184">
        <v>1683340.7</v>
      </c>
      <c r="N99" s="184">
        <v>533340.69999999995</v>
      </c>
      <c r="O99" s="93">
        <f t="shared" si="4"/>
        <v>4.3478260869565218E-3</v>
      </c>
      <c r="P99" s="94">
        <f t="shared" si="5"/>
        <v>2300000</v>
      </c>
      <c r="Q99" s="94">
        <f t="shared" si="6"/>
        <v>10000</v>
      </c>
      <c r="R99" s="93">
        <f t="shared" si="7"/>
        <v>4.3478260869565218E-3</v>
      </c>
    </row>
    <row r="100" spans="1:18" s="103" customFormat="1" x14ac:dyDescent="0.2">
      <c r="A100" s="96" t="s">
        <v>398</v>
      </c>
      <c r="B100" s="110" t="s">
        <v>396</v>
      </c>
      <c r="C100" s="96" t="s">
        <v>259</v>
      </c>
      <c r="D100" s="96" t="s">
        <v>260</v>
      </c>
      <c r="E100" s="184">
        <v>1230000</v>
      </c>
      <c r="F100" s="184">
        <v>1230000</v>
      </c>
      <c r="G100" s="184">
        <v>1015000</v>
      </c>
      <c r="H100" s="184">
        <v>158093.20000000001</v>
      </c>
      <c r="I100" s="184">
        <v>389380.52</v>
      </c>
      <c r="J100" s="184">
        <v>0</v>
      </c>
      <c r="K100" s="184">
        <v>0</v>
      </c>
      <c r="L100" s="184">
        <v>0</v>
      </c>
      <c r="M100" s="184">
        <v>682526.28</v>
      </c>
      <c r="N100" s="184">
        <v>467526.28</v>
      </c>
      <c r="O100" s="93">
        <f t="shared" si="4"/>
        <v>0</v>
      </c>
      <c r="P100" s="94">
        <f t="shared" si="5"/>
        <v>1230000</v>
      </c>
      <c r="Q100" s="94">
        <f t="shared" si="6"/>
        <v>0</v>
      </c>
      <c r="R100" s="93">
        <f t="shared" si="7"/>
        <v>0</v>
      </c>
    </row>
    <row r="101" spans="1:18" s="103" customFormat="1" x14ac:dyDescent="0.2">
      <c r="A101" s="96" t="s">
        <v>398</v>
      </c>
      <c r="B101" s="110" t="s">
        <v>396</v>
      </c>
      <c r="C101" s="96" t="s">
        <v>261</v>
      </c>
      <c r="D101" s="96" t="s">
        <v>262</v>
      </c>
      <c r="E101" s="184">
        <v>1500000</v>
      </c>
      <c r="F101" s="184">
        <v>1500000</v>
      </c>
      <c r="G101" s="184">
        <v>286200</v>
      </c>
      <c r="H101" s="184">
        <v>286199.59999999998</v>
      </c>
      <c r="I101" s="184">
        <v>0</v>
      </c>
      <c r="J101" s="184">
        <v>0</v>
      </c>
      <c r="K101" s="184">
        <v>0</v>
      </c>
      <c r="L101" s="184">
        <v>0</v>
      </c>
      <c r="M101" s="184">
        <v>1213800.3999999999</v>
      </c>
      <c r="N101" s="184">
        <v>0.4</v>
      </c>
      <c r="O101" s="93">
        <f t="shared" si="4"/>
        <v>0</v>
      </c>
      <c r="P101" s="94">
        <f t="shared" si="5"/>
        <v>1500000</v>
      </c>
      <c r="Q101" s="94">
        <f t="shared" si="6"/>
        <v>0</v>
      </c>
      <c r="R101" s="93">
        <f t="shared" si="7"/>
        <v>0</v>
      </c>
    </row>
    <row r="102" spans="1:18" s="103" customFormat="1" x14ac:dyDescent="0.2">
      <c r="A102" s="96" t="s">
        <v>398</v>
      </c>
      <c r="B102" s="110" t="s">
        <v>396</v>
      </c>
      <c r="C102" s="96" t="s">
        <v>263</v>
      </c>
      <c r="D102" s="96" t="s">
        <v>264</v>
      </c>
      <c r="E102" s="184">
        <v>600000</v>
      </c>
      <c r="F102" s="184">
        <v>600000</v>
      </c>
      <c r="G102" s="184">
        <v>425000</v>
      </c>
      <c r="H102" s="184">
        <v>251325.36</v>
      </c>
      <c r="I102" s="184">
        <v>50000</v>
      </c>
      <c r="J102" s="184">
        <v>0</v>
      </c>
      <c r="K102" s="184">
        <v>0</v>
      </c>
      <c r="L102" s="184">
        <v>0</v>
      </c>
      <c r="M102" s="184">
        <v>298674.64</v>
      </c>
      <c r="N102" s="184">
        <v>123674.64</v>
      </c>
      <c r="O102" s="93">
        <f t="shared" si="4"/>
        <v>0</v>
      </c>
      <c r="P102" s="94">
        <f t="shared" si="5"/>
        <v>600000</v>
      </c>
      <c r="Q102" s="94">
        <f t="shared" si="6"/>
        <v>0</v>
      </c>
      <c r="R102" s="93">
        <f t="shared" si="7"/>
        <v>0</v>
      </c>
    </row>
    <row r="103" spans="1:18" s="104" customFormat="1" x14ac:dyDescent="0.2">
      <c r="A103" s="92" t="s">
        <v>398</v>
      </c>
      <c r="B103" s="106" t="s">
        <v>397</v>
      </c>
      <c r="C103" s="92" t="s">
        <v>265</v>
      </c>
      <c r="D103" s="92" t="s">
        <v>266</v>
      </c>
      <c r="E103" s="183">
        <v>217730440</v>
      </c>
      <c r="F103" s="183">
        <v>217730440</v>
      </c>
      <c r="G103" s="183">
        <v>111730928</v>
      </c>
      <c r="H103" s="183">
        <v>2293595</v>
      </c>
      <c r="I103" s="183">
        <v>3502309.64</v>
      </c>
      <c r="J103" s="183">
        <v>5785712.79</v>
      </c>
      <c r="K103" s="183">
        <v>6405423.9199999999</v>
      </c>
      <c r="L103" s="183">
        <v>6405423.9199999999</v>
      </c>
      <c r="M103" s="183">
        <v>199743398.65000001</v>
      </c>
      <c r="N103" s="183">
        <v>93743886.650000006</v>
      </c>
      <c r="O103" s="97">
        <f t="shared" si="4"/>
        <v>2.9419055599207902E-2</v>
      </c>
      <c r="P103" s="28">
        <f t="shared" si="5"/>
        <v>217730440</v>
      </c>
      <c r="Q103" s="28">
        <f t="shared" si="6"/>
        <v>6405423.9199999999</v>
      </c>
      <c r="R103" s="97">
        <f t="shared" si="7"/>
        <v>2.9419055599207902E-2</v>
      </c>
    </row>
    <row r="104" spans="1:18" s="103" customFormat="1" x14ac:dyDescent="0.2">
      <c r="A104" s="96" t="s">
        <v>398</v>
      </c>
      <c r="B104" s="110" t="s">
        <v>397</v>
      </c>
      <c r="C104" s="96" t="s">
        <v>267</v>
      </c>
      <c r="D104" s="96" t="s">
        <v>268</v>
      </c>
      <c r="E104" s="184">
        <v>189730440</v>
      </c>
      <c r="F104" s="184">
        <v>189730440</v>
      </c>
      <c r="G104" s="184">
        <v>97730928</v>
      </c>
      <c r="H104" s="184">
        <v>2293595</v>
      </c>
      <c r="I104" s="184">
        <v>1885628.26</v>
      </c>
      <c r="J104" s="184">
        <v>0</v>
      </c>
      <c r="K104" s="184">
        <v>6405423.9199999999</v>
      </c>
      <c r="L104" s="184">
        <v>6405423.9199999999</v>
      </c>
      <c r="M104" s="184">
        <v>179145792.81999999</v>
      </c>
      <c r="N104" s="184">
        <v>87146280.819999993</v>
      </c>
      <c r="O104" s="93">
        <f t="shared" si="4"/>
        <v>3.3760654958687707E-2</v>
      </c>
      <c r="P104" s="94">
        <f t="shared" si="5"/>
        <v>189730440</v>
      </c>
      <c r="Q104" s="94">
        <f t="shared" si="6"/>
        <v>6405423.9199999999</v>
      </c>
      <c r="R104" s="93">
        <f t="shared" si="7"/>
        <v>3.3760654958687707E-2</v>
      </c>
    </row>
    <row r="105" spans="1:18" s="103" customFormat="1" x14ac:dyDescent="0.2">
      <c r="A105" s="96" t="s">
        <v>398</v>
      </c>
      <c r="B105" s="110" t="s">
        <v>397</v>
      </c>
      <c r="C105" s="96" t="s">
        <v>269</v>
      </c>
      <c r="D105" s="96" t="s">
        <v>270</v>
      </c>
      <c r="E105" s="184">
        <v>2000000</v>
      </c>
      <c r="F105" s="184">
        <v>2000000</v>
      </c>
      <c r="G105" s="184">
        <v>1000000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4">
        <v>2000000</v>
      </c>
      <c r="N105" s="184">
        <v>1000000</v>
      </c>
      <c r="O105" s="93">
        <f t="shared" si="4"/>
        <v>0</v>
      </c>
      <c r="P105" s="94">
        <f t="shared" si="5"/>
        <v>2000000</v>
      </c>
      <c r="Q105" s="94">
        <f t="shared" si="6"/>
        <v>0</v>
      </c>
      <c r="R105" s="93">
        <f t="shared" si="7"/>
        <v>0</v>
      </c>
    </row>
    <row r="106" spans="1:18" s="103" customFormat="1" x14ac:dyDescent="0.2">
      <c r="A106" s="96" t="s">
        <v>398</v>
      </c>
      <c r="B106" s="110" t="s">
        <v>397</v>
      </c>
      <c r="C106" s="96" t="s">
        <v>411</v>
      </c>
      <c r="D106" s="96" t="s">
        <v>412</v>
      </c>
      <c r="E106" s="184">
        <v>76000000</v>
      </c>
      <c r="F106" s="184">
        <v>76000000</v>
      </c>
      <c r="G106" s="184">
        <v>40865708</v>
      </c>
      <c r="H106" s="184">
        <v>0</v>
      </c>
      <c r="I106" s="184">
        <v>0</v>
      </c>
      <c r="J106" s="184">
        <v>0</v>
      </c>
      <c r="K106" s="184">
        <v>0</v>
      </c>
      <c r="L106" s="184">
        <v>0</v>
      </c>
      <c r="M106" s="184">
        <v>76000000</v>
      </c>
      <c r="N106" s="184">
        <v>40865708</v>
      </c>
      <c r="O106" s="93">
        <f t="shared" si="4"/>
        <v>0</v>
      </c>
      <c r="P106" s="94">
        <f t="shared" si="5"/>
        <v>76000000</v>
      </c>
      <c r="Q106" s="94">
        <f t="shared" si="6"/>
        <v>0</v>
      </c>
      <c r="R106" s="93">
        <f t="shared" si="7"/>
        <v>0</v>
      </c>
    </row>
    <row r="107" spans="1:18" s="103" customFormat="1" x14ac:dyDescent="0.2">
      <c r="A107" s="96" t="s">
        <v>398</v>
      </c>
      <c r="B107" s="110" t="s">
        <v>397</v>
      </c>
      <c r="C107" s="96" t="s">
        <v>271</v>
      </c>
      <c r="D107" s="96" t="s">
        <v>272</v>
      </c>
      <c r="E107" s="184">
        <v>5650000</v>
      </c>
      <c r="F107" s="184">
        <v>5650000</v>
      </c>
      <c r="G107" s="184">
        <v>2825000</v>
      </c>
      <c r="H107" s="184">
        <v>2137395</v>
      </c>
      <c r="I107" s="184">
        <v>0</v>
      </c>
      <c r="J107" s="184">
        <v>0</v>
      </c>
      <c r="K107" s="184">
        <v>0</v>
      </c>
      <c r="L107" s="184">
        <v>0</v>
      </c>
      <c r="M107" s="184">
        <v>3512605</v>
      </c>
      <c r="N107" s="184">
        <v>687605</v>
      </c>
      <c r="O107" s="93">
        <f t="shared" si="4"/>
        <v>0</v>
      </c>
      <c r="P107" s="94">
        <f t="shared" si="5"/>
        <v>5650000</v>
      </c>
      <c r="Q107" s="94">
        <f t="shared" si="6"/>
        <v>0</v>
      </c>
      <c r="R107" s="93">
        <f t="shared" si="7"/>
        <v>0</v>
      </c>
    </row>
    <row r="108" spans="1:18" s="103" customFormat="1" x14ac:dyDescent="0.2">
      <c r="A108" s="96" t="s">
        <v>398</v>
      </c>
      <c r="B108" s="110" t="s">
        <v>397</v>
      </c>
      <c r="C108" s="96" t="s">
        <v>273</v>
      </c>
      <c r="D108" s="96" t="s">
        <v>274</v>
      </c>
      <c r="E108" s="184">
        <v>38179000</v>
      </c>
      <c r="F108" s="184">
        <v>38179000</v>
      </c>
      <c r="G108" s="184">
        <v>19089500</v>
      </c>
      <c r="H108" s="184">
        <v>156200</v>
      </c>
      <c r="I108" s="184">
        <v>62265.14</v>
      </c>
      <c r="J108" s="184">
        <v>0</v>
      </c>
      <c r="K108" s="184">
        <v>6405423.9199999999</v>
      </c>
      <c r="L108" s="184">
        <v>6405423.9199999999</v>
      </c>
      <c r="M108" s="184">
        <v>31555110.940000001</v>
      </c>
      <c r="N108" s="184">
        <v>12465610.939999999</v>
      </c>
      <c r="O108" s="93">
        <f t="shared" si="4"/>
        <v>0.16777348594777233</v>
      </c>
      <c r="P108" s="94">
        <f t="shared" si="5"/>
        <v>38179000</v>
      </c>
      <c r="Q108" s="94">
        <f t="shared" si="6"/>
        <v>6405423.9199999999</v>
      </c>
      <c r="R108" s="93">
        <f t="shared" si="7"/>
        <v>0.16777348594777233</v>
      </c>
    </row>
    <row r="109" spans="1:18" s="103" customFormat="1" x14ac:dyDescent="0.2">
      <c r="A109" s="96" t="s">
        <v>398</v>
      </c>
      <c r="B109" s="110" t="s">
        <v>397</v>
      </c>
      <c r="C109" s="96" t="s">
        <v>275</v>
      </c>
      <c r="D109" s="96" t="s">
        <v>276</v>
      </c>
      <c r="E109" s="184">
        <v>65901440</v>
      </c>
      <c r="F109" s="184">
        <v>65901440</v>
      </c>
      <c r="G109" s="184">
        <v>32950720</v>
      </c>
      <c r="H109" s="184">
        <v>0</v>
      </c>
      <c r="I109" s="184">
        <v>1823363.12</v>
      </c>
      <c r="J109" s="184">
        <v>0</v>
      </c>
      <c r="K109" s="184">
        <v>0</v>
      </c>
      <c r="L109" s="184">
        <v>0</v>
      </c>
      <c r="M109" s="184">
        <v>64078076.880000003</v>
      </c>
      <c r="N109" s="184">
        <v>31127356.879999999</v>
      </c>
      <c r="O109" s="93">
        <f t="shared" si="4"/>
        <v>0</v>
      </c>
      <c r="P109" s="94">
        <f t="shared" si="5"/>
        <v>65901440</v>
      </c>
      <c r="Q109" s="94">
        <f t="shared" si="6"/>
        <v>0</v>
      </c>
      <c r="R109" s="93">
        <f t="shared" si="7"/>
        <v>0</v>
      </c>
    </row>
    <row r="110" spans="1:18" s="103" customFormat="1" x14ac:dyDescent="0.2">
      <c r="A110" s="96" t="s">
        <v>398</v>
      </c>
      <c r="B110" s="110" t="s">
        <v>397</v>
      </c>
      <c r="C110" s="96" t="s">
        <v>277</v>
      </c>
      <c r="D110" s="96" t="s">
        <v>278</v>
      </c>
      <c r="E110" s="184">
        <v>2000000</v>
      </c>
      <c r="F110" s="184">
        <v>2000000</v>
      </c>
      <c r="G110" s="184">
        <v>1000000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2000000</v>
      </c>
      <c r="N110" s="184">
        <v>1000000</v>
      </c>
      <c r="O110" s="93">
        <f t="shared" si="4"/>
        <v>0</v>
      </c>
      <c r="P110" s="94">
        <f t="shared" si="5"/>
        <v>2000000</v>
      </c>
      <c r="Q110" s="94">
        <f t="shared" si="6"/>
        <v>0</v>
      </c>
      <c r="R110" s="93">
        <f t="shared" si="7"/>
        <v>0</v>
      </c>
    </row>
    <row r="111" spans="1:18" s="103" customFormat="1" x14ac:dyDescent="0.2">
      <c r="A111" s="96" t="s">
        <v>398</v>
      </c>
      <c r="B111" s="110" t="s">
        <v>397</v>
      </c>
      <c r="C111" s="96" t="s">
        <v>283</v>
      </c>
      <c r="D111" s="96" t="s">
        <v>284</v>
      </c>
      <c r="E111" s="184">
        <v>28000000</v>
      </c>
      <c r="F111" s="184">
        <v>28000000</v>
      </c>
      <c r="G111" s="184">
        <v>14000000</v>
      </c>
      <c r="H111" s="184">
        <v>0</v>
      </c>
      <c r="I111" s="184">
        <v>1616681.38</v>
      </c>
      <c r="J111" s="184">
        <v>5785712.79</v>
      </c>
      <c r="K111" s="184">
        <v>0</v>
      </c>
      <c r="L111" s="184">
        <v>0</v>
      </c>
      <c r="M111" s="184">
        <v>20597605.829999998</v>
      </c>
      <c r="N111" s="184">
        <v>6597605.8300000001</v>
      </c>
      <c r="O111" s="93">
        <f t="shared" si="4"/>
        <v>0</v>
      </c>
      <c r="P111" s="94">
        <f t="shared" si="5"/>
        <v>28000000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398</v>
      </c>
      <c r="B112" s="110" t="s">
        <v>397</v>
      </c>
      <c r="C112" s="96" t="s">
        <v>285</v>
      </c>
      <c r="D112" s="96" t="s">
        <v>286</v>
      </c>
      <c r="E112" s="184">
        <v>28000000</v>
      </c>
      <c r="F112" s="184">
        <v>28000000</v>
      </c>
      <c r="G112" s="184">
        <v>14000000</v>
      </c>
      <c r="H112" s="184">
        <v>0</v>
      </c>
      <c r="I112" s="184">
        <v>1616681.38</v>
      </c>
      <c r="J112" s="184">
        <v>5785712.79</v>
      </c>
      <c r="K112" s="184">
        <v>0</v>
      </c>
      <c r="L112" s="184">
        <v>0</v>
      </c>
      <c r="M112" s="184">
        <v>20597605.829999998</v>
      </c>
      <c r="N112" s="184">
        <v>6597605.8300000001</v>
      </c>
      <c r="O112" s="93">
        <f t="shared" si="4"/>
        <v>0</v>
      </c>
      <c r="P112" s="94">
        <f t="shared" si="5"/>
        <v>28000000</v>
      </c>
      <c r="Q112" s="94">
        <f t="shared" si="6"/>
        <v>0</v>
      </c>
      <c r="R112" s="93">
        <f t="shared" si="7"/>
        <v>0</v>
      </c>
    </row>
    <row r="113" spans="1:18" s="104" customFormat="1" x14ac:dyDescent="0.2">
      <c r="A113" s="92" t="s">
        <v>398</v>
      </c>
      <c r="B113" s="106" t="s">
        <v>396</v>
      </c>
      <c r="C113" s="92" t="s">
        <v>287</v>
      </c>
      <c r="D113" s="92" t="s">
        <v>288</v>
      </c>
      <c r="E113" s="183">
        <v>7006404434</v>
      </c>
      <c r="F113" s="183">
        <v>6907299372</v>
      </c>
      <c r="G113" s="183">
        <v>4105626526</v>
      </c>
      <c r="H113" s="183">
        <v>0</v>
      </c>
      <c r="I113" s="183">
        <v>985374811.26999998</v>
      </c>
      <c r="J113" s="183">
        <v>0</v>
      </c>
      <c r="K113" s="183">
        <v>3011332461</v>
      </c>
      <c r="L113" s="183">
        <v>3011332461</v>
      </c>
      <c r="M113" s="183">
        <v>2910592099.73</v>
      </c>
      <c r="N113" s="183">
        <v>108919253.73</v>
      </c>
      <c r="O113" s="97">
        <f t="shared" si="4"/>
        <v>0.43596379696629139</v>
      </c>
      <c r="P113" s="28">
        <f>+F113</f>
        <v>6907299372</v>
      </c>
      <c r="Q113" s="28">
        <f>+K113</f>
        <v>3011332461</v>
      </c>
      <c r="R113" s="97">
        <f>+Q113/P113</f>
        <v>0.43596379696629139</v>
      </c>
    </row>
    <row r="114" spans="1:18" s="103" customFormat="1" x14ac:dyDescent="0.2">
      <c r="A114" s="96" t="s">
        <v>398</v>
      </c>
      <c r="B114" s="110" t="s">
        <v>396</v>
      </c>
      <c r="C114" s="96" t="s">
        <v>289</v>
      </c>
      <c r="D114" s="96" t="s">
        <v>290</v>
      </c>
      <c r="E114" s="184">
        <v>4010044320</v>
      </c>
      <c r="F114" s="184">
        <v>3910939258</v>
      </c>
      <c r="G114" s="184">
        <v>2625275448</v>
      </c>
      <c r="H114" s="184">
        <v>0</v>
      </c>
      <c r="I114" s="184">
        <v>601305125.80999994</v>
      </c>
      <c r="J114" s="184">
        <v>0</v>
      </c>
      <c r="K114" s="184">
        <v>2021113478.1900001</v>
      </c>
      <c r="L114" s="184">
        <v>2021113478.1900001</v>
      </c>
      <c r="M114" s="184">
        <v>1288520654</v>
      </c>
      <c r="N114" s="184">
        <v>2856844</v>
      </c>
      <c r="O114" s="93">
        <v>0</v>
      </c>
      <c r="P114" s="94">
        <f>+F114</f>
        <v>3910939258</v>
      </c>
      <c r="Q114" s="94">
        <f>+K114</f>
        <v>2021113478.1900001</v>
      </c>
      <c r="R114" s="93">
        <v>0</v>
      </c>
    </row>
    <row r="115" spans="1:18" s="103" customFormat="1" x14ac:dyDescent="0.2">
      <c r="A115" s="96" t="s">
        <v>398</v>
      </c>
      <c r="B115" s="110" t="s">
        <v>396</v>
      </c>
      <c r="C115" s="96" t="s">
        <v>291</v>
      </c>
      <c r="D115" s="96" t="s">
        <v>413</v>
      </c>
      <c r="E115" s="184">
        <v>1119100000</v>
      </c>
      <c r="F115" s="184">
        <v>1088400000</v>
      </c>
      <c r="G115" s="184">
        <v>784166590</v>
      </c>
      <c r="H115" s="184">
        <v>0</v>
      </c>
      <c r="I115" s="184">
        <v>194166163</v>
      </c>
      <c r="J115" s="184">
        <v>0</v>
      </c>
      <c r="K115" s="184">
        <v>590000427</v>
      </c>
      <c r="L115" s="184">
        <v>590000427</v>
      </c>
      <c r="M115" s="184">
        <v>304233410</v>
      </c>
      <c r="N115" s="184">
        <v>0</v>
      </c>
      <c r="O115" s="93">
        <f t="shared" si="4"/>
        <v>0.54208050992282253</v>
      </c>
      <c r="P115" s="94">
        <f>+P123+P126</f>
        <v>39000000</v>
      </c>
      <c r="Q115" s="94">
        <f>+Q123+Q126</f>
        <v>25039388</v>
      </c>
      <c r="R115" s="94">
        <f>+R123+R126</f>
        <v>1.2037178524916943</v>
      </c>
    </row>
    <row r="116" spans="1:18" s="103" customFormat="1" x14ac:dyDescent="0.2">
      <c r="A116" s="96" t="s">
        <v>398</v>
      </c>
      <c r="B116" s="110" t="s">
        <v>396</v>
      </c>
      <c r="C116" s="96" t="s">
        <v>293</v>
      </c>
      <c r="D116" s="96" t="s">
        <v>414</v>
      </c>
      <c r="E116" s="184">
        <v>1342700000</v>
      </c>
      <c r="F116" s="184">
        <v>1276025568</v>
      </c>
      <c r="G116" s="184">
        <v>671350000</v>
      </c>
      <c r="H116" s="184">
        <v>0</v>
      </c>
      <c r="I116" s="184">
        <v>111891670</v>
      </c>
      <c r="J116" s="184">
        <v>0</v>
      </c>
      <c r="K116" s="184">
        <v>559458330</v>
      </c>
      <c r="L116" s="184">
        <v>559458330</v>
      </c>
      <c r="M116" s="184">
        <v>604675568</v>
      </c>
      <c r="N116" s="184">
        <v>0</v>
      </c>
      <c r="O116" s="93">
        <f t="shared" si="4"/>
        <v>0.43843818182803057</v>
      </c>
      <c r="P116" s="94"/>
      <c r="Q116" s="94"/>
      <c r="R116" s="93"/>
    </row>
    <row r="117" spans="1:18" s="103" customFormat="1" x14ac:dyDescent="0.2">
      <c r="A117" s="96" t="s">
        <v>398</v>
      </c>
      <c r="B117" s="110" t="s">
        <v>396</v>
      </c>
      <c r="C117" s="96" t="s">
        <v>300</v>
      </c>
      <c r="D117" s="96" t="s">
        <v>301</v>
      </c>
      <c r="E117" s="184">
        <v>574806</v>
      </c>
      <c r="F117" s="184">
        <v>574806</v>
      </c>
      <c r="G117" s="184">
        <v>143701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574806</v>
      </c>
      <c r="N117" s="184">
        <v>143701</v>
      </c>
      <c r="O117" s="93">
        <f t="shared" si="4"/>
        <v>0</v>
      </c>
      <c r="P117" s="94"/>
      <c r="Q117" s="94"/>
      <c r="R117" s="93"/>
    </row>
    <row r="118" spans="1:18" s="103" customFormat="1" x14ac:dyDescent="0.2">
      <c r="A118" s="96" t="s">
        <v>398</v>
      </c>
      <c r="B118" s="110" t="s">
        <v>396</v>
      </c>
      <c r="C118" s="96" t="s">
        <v>310</v>
      </c>
      <c r="D118" s="96" t="s">
        <v>415</v>
      </c>
      <c r="E118" s="184">
        <v>41923611</v>
      </c>
      <c r="F118" s="184">
        <v>40453617</v>
      </c>
      <c r="G118" s="184">
        <v>39028271</v>
      </c>
      <c r="H118" s="184">
        <v>0</v>
      </c>
      <c r="I118" s="184">
        <v>22636376.18</v>
      </c>
      <c r="J118" s="184">
        <v>0</v>
      </c>
      <c r="K118" s="184">
        <v>15287234.82</v>
      </c>
      <c r="L118" s="184">
        <v>15287234.82</v>
      </c>
      <c r="M118" s="184">
        <v>2530006</v>
      </c>
      <c r="N118" s="184">
        <v>1104660</v>
      </c>
      <c r="O118" s="93">
        <f t="shared" si="4"/>
        <v>0.37789537632691783</v>
      </c>
      <c r="P118" s="94"/>
      <c r="Q118" s="94"/>
      <c r="R118" s="93"/>
    </row>
    <row r="119" spans="1:18" s="103" customFormat="1" x14ac:dyDescent="0.2">
      <c r="A119" s="96" t="s">
        <v>398</v>
      </c>
      <c r="B119" s="110" t="s">
        <v>396</v>
      </c>
      <c r="C119" s="96" t="s">
        <v>315</v>
      </c>
      <c r="D119" s="96" t="s">
        <v>416</v>
      </c>
      <c r="E119" s="184">
        <v>7433264</v>
      </c>
      <c r="F119" s="184">
        <v>7172628</v>
      </c>
      <c r="G119" s="184">
        <v>6919907</v>
      </c>
      <c r="H119" s="184">
        <v>0</v>
      </c>
      <c r="I119" s="184">
        <v>3664817.63</v>
      </c>
      <c r="J119" s="184">
        <v>0</v>
      </c>
      <c r="K119" s="184">
        <v>2768446.37</v>
      </c>
      <c r="L119" s="184">
        <v>2768446.37</v>
      </c>
      <c r="M119" s="184">
        <v>739364</v>
      </c>
      <c r="N119" s="184">
        <v>486643</v>
      </c>
      <c r="O119" s="93">
        <f t="shared" si="4"/>
        <v>0.38597378394641407</v>
      </c>
      <c r="P119" s="94"/>
      <c r="Q119" s="94"/>
      <c r="R119" s="93"/>
    </row>
    <row r="120" spans="1:18" s="103" customFormat="1" x14ac:dyDescent="0.2">
      <c r="A120" s="96" t="s">
        <v>398</v>
      </c>
      <c r="B120" s="110" t="s">
        <v>396</v>
      </c>
      <c r="C120" s="96" t="s">
        <v>320</v>
      </c>
      <c r="D120" s="96" t="s">
        <v>417</v>
      </c>
      <c r="E120" s="184">
        <v>1498312639</v>
      </c>
      <c r="F120" s="184">
        <v>1498312639</v>
      </c>
      <c r="G120" s="184">
        <v>1123666979</v>
      </c>
      <c r="H120" s="184">
        <v>0</v>
      </c>
      <c r="I120" s="184">
        <v>268946099</v>
      </c>
      <c r="J120" s="184">
        <v>0</v>
      </c>
      <c r="K120" s="184">
        <v>853599040</v>
      </c>
      <c r="L120" s="184">
        <v>853599040</v>
      </c>
      <c r="M120" s="184">
        <v>375767500</v>
      </c>
      <c r="N120" s="184">
        <v>1121840</v>
      </c>
      <c r="O120" s="93">
        <f t="shared" si="4"/>
        <v>0.56970689412972375</v>
      </c>
      <c r="P120" s="94"/>
      <c r="Q120" s="94"/>
      <c r="R120" s="93"/>
    </row>
    <row r="121" spans="1:18" s="103" customFormat="1" x14ac:dyDescent="0.2">
      <c r="A121" s="96" t="s">
        <v>398</v>
      </c>
      <c r="B121" s="110" t="s">
        <v>396</v>
      </c>
      <c r="C121" s="96" t="s">
        <v>321</v>
      </c>
      <c r="D121" s="96" t="s">
        <v>322</v>
      </c>
      <c r="E121" s="184">
        <v>68300000</v>
      </c>
      <c r="F121" s="184">
        <v>68300000</v>
      </c>
      <c r="G121" s="184">
        <v>56600000</v>
      </c>
      <c r="H121" s="184">
        <v>0</v>
      </c>
      <c r="I121" s="184">
        <v>238000</v>
      </c>
      <c r="J121" s="184">
        <v>0</v>
      </c>
      <c r="K121" s="184">
        <v>44612000</v>
      </c>
      <c r="L121" s="184">
        <v>44612000</v>
      </c>
      <c r="M121" s="184">
        <v>23450000</v>
      </c>
      <c r="N121" s="184">
        <v>11750000</v>
      </c>
      <c r="O121" s="93">
        <f t="shared" si="4"/>
        <v>0.65317715959004397</v>
      </c>
      <c r="P121" s="94"/>
      <c r="Q121" s="94"/>
      <c r="R121" s="93"/>
    </row>
    <row r="122" spans="1:18" s="103" customFormat="1" x14ac:dyDescent="0.2">
      <c r="A122" s="96" t="s">
        <v>398</v>
      </c>
      <c r="B122" s="110" t="s">
        <v>396</v>
      </c>
      <c r="C122" s="96" t="s">
        <v>323</v>
      </c>
      <c r="D122" s="96" t="s">
        <v>324</v>
      </c>
      <c r="E122" s="184">
        <v>46800000</v>
      </c>
      <c r="F122" s="184">
        <v>46800000</v>
      </c>
      <c r="G122" s="184">
        <v>35100000</v>
      </c>
      <c r="H122" s="184">
        <v>0</v>
      </c>
      <c r="I122" s="184">
        <v>100000</v>
      </c>
      <c r="J122" s="184">
        <v>0</v>
      </c>
      <c r="K122" s="184">
        <v>23250000</v>
      </c>
      <c r="L122" s="184">
        <v>23250000</v>
      </c>
      <c r="M122" s="184">
        <v>23450000</v>
      </c>
      <c r="N122" s="184">
        <v>11750000</v>
      </c>
      <c r="O122" s="93">
        <f t="shared" si="4"/>
        <v>0.49679487179487181</v>
      </c>
      <c r="P122" s="94"/>
      <c r="Q122" s="94"/>
      <c r="R122" s="93"/>
    </row>
    <row r="123" spans="1:18" s="103" customFormat="1" x14ac:dyDescent="0.2">
      <c r="A123" s="96" t="s">
        <v>398</v>
      </c>
      <c r="B123" s="110" t="s">
        <v>396</v>
      </c>
      <c r="C123" s="96" t="s">
        <v>325</v>
      </c>
      <c r="D123" s="96" t="s">
        <v>326</v>
      </c>
      <c r="E123" s="184">
        <v>21500000</v>
      </c>
      <c r="F123" s="184">
        <v>21500000</v>
      </c>
      <c r="G123" s="184">
        <v>21500000</v>
      </c>
      <c r="H123" s="184">
        <v>0</v>
      </c>
      <c r="I123" s="184">
        <v>138000</v>
      </c>
      <c r="J123" s="184">
        <v>0</v>
      </c>
      <c r="K123" s="184">
        <v>21362000</v>
      </c>
      <c r="L123" s="184">
        <v>21362000</v>
      </c>
      <c r="M123" s="184">
        <v>0</v>
      </c>
      <c r="N123" s="184">
        <v>0</v>
      </c>
      <c r="O123" s="93">
        <f t="shared" si="4"/>
        <v>0.99358139534883716</v>
      </c>
      <c r="P123" s="94">
        <f t="shared" ref="P123:P128" si="8">+F123</f>
        <v>21500000</v>
      </c>
      <c r="Q123" s="94">
        <f>+K123</f>
        <v>21362000</v>
      </c>
      <c r="R123" s="93">
        <f>+Q123/P123</f>
        <v>0.99358139534883716</v>
      </c>
    </row>
    <row r="124" spans="1:18" s="103" customFormat="1" x14ac:dyDescent="0.2">
      <c r="A124" s="96" t="s">
        <v>398</v>
      </c>
      <c r="B124" s="110" t="s">
        <v>396</v>
      </c>
      <c r="C124" s="96" t="s">
        <v>327</v>
      </c>
      <c r="D124" s="96" t="s">
        <v>328</v>
      </c>
      <c r="E124" s="184">
        <v>44330000</v>
      </c>
      <c r="F124" s="184">
        <v>41830000</v>
      </c>
      <c r="G124" s="184">
        <v>27165000</v>
      </c>
      <c r="H124" s="184">
        <v>0</v>
      </c>
      <c r="I124" s="184">
        <v>73343.19</v>
      </c>
      <c r="J124" s="184">
        <v>0</v>
      </c>
      <c r="K124" s="184">
        <v>10786544.810000001</v>
      </c>
      <c r="L124" s="184">
        <v>10786544.810000001</v>
      </c>
      <c r="M124" s="184">
        <v>30970112</v>
      </c>
      <c r="N124" s="184">
        <v>16305112</v>
      </c>
      <c r="O124" s="93">
        <f t="shared" si="4"/>
        <v>0.25786623978006218</v>
      </c>
      <c r="P124" s="94">
        <f t="shared" si="8"/>
        <v>41830000</v>
      </c>
      <c r="Q124" s="94">
        <f>+K124</f>
        <v>10786544.810000001</v>
      </c>
      <c r="R124" s="93">
        <f>+Q124/P124</f>
        <v>0.25786623978006218</v>
      </c>
    </row>
    <row r="125" spans="1:18" s="103" customFormat="1" x14ac:dyDescent="0.2">
      <c r="A125" s="96" t="s">
        <v>398</v>
      </c>
      <c r="B125" s="110" t="s">
        <v>396</v>
      </c>
      <c r="C125" s="96" t="s">
        <v>329</v>
      </c>
      <c r="D125" s="96" t="s">
        <v>330</v>
      </c>
      <c r="E125" s="184">
        <v>24330000</v>
      </c>
      <c r="F125" s="184">
        <v>24330000</v>
      </c>
      <c r="G125" s="184">
        <v>13265000</v>
      </c>
      <c r="H125" s="184">
        <v>0</v>
      </c>
      <c r="I125" s="184">
        <v>73343.19</v>
      </c>
      <c r="J125" s="184">
        <v>0</v>
      </c>
      <c r="K125" s="184">
        <v>7109156.8099999996</v>
      </c>
      <c r="L125" s="184">
        <v>7109156.8099999996</v>
      </c>
      <c r="M125" s="184">
        <v>17147500</v>
      </c>
      <c r="N125" s="184">
        <v>6082500</v>
      </c>
      <c r="O125" s="93">
        <f t="shared" si="4"/>
        <v>0.29219715618577885</v>
      </c>
      <c r="P125" s="94">
        <f t="shared" si="8"/>
        <v>24330000</v>
      </c>
      <c r="Q125" s="94">
        <f>+K125</f>
        <v>7109156.8099999996</v>
      </c>
      <c r="R125" s="93">
        <f>+Q125/P125</f>
        <v>0.29219715618577885</v>
      </c>
    </row>
    <row r="126" spans="1:18" s="103" customFormat="1" x14ac:dyDescent="0.2">
      <c r="A126" s="96" t="s">
        <v>398</v>
      </c>
      <c r="B126" s="110" t="s">
        <v>396</v>
      </c>
      <c r="C126" s="96" t="s">
        <v>331</v>
      </c>
      <c r="D126" s="96" t="s">
        <v>332</v>
      </c>
      <c r="E126" s="184">
        <v>20000000</v>
      </c>
      <c r="F126" s="184">
        <v>17500000</v>
      </c>
      <c r="G126" s="184">
        <v>13900000</v>
      </c>
      <c r="H126" s="184">
        <v>0</v>
      </c>
      <c r="I126" s="184">
        <v>0</v>
      </c>
      <c r="J126" s="184">
        <v>0</v>
      </c>
      <c r="K126" s="184">
        <v>3677388</v>
      </c>
      <c r="L126" s="184">
        <v>3677388</v>
      </c>
      <c r="M126" s="184">
        <v>13822612</v>
      </c>
      <c r="N126" s="184">
        <v>10222612</v>
      </c>
      <c r="O126" s="93">
        <f t="shared" si="4"/>
        <v>0.21013645714285714</v>
      </c>
      <c r="P126" s="94">
        <f t="shared" si="8"/>
        <v>17500000</v>
      </c>
      <c r="Q126" s="94">
        <f>+K126</f>
        <v>3677388</v>
      </c>
      <c r="R126" s="93">
        <f>+Q126/P126</f>
        <v>0.21013645714285714</v>
      </c>
    </row>
    <row r="127" spans="1:18" s="103" customFormat="1" x14ac:dyDescent="0.2">
      <c r="A127" s="96" t="s">
        <v>398</v>
      </c>
      <c r="B127" s="110" t="s">
        <v>396</v>
      </c>
      <c r="C127" s="96" t="s">
        <v>333</v>
      </c>
      <c r="D127" s="96" t="s">
        <v>334</v>
      </c>
      <c r="E127" s="184">
        <v>2415788070</v>
      </c>
      <c r="F127" s="184">
        <v>2415788070</v>
      </c>
      <c r="G127" s="184">
        <v>1207894034</v>
      </c>
      <c r="H127" s="184">
        <v>0</v>
      </c>
      <c r="I127" s="184">
        <v>273073596</v>
      </c>
      <c r="J127" s="184">
        <v>0</v>
      </c>
      <c r="K127" s="184">
        <v>934820438</v>
      </c>
      <c r="L127" s="184">
        <v>934820438</v>
      </c>
      <c r="M127" s="184">
        <v>1207894036</v>
      </c>
      <c r="N127" s="184">
        <v>0</v>
      </c>
      <c r="O127" s="93">
        <f t="shared" si="4"/>
        <v>0.38696293338347348</v>
      </c>
      <c r="P127" s="94">
        <f t="shared" si="8"/>
        <v>2415788070</v>
      </c>
      <c r="Q127" s="94">
        <f>+K127</f>
        <v>934820438</v>
      </c>
      <c r="R127" s="93">
        <f>+Q127/P127</f>
        <v>0.38696293338347348</v>
      </c>
    </row>
    <row r="128" spans="1:18" s="103" customFormat="1" ht="14.25" customHeight="1" x14ac:dyDescent="0.2">
      <c r="A128" s="96" t="s">
        <v>398</v>
      </c>
      <c r="B128" s="110" t="s">
        <v>396</v>
      </c>
      <c r="C128" s="96" t="s">
        <v>338</v>
      </c>
      <c r="D128" s="96" t="s">
        <v>339</v>
      </c>
      <c r="E128" s="184">
        <v>100000000</v>
      </c>
      <c r="F128" s="184">
        <v>100000000</v>
      </c>
      <c r="G128" s="184">
        <v>50000000</v>
      </c>
      <c r="H128" s="184">
        <v>0</v>
      </c>
      <c r="I128" s="184">
        <v>8333334</v>
      </c>
      <c r="J128" s="184">
        <v>0</v>
      </c>
      <c r="K128" s="184">
        <v>41666666</v>
      </c>
      <c r="L128" s="184">
        <v>41666666</v>
      </c>
      <c r="M128" s="184">
        <v>50000000</v>
      </c>
      <c r="N128" s="184">
        <v>0</v>
      </c>
      <c r="O128" s="93">
        <f t="shared" si="4"/>
        <v>0.41666666000000002</v>
      </c>
      <c r="P128" s="94">
        <f t="shared" si="8"/>
        <v>100000000</v>
      </c>
      <c r="Q128" s="94"/>
      <c r="R128" s="93"/>
    </row>
    <row r="129" spans="1:18" s="103" customFormat="1" x14ac:dyDescent="0.2">
      <c r="A129" s="96" t="s">
        <v>398</v>
      </c>
      <c r="B129" s="110" t="s">
        <v>396</v>
      </c>
      <c r="C129" s="96" t="s">
        <v>340</v>
      </c>
      <c r="D129" s="96" t="s">
        <v>418</v>
      </c>
      <c r="E129" s="184">
        <v>847200000</v>
      </c>
      <c r="F129" s="184">
        <v>847200000</v>
      </c>
      <c r="G129" s="184">
        <v>423600000</v>
      </c>
      <c r="H129" s="184">
        <v>0</v>
      </c>
      <c r="I129" s="184">
        <v>142357923</v>
      </c>
      <c r="J129" s="184">
        <v>0</v>
      </c>
      <c r="K129" s="184">
        <v>281242077</v>
      </c>
      <c r="L129" s="184">
        <v>281242077</v>
      </c>
      <c r="M129" s="184">
        <v>423600000</v>
      </c>
      <c r="N129" s="184">
        <v>0</v>
      </c>
      <c r="O129" s="93">
        <f t="shared" si="4"/>
        <v>0.33196656869688385</v>
      </c>
      <c r="P129" s="94"/>
      <c r="Q129" s="94"/>
      <c r="R129" s="93"/>
    </row>
    <row r="130" spans="1:18" s="103" customFormat="1" x14ac:dyDescent="0.2">
      <c r="A130" s="96" t="s">
        <v>398</v>
      </c>
      <c r="B130" s="110" t="s">
        <v>396</v>
      </c>
      <c r="C130" s="96" t="s">
        <v>341</v>
      </c>
      <c r="D130" s="96" t="s">
        <v>391</v>
      </c>
      <c r="E130" s="184">
        <v>1468588070</v>
      </c>
      <c r="F130" s="184">
        <v>1468588070</v>
      </c>
      <c r="G130" s="184">
        <v>734294034</v>
      </c>
      <c r="H130" s="184">
        <v>0</v>
      </c>
      <c r="I130" s="184">
        <v>122382339</v>
      </c>
      <c r="J130" s="184">
        <v>0</v>
      </c>
      <c r="K130" s="184">
        <v>611911695</v>
      </c>
      <c r="L130" s="184">
        <v>611911695</v>
      </c>
      <c r="M130" s="184">
        <v>734294036</v>
      </c>
      <c r="N130" s="184">
        <v>0</v>
      </c>
      <c r="O130" s="93">
        <f t="shared" si="4"/>
        <v>0.4166666660992282</v>
      </c>
      <c r="P130" s="94"/>
      <c r="Q130" s="94"/>
      <c r="R130" s="93"/>
    </row>
    <row r="131" spans="1:18" s="103" customFormat="1" ht="15" customHeight="1" x14ac:dyDescent="0.2">
      <c r="A131" s="96" t="s">
        <v>398</v>
      </c>
      <c r="B131" s="110" t="s">
        <v>396</v>
      </c>
      <c r="C131" s="96" t="s">
        <v>372</v>
      </c>
      <c r="D131" s="96" t="s">
        <v>373</v>
      </c>
      <c r="E131" s="184">
        <v>359000000</v>
      </c>
      <c r="F131" s="184">
        <v>361500000</v>
      </c>
      <c r="G131" s="184">
        <v>79750000</v>
      </c>
      <c r="H131" s="184">
        <v>0</v>
      </c>
      <c r="I131" s="184">
        <v>1742702.27</v>
      </c>
      <c r="J131" s="184">
        <v>0</v>
      </c>
      <c r="K131" s="184">
        <v>0</v>
      </c>
      <c r="L131" s="184">
        <v>0</v>
      </c>
      <c r="M131" s="184">
        <v>359757297.73000002</v>
      </c>
      <c r="N131" s="184">
        <v>78007297.730000004</v>
      </c>
      <c r="O131" s="93">
        <f t="shared" si="4"/>
        <v>0</v>
      </c>
      <c r="P131" s="94"/>
      <c r="Q131" s="94"/>
      <c r="R131" s="93"/>
    </row>
    <row r="132" spans="1:18" s="103" customFormat="1" x14ac:dyDescent="0.2">
      <c r="A132" s="96" t="s">
        <v>398</v>
      </c>
      <c r="B132" s="110" t="s">
        <v>396</v>
      </c>
      <c r="C132" s="96" t="s">
        <v>374</v>
      </c>
      <c r="D132" s="96" t="s">
        <v>375</v>
      </c>
      <c r="E132" s="184">
        <v>359000000</v>
      </c>
      <c r="F132" s="184">
        <v>361500000</v>
      </c>
      <c r="G132" s="184">
        <v>79750000</v>
      </c>
      <c r="H132" s="184">
        <v>0</v>
      </c>
      <c r="I132" s="184">
        <v>1742702.27</v>
      </c>
      <c r="J132" s="184">
        <v>0</v>
      </c>
      <c r="K132" s="184">
        <v>0</v>
      </c>
      <c r="L132" s="184">
        <v>0</v>
      </c>
      <c r="M132" s="184">
        <v>359757297.73000002</v>
      </c>
      <c r="N132" s="184">
        <v>78007297.730000004</v>
      </c>
      <c r="O132" s="93">
        <f t="shared" si="4"/>
        <v>0</v>
      </c>
      <c r="P132" s="94"/>
      <c r="Q132" s="94"/>
      <c r="R132" s="93"/>
    </row>
    <row r="133" spans="1:18" s="103" customFormat="1" x14ac:dyDescent="0.2">
      <c r="A133" s="96" t="s">
        <v>398</v>
      </c>
      <c r="B133" s="110" t="s">
        <v>396</v>
      </c>
      <c r="C133" s="96" t="s">
        <v>346</v>
      </c>
      <c r="D133" s="96" t="s">
        <v>347</v>
      </c>
      <c r="E133" s="184">
        <v>108942044</v>
      </c>
      <c r="F133" s="184">
        <v>108942044</v>
      </c>
      <c r="G133" s="184">
        <v>108942044</v>
      </c>
      <c r="H133" s="184">
        <v>0</v>
      </c>
      <c r="I133" s="184">
        <v>108942044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93">
        <f t="shared" si="4"/>
        <v>0</v>
      </c>
      <c r="P133" s="94"/>
      <c r="Q133" s="94"/>
      <c r="R133" s="93"/>
    </row>
    <row r="134" spans="1:18" s="103" customFormat="1" x14ac:dyDescent="0.2">
      <c r="A134" s="96" t="s">
        <v>398</v>
      </c>
      <c r="B134" s="110" t="s">
        <v>396</v>
      </c>
      <c r="C134" s="96" t="s">
        <v>348</v>
      </c>
      <c r="D134" s="96" t="s">
        <v>419</v>
      </c>
      <c r="E134" s="184">
        <v>75000000</v>
      </c>
      <c r="F134" s="184">
        <v>75000000</v>
      </c>
      <c r="G134" s="184">
        <v>75000000</v>
      </c>
      <c r="H134" s="184">
        <v>0</v>
      </c>
      <c r="I134" s="184">
        <v>75000000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93">
        <f t="shared" si="4"/>
        <v>0</v>
      </c>
      <c r="P134" s="94"/>
      <c r="Q134" s="94"/>
      <c r="R134" s="93"/>
    </row>
    <row r="135" spans="1:18" s="103" customFormat="1" x14ac:dyDescent="0.2">
      <c r="A135" s="96" t="s">
        <v>398</v>
      </c>
      <c r="B135" s="110" t="s">
        <v>396</v>
      </c>
      <c r="C135" s="96" t="s">
        <v>353</v>
      </c>
      <c r="D135" s="96" t="s">
        <v>354</v>
      </c>
      <c r="E135" s="184">
        <v>634724</v>
      </c>
      <c r="F135" s="184">
        <v>634724</v>
      </c>
      <c r="G135" s="184">
        <v>634724</v>
      </c>
      <c r="H135" s="184">
        <v>0</v>
      </c>
      <c r="I135" s="184">
        <v>634724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93">
        <f t="shared" si="4"/>
        <v>0</v>
      </c>
      <c r="P135" s="28"/>
      <c r="Q135" s="94"/>
      <c r="R135" s="93"/>
    </row>
    <row r="136" spans="1:18" s="104" customFormat="1" x14ac:dyDescent="0.2">
      <c r="A136" s="175" t="s">
        <v>398</v>
      </c>
      <c r="B136" s="110" t="s">
        <v>396</v>
      </c>
      <c r="C136" s="96" t="s">
        <v>359</v>
      </c>
      <c r="D136" s="96" t="s">
        <v>360</v>
      </c>
      <c r="E136" s="184">
        <v>6284400</v>
      </c>
      <c r="F136" s="184">
        <v>6284400</v>
      </c>
      <c r="G136" s="184">
        <v>6284400</v>
      </c>
      <c r="H136" s="184">
        <v>0</v>
      </c>
      <c r="I136" s="184">
        <v>6284400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93">
        <f t="shared" ref="O136:O138" si="9">+K136/F136</f>
        <v>0</v>
      </c>
      <c r="P136" s="94"/>
      <c r="Q136" s="94"/>
      <c r="R136" s="93"/>
    </row>
    <row r="137" spans="1:18" s="104" customFormat="1" x14ac:dyDescent="0.2">
      <c r="A137" s="96" t="s">
        <v>398</v>
      </c>
      <c r="B137" s="110" t="s">
        <v>396</v>
      </c>
      <c r="C137" s="96" t="s">
        <v>361</v>
      </c>
      <c r="D137" s="96" t="s">
        <v>362</v>
      </c>
      <c r="E137" s="184">
        <v>8169720</v>
      </c>
      <c r="F137" s="184">
        <v>8169720</v>
      </c>
      <c r="G137" s="184">
        <v>8169720</v>
      </c>
      <c r="H137" s="184">
        <v>0</v>
      </c>
      <c r="I137" s="184">
        <v>8169720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93">
        <f t="shared" si="9"/>
        <v>0</v>
      </c>
      <c r="P137" s="94"/>
      <c r="Q137" s="94"/>
      <c r="R137" s="93"/>
    </row>
    <row r="138" spans="1:18" s="104" customFormat="1" x14ac:dyDescent="0.2">
      <c r="A138" s="96" t="s">
        <v>398</v>
      </c>
      <c r="B138" s="110" t="s">
        <v>396</v>
      </c>
      <c r="C138" s="96" t="s">
        <v>364</v>
      </c>
      <c r="D138" s="96" t="s">
        <v>365</v>
      </c>
      <c r="E138" s="184">
        <v>18853200</v>
      </c>
      <c r="F138" s="184">
        <v>18853200</v>
      </c>
      <c r="G138" s="184">
        <v>18853200</v>
      </c>
      <c r="H138" s="184">
        <v>0</v>
      </c>
      <c r="I138" s="184">
        <v>18853200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93">
        <f t="shared" si="9"/>
        <v>0</v>
      </c>
      <c r="P138" s="94"/>
      <c r="Q138" s="94"/>
      <c r="R138" s="93"/>
    </row>
    <row r="139" spans="1:18" s="104" customFormat="1" ht="15" customHeight="1" x14ac:dyDescent="0.2">
      <c r="A139" s="92"/>
      <c r="B139" s="106"/>
      <c r="C139" s="92"/>
      <c r="D139" s="92"/>
      <c r="E139" s="183"/>
      <c r="F139" s="133"/>
      <c r="G139" s="183"/>
      <c r="H139" s="183"/>
      <c r="I139" s="183"/>
      <c r="J139" s="183"/>
      <c r="K139" s="183"/>
      <c r="L139" s="183"/>
      <c r="M139" s="183"/>
      <c r="N139" s="183"/>
      <c r="O139" s="97"/>
      <c r="P139" s="28"/>
      <c r="Q139" s="28"/>
      <c r="R139" s="97"/>
    </row>
    <row r="140" spans="1:18" s="103" customFormat="1" x14ac:dyDescent="0.2">
      <c r="A140" s="96"/>
      <c r="B140" s="110"/>
      <c r="C140" s="96"/>
      <c r="D140" s="96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93"/>
      <c r="P140" s="94"/>
      <c r="Q140" s="94"/>
      <c r="R140" s="118"/>
    </row>
    <row r="141" spans="1:18" s="103" customFormat="1" x14ac:dyDescent="0.2">
      <c r="A141" s="96"/>
      <c r="B141" s="110"/>
      <c r="C141" s="96"/>
      <c r="D141" s="96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93"/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5"/>
      <c r="I142" s="185"/>
      <c r="J142" s="185"/>
      <c r="K142" s="185"/>
      <c r="L142" s="185"/>
      <c r="M142" s="185"/>
      <c r="N142" s="185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5"/>
      <c r="I143" s="185"/>
      <c r="J143" s="185"/>
      <c r="K143" s="185"/>
      <c r="L143" s="185"/>
      <c r="M143" s="185"/>
      <c r="N143" s="185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5"/>
      <c r="I144" s="185"/>
      <c r="J144" s="185"/>
      <c r="K144" s="185"/>
      <c r="L144" s="185"/>
      <c r="M144" s="185"/>
      <c r="N144" s="185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5"/>
      <c r="I145" s="185"/>
      <c r="J145" s="185"/>
      <c r="K145" s="185"/>
      <c r="L145" s="185"/>
      <c r="M145" s="185"/>
      <c r="N145" s="185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5"/>
      <c r="I146" s="185"/>
      <c r="J146" s="185"/>
      <c r="K146" s="185"/>
      <c r="L146" s="185"/>
      <c r="M146" s="185"/>
      <c r="N146" s="185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5"/>
      <c r="I147" s="185"/>
      <c r="J147" s="185"/>
      <c r="K147" s="185"/>
      <c r="L147" s="185"/>
      <c r="M147" s="185"/>
      <c r="N147" s="185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5"/>
      <c r="I148" s="185"/>
      <c r="J148" s="185"/>
      <c r="K148" s="184"/>
      <c r="L148" s="185"/>
      <c r="M148" s="185"/>
      <c r="N148" s="185"/>
      <c r="O148" s="22"/>
      <c r="P148" s="45"/>
      <c r="Q148" s="45"/>
      <c r="R148" s="25"/>
    </row>
    <row r="149" spans="1:18" x14ac:dyDescent="0.2">
      <c r="A149" s="49"/>
      <c r="B149" s="161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1"/>
      <c r="C150" s="222" t="s">
        <v>26</v>
      </c>
      <c r="D150" s="222"/>
      <c r="E150" s="222"/>
      <c r="F150" s="222"/>
      <c r="G150" s="222"/>
      <c r="P150" s="134"/>
      <c r="Q150" s="49"/>
    </row>
    <row r="151" spans="1:18" ht="36" customHeight="1" thickBot="1" x14ac:dyDescent="0.25">
      <c r="A151" s="49"/>
      <c r="B151" s="161"/>
      <c r="C151" s="162" t="s">
        <v>6</v>
      </c>
      <c r="D151" s="162" t="s">
        <v>7</v>
      </c>
      <c r="E151" s="162" t="s">
        <v>8</v>
      </c>
      <c r="F151" s="162" t="s">
        <v>9</v>
      </c>
      <c r="G151" s="162" t="s">
        <v>21</v>
      </c>
      <c r="P151" s="134"/>
      <c r="Q151" s="49"/>
    </row>
    <row r="152" spans="1:18" ht="13.5" thickTop="1" x14ac:dyDescent="0.2">
      <c r="A152" s="49"/>
      <c r="B152" s="161"/>
      <c r="C152" s="130" t="s">
        <v>22</v>
      </c>
      <c r="D152" s="100">
        <f>+F8</f>
        <v>3789510790</v>
      </c>
      <c r="E152" s="101">
        <f>+K8</f>
        <v>1311037150.3</v>
      </c>
      <c r="F152" s="21">
        <f t="shared" ref="F152:F157" si="10">+D152-E152</f>
        <v>2478473639.6999998</v>
      </c>
      <c r="G152" s="93">
        <f t="shared" ref="G152:G158" si="11">+E152/D152</f>
        <v>0.34596474926516835</v>
      </c>
      <c r="P152" s="134"/>
      <c r="Q152" s="49"/>
    </row>
    <row r="153" spans="1:18" x14ac:dyDescent="0.2">
      <c r="A153" s="49"/>
      <c r="B153" s="161"/>
      <c r="C153" s="130" t="s">
        <v>109</v>
      </c>
      <c r="D153" s="21">
        <f>+F28</f>
        <v>3112035256</v>
      </c>
      <c r="E153" s="103">
        <f>+K28</f>
        <v>498079338.63999999</v>
      </c>
      <c r="F153" s="21">
        <f t="shared" si="10"/>
        <v>2613955917.3600001</v>
      </c>
      <c r="G153" s="93">
        <f t="shared" si="11"/>
        <v>0.16004938815513212</v>
      </c>
      <c r="P153" s="134"/>
      <c r="Q153" s="49"/>
    </row>
    <row r="154" spans="1:18" x14ac:dyDescent="0.2">
      <c r="A154" s="49"/>
      <c r="B154" s="161"/>
      <c r="C154" s="130" t="s">
        <v>23</v>
      </c>
      <c r="D154" s="21">
        <f>+F75</f>
        <v>179143073</v>
      </c>
      <c r="E154" s="103">
        <f>+K75</f>
        <v>10730923.609999999</v>
      </c>
      <c r="F154" s="21">
        <f t="shared" si="10"/>
        <v>168412149.38999999</v>
      </c>
      <c r="G154" s="93">
        <f t="shared" si="11"/>
        <v>5.9901415278278719E-2</v>
      </c>
      <c r="P154" s="134"/>
      <c r="Q154" s="49"/>
    </row>
    <row r="155" spans="1:18" x14ac:dyDescent="0.2">
      <c r="A155" s="49"/>
      <c r="B155" s="161"/>
      <c r="C155" s="130" t="s">
        <v>24</v>
      </c>
      <c r="D155" s="21">
        <f>+F103</f>
        <v>217730440</v>
      </c>
      <c r="E155" s="103">
        <f>+K103</f>
        <v>6405423.9199999999</v>
      </c>
      <c r="F155" s="21">
        <f t="shared" si="10"/>
        <v>211325016.08000001</v>
      </c>
      <c r="G155" s="22">
        <f t="shared" si="11"/>
        <v>2.9419055599207902E-2</v>
      </c>
      <c r="P155" s="134"/>
      <c r="Q155" s="49"/>
    </row>
    <row r="156" spans="1:18" x14ac:dyDescent="0.2">
      <c r="A156" s="49"/>
      <c r="B156" s="161"/>
      <c r="C156" s="130" t="s">
        <v>25</v>
      </c>
      <c r="D156" s="21">
        <f>+F113</f>
        <v>6907299372</v>
      </c>
      <c r="E156" s="103">
        <f>+K113</f>
        <v>3011332461</v>
      </c>
      <c r="F156" s="21">
        <f t="shared" si="10"/>
        <v>3895966911</v>
      </c>
      <c r="G156" s="22">
        <f t="shared" si="11"/>
        <v>0.43596379696629139</v>
      </c>
      <c r="P156" s="134"/>
      <c r="Q156" s="49"/>
    </row>
    <row r="157" spans="1:18" x14ac:dyDescent="0.2">
      <c r="A157" s="49"/>
      <c r="B157" s="161"/>
      <c r="C157" s="130" t="s">
        <v>394</v>
      </c>
      <c r="D157" s="21">
        <v>0</v>
      </c>
      <c r="E157" s="103">
        <v>0</v>
      </c>
      <c r="F157" s="21">
        <f t="shared" si="10"/>
        <v>0</v>
      </c>
      <c r="G157" s="22">
        <v>0</v>
      </c>
      <c r="P157" s="134"/>
      <c r="Q157" s="49"/>
    </row>
    <row r="158" spans="1:18" ht="13.5" thickBot="1" x14ac:dyDescent="0.25">
      <c r="A158" s="49"/>
      <c r="B158" s="161"/>
      <c r="C158" s="163" t="s">
        <v>10</v>
      </c>
      <c r="D158" s="163">
        <f>SUM(D152:D157)</f>
        <v>14205718931</v>
      </c>
      <c r="E158" s="163">
        <f>SUM(E152:E157)</f>
        <v>4837585297.4700003</v>
      </c>
      <c r="F158" s="163">
        <f>SUM(F152:F157)</f>
        <v>9368133633.5299988</v>
      </c>
      <c r="G158" s="164">
        <f t="shared" si="11"/>
        <v>0.34053787217437664</v>
      </c>
      <c r="P158" s="134"/>
      <c r="Q158" s="49"/>
    </row>
    <row r="159" spans="1:18" ht="13.5" thickTop="1" x14ac:dyDescent="0.2">
      <c r="A159" s="49"/>
      <c r="B159" s="161"/>
      <c r="C159" s="55"/>
      <c r="D159" s="55"/>
      <c r="E159" s="104"/>
      <c r="F159" s="17"/>
      <c r="P159" s="134"/>
      <c r="Q159" s="49"/>
    </row>
    <row r="160" spans="1:18" x14ac:dyDescent="0.2">
      <c r="A160" s="49"/>
      <c r="B160" s="161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1"/>
      <c r="C161" s="219" t="s">
        <v>35</v>
      </c>
      <c r="D161" s="219"/>
      <c r="E161" s="219"/>
      <c r="F161" s="219"/>
      <c r="G161" s="219"/>
      <c r="P161" s="134"/>
      <c r="Q161" s="49"/>
    </row>
    <row r="162" spans="1:17" ht="26.25" thickBot="1" x14ac:dyDescent="0.25">
      <c r="A162" s="49"/>
      <c r="B162" s="161"/>
      <c r="C162" s="165" t="s">
        <v>6</v>
      </c>
      <c r="D162" s="165" t="s">
        <v>31</v>
      </c>
      <c r="E162" s="165" t="s">
        <v>32</v>
      </c>
      <c r="F162" s="165" t="s">
        <v>36</v>
      </c>
      <c r="G162" s="165" t="s">
        <v>33</v>
      </c>
      <c r="P162" s="134"/>
      <c r="Q162" s="49"/>
    </row>
    <row r="163" spans="1:17" ht="13.5" thickTop="1" x14ac:dyDescent="0.2">
      <c r="A163" s="49"/>
      <c r="B163" s="161"/>
      <c r="C163" s="130" t="s">
        <v>109</v>
      </c>
      <c r="D163" s="21">
        <f>D153</f>
        <v>3112035256</v>
      </c>
      <c r="E163" s="21">
        <f>E153</f>
        <v>498079338.63999999</v>
      </c>
      <c r="F163" s="21">
        <f>+D163-E163</f>
        <v>2613955917.3600001</v>
      </c>
      <c r="G163" s="22">
        <f>+E163/D163</f>
        <v>0.16004938815513212</v>
      </c>
      <c r="P163" s="134"/>
      <c r="Q163" s="49"/>
    </row>
    <row r="164" spans="1:17" x14ac:dyDescent="0.2">
      <c r="A164" s="49"/>
      <c r="B164" s="161"/>
      <c r="C164" s="130" t="s">
        <v>23</v>
      </c>
      <c r="D164" s="21">
        <f>+P75</f>
        <v>179143073</v>
      </c>
      <c r="E164" s="21">
        <f>+Q75</f>
        <v>10730923.609999999</v>
      </c>
      <c r="F164" s="21">
        <f>+D164-E164</f>
        <v>168412149.38999999</v>
      </c>
      <c r="G164" s="22">
        <f>+E164/D164</f>
        <v>5.9901415278278719E-2</v>
      </c>
      <c r="P164" s="134"/>
      <c r="Q164" s="49"/>
    </row>
    <row r="165" spans="1:17" x14ac:dyDescent="0.2">
      <c r="A165" s="49"/>
      <c r="B165" s="161"/>
      <c r="C165" s="130" t="s">
        <v>24</v>
      </c>
      <c r="D165" s="21">
        <f>+P103</f>
        <v>217730440</v>
      </c>
      <c r="E165" s="21">
        <f>+Q103</f>
        <v>6405423.9199999999</v>
      </c>
      <c r="F165" s="21">
        <f>+D165-E165</f>
        <v>211325016.08000001</v>
      </c>
      <c r="G165" s="22">
        <f>+E165/D165</f>
        <v>2.9419055599207902E-2</v>
      </c>
      <c r="P165" s="134"/>
      <c r="Q165" s="49"/>
    </row>
    <row r="166" spans="1:17" x14ac:dyDescent="0.2">
      <c r="A166" s="49"/>
      <c r="B166" s="161"/>
      <c r="C166" s="130" t="s">
        <v>25</v>
      </c>
      <c r="D166" s="21">
        <f>+P113</f>
        <v>6907299372</v>
      </c>
      <c r="E166" s="21">
        <f>+Q113</f>
        <v>3011332461</v>
      </c>
      <c r="F166" s="21">
        <f>+D166-E166</f>
        <v>3895966911</v>
      </c>
      <c r="G166" s="22">
        <f>+E166/D166</f>
        <v>0.43596379696629139</v>
      </c>
      <c r="P166" s="134"/>
      <c r="Q166" s="49"/>
    </row>
    <row r="167" spans="1:17" ht="13.5" thickBot="1" x14ac:dyDescent="0.25">
      <c r="A167" s="49"/>
      <c r="B167" s="161"/>
      <c r="C167" s="166" t="s">
        <v>10</v>
      </c>
      <c r="D167" s="166">
        <f>SUM(D163:D166)</f>
        <v>10416208141</v>
      </c>
      <c r="E167" s="166">
        <f>SUM(E163:E166)</f>
        <v>3526548147.1700001</v>
      </c>
      <c r="F167" s="166">
        <f>SUM(F163:F166)</f>
        <v>6889659993.8299999</v>
      </c>
      <c r="G167" s="167">
        <f>+E167/D167</f>
        <v>0.33856352517466465</v>
      </c>
      <c r="P167" s="134"/>
      <c r="Q167" s="49"/>
    </row>
    <row r="168" spans="1:17" ht="13.5" thickTop="1" x14ac:dyDescent="0.2">
      <c r="A168" s="49"/>
      <c r="B168" s="161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1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1"/>
      <c r="C170" s="49"/>
      <c r="D170" s="134"/>
      <c r="E170" s="49"/>
      <c r="F170" s="49"/>
      <c r="G170" s="49"/>
      <c r="P170" s="134"/>
      <c r="Q170" s="49"/>
    </row>
    <row r="171" spans="1:17" s="103" customFormat="1" x14ac:dyDescent="0.2">
      <c r="A171" s="134"/>
      <c r="B171" s="20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P171" s="134"/>
      <c r="Q171" s="134"/>
    </row>
    <row r="172" spans="1:17" s="103" customFormat="1" x14ac:dyDescent="0.2">
      <c r="A172" s="134"/>
      <c r="B172" s="20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P172" s="134"/>
      <c r="Q172" s="134"/>
    </row>
    <row r="173" spans="1:17" s="103" customFormat="1" x14ac:dyDescent="0.2">
      <c r="A173" s="134"/>
      <c r="B173" s="204"/>
      <c r="C173" s="205" t="s">
        <v>51</v>
      </c>
      <c r="D173" s="142" t="s">
        <v>52</v>
      </c>
      <c r="E173" s="142" t="s">
        <v>53</v>
      </c>
      <c r="F173" s="205" t="s">
        <v>7</v>
      </c>
      <c r="G173" s="205" t="s">
        <v>19</v>
      </c>
      <c r="H173" s="134"/>
      <c r="I173" s="134"/>
      <c r="J173" s="134"/>
      <c r="K173" s="134"/>
      <c r="L173" s="134"/>
      <c r="M173" s="134"/>
      <c r="N173" s="134"/>
      <c r="P173" s="134"/>
      <c r="Q173" s="134"/>
    </row>
    <row r="174" spans="1:17" s="103" customFormat="1" x14ac:dyDescent="0.2">
      <c r="A174" s="134"/>
      <c r="B174" s="204"/>
      <c r="C174" s="206" t="s">
        <v>22</v>
      </c>
      <c r="D174" s="207">
        <f>+G174/F174</f>
        <v>0.34596474926516835</v>
      </c>
      <c r="E174" s="207">
        <f>+(100%/12)*5</f>
        <v>0.41666666666666663</v>
      </c>
      <c r="F174" s="192">
        <f t="shared" ref="F174:G178" si="12">+D152</f>
        <v>3789510790</v>
      </c>
      <c r="G174" s="192">
        <f t="shared" si="12"/>
        <v>1311037150.3</v>
      </c>
      <c r="H174" s="134"/>
      <c r="I174" s="134"/>
      <c r="J174" s="134"/>
      <c r="K174" s="134"/>
      <c r="L174" s="134"/>
      <c r="M174" s="134"/>
      <c r="N174" s="134"/>
      <c r="P174" s="134"/>
      <c r="Q174" s="134"/>
    </row>
    <row r="175" spans="1:17" s="103" customFormat="1" x14ac:dyDescent="0.2">
      <c r="A175" s="134"/>
      <c r="B175" s="204"/>
      <c r="C175" s="206" t="s">
        <v>109</v>
      </c>
      <c r="D175" s="207">
        <f t="shared" ref="D175:D178" si="13">+G175/F175</f>
        <v>0.16004938815513212</v>
      </c>
      <c r="E175" s="207">
        <f t="shared" ref="E175:E179" si="14">+(100%/12)*5</f>
        <v>0.41666666666666663</v>
      </c>
      <c r="F175" s="192">
        <f t="shared" si="12"/>
        <v>3112035256</v>
      </c>
      <c r="G175" s="192">
        <f t="shared" si="12"/>
        <v>498079338.63999999</v>
      </c>
      <c r="H175" s="134"/>
      <c r="I175" s="134"/>
      <c r="J175" s="134"/>
      <c r="K175" s="134"/>
      <c r="L175" s="134"/>
      <c r="M175" s="134"/>
      <c r="N175" s="134"/>
      <c r="P175" s="134"/>
      <c r="Q175" s="134"/>
    </row>
    <row r="176" spans="1:17" s="103" customFormat="1" x14ac:dyDescent="0.2">
      <c r="A176" s="134"/>
      <c r="B176" s="204"/>
      <c r="C176" s="206" t="s">
        <v>23</v>
      </c>
      <c r="D176" s="207">
        <f t="shared" si="13"/>
        <v>5.9901415278278719E-2</v>
      </c>
      <c r="E176" s="207">
        <f t="shared" si="14"/>
        <v>0.41666666666666663</v>
      </c>
      <c r="F176" s="192">
        <f t="shared" si="12"/>
        <v>179143073</v>
      </c>
      <c r="G176" s="192">
        <f t="shared" si="12"/>
        <v>10730923.609999999</v>
      </c>
      <c r="H176" s="134"/>
      <c r="I176" s="134"/>
      <c r="J176" s="134"/>
      <c r="K176" s="134"/>
      <c r="L176" s="134"/>
      <c r="M176" s="134"/>
      <c r="N176" s="134"/>
      <c r="P176" s="134"/>
      <c r="Q176" s="134"/>
    </row>
    <row r="177" spans="1:17" s="103" customFormat="1" x14ac:dyDescent="0.2">
      <c r="A177" s="134"/>
      <c r="B177" s="204"/>
      <c r="C177" s="206" t="s">
        <v>24</v>
      </c>
      <c r="D177" s="207">
        <f t="shared" si="13"/>
        <v>2.9419055599207902E-2</v>
      </c>
      <c r="E177" s="207">
        <f t="shared" si="14"/>
        <v>0.41666666666666663</v>
      </c>
      <c r="F177" s="192">
        <f t="shared" si="12"/>
        <v>217730440</v>
      </c>
      <c r="G177" s="192">
        <f t="shared" si="12"/>
        <v>6405423.9199999999</v>
      </c>
      <c r="H177" s="134"/>
      <c r="I177" s="134"/>
      <c r="J177" s="134"/>
      <c r="K177" s="134"/>
      <c r="L177" s="134"/>
      <c r="M177" s="134"/>
      <c r="N177" s="134"/>
      <c r="P177" s="134"/>
      <c r="Q177" s="134"/>
    </row>
    <row r="178" spans="1:17" s="103" customFormat="1" x14ac:dyDescent="0.2">
      <c r="A178" s="134"/>
      <c r="B178" s="204"/>
      <c r="C178" s="206" t="s">
        <v>25</v>
      </c>
      <c r="D178" s="207">
        <f t="shared" si="13"/>
        <v>0.43596379696629139</v>
      </c>
      <c r="E178" s="207">
        <f t="shared" si="14"/>
        <v>0.41666666666666663</v>
      </c>
      <c r="F178" s="192">
        <f t="shared" si="12"/>
        <v>6907299372</v>
      </c>
      <c r="G178" s="192">
        <f t="shared" si="12"/>
        <v>3011332461</v>
      </c>
      <c r="H178" s="134"/>
      <c r="I178" s="134"/>
      <c r="J178" s="134"/>
      <c r="K178" s="134"/>
      <c r="L178" s="134"/>
      <c r="M178" s="134"/>
      <c r="N178" s="134"/>
      <c r="P178" s="134"/>
      <c r="Q178" s="134"/>
    </row>
    <row r="179" spans="1:17" s="103" customFormat="1" x14ac:dyDescent="0.2">
      <c r="A179" s="134"/>
      <c r="B179" s="204"/>
      <c r="C179" s="206" t="s">
        <v>394</v>
      </c>
      <c r="D179" s="208" t="e">
        <f>+G179/F179</f>
        <v>#DIV/0!</v>
      </c>
      <c r="E179" s="207">
        <f t="shared" si="14"/>
        <v>0.41666666666666663</v>
      </c>
      <c r="F179" s="192">
        <f t="shared" ref="F179" si="15">+D157</f>
        <v>0</v>
      </c>
      <c r="G179" s="192">
        <f t="shared" ref="G179" si="16">+E157</f>
        <v>0</v>
      </c>
      <c r="H179" s="134"/>
      <c r="I179" s="134"/>
      <c r="J179" s="134"/>
      <c r="K179" s="134"/>
      <c r="L179" s="134"/>
      <c r="M179" s="134"/>
      <c r="N179" s="134"/>
      <c r="P179" s="134"/>
      <c r="Q179" s="134"/>
    </row>
    <row r="180" spans="1:17" s="103" customFormat="1" x14ac:dyDescent="0.2">
      <c r="A180" s="134"/>
      <c r="B180" s="20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P180" s="134"/>
      <c r="Q180" s="134"/>
    </row>
    <row r="181" spans="1:17" s="103" customFormat="1" x14ac:dyDescent="0.2">
      <c r="A181" s="134"/>
      <c r="B181" s="20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P181" s="134"/>
      <c r="Q181" s="134"/>
    </row>
    <row r="182" spans="1:17" x14ac:dyDescent="0.2">
      <c r="A182" s="49"/>
      <c r="B182" s="161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1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1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1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1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1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1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1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1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1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1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1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1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1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1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68"/>
    </row>
    <row r="198" spans="1:17" x14ac:dyDescent="0.2">
      <c r="A198" s="19"/>
      <c r="C198" s="19"/>
      <c r="Q198" s="168"/>
    </row>
    <row r="199" spans="1:17" x14ac:dyDescent="0.2">
      <c r="A199" s="19"/>
      <c r="C199" s="19"/>
      <c r="Q199" s="168"/>
    </row>
    <row r="200" spans="1:17" x14ac:dyDescent="0.2">
      <c r="A200" s="19"/>
      <c r="C200" s="19"/>
      <c r="Q200" s="168"/>
    </row>
    <row r="201" spans="1:17" x14ac:dyDescent="0.2">
      <c r="A201" s="19"/>
      <c r="C201" s="19"/>
      <c r="Q201" s="168"/>
    </row>
    <row r="202" spans="1:17" x14ac:dyDescent="0.2">
      <c r="A202" s="19"/>
      <c r="C202" s="19"/>
      <c r="Q202" s="168"/>
    </row>
    <row r="203" spans="1:17" x14ac:dyDescent="0.2">
      <c r="A203" s="19"/>
      <c r="C203" s="19"/>
      <c r="Q203" s="168"/>
    </row>
    <row r="204" spans="1:17" x14ac:dyDescent="0.2">
      <c r="A204" s="19"/>
      <c r="C204" s="19"/>
      <c r="Q204" s="168"/>
    </row>
    <row r="205" spans="1:17" x14ac:dyDescent="0.2">
      <c r="A205" s="19"/>
      <c r="C205" s="19"/>
      <c r="Q205" s="168"/>
    </row>
    <row r="206" spans="1:17" x14ac:dyDescent="0.2">
      <c r="A206" s="19"/>
      <c r="C206" s="19"/>
      <c r="Q206" s="168"/>
    </row>
    <row r="207" spans="1:17" x14ac:dyDescent="0.2">
      <c r="A207" s="19"/>
      <c r="C207" s="19"/>
      <c r="Q207" s="168"/>
    </row>
    <row r="208" spans="1:17" x14ac:dyDescent="0.2">
      <c r="A208" s="19"/>
      <c r="C208" s="19"/>
      <c r="Q208" s="168"/>
    </row>
    <row r="209" spans="1:17" x14ac:dyDescent="0.2">
      <c r="A209" s="19"/>
      <c r="C209" s="19"/>
      <c r="Q209" s="168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8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9" s="6" customFormat="1" ht="15.75" x14ac:dyDescent="0.2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9" s="6" customFormat="1" ht="15.75" x14ac:dyDescent="0.25">
      <c r="A3" s="223" t="s">
        <v>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9" s="9" customFormat="1" ht="15.75" x14ac:dyDescent="0.25">
      <c r="A4" s="226" t="s">
        <v>444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400</v>
      </c>
      <c r="B7" s="186" t="s">
        <v>396</v>
      </c>
      <c r="C7" s="133" t="s">
        <v>399</v>
      </c>
      <c r="D7" s="133" t="s">
        <v>399</v>
      </c>
      <c r="E7" s="183">
        <v>11521091620</v>
      </c>
      <c r="F7" s="183">
        <v>11047232533</v>
      </c>
      <c r="G7" s="183">
        <v>5507288287</v>
      </c>
      <c r="H7" s="183">
        <v>212711616.02000001</v>
      </c>
      <c r="I7" s="183">
        <v>1454941115.8099999</v>
      </c>
      <c r="J7" s="183">
        <v>62786970.5</v>
      </c>
      <c r="K7" s="183">
        <v>3261914503.9699998</v>
      </c>
      <c r="L7" s="183">
        <v>3261481260.3699999</v>
      </c>
      <c r="M7" s="183">
        <v>6054878326.6999998</v>
      </c>
      <c r="N7" s="183">
        <v>514934080.69999999</v>
      </c>
      <c r="O7" s="97">
        <f>+K7/F7</f>
        <v>0.29526983289489883</v>
      </c>
      <c r="P7" s="28">
        <f>+P27+P69+P93+P100</f>
        <v>1138220000</v>
      </c>
      <c r="Q7" s="28">
        <f>+Q27+Q69+Q93+Q100</f>
        <v>38356502.490000002</v>
      </c>
      <c r="R7" s="97">
        <f>+Q7/P7</f>
        <v>3.3698672040554552E-2</v>
      </c>
    </row>
    <row r="8" spans="1:19" s="98" customFormat="1" x14ac:dyDescent="0.25">
      <c r="A8" s="133" t="s">
        <v>400</v>
      </c>
      <c r="B8" s="186" t="s">
        <v>396</v>
      </c>
      <c r="C8" s="133" t="s">
        <v>54</v>
      </c>
      <c r="D8" s="133" t="s">
        <v>22</v>
      </c>
      <c r="E8" s="183">
        <v>712693157</v>
      </c>
      <c r="F8" s="183">
        <v>676831618</v>
      </c>
      <c r="G8" s="183">
        <v>673382182</v>
      </c>
      <c r="H8" s="183">
        <v>0</v>
      </c>
      <c r="I8" s="183">
        <v>57932320</v>
      </c>
      <c r="J8" s="183">
        <v>0</v>
      </c>
      <c r="K8" s="183">
        <v>247544366.80000001</v>
      </c>
      <c r="L8" s="183">
        <v>247544366.80000001</v>
      </c>
      <c r="M8" s="183">
        <v>371354931.19999999</v>
      </c>
      <c r="N8" s="183">
        <v>367905495.19999999</v>
      </c>
      <c r="O8" s="97">
        <f t="shared" ref="O8:O71" si="0">+K8/F8</f>
        <v>0.36573995690609123</v>
      </c>
      <c r="P8" s="28"/>
      <c r="Q8" s="28"/>
      <c r="R8" s="97"/>
    </row>
    <row r="9" spans="1:19" s="98" customFormat="1" x14ac:dyDescent="0.25">
      <c r="A9" s="134" t="s">
        <v>400</v>
      </c>
      <c r="B9" s="187" t="s">
        <v>396</v>
      </c>
      <c r="C9" s="134" t="s">
        <v>55</v>
      </c>
      <c r="D9" s="134" t="s">
        <v>56</v>
      </c>
      <c r="E9" s="184">
        <v>265875700</v>
      </c>
      <c r="F9" s="184">
        <v>250138900</v>
      </c>
      <c r="G9" s="184">
        <v>250138900</v>
      </c>
      <c r="H9" s="184">
        <v>0</v>
      </c>
      <c r="I9" s="184">
        <v>0</v>
      </c>
      <c r="J9" s="184">
        <v>0</v>
      </c>
      <c r="K9" s="184">
        <v>94340002.909999996</v>
      </c>
      <c r="L9" s="184">
        <v>94340002.909999996</v>
      </c>
      <c r="M9" s="184">
        <v>155798897.09</v>
      </c>
      <c r="N9" s="184">
        <v>155798897.09</v>
      </c>
      <c r="O9" s="93">
        <f t="shared" si="0"/>
        <v>0.37715046684062331</v>
      </c>
      <c r="P9" s="94"/>
      <c r="Q9" s="94"/>
      <c r="R9" s="93"/>
    </row>
    <row r="10" spans="1:19" s="98" customFormat="1" x14ac:dyDescent="0.25">
      <c r="A10" s="134" t="s">
        <v>400</v>
      </c>
      <c r="B10" s="187" t="s">
        <v>396</v>
      </c>
      <c r="C10" s="134" t="s">
        <v>57</v>
      </c>
      <c r="D10" s="134" t="s">
        <v>58</v>
      </c>
      <c r="E10" s="184">
        <v>260875700</v>
      </c>
      <c r="F10" s="184">
        <v>245138900</v>
      </c>
      <c r="G10" s="184">
        <v>245138900</v>
      </c>
      <c r="H10" s="184">
        <v>0</v>
      </c>
      <c r="I10" s="184">
        <v>0</v>
      </c>
      <c r="J10" s="184">
        <v>0</v>
      </c>
      <c r="K10" s="184">
        <v>94340002.909999996</v>
      </c>
      <c r="L10" s="184">
        <v>94340002.909999996</v>
      </c>
      <c r="M10" s="184">
        <v>150798897.09</v>
      </c>
      <c r="N10" s="184">
        <v>150798897.09</v>
      </c>
      <c r="O10" s="93">
        <f t="shared" si="0"/>
        <v>0.38484305391759527</v>
      </c>
      <c r="P10" s="94"/>
      <c r="Q10" s="94"/>
      <c r="R10" s="93"/>
      <c r="S10" s="99"/>
    </row>
    <row r="11" spans="1:19" s="98" customFormat="1" x14ac:dyDescent="0.25">
      <c r="A11" s="134" t="s">
        <v>400</v>
      </c>
      <c r="B11" s="187" t="s">
        <v>396</v>
      </c>
      <c r="C11" s="134" t="s">
        <v>59</v>
      </c>
      <c r="D11" s="134" t="s">
        <v>60</v>
      </c>
      <c r="E11" s="184">
        <v>5000000</v>
      </c>
      <c r="F11" s="184">
        <v>5000000</v>
      </c>
      <c r="G11" s="184">
        <v>5000000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5000000</v>
      </c>
      <c r="N11" s="184">
        <v>5000000</v>
      </c>
      <c r="O11" s="93">
        <f t="shared" si="0"/>
        <v>0</v>
      </c>
      <c r="P11" s="94"/>
      <c r="Q11" s="94"/>
      <c r="R11" s="93"/>
      <c r="S11" s="99"/>
    </row>
    <row r="12" spans="1:19" s="98" customFormat="1" x14ac:dyDescent="0.25">
      <c r="A12" s="134" t="s">
        <v>400</v>
      </c>
      <c r="B12" s="187" t="s">
        <v>396</v>
      </c>
      <c r="C12" s="134" t="s">
        <v>61</v>
      </c>
      <c r="D12" s="134" t="s">
        <v>62</v>
      </c>
      <c r="E12" s="184">
        <v>4000000</v>
      </c>
      <c r="F12" s="184">
        <v>4000000</v>
      </c>
      <c r="G12" s="184">
        <v>1301544</v>
      </c>
      <c r="H12" s="184">
        <v>0</v>
      </c>
      <c r="I12" s="184">
        <v>0</v>
      </c>
      <c r="J12" s="184">
        <v>0</v>
      </c>
      <c r="K12" s="184">
        <v>484646.58</v>
      </c>
      <c r="L12" s="184">
        <v>484646.58</v>
      </c>
      <c r="M12" s="184">
        <v>3515353.42</v>
      </c>
      <c r="N12" s="184">
        <v>816897.42</v>
      </c>
      <c r="O12" s="93">
        <f t="shared" si="0"/>
        <v>0.121161645</v>
      </c>
      <c r="P12" s="94"/>
      <c r="Q12" s="94"/>
      <c r="R12" s="93"/>
      <c r="S12" s="99"/>
    </row>
    <row r="13" spans="1:19" s="98" customFormat="1" x14ac:dyDescent="0.25">
      <c r="A13" s="134" t="s">
        <v>400</v>
      </c>
      <c r="B13" s="187" t="s">
        <v>396</v>
      </c>
      <c r="C13" s="134" t="s">
        <v>63</v>
      </c>
      <c r="D13" s="134" t="s">
        <v>64</v>
      </c>
      <c r="E13" s="184">
        <v>4000000</v>
      </c>
      <c r="F13" s="184">
        <v>4000000</v>
      </c>
      <c r="G13" s="184">
        <v>1301544</v>
      </c>
      <c r="H13" s="184">
        <v>0</v>
      </c>
      <c r="I13" s="184">
        <v>0</v>
      </c>
      <c r="J13" s="184">
        <v>0</v>
      </c>
      <c r="K13" s="184">
        <v>484646.58</v>
      </c>
      <c r="L13" s="184">
        <v>484646.58</v>
      </c>
      <c r="M13" s="184">
        <v>3515353.42</v>
      </c>
      <c r="N13" s="184">
        <v>816897.42</v>
      </c>
      <c r="O13" s="93">
        <f t="shared" si="0"/>
        <v>0.121161645</v>
      </c>
      <c r="P13" s="94"/>
      <c r="Q13" s="94"/>
      <c r="R13" s="93"/>
      <c r="S13" s="99"/>
    </row>
    <row r="14" spans="1:19" s="98" customFormat="1" x14ac:dyDescent="0.25">
      <c r="A14" s="134" t="s">
        <v>400</v>
      </c>
      <c r="B14" s="187" t="s">
        <v>396</v>
      </c>
      <c r="C14" s="134" t="s">
        <v>65</v>
      </c>
      <c r="D14" s="134" t="s">
        <v>66</v>
      </c>
      <c r="E14" s="184">
        <v>334247178</v>
      </c>
      <c r="F14" s="184">
        <v>321286035</v>
      </c>
      <c r="G14" s="184">
        <v>321061254</v>
      </c>
      <c r="H14" s="184">
        <v>0</v>
      </c>
      <c r="I14" s="184">
        <v>0</v>
      </c>
      <c r="J14" s="184">
        <v>0</v>
      </c>
      <c r="K14" s="184">
        <v>111979998.31</v>
      </c>
      <c r="L14" s="184">
        <v>111979998.31</v>
      </c>
      <c r="M14" s="184">
        <v>209306036.69</v>
      </c>
      <c r="N14" s="184">
        <v>209081255.69</v>
      </c>
      <c r="O14" s="93">
        <f t="shared" si="0"/>
        <v>0.34853677443527853</v>
      </c>
      <c r="P14" s="94"/>
      <c r="Q14" s="94"/>
      <c r="R14" s="93"/>
      <c r="S14" s="99"/>
    </row>
    <row r="15" spans="1:19" s="98" customFormat="1" x14ac:dyDescent="0.25">
      <c r="A15" s="134" t="s">
        <v>400</v>
      </c>
      <c r="B15" s="187" t="s">
        <v>396</v>
      </c>
      <c r="C15" s="134" t="s">
        <v>67</v>
      </c>
      <c r="D15" s="134" t="s">
        <v>68</v>
      </c>
      <c r="E15" s="184">
        <v>91000000</v>
      </c>
      <c r="F15" s="184">
        <v>91000000</v>
      </c>
      <c r="G15" s="184">
        <v>91000000</v>
      </c>
      <c r="H15" s="184">
        <v>0</v>
      </c>
      <c r="I15" s="184">
        <v>0</v>
      </c>
      <c r="J15" s="184">
        <v>0</v>
      </c>
      <c r="K15" s="184">
        <v>28643533.640000001</v>
      </c>
      <c r="L15" s="184">
        <v>28643533.640000001</v>
      </c>
      <c r="M15" s="184">
        <v>62356466.359999999</v>
      </c>
      <c r="N15" s="184">
        <v>62356466.359999999</v>
      </c>
      <c r="O15" s="93">
        <f t="shared" si="0"/>
        <v>0.31476410593406595</v>
      </c>
      <c r="P15" s="94"/>
      <c r="Q15" s="94"/>
      <c r="R15" s="93"/>
      <c r="S15" s="99"/>
    </row>
    <row r="16" spans="1:19" s="98" customFormat="1" x14ac:dyDescent="0.25">
      <c r="A16" s="134" t="s">
        <v>400</v>
      </c>
      <c r="B16" s="187" t="s">
        <v>396</v>
      </c>
      <c r="C16" s="134" t="s">
        <v>69</v>
      </c>
      <c r="D16" s="134" t="s">
        <v>70</v>
      </c>
      <c r="E16" s="184">
        <v>114426345</v>
      </c>
      <c r="F16" s="184">
        <v>107454105</v>
      </c>
      <c r="G16" s="184">
        <v>107454105</v>
      </c>
      <c r="H16" s="184">
        <v>0</v>
      </c>
      <c r="I16" s="184">
        <v>0</v>
      </c>
      <c r="J16" s="184">
        <v>0</v>
      </c>
      <c r="K16" s="184">
        <v>35934589.969999999</v>
      </c>
      <c r="L16" s="184">
        <v>35934589.969999999</v>
      </c>
      <c r="M16" s="184">
        <v>71519515.030000001</v>
      </c>
      <c r="N16" s="184">
        <v>71519515.030000001</v>
      </c>
      <c r="O16" s="93">
        <f t="shared" si="0"/>
        <v>0.33441802870164894</v>
      </c>
      <c r="P16" s="94"/>
      <c r="Q16" s="94"/>
      <c r="R16" s="93"/>
      <c r="S16" s="99"/>
    </row>
    <row r="17" spans="1:19" s="98" customFormat="1" ht="13.5" customHeight="1" x14ac:dyDescent="0.25">
      <c r="A17" s="134" t="s">
        <v>400</v>
      </c>
      <c r="B17" s="187" t="s">
        <v>396</v>
      </c>
      <c r="C17" s="134" t="s">
        <v>73</v>
      </c>
      <c r="D17" s="134" t="s">
        <v>74</v>
      </c>
      <c r="E17" s="184">
        <v>43568622</v>
      </c>
      <c r="F17" s="184">
        <v>43568622</v>
      </c>
      <c r="G17" s="184">
        <v>43568622</v>
      </c>
      <c r="H17" s="184">
        <v>0</v>
      </c>
      <c r="I17" s="184">
        <v>0</v>
      </c>
      <c r="J17" s="184">
        <v>0</v>
      </c>
      <c r="K17" s="184">
        <v>37400837.280000001</v>
      </c>
      <c r="L17" s="184">
        <v>37400837.280000001</v>
      </c>
      <c r="M17" s="184">
        <v>6167784.7199999997</v>
      </c>
      <c r="N17" s="184">
        <v>6167784.7199999997</v>
      </c>
      <c r="O17" s="93">
        <f t="shared" si="0"/>
        <v>0.85843516648288765</v>
      </c>
      <c r="P17" s="94"/>
      <c r="Q17" s="94"/>
      <c r="R17" s="93"/>
      <c r="S17" s="99"/>
    </row>
    <row r="18" spans="1:19" s="98" customFormat="1" x14ac:dyDescent="0.25">
      <c r="A18" s="134" t="s">
        <v>400</v>
      </c>
      <c r="B18" s="187" t="s">
        <v>396</v>
      </c>
      <c r="C18" s="134" t="s">
        <v>75</v>
      </c>
      <c r="D18" s="134" t="s">
        <v>76</v>
      </c>
      <c r="E18" s="184">
        <v>37900000</v>
      </c>
      <c r="F18" s="184">
        <v>34971239</v>
      </c>
      <c r="G18" s="184">
        <v>34971239</v>
      </c>
      <c r="H18" s="184">
        <v>0</v>
      </c>
      <c r="I18" s="184">
        <v>0</v>
      </c>
      <c r="J18" s="184">
        <v>0</v>
      </c>
      <c r="K18" s="184">
        <v>10001037.42</v>
      </c>
      <c r="L18" s="184">
        <v>10001037.42</v>
      </c>
      <c r="M18" s="184">
        <v>24970201.579999998</v>
      </c>
      <c r="N18" s="184">
        <v>24970201.579999998</v>
      </c>
      <c r="O18" s="93">
        <f t="shared" si="0"/>
        <v>0.28597892742662051</v>
      </c>
      <c r="P18" s="94"/>
      <c r="Q18" s="94"/>
      <c r="R18" s="93"/>
      <c r="S18" s="99"/>
    </row>
    <row r="19" spans="1:19" s="98" customFormat="1" ht="13.7" customHeight="1" x14ac:dyDescent="0.25">
      <c r="A19" s="134" t="s">
        <v>400</v>
      </c>
      <c r="B19" s="187" t="s">
        <v>397</v>
      </c>
      <c r="C19" s="134" t="s">
        <v>71</v>
      </c>
      <c r="D19" s="134" t="s">
        <v>72</v>
      </c>
      <c r="E19" s="184">
        <v>47352211</v>
      </c>
      <c r="F19" s="184">
        <v>44292069</v>
      </c>
      <c r="G19" s="184">
        <v>44067288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44292069</v>
      </c>
      <c r="N19" s="184">
        <v>44067288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400</v>
      </c>
      <c r="B20" s="187" t="s">
        <v>396</v>
      </c>
      <c r="C20" s="134" t="s">
        <v>77</v>
      </c>
      <c r="D20" s="134" t="s">
        <v>78</v>
      </c>
      <c r="E20" s="184">
        <v>54285139</v>
      </c>
      <c r="F20" s="184">
        <v>50703340</v>
      </c>
      <c r="G20" s="184">
        <v>50440241</v>
      </c>
      <c r="H20" s="184">
        <v>0</v>
      </c>
      <c r="I20" s="184">
        <v>28352670</v>
      </c>
      <c r="J20" s="184">
        <v>0</v>
      </c>
      <c r="K20" s="184">
        <v>20432469</v>
      </c>
      <c r="L20" s="184">
        <v>20432469</v>
      </c>
      <c r="M20" s="184">
        <v>1918201</v>
      </c>
      <c r="N20" s="184">
        <v>1655102</v>
      </c>
      <c r="O20" s="93">
        <f t="shared" si="0"/>
        <v>0.40298073065798035</v>
      </c>
      <c r="P20" s="94"/>
      <c r="Q20" s="94"/>
      <c r="R20" s="93"/>
      <c r="S20" s="99"/>
    </row>
    <row r="21" spans="1:19" s="98" customFormat="1" x14ac:dyDescent="0.25">
      <c r="A21" s="134" t="s">
        <v>400</v>
      </c>
      <c r="B21" s="187" t="s">
        <v>396</v>
      </c>
      <c r="C21" s="134" t="s">
        <v>80</v>
      </c>
      <c r="D21" s="134" t="s">
        <v>407</v>
      </c>
      <c r="E21" s="184">
        <v>51501286</v>
      </c>
      <c r="F21" s="184">
        <v>48103169</v>
      </c>
      <c r="G21" s="184">
        <v>47853562</v>
      </c>
      <c r="H21" s="184">
        <v>0</v>
      </c>
      <c r="I21" s="184">
        <v>27116635</v>
      </c>
      <c r="J21" s="184">
        <v>0</v>
      </c>
      <c r="K21" s="184">
        <v>19384651</v>
      </c>
      <c r="L21" s="184">
        <v>19384651</v>
      </c>
      <c r="M21" s="184">
        <v>1601883</v>
      </c>
      <c r="N21" s="184">
        <v>1352276</v>
      </c>
      <c r="O21" s="93">
        <f t="shared" si="0"/>
        <v>0.4029807474846408</v>
      </c>
      <c r="P21" s="94"/>
      <c r="Q21" s="94"/>
      <c r="R21" s="93"/>
      <c r="S21" s="99"/>
    </row>
    <row r="22" spans="1:19" s="98" customFormat="1" ht="13.7" customHeight="1" x14ac:dyDescent="0.25">
      <c r="A22" s="134" t="s">
        <v>400</v>
      </c>
      <c r="B22" s="187" t="s">
        <v>396</v>
      </c>
      <c r="C22" s="134" t="s">
        <v>85</v>
      </c>
      <c r="D22" s="134" t="s">
        <v>376</v>
      </c>
      <c r="E22" s="184">
        <v>2783853</v>
      </c>
      <c r="F22" s="184">
        <v>2600171</v>
      </c>
      <c r="G22" s="184">
        <v>2586679</v>
      </c>
      <c r="H22" s="184">
        <v>0</v>
      </c>
      <c r="I22" s="184">
        <v>1236035</v>
      </c>
      <c r="J22" s="184">
        <v>0</v>
      </c>
      <c r="K22" s="184">
        <v>1047818</v>
      </c>
      <c r="L22" s="184">
        <v>1047818</v>
      </c>
      <c r="M22" s="184">
        <v>316318</v>
      </c>
      <c r="N22" s="184">
        <v>302826</v>
      </c>
      <c r="O22" s="93">
        <f t="shared" si="0"/>
        <v>0.40298041936472639</v>
      </c>
      <c r="P22" s="94"/>
      <c r="Q22" s="94"/>
      <c r="R22" s="93"/>
      <c r="S22" s="99"/>
    </row>
    <row r="23" spans="1:19" s="98" customFormat="1" x14ac:dyDescent="0.25">
      <c r="A23" s="134" t="s">
        <v>400</v>
      </c>
      <c r="B23" s="187" t="s">
        <v>396</v>
      </c>
      <c r="C23" s="134" t="s">
        <v>89</v>
      </c>
      <c r="D23" s="134" t="s">
        <v>90</v>
      </c>
      <c r="E23" s="184">
        <v>54285140</v>
      </c>
      <c r="F23" s="184">
        <v>50703343</v>
      </c>
      <c r="G23" s="184">
        <v>50440243</v>
      </c>
      <c r="H23" s="184">
        <v>0</v>
      </c>
      <c r="I23" s="184">
        <v>29579650</v>
      </c>
      <c r="J23" s="184">
        <v>0</v>
      </c>
      <c r="K23" s="184">
        <v>20307250</v>
      </c>
      <c r="L23" s="184">
        <v>20307250</v>
      </c>
      <c r="M23" s="184">
        <v>816443</v>
      </c>
      <c r="N23" s="184">
        <v>553343</v>
      </c>
      <c r="O23" s="93">
        <f t="shared" si="0"/>
        <v>0.4005110668935577</v>
      </c>
      <c r="P23" s="94"/>
      <c r="Q23" s="94"/>
      <c r="R23" s="93"/>
      <c r="S23" s="99"/>
    </row>
    <row r="24" spans="1:19" s="98" customFormat="1" x14ac:dyDescent="0.25">
      <c r="A24" s="134" t="s">
        <v>400</v>
      </c>
      <c r="B24" s="187" t="s">
        <v>396</v>
      </c>
      <c r="C24" s="134" t="s">
        <v>92</v>
      </c>
      <c r="D24" s="134" t="s">
        <v>408</v>
      </c>
      <c r="E24" s="184">
        <v>29230460</v>
      </c>
      <c r="F24" s="184">
        <v>27301800</v>
      </c>
      <c r="G24" s="184">
        <v>27160131</v>
      </c>
      <c r="H24" s="184">
        <v>0</v>
      </c>
      <c r="I24" s="184">
        <v>16224911</v>
      </c>
      <c r="J24" s="184">
        <v>0</v>
      </c>
      <c r="K24" s="184">
        <v>10876889</v>
      </c>
      <c r="L24" s="184">
        <v>10876889</v>
      </c>
      <c r="M24" s="184">
        <v>200000</v>
      </c>
      <c r="N24" s="184">
        <v>58331</v>
      </c>
      <c r="O24" s="93">
        <f t="shared" si="0"/>
        <v>0.39839457471668532</v>
      </c>
      <c r="P24" s="94"/>
      <c r="Q24" s="94"/>
      <c r="R24" s="93"/>
      <c r="S24" s="99"/>
    </row>
    <row r="25" spans="1:19" s="98" customFormat="1" x14ac:dyDescent="0.25">
      <c r="A25" s="134" t="s">
        <v>400</v>
      </c>
      <c r="B25" s="187" t="s">
        <v>396</v>
      </c>
      <c r="C25" s="134" t="s">
        <v>97</v>
      </c>
      <c r="D25" s="134" t="s">
        <v>409</v>
      </c>
      <c r="E25" s="184">
        <v>8351560</v>
      </c>
      <c r="F25" s="184">
        <v>7800514</v>
      </c>
      <c r="G25" s="184">
        <v>7760037</v>
      </c>
      <c r="H25" s="184">
        <v>0</v>
      </c>
      <c r="I25" s="184">
        <v>4208104</v>
      </c>
      <c r="J25" s="184">
        <v>0</v>
      </c>
      <c r="K25" s="184">
        <v>3143456</v>
      </c>
      <c r="L25" s="184">
        <v>3143456</v>
      </c>
      <c r="M25" s="184">
        <v>448954</v>
      </c>
      <c r="N25" s="184">
        <v>408477</v>
      </c>
      <c r="O25" s="93">
        <f t="shared" si="0"/>
        <v>0.40298062409733515</v>
      </c>
      <c r="P25" s="94"/>
      <c r="Q25" s="94"/>
      <c r="R25" s="93"/>
      <c r="S25" s="99"/>
    </row>
    <row r="26" spans="1:19" s="98" customFormat="1" x14ac:dyDescent="0.25">
      <c r="A26" s="134" t="s">
        <v>400</v>
      </c>
      <c r="B26" s="187" t="s">
        <v>396</v>
      </c>
      <c r="C26" s="134" t="s">
        <v>102</v>
      </c>
      <c r="D26" s="134" t="s">
        <v>410</v>
      </c>
      <c r="E26" s="184">
        <v>16703120</v>
      </c>
      <c r="F26" s="184">
        <v>15601029</v>
      </c>
      <c r="G26" s="184">
        <v>15520075</v>
      </c>
      <c r="H26" s="184">
        <v>0</v>
      </c>
      <c r="I26" s="184">
        <v>9146635</v>
      </c>
      <c r="J26" s="184">
        <v>0</v>
      </c>
      <c r="K26" s="184">
        <v>6286905</v>
      </c>
      <c r="L26" s="184">
        <v>6286905</v>
      </c>
      <c r="M26" s="184">
        <v>167489</v>
      </c>
      <c r="N26" s="184">
        <v>86535</v>
      </c>
      <c r="O26" s="93">
        <f t="shared" si="0"/>
        <v>0.40298014957859513</v>
      </c>
      <c r="P26" s="94"/>
      <c r="Q26" s="94"/>
      <c r="R26" s="93"/>
      <c r="S26" s="99"/>
    </row>
    <row r="27" spans="1:19" s="98" customFormat="1" x14ac:dyDescent="0.25">
      <c r="A27" s="133" t="s">
        <v>400</v>
      </c>
      <c r="B27" s="186" t="s">
        <v>396</v>
      </c>
      <c r="C27" s="133" t="s">
        <v>108</v>
      </c>
      <c r="D27" s="133" t="s">
        <v>109</v>
      </c>
      <c r="E27" s="183">
        <v>186175000</v>
      </c>
      <c r="F27" s="183">
        <v>179875000</v>
      </c>
      <c r="G27" s="183">
        <v>121268563</v>
      </c>
      <c r="H27" s="183">
        <v>1274500</v>
      </c>
      <c r="I27" s="183">
        <v>67842105.200000003</v>
      </c>
      <c r="J27" s="183">
        <v>4563370.5</v>
      </c>
      <c r="K27" s="183">
        <v>37840275.490000002</v>
      </c>
      <c r="L27" s="183">
        <v>37407031.890000001</v>
      </c>
      <c r="M27" s="183">
        <v>68354748.810000002</v>
      </c>
      <c r="N27" s="183">
        <v>9748311.8100000005</v>
      </c>
      <c r="O27" s="97">
        <f t="shared" si="0"/>
        <v>0.21036984289089647</v>
      </c>
      <c r="P27" s="28">
        <f>+F27</f>
        <v>179875000</v>
      </c>
      <c r="Q27" s="28">
        <f>+K27</f>
        <v>37840275.490000002</v>
      </c>
      <c r="R27" s="97">
        <f>+Q27/P27</f>
        <v>0.21036984289089647</v>
      </c>
    </row>
    <row r="28" spans="1:19" s="99" customFormat="1" x14ac:dyDescent="0.25">
      <c r="A28" s="134" t="s">
        <v>400</v>
      </c>
      <c r="B28" s="187" t="s">
        <v>396</v>
      </c>
      <c r="C28" s="134" t="s">
        <v>110</v>
      </c>
      <c r="D28" s="134" t="s">
        <v>111</v>
      </c>
      <c r="E28" s="184">
        <v>11400000</v>
      </c>
      <c r="F28" s="184">
        <v>11400000</v>
      </c>
      <c r="G28" s="184">
        <v>9580000</v>
      </c>
      <c r="H28" s="184">
        <v>0</v>
      </c>
      <c r="I28" s="184">
        <v>7437344</v>
      </c>
      <c r="J28" s="184">
        <v>600000</v>
      </c>
      <c r="K28" s="184">
        <v>1356000</v>
      </c>
      <c r="L28" s="184">
        <v>1356000</v>
      </c>
      <c r="M28" s="184">
        <v>2006656</v>
      </c>
      <c r="N28" s="184">
        <v>186656</v>
      </c>
      <c r="O28" s="93">
        <f t="shared" si="0"/>
        <v>0.11894736842105263</v>
      </c>
      <c r="P28" s="94">
        <f t="shared" ref="P28:P91" si="1">+F28</f>
        <v>11400000</v>
      </c>
      <c r="Q28" s="94">
        <f t="shared" ref="Q28:Q91" si="2">+K28</f>
        <v>1356000</v>
      </c>
      <c r="R28" s="93">
        <f t="shared" ref="R28:R91" si="3">+Q28/P28</f>
        <v>0.11894736842105263</v>
      </c>
    </row>
    <row r="29" spans="1:19" s="98" customFormat="1" x14ac:dyDescent="0.25">
      <c r="A29" s="134" t="s">
        <v>400</v>
      </c>
      <c r="B29" s="187" t="s">
        <v>396</v>
      </c>
      <c r="C29" s="134" t="s">
        <v>112</v>
      </c>
      <c r="D29" s="134" t="s">
        <v>113</v>
      </c>
      <c r="E29" s="184">
        <v>8000000</v>
      </c>
      <c r="F29" s="184">
        <v>8000000</v>
      </c>
      <c r="G29" s="184">
        <v>6180000</v>
      </c>
      <c r="H29" s="184">
        <v>0</v>
      </c>
      <c r="I29" s="184">
        <v>4224000</v>
      </c>
      <c r="J29" s="184">
        <v>600000</v>
      </c>
      <c r="K29" s="184">
        <v>1356000</v>
      </c>
      <c r="L29" s="184">
        <v>1356000</v>
      </c>
      <c r="M29" s="184">
        <v>1820000</v>
      </c>
      <c r="N29" s="184">
        <v>0</v>
      </c>
      <c r="O29" s="93">
        <f t="shared" si="0"/>
        <v>0.16950000000000001</v>
      </c>
      <c r="P29" s="94">
        <f t="shared" si="1"/>
        <v>8000000</v>
      </c>
      <c r="Q29" s="94">
        <f t="shared" si="2"/>
        <v>1356000</v>
      </c>
      <c r="R29" s="93">
        <f t="shared" si="3"/>
        <v>0.16950000000000001</v>
      </c>
    </row>
    <row r="30" spans="1:19" s="98" customFormat="1" x14ac:dyDescent="0.25">
      <c r="A30" s="134" t="s">
        <v>400</v>
      </c>
      <c r="B30" s="187" t="s">
        <v>396</v>
      </c>
      <c r="C30" s="134" t="s">
        <v>116</v>
      </c>
      <c r="D30" s="134" t="s">
        <v>117</v>
      </c>
      <c r="E30" s="184">
        <v>3400000</v>
      </c>
      <c r="F30" s="184">
        <v>3400000</v>
      </c>
      <c r="G30" s="184">
        <v>3400000</v>
      </c>
      <c r="H30" s="184">
        <v>0</v>
      </c>
      <c r="I30" s="184">
        <v>3213344</v>
      </c>
      <c r="J30" s="184">
        <v>0</v>
      </c>
      <c r="K30" s="184">
        <v>0</v>
      </c>
      <c r="L30" s="184">
        <v>0</v>
      </c>
      <c r="M30" s="184">
        <v>186656</v>
      </c>
      <c r="N30" s="184">
        <v>186656</v>
      </c>
      <c r="O30" s="93">
        <f t="shared" si="0"/>
        <v>0</v>
      </c>
      <c r="P30" s="94">
        <f t="shared" si="1"/>
        <v>3400000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25">
      <c r="A31" s="134" t="s">
        <v>400</v>
      </c>
      <c r="B31" s="187" t="s">
        <v>396</v>
      </c>
      <c r="C31" s="134" t="s">
        <v>120</v>
      </c>
      <c r="D31" s="134" t="s">
        <v>121</v>
      </c>
      <c r="E31" s="184">
        <v>25239690</v>
      </c>
      <c r="F31" s="184">
        <v>25239690</v>
      </c>
      <c r="G31" s="184">
        <v>16999845</v>
      </c>
      <c r="H31" s="184">
        <v>0</v>
      </c>
      <c r="I31" s="184">
        <v>8343276.7800000003</v>
      </c>
      <c r="J31" s="184">
        <v>0</v>
      </c>
      <c r="K31" s="184">
        <v>8136723.2199999997</v>
      </c>
      <c r="L31" s="184">
        <v>8136723.2199999997</v>
      </c>
      <c r="M31" s="184">
        <v>8759690</v>
      </c>
      <c r="N31" s="184">
        <v>519845</v>
      </c>
      <c r="O31" s="93">
        <v>0</v>
      </c>
      <c r="P31" s="94">
        <f t="shared" si="1"/>
        <v>25239690</v>
      </c>
      <c r="Q31" s="94">
        <f t="shared" si="2"/>
        <v>8136723.2199999997</v>
      </c>
      <c r="R31" s="93">
        <v>0</v>
      </c>
      <c r="S31" s="99"/>
    </row>
    <row r="32" spans="1:19" s="98" customFormat="1" x14ac:dyDescent="0.25">
      <c r="A32" s="134" t="s">
        <v>400</v>
      </c>
      <c r="B32" s="187" t="s">
        <v>396</v>
      </c>
      <c r="C32" s="134" t="s">
        <v>122</v>
      </c>
      <c r="D32" s="134" t="s">
        <v>123</v>
      </c>
      <c r="E32" s="184">
        <v>1890000</v>
      </c>
      <c r="F32" s="184">
        <v>1890000</v>
      </c>
      <c r="G32" s="184">
        <v>1300000</v>
      </c>
      <c r="H32" s="184">
        <v>0</v>
      </c>
      <c r="I32" s="184">
        <v>554317</v>
      </c>
      <c r="J32" s="184">
        <v>0</v>
      </c>
      <c r="K32" s="184">
        <v>745683</v>
      </c>
      <c r="L32" s="184">
        <v>745683</v>
      </c>
      <c r="M32" s="184">
        <v>590000</v>
      </c>
      <c r="N32" s="184">
        <v>0</v>
      </c>
      <c r="O32" s="93">
        <f t="shared" si="0"/>
        <v>0.39454126984126986</v>
      </c>
      <c r="P32" s="94">
        <f t="shared" si="1"/>
        <v>1890000</v>
      </c>
      <c r="Q32" s="94">
        <f t="shared" si="2"/>
        <v>745683</v>
      </c>
      <c r="R32" s="93">
        <f t="shared" si="3"/>
        <v>0.39454126984126986</v>
      </c>
      <c r="S32" s="99"/>
    </row>
    <row r="33" spans="1:19" s="98" customFormat="1" x14ac:dyDescent="0.25">
      <c r="A33" s="134" t="s">
        <v>400</v>
      </c>
      <c r="B33" s="187" t="s">
        <v>396</v>
      </c>
      <c r="C33" s="134" t="s">
        <v>124</v>
      </c>
      <c r="D33" s="134" t="s">
        <v>125</v>
      </c>
      <c r="E33" s="184">
        <v>5922000</v>
      </c>
      <c r="F33" s="184">
        <v>5922000</v>
      </c>
      <c r="G33" s="184">
        <v>3680000</v>
      </c>
      <c r="H33" s="184">
        <v>0</v>
      </c>
      <c r="I33" s="184">
        <v>1946360</v>
      </c>
      <c r="J33" s="184">
        <v>0</v>
      </c>
      <c r="K33" s="184">
        <v>1733640</v>
      </c>
      <c r="L33" s="184">
        <v>1733640</v>
      </c>
      <c r="M33" s="184">
        <v>2242000</v>
      </c>
      <c r="N33" s="184">
        <v>0</v>
      </c>
      <c r="O33" s="93">
        <f t="shared" si="0"/>
        <v>0.29274569402228978</v>
      </c>
      <c r="P33" s="94">
        <f t="shared" si="1"/>
        <v>5922000</v>
      </c>
      <c r="Q33" s="94">
        <f t="shared" si="2"/>
        <v>1733640</v>
      </c>
      <c r="R33" s="93">
        <f t="shared" si="3"/>
        <v>0.29274569402228978</v>
      </c>
    </row>
    <row r="34" spans="1:19" s="98" customFormat="1" x14ac:dyDescent="0.25">
      <c r="A34" s="134" t="s">
        <v>400</v>
      </c>
      <c r="B34" s="187" t="s">
        <v>396</v>
      </c>
      <c r="C34" s="134" t="s">
        <v>126</v>
      </c>
      <c r="D34" s="134" t="s">
        <v>127</v>
      </c>
      <c r="E34" s="184">
        <v>39690</v>
      </c>
      <c r="F34" s="184">
        <v>39690</v>
      </c>
      <c r="G34" s="184">
        <v>19845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39690</v>
      </c>
      <c r="N34" s="184">
        <v>19845</v>
      </c>
      <c r="O34" s="93">
        <f t="shared" si="0"/>
        <v>0</v>
      </c>
      <c r="P34" s="94">
        <f t="shared" si="1"/>
        <v>39690</v>
      </c>
      <c r="Q34" s="94">
        <f t="shared" si="2"/>
        <v>0</v>
      </c>
      <c r="R34" s="93">
        <f t="shared" si="3"/>
        <v>0</v>
      </c>
      <c r="S34" s="99"/>
    </row>
    <row r="35" spans="1:19" s="98" customFormat="1" x14ac:dyDescent="0.25">
      <c r="A35" s="134" t="s">
        <v>400</v>
      </c>
      <c r="B35" s="187" t="s">
        <v>396</v>
      </c>
      <c r="C35" s="134" t="s">
        <v>128</v>
      </c>
      <c r="D35" s="134" t="s">
        <v>129</v>
      </c>
      <c r="E35" s="184">
        <v>16380000</v>
      </c>
      <c r="F35" s="184">
        <v>16380000</v>
      </c>
      <c r="G35" s="184">
        <v>12000000</v>
      </c>
      <c r="H35" s="184">
        <v>0</v>
      </c>
      <c r="I35" s="184">
        <v>5842599.7800000003</v>
      </c>
      <c r="J35" s="184">
        <v>0</v>
      </c>
      <c r="K35" s="184">
        <v>5657400.2199999997</v>
      </c>
      <c r="L35" s="184">
        <v>5657400.2199999997</v>
      </c>
      <c r="M35" s="184">
        <v>4880000</v>
      </c>
      <c r="N35" s="184">
        <v>500000</v>
      </c>
      <c r="O35" s="93">
        <f t="shared" si="0"/>
        <v>0.34538462881562881</v>
      </c>
      <c r="P35" s="94">
        <f t="shared" si="1"/>
        <v>16380000</v>
      </c>
      <c r="Q35" s="94">
        <f t="shared" si="2"/>
        <v>5657400.2199999997</v>
      </c>
      <c r="R35" s="93">
        <f t="shared" si="3"/>
        <v>0.34538462881562881</v>
      </c>
      <c r="S35" s="99"/>
    </row>
    <row r="36" spans="1:19" s="98" customFormat="1" x14ac:dyDescent="0.25">
      <c r="A36" s="134" t="s">
        <v>400</v>
      </c>
      <c r="B36" s="187" t="s">
        <v>396</v>
      </c>
      <c r="C36" s="134" t="s">
        <v>130</v>
      </c>
      <c r="D36" s="134" t="s">
        <v>131</v>
      </c>
      <c r="E36" s="184">
        <v>1008000</v>
      </c>
      <c r="F36" s="184">
        <v>1008000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1008000</v>
      </c>
      <c r="N36" s="184">
        <v>0</v>
      </c>
      <c r="O36" s="93">
        <f t="shared" si="0"/>
        <v>0</v>
      </c>
      <c r="P36" s="94">
        <f t="shared" si="1"/>
        <v>1008000</v>
      </c>
      <c r="Q36" s="94">
        <f t="shared" si="2"/>
        <v>0</v>
      </c>
      <c r="R36" s="93">
        <f t="shared" si="3"/>
        <v>0</v>
      </c>
      <c r="S36" s="99"/>
    </row>
    <row r="37" spans="1:19" s="98" customFormat="1" x14ac:dyDescent="0.25">
      <c r="A37" s="134" t="s">
        <v>400</v>
      </c>
      <c r="B37" s="187" t="s">
        <v>396</v>
      </c>
      <c r="C37" s="134" t="s">
        <v>132</v>
      </c>
      <c r="D37" s="134" t="s">
        <v>133</v>
      </c>
      <c r="E37" s="184">
        <v>4070310</v>
      </c>
      <c r="F37" s="184">
        <v>4070310</v>
      </c>
      <c r="G37" s="184">
        <v>2666000</v>
      </c>
      <c r="H37" s="184">
        <v>0</v>
      </c>
      <c r="I37" s="184">
        <v>49060</v>
      </c>
      <c r="J37" s="184">
        <v>0</v>
      </c>
      <c r="K37" s="184">
        <v>21250</v>
      </c>
      <c r="L37" s="184">
        <v>21250</v>
      </c>
      <c r="M37" s="184">
        <v>4000000</v>
      </c>
      <c r="N37" s="184">
        <v>2595690</v>
      </c>
      <c r="O37" s="93">
        <f t="shared" si="0"/>
        <v>5.220732573194671E-3</v>
      </c>
      <c r="P37" s="94">
        <f t="shared" si="1"/>
        <v>4070310</v>
      </c>
      <c r="Q37" s="94">
        <f t="shared" si="2"/>
        <v>21250</v>
      </c>
      <c r="R37" s="93">
        <f t="shared" si="3"/>
        <v>5.220732573194671E-3</v>
      </c>
      <c r="S37" s="99"/>
    </row>
    <row r="38" spans="1:19" s="98" customFormat="1" x14ac:dyDescent="0.25">
      <c r="A38" s="134" t="s">
        <v>400</v>
      </c>
      <c r="B38" s="187" t="s">
        <v>396</v>
      </c>
      <c r="C38" s="134" t="s">
        <v>134</v>
      </c>
      <c r="D38" s="134" t="s">
        <v>135</v>
      </c>
      <c r="E38" s="184">
        <v>2000000</v>
      </c>
      <c r="F38" s="184">
        <v>2000000</v>
      </c>
      <c r="G38" s="184">
        <v>1645690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2000000</v>
      </c>
      <c r="N38" s="184">
        <v>1645690</v>
      </c>
      <c r="O38" s="93">
        <f t="shared" si="0"/>
        <v>0</v>
      </c>
      <c r="P38" s="94">
        <f t="shared" si="1"/>
        <v>2000000</v>
      </c>
      <c r="Q38" s="94">
        <f t="shared" si="2"/>
        <v>0</v>
      </c>
      <c r="R38" s="93">
        <f t="shared" si="3"/>
        <v>0</v>
      </c>
      <c r="S38" s="99"/>
    </row>
    <row r="39" spans="1:19" s="98" customFormat="1" ht="14.25" customHeight="1" x14ac:dyDescent="0.25">
      <c r="A39" s="134" t="s">
        <v>400</v>
      </c>
      <c r="B39" s="187" t="s">
        <v>396</v>
      </c>
      <c r="C39" s="134" t="s">
        <v>138</v>
      </c>
      <c r="D39" s="134" t="s">
        <v>139</v>
      </c>
      <c r="E39" s="184">
        <v>2000000</v>
      </c>
      <c r="F39" s="184">
        <v>2000000</v>
      </c>
      <c r="G39" s="184">
        <v>950000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2000000</v>
      </c>
      <c r="N39" s="184">
        <v>950000</v>
      </c>
      <c r="O39" s="93">
        <f t="shared" si="0"/>
        <v>0</v>
      </c>
      <c r="P39" s="94">
        <f t="shared" si="1"/>
        <v>2000000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25">
      <c r="A40" s="134" t="s">
        <v>400</v>
      </c>
      <c r="B40" s="187" t="s">
        <v>396</v>
      </c>
      <c r="C40" s="134" t="s">
        <v>144</v>
      </c>
      <c r="D40" s="134" t="s">
        <v>145</v>
      </c>
      <c r="E40" s="184">
        <v>70310</v>
      </c>
      <c r="F40" s="184">
        <v>70310</v>
      </c>
      <c r="G40" s="184">
        <v>70310</v>
      </c>
      <c r="H40" s="184">
        <v>0</v>
      </c>
      <c r="I40" s="184">
        <v>49060</v>
      </c>
      <c r="J40" s="184">
        <v>0</v>
      </c>
      <c r="K40" s="184">
        <v>21250</v>
      </c>
      <c r="L40" s="184">
        <v>21250</v>
      </c>
      <c r="M40" s="184">
        <v>0</v>
      </c>
      <c r="N40" s="184">
        <v>0</v>
      </c>
      <c r="O40" s="93">
        <f t="shared" si="0"/>
        <v>0.30223296828331675</v>
      </c>
      <c r="P40" s="94">
        <f t="shared" si="1"/>
        <v>70310</v>
      </c>
      <c r="Q40" s="94">
        <f t="shared" si="2"/>
        <v>21250</v>
      </c>
      <c r="R40" s="93">
        <f t="shared" si="3"/>
        <v>0.30223296828331675</v>
      </c>
      <c r="S40" s="99"/>
    </row>
    <row r="41" spans="1:19" s="98" customFormat="1" x14ac:dyDescent="0.25">
      <c r="A41" s="134" t="s">
        <v>400</v>
      </c>
      <c r="B41" s="187" t="s">
        <v>396</v>
      </c>
      <c r="C41" s="134" t="s">
        <v>146</v>
      </c>
      <c r="D41" s="134" t="s">
        <v>147</v>
      </c>
      <c r="E41" s="184">
        <v>83320000</v>
      </c>
      <c r="F41" s="184">
        <v>83320000</v>
      </c>
      <c r="G41" s="184">
        <v>58201993</v>
      </c>
      <c r="H41" s="184">
        <v>0</v>
      </c>
      <c r="I41" s="184">
        <v>40099062.289999999</v>
      </c>
      <c r="J41" s="184">
        <v>1456362.46</v>
      </c>
      <c r="K41" s="184">
        <v>15072396.369999999</v>
      </c>
      <c r="L41" s="184">
        <v>14902896.369999999</v>
      </c>
      <c r="M41" s="184">
        <v>26692178.879999999</v>
      </c>
      <c r="N41" s="184">
        <v>1574171.88</v>
      </c>
      <c r="O41" s="93">
        <f t="shared" si="0"/>
        <v>0.1808977000720115</v>
      </c>
      <c r="P41" s="94">
        <f t="shared" si="1"/>
        <v>83320000</v>
      </c>
      <c r="Q41" s="94">
        <f t="shared" si="2"/>
        <v>15072396.369999999</v>
      </c>
      <c r="R41" s="93">
        <f t="shared" si="3"/>
        <v>0.1808977000720115</v>
      </c>
      <c r="S41" s="99"/>
    </row>
    <row r="42" spans="1:19" s="98" customFormat="1" x14ac:dyDescent="0.25">
      <c r="A42" s="134" t="s">
        <v>400</v>
      </c>
      <c r="B42" s="187" t="s">
        <v>396</v>
      </c>
      <c r="C42" s="134" t="s">
        <v>148</v>
      </c>
      <c r="D42" s="134" t="s">
        <v>149</v>
      </c>
      <c r="E42" s="184">
        <v>20000</v>
      </c>
      <c r="F42" s="184">
        <v>20000</v>
      </c>
      <c r="G42" s="184">
        <v>20000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20000</v>
      </c>
      <c r="N42" s="184">
        <v>20000</v>
      </c>
      <c r="O42" s="93">
        <f t="shared" si="0"/>
        <v>0</v>
      </c>
      <c r="P42" s="94">
        <f t="shared" si="1"/>
        <v>20000</v>
      </c>
      <c r="Q42" s="94">
        <f t="shared" si="2"/>
        <v>0</v>
      </c>
      <c r="R42" s="93">
        <f t="shared" si="3"/>
        <v>0</v>
      </c>
      <c r="S42" s="99"/>
    </row>
    <row r="43" spans="1:19" s="98" customFormat="1" x14ac:dyDescent="0.25">
      <c r="A43" s="134" t="s">
        <v>400</v>
      </c>
      <c r="B43" s="187" t="s">
        <v>396</v>
      </c>
      <c r="C43" s="134" t="s">
        <v>151</v>
      </c>
      <c r="D43" s="134" t="s">
        <v>152</v>
      </c>
      <c r="E43" s="184">
        <v>16000000</v>
      </c>
      <c r="F43" s="184">
        <v>16000000</v>
      </c>
      <c r="G43" s="184">
        <v>11870650</v>
      </c>
      <c r="H43" s="184">
        <v>0</v>
      </c>
      <c r="I43" s="184">
        <v>11870650</v>
      </c>
      <c r="J43" s="184">
        <v>0</v>
      </c>
      <c r="K43" s="184">
        <v>0</v>
      </c>
      <c r="L43" s="184">
        <v>0</v>
      </c>
      <c r="M43" s="184">
        <v>4129350</v>
      </c>
      <c r="N43" s="184">
        <v>0</v>
      </c>
      <c r="O43" s="93">
        <f t="shared" si="0"/>
        <v>0</v>
      </c>
      <c r="P43" s="94">
        <f t="shared" si="1"/>
        <v>16000000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400</v>
      </c>
      <c r="B44" s="187" t="s">
        <v>396</v>
      </c>
      <c r="C44" s="134" t="s">
        <v>154</v>
      </c>
      <c r="D44" s="134" t="s">
        <v>155</v>
      </c>
      <c r="E44" s="184">
        <v>63800000</v>
      </c>
      <c r="F44" s="184">
        <v>63800000</v>
      </c>
      <c r="G44" s="184">
        <v>43968613</v>
      </c>
      <c r="H44" s="184">
        <v>0</v>
      </c>
      <c r="I44" s="184">
        <v>27212451.890000001</v>
      </c>
      <c r="J44" s="184">
        <v>1456362.46</v>
      </c>
      <c r="K44" s="184">
        <v>14902896.369999999</v>
      </c>
      <c r="L44" s="184">
        <v>14902896.369999999</v>
      </c>
      <c r="M44" s="184">
        <v>20228289.280000001</v>
      </c>
      <c r="N44" s="184">
        <v>396902.28</v>
      </c>
      <c r="O44" s="93">
        <f t="shared" si="0"/>
        <v>0.23358771739811912</v>
      </c>
      <c r="P44" s="94">
        <f t="shared" si="1"/>
        <v>63800000</v>
      </c>
      <c r="Q44" s="94">
        <f t="shared" si="2"/>
        <v>14902896.369999999</v>
      </c>
      <c r="R44" s="93">
        <f t="shared" si="3"/>
        <v>0.23358771739811912</v>
      </c>
      <c r="S44" s="99"/>
    </row>
    <row r="45" spans="1:19" s="98" customFormat="1" x14ac:dyDescent="0.25">
      <c r="A45" s="134" t="s">
        <v>400</v>
      </c>
      <c r="B45" s="187" t="s">
        <v>396</v>
      </c>
      <c r="C45" s="134" t="s">
        <v>156</v>
      </c>
      <c r="D45" s="134" t="s">
        <v>157</v>
      </c>
      <c r="E45" s="184">
        <v>3500000</v>
      </c>
      <c r="F45" s="184">
        <v>3500000</v>
      </c>
      <c r="G45" s="184">
        <v>2342730</v>
      </c>
      <c r="H45" s="184">
        <v>0</v>
      </c>
      <c r="I45" s="184">
        <v>1015960.4</v>
      </c>
      <c r="J45" s="184">
        <v>0</v>
      </c>
      <c r="K45" s="184">
        <v>169500</v>
      </c>
      <c r="L45" s="184">
        <v>0</v>
      </c>
      <c r="M45" s="184">
        <v>2314539.6</v>
      </c>
      <c r="N45" s="184">
        <v>1157269.6000000001</v>
      </c>
      <c r="O45" s="93">
        <f t="shared" si="0"/>
        <v>4.8428571428571432E-2</v>
      </c>
      <c r="P45" s="94">
        <f t="shared" si="1"/>
        <v>3500000</v>
      </c>
      <c r="Q45" s="94">
        <f t="shared" si="2"/>
        <v>169500</v>
      </c>
      <c r="R45" s="93">
        <f t="shared" si="3"/>
        <v>4.8428571428571432E-2</v>
      </c>
      <c r="S45" s="99"/>
    </row>
    <row r="46" spans="1:19" s="98" customFormat="1" x14ac:dyDescent="0.25">
      <c r="A46" s="134" t="s">
        <v>400</v>
      </c>
      <c r="B46" s="187" t="s">
        <v>396</v>
      </c>
      <c r="C46" s="134" t="s">
        <v>158</v>
      </c>
      <c r="D46" s="134" t="s">
        <v>159</v>
      </c>
      <c r="E46" s="184">
        <v>5700000</v>
      </c>
      <c r="F46" s="184">
        <v>5700000</v>
      </c>
      <c r="G46" s="184">
        <v>3347555</v>
      </c>
      <c r="H46" s="184">
        <v>0</v>
      </c>
      <c r="I46" s="184">
        <v>1809593.67</v>
      </c>
      <c r="J46" s="184">
        <v>0</v>
      </c>
      <c r="K46" s="184">
        <v>883515.5</v>
      </c>
      <c r="L46" s="184">
        <v>883515.5</v>
      </c>
      <c r="M46" s="184">
        <v>3006890.83</v>
      </c>
      <c r="N46" s="184">
        <v>654445.82999999996</v>
      </c>
      <c r="O46" s="93">
        <f t="shared" si="0"/>
        <v>0.15500271929824561</v>
      </c>
      <c r="P46" s="94">
        <f t="shared" si="1"/>
        <v>5700000</v>
      </c>
      <c r="Q46" s="94">
        <f t="shared" si="2"/>
        <v>883515.5</v>
      </c>
      <c r="R46" s="93">
        <f t="shared" si="3"/>
        <v>0.15500271929824561</v>
      </c>
      <c r="S46" s="99"/>
    </row>
    <row r="47" spans="1:19" s="98" customFormat="1" x14ac:dyDescent="0.25">
      <c r="A47" s="134" t="s">
        <v>400</v>
      </c>
      <c r="B47" s="187" t="s">
        <v>396</v>
      </c>
      <c r="C47" s="134" t="s">
        <v>160</v>
      </c>
      <c r="D47" s="134" t="s">
        <v>161</v>
      </c>
      <c r="E47" s="184">
        <v>500000</v>
      </c>
      <c r="F47" s="184">
        <v>500000</v>
      </c>
      <c r="G47" s="184">
        <v>347555</v>
      </c>
      <c r="H47" s="184">
        <v>0</v>
      </c>
      <c r="I47" s="184">
        <v>182693.67</v>
      </c>
      <c r="J47" s="184">
        <v>0</v>
      </c>
      <c r="K47" s="184">
        <v>12415.5</v>
      </c>
      <c r="L47" s="184">
        <v>12415.5</v>
      </c>
      <c r="M47" s="184">
        <v>304890.83</v>
      </c>
      <c r="N47" s="184">
        <v>152445.82999999999</v>
      </c>
      <c r="O47" s="93">
        <f t="shared" si="0"/>
        <v>2.4830999999999999E-2</v>
      </c>
      <c r="P47" s="94">
        <f t="shared" si="1"/>
        <v>500000</v>
      </c>
      <c r="Q47" s="94">
        <f t="shared" si="2"/>
        <v>12415.5</v>
      </c>
      <c r="R47" s="93">
        <f t="shared" si="3"/>
        <v>2.4830999999999999E-2</v>
      </c>
      <c r="S47" s="99"/>
    </row>
    <row r="48" spans="1:19" s="98" customFormat="1" x14ac:dyDescent="0.25">
      <c r="A48" s="134" t="s">
        <v>400</v>
      </c>
      <c r="B48" s="187" t="s">
        <v>396</v>
      </c>
      <c r="C48" s="134" t="s">
        <v>162</v>
      </c>
      <c r="D48" s="134" t="s">
        <v>163</v>
      </c>
      <c r="E48" s="184">
        <v>5200000</v>
      </c>
      <c r="F48" s="184">
        <v>5200000</v>
      </c>
      <c r="G48" s="184">
        <v>3000000</v>
      </c>
      <c r="H48" s="184">
        <v>0</v>
      </c>
      <c r="I48" s="184">
        <v>1626900</v>
      </c>
      <c r="J48" s="184">
        <v>0</v>
      </c>
      <c r="K48" s="184">
        <v>871100</v>
      </c>
      <c r="L48" s="184">
        <v>871100</v>
      </c>
      <c r="M48" s="184">
        <v>2702000</v>
      </c>
      <c r="N48" s="184">
        <v>502000</v>
      </c>
      <c r="O48" s="93">
        <f t="shared" si="0"/>
        <v>0.16751923076923078</v>
      </c>
      <c r="P48" s="94">
        <f t="shared" si="1"/>
        <v>5200000</v>
      </c>
      <c r="Q48" s="94">
        <f t="shared" si="2"/>
        <v>871100</v>
      </c>
      <c r="R48" s="93">
        <f t="shared" si="3"/>
        <v>0.16751923076923078</v>
      </c>
      <c r="S48" s="99"/>
    </row>
    <row r="49" spans="1:19" s="98" customFormat="1" x14ac:dyDescent="0.25">
      <c r="A49" s="134" t="s">
        <v>400</v>
      </c>
      <c r="B49" s="187" t="s">
        <v>396</v>
      </c>
      <c r="C49" s="134" t="s">
        <v>168</v>
      </c>
      <c r="D49" s="134" t="s">
        <v>169</v>
      </c>
      <c r="E49" s="184">
        <v>3000000</v>
      </c>
      <c r="F49" s="184">
        <v>3000000</v>
      </c>
      <c r="G49" s="184">
        <v>2000000</v>
      </c>
      <c r="H49" s="184">
        <v>0</v>
      </c>
      <c r="I49" s="184">
        <v>2000000</v>
      </c>
      <c r="J49" s="184">
        <v>0</v>
      </c>
      <c r="K49" s="184">
        <v>0</v>
      </c>
      <c r="L49" s="184">
        <v>0</v>
      </c>
      <c r="M49" s="184">
        <v>1000000</v>
      </c>
      <c r="N49" s="184">
        <v>0</v>
      </c>
      <c r="O49" s="93">
        <f t="shared" si="0"/>
        <v>0</v>
      </c>
      <c r="P49" s="94">
        <f t="shared" si="1"/>
        <v>3000000</v>
      </c>
      <c r="Q49" s="94">
        <f t="shared" si="2"/>
        <v>0</v>
      </c>
      <c r="R49" s="93">
        <f t="shared" si="3"/>
        <v>0</v>
      </c>
      <c r="S49" s="99"/>
    </row>
    <row r="50" spans="1:19" s="98" customFormat="1" x14ac:dyDescent="0.25">
      <c r="A50" s="134" t="s">
        <v>400</v>
      </c>
      <c r="B50" s="187" t="s">
        <v>396</v>
      </c>
      <c r="C50" s="134" t="s">
        <v>170</v>
      </c>
      <c r="D50" s="134" t="s">
        <v>171</v>
      </c>
      <c r="E50" s="184">
        <v>3000000</v>
      </c>
      <c r="F50" s="184">
        <v>3000000</v>
      </c>
      <c r="G50" s="184">
        <v>2000000</v>
      </c>
      <c r="H50" s="184">
        <v>0</v>
      </c>
      <c r="I50" s="184">
        <v>2000000</v>
      </c>
      <c r="J50" s="184">
        <v>0</v>
      </c>
      <c r="K50" s="184">
        <v>0</v>
      </c>
      <c r="L50" s="184">
        <v>0</v>
      </c>
      <c r="M50" s="184">
        <v>1000000</v>
      </c>
      <c r="N50" s="184">
        <v>0</v>
      </c>
      <c r="O50" s="93">
        <f t="shared" si="0"/>
        <v>0</v>
      </c>
      <c r="P50" s="94">
        <f t="shared" si="1"/>
        <v>3000000</v>
      </c>
      <c r="Q50" s="94">
        <f t="shared" si="2"/>
        <v>0</v>
      </c>
      <c r="R50" s="93">
        <f t="shared" si="3"/>
        <v>0</v>
      </c>
      <c r="S50" s="99"/>
    </row>
    <row r="51" spans="1:19" s="98" customFormat="1" x14ac:dyDescent="0.25">
      <c r="A51" s="134" t="s">
        <v>400</v>
      </c>
      <c r="B51" s="187" t="s">
        <v>396</v>
      </c>
      <c r="C51" s="134" t="s">
        <v>172</v>
      </c>
      <c r="D51" s="134" t="s">
        <v>173</v>
      </c>
      <c r="E51" s="184">
        <v>3500000</v>
      </c>
      <c r="F51" s="184">
        <v>3200000</v>
      </c>
      <c r="G51" s="184">
        <v>1438500</v>
      </c>
      <c r="H51" s="184">
        <v>912900</v>
      </c>
      <c r="I51" s="184">
        <v>475600</v>
      </c>
      <c r="J51" s="184">
        <v>0</v>
      </c>
      <c r="K51" s="184">
        <v>50000</v>
      </c>
      <c r="L51" s="184">
        <v>50000</v>
      </c>
      <c r="M51" s="184">
        <v>1761500</v>
      </c>
      <c r="N51" s="184">
        <v>0</v>
      </c>
      <c r="O51" s="93">
        <f t="shared" si="0"/>
        <v>1.5625E-2</v>
      </c>
      <c r="P51" s="94">
        <f t="shared" si="1"/>
        <v>3200000</v>
      </c>
      <c r="Q51" s="94">
        <f t="shared" si="2"/>
        <v>50000</v>
      </c>
      <c r="R51" s="93">
        <f t="shared" si="3"/>
        <v>1.5625E-2</v>
      </c>
      <c r="S51" s="99"/>
    </row>
    <row r="52" spans="1:19" s="98" customFormat="1" x14ac:dyDescent="0.25">
      <c r="A52" s="134" t="s">
        <v>400</v>
      </c>
      <c r="B52" s="187" t="s">
        <v>396</v>
      </c>
      <c r="C52" s="134" t="s">
        <v>174</v>
      </c>
      <c r="D52" s="134" t="s">
        <v>175</v>
      </c>
      <c r="E52" s="184">
        <v>2000000</v>
      </c>
      <c r="F52" s="184">
        <v>2000000</v>
      </c>
      <c r="G52" s="184">
        <v>963900</v>
      </c>
      <c r="H52" s="184">
        <v>912900</v>
      </c>
      <c r="I52" s="184">
        <v>1000</v>
      </c>
      <c r="J52" s="184">
        <v>0</v>
      </c>
      <c r="K52" s="184">
        <v>50000</v>
      </c>
      <c r="L52" s="184">
        <v>50000</v>
      </c>
      <c r="M52" s="184">
        <v>1036100</v>
      </c>
      <c r="N52" s="184">
        <v>0</v>
      </c>
      <c r="O52" s="93">
        <f t="shared" si="0"/>
        <v>2.5000000000000001E-2</v>
      </c>
      <c r="P52" s="94">
        <f t="shared" si="1"/>
        <v>2000000</v>
      </c>
      <c r="Q52" s="94">
        <f t="shared" si="2"/>
        <v>50000</v>
      </c>
      <c r="R52" s="93">
        <f t="shared" si="3"/>
        <v>2.5000000000000001E-2</v>
      </c>
      <c r="S52" s="99"/>
    </row>
    <row r="53" spans="1:19" s="98" customFormat="1" x14ac:dyDescent="0.25">
      <c r="A53" s="134" t="s">
        <v>400</v>
      </c>
      <c r="B53" s="187" t="s">
        <v>396</v>
      </c>
      <c r="C53" s="134" t="s">
        <v>176</v>
      </c>
      <c r="D53" s="134" t="s">
        <v>177</v>
      </c>
      <c r="E53" s="184">
        <v>1500000</v>
      </c>
      <c r="F53" s="184">
        <v>1200000</v>
      </c>
      <c r="G53" s="184">
        <v>474600</v>
      </c>
      <c r="H53" s="184">
        <v>0</v>
      </c>
      <c r="I53" s="184">
        <v>474600</v>
      </c>
      <c r="J53" s="184">
        <v>0</v>
      </c>
      <c r="K53" s="184">
        <v>0</v>
      </c>
      <c r="L53" s="184">
        <v>0</v>
      </c>
      <c r="M53" s="184">
        <v>725400</v>
      </c>
      <c r="N53" s="184">
        <v>0</v>
      </c>
      <c r="O53" s="93">
        <f t="shared" si="0"/>
        <v>0</v>
      </c>
      <c r="P53" s="94">
        <f t="shared" si="1"/>
        <v>1200000</v>
      </c>
      <c r="Q53" s="94">
        <f t="shared" si="2"/>
        <v>0</v>
      </c>
      <c r="R53" s="93">
        <f t="shared" si="3"/>
        <v>0</v>
      </c>
      <c r="S53" s="99"/>
    </row>
    <row r="54" spans="1:19" s="29" customFormat="1" x14ac:dyDescent="0.25">
      <c r="A54" s="134" t="s">
        <v>400</v>
      </c>
      <c r="B54" s="187" t="s">
        <v>396</v>
      </c>
      <c r="C54" s="134" t="s">
        <v>180</v>
      </c>
      <c r="D54" s="134" t="s">
        <v>181</v>
      </c>
      <c r="E54" s="184">
        <v>48945000</v>
      </c>
      <c r="F54" s="184">
        <v>42945000</v>
      </c>
      <c r="G54" s="184">
        <v>26894670</v>
      </c>
      <c r="H54" s="184">
        <v>361600</v>
      </c>
      <c r="I54" s="184">
        <v>7628168.46</v>
      </c>
      <c r="J54" s="184">
        <v>2507008.04</v>
      </c>
      <c r="K54" s="184">
        <v>12183477.4</v>
      </c>
      <c r="L54" s="184">
        <v>11919733.800000001</v>
      </c>
      <c r="M54" s="184">
        <v>20264746.100000001</v>
      </c>
      <c r="N54" s="184">
        <v>4214416.0999999996</v>
      </c>
      <c r="O54" s="93">
        <f t="shared" si="0"/>
        <v>0.28369955524508095</v>
      </c>
      <c r="P54" s="94">
        <f t="shared" si="1"/>
        <v>42945000</v>
      </c>
      <c r="Q54" s="94">
        <f t="shared" si="2"/>
        <v>12183477.4</v>
      </c>
      <c r="R54" s="93">
        <f t="shared" si="3"/>
        <v>0.28369955524508095</v>
      </c>
      <c r="S54" s="26"/>
    </row>
    <row r="55" spans="1:19" s="29" customFormat="1" x14ac:dyDescent="0.25">
      <c r="A55" s="134" t="s">
        <v>400</v>
      </c>
      <c r="B55" s="187" t="s">
        <v>396</v>
      </c>
      <c r="C55" s="134" t="s">
        <v>182</v>
      </c>
      <c r="D55" s="134" t="s">
        <v>183</v>
      </c>
      <c r="E55" s="184">
        <v>11000000</v>
      </c>
      <c r="F55" s="184">
        <v>5000000</v>
      </c>
      <c r="G55" s="184">
        <v>3266220</v>
      </c>
      <c r="H55" s="184">
        <v>0</v>
      </c>
      <c r="I55" s="184">
        <v>951460</v>
      </c>
      <c r="J55" s="184">
        <v>0</v>
      </c>
      <c r="K55" s="184">
        <v>580980</v>
      </c>
      <c r="L55" s="184">
        <v>462047.5</v>
      </c>
      <c r="M55" s="184">
        <v>3467560</v>
      </c>
      <c r="N55" s="184">
        <v>1733780</v>
      </c>
      <c r="O55" s="93">
        <f t="shared" si="0"/>
        <v>0.11619599999999999</v>
      </c>
      <c r="P55" s="94">
        <f t="shared" si="1"/>
        <v>5000000</v>
      </c>
      <c r="Q55" s="94">
        <f t="shared" si="2"/>
        <v>580980</v>
      </c>
      <c r="R55" s="93">
        <f t="shared" si="3"/>
        <v>0.11619599999999999</v>
      </c>
      <c r="S55" s="26"/>
    </row>
    <row r="56" spans="1:19" s="29" customFormat="1" x14ac:dyDescent="0.25">
      <c r="A56" s="134" t="s">
        <v>400</v>
      </c>
      <c r="B56" s="187" t="s">
        <v>396</v>
      </c>
      <c r="C56" s="134" t="s">
        <v>184</v>
      </c>
      <c r="D56" s="134" t="s">
        <v>185</v>
      </c>
      <c r="E56" s="184">
        <v>500000</v>
      </c>
      <c r="F56" s="184">
        <v>500000</v>
      </c>
      <c r="G56" s="184">
        <v>250000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500000</v>
      </c>
      <c r="N56" s="184">
        <v>250000</v>
      </c>
      <c r="O56" s="93">
        <f t="shared" si="0"/>
        <v>0</v>
      </c>
      <c r="P56" s="94">
        <f t="shared" si="1"/>
        <v>500000</v>
      </c>
      <c r="Q56" s="94">
        <f t="shared" si="2"/>
        <v>0</v>
      </c>
      <c r="R56" s="93">
        <f t="shared" si="3"/>
        <v>0</v>
      </c>
      <c r="S56" s="26"/>
    </row>
    <row r="57" spans="1:19" s="29" customFormat="1" x14ac:dyDescent="0.25">
      <c r="A57" s="134" t="s">
        <v>400</v>
      </c>
      <c r="B57" s="187" t="s">
        <v>396</v>
      </c>
      <c r="C57" s="134" t="s">
        <v>186</v>
      </c>
      <c r="D57" s="134" t="s">
        <v>187</v>
      </c>
      <c r="E57" s="184">
        <v>2000000</v>
      </c>
      <c r="F57" s="184">
        <v>2000000</v>
      </c>
      <c r="G57" s="184">
        <v>1000000</v>
      </c>
      <c r="H57" s="184">
        <v>0</v>
      </c>
      <c r="I57" s="184">
        <v>462128.04</v>
      </c>
      <c r="J57" s="184">
        <v>0</v>
      </c>
      <c r="K57" s="184">
        <v>496252.04</v>
      </c>
      <c r="L57" s="184">
        <v>451920.99</v>
      </c>
      <c r="M57" s="184">
        <v>1041619.92</v>
      </c>
      <c r="N57" s="184">
        <v>41619.919999999998</v>
      </c>
      <c r="O57" s="93">
        <f t="shared" si="0"/>
        <v>0.24812602</v>
      </c>
      <c r="P57" s="94">
        <f t="shared" si="1"/>
        <v>2000000</v>
      </c>
      <c r="Q57" s="94">
        <f t="shared" si="2"/>
        <v>496252.04</v>
      </c>
      <c r="R57" s="93">
        <f t="shared" si="3"/>
        <v>0.24812602</v>
      </c>
      <c r="S57" s="26"/>
    </row>
    <row r="58" spans="1:19" s="29" customFormat="1" x14ac:dyDescent="0.25">
      <c r="A58" s="134" t="s">
        <v>400</v>
      </c>
      <c r="B58" s="187" t="s">
        <v>396</v>
      </c>
      <c r="C58" s="134" t="s">
        <v>188</v>
      </c>
      <c r="D58" s="134" t="s">
        <v>189</v>
      </c>
      <c r="E58" s="184">
        <v>325000</v>
      </c>
      <c r="F58" s="184">
        <v>325000</v>
      </c>
      <c r="G58" s="184">
        <v>162500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325000</v>
      </c>
      <c r="N58" s="184">
        <v>162500</v>
      </c>
      <c r="O58" s="93">
        <f t="shared" si="0"/>
        <v>0</v>
      </c>
      <c r="P58" s="94">
        <f t="shared" si="1"/>
        <v>325000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400</v>
      </c>
      <c r="B59" s="187" t="s">
        <v>396</v>
      </c>
      <c r="C59" s="134" t="s">
        <v>190</v>
      </c>
      <c r="D59" s="134" t="s">
        <v>191</v>
      </c>
      <c r="E59" s="184">
        <v>1500000</v>
      </c>
      <c r="F59" s="184">
        <v>1500000</v>
      </c>
      <c r="G59" s="184">
        <v>915950</v>
      </c>
      <c r="H59" s="184">
        <v>0</v>
      </c>
      <c r="I59" s="184">
        <v>222831.21</v>
      </c>
      <c r="J59" s="184">
        <v>0</v>
      </c>
      <c r="K59" s="184">
        <v>100480.05</v>
      </c>
      <c r="L59" s="184">
        <v>0</v>
      </c>
      <c r="M59" s="184">
        <v>1176688.74</v>
      </c>
      <c r="N59" s="184">
        <v>592638.74</v>
      </c>
      <c r="O59" s="93">
        <f t="shared" si="0"/>
        <v>6.6986699999999996E-2</v>
      </c>
      <c r="P59" s="94">
        <f t="shared" si="1"/>
        <v>1500000</v>
      </c>
      <c r="Q59" s="94">
        <f t="shared" si="2"/>
        <v>100480.05</v>
      </c>
      <c r="R59" s="93">
        <f t="shared" si="3"/>
        <v>6.6986699999999996E-2</v>
      </c>
      <c r="S59" s="26"/>
    </row>
    <row r="60" spans="1:19" s="29" customFormat="1" x14ac:dyDescent="0.25">
      <c r="A60" s="134" t="s">
        <v>400</v>
      </c>
      <c r="B60" s="187" t="s">
        <v>396</v>
      </c>
      <c r="C60" s="134" t="s">
        <v>192</v>
      </c>
      <c r="D60" s="134" t="s">
        <v>193</v>
      </c>
      <c r="E60" s="184">
        <v>33120000</v>
      </c>
      <c r="F60" s="184">
        <v>33120000</v>
      </c>
      <c r="G60" s="184">
        <v>21050000</v>
      </c>
      <c r="H60" s="184">
        <v>361600</v>
      </c>
      <c r="I60" s="184">
        <v>5991749.21</v>
      </c>
      <c r="J60" s="184">
        <v>2507008.04</v>
      </c>
      <c r="K60" s="184">
        <v>11005765.310000001</v>
      </c>
      <c r="L60" s="184">
        <v>11005765.310000001</v>
      </c>
      <c r="M60" s="184">
        <v>13253877.439999999</v>
      </c>
      <c r="N60" s="184">
        <v>1183877.44</v>
      </c>
      <c r="O60" s="93">
        <f t="shared" si="0"/>
        <v>0.33229967723429954</v>
      </c>
      <c r="P60" s="94">
        <f t="shared" si="1"/>
        <v>33120000</v>
      </c>
      <c r="Q60" s="94">
        <f t="shared" si="2"/>
        <v>11005765.310000001</v>
      </c>
      <c r="R60" s="93">
        <f t="shared" si="3"/>
        <v>0.33229967723429954</v>
      </c>
      <c r="S60" s="26"/>
    </row>
    <row r="61" spans="1:19" s="29" customFormat="1" x14ac:dyDescent="0.25">
      <c r="A61" s="134" t="s">
        <v>400</v>
      </c>
      <c r="B61" s="187" t="s">
        <v>396</v>
      </c>
      <c r="C61" s="134" t="s">
        <v>194</v>
      </c>
      <c r="D61" s="134" t="s">
        <v>195</v>
      </c>
      <c r="E61" s="184">
        <v>500000</v>
      </c>
      <c r="F61" s="184">
        <v>500000</v>
      </c>
      <c r="G61" s="184">
        <v>250000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500000</v>
      </c>
      <c r="N61" s="184">
        <v>250000</v>
      </c>
      <c r="O61" s="93">
        <f t="shared" si="0"/>
        <v>0</v>
      </c>
      <c r="P61" s="94">
        <f t="shared" si="1"/>
        <v>500000</v>
      </c>
      <c r="Q61" s="94">
        <f t="shared" si="2"/>
        <v>0</v>
      </c>
      <c r="R61" s="93">
        <f t="shared" si="3"/>
        <v>0</v>
      </c>
      <c r="S61" s="26"/>
    </row>
    <row r="62" spans="1:19" s="29" customFormat="1" x14ac:dyDescent="0.25">
      <c r="A62" s="134" t="s">
        <v>400</v>
      </c>
      <c r="B62" s="187" t="s">
        <v>396</v>
      </c>
      <c r="C62" s="134" t="s">
        <v>196</v>
      </c>
      <c r="D62" s="134" t="s">
        <v>197</v>
      </c>
      <c r="E62" s="184">
        <v>300000</v>
      </c>
      <c r="F62" s="184">
        <v>300000</v>
      </c>
      <c r="G62" s="184">
        <v>140000</v>
      </c>
      <c r="H62" s="184">
        <v>0</v>
      </c>
      <c r="I62" s="184">
        <v>0</v>
      </c>
      <c r="J62" s="184">
        <v>0</v>
      </c>
      <c r="K62" s="184">
        <v>136913</v>
      </c>
      <c r="L62" s="184">
        <v>136913</v>
      </c>
      <c r="M62" s="184">
        <v>163087</v>
      </c>
      <c r="N62" s="184">
        <v>3087</v>
      </c>
      <c r="O62" s="93">
        <f t="shared" si="0"/>
        <v>0.45637666666666665</v>
      </c>
      <c r="P62" s="94">
        <f t="shared" si="1"/>
        <v>300000</v>
      </c>
      <c r="Q62" s="94">
        <f t="shared" si="2"/>
        <v>136913</v>
      </c>
      <c r="R62" s="93">
        <f t="shared" si="3"/>
        <v>0.45637666666666665</v>
      </c>
      <c r="S62" s="26"/>
    </row>
    <row r="63" spans="1:19" s="29" customFormat="1" x14ac:dyDescent="0.25">
      <c r="A63" s="134" t="s">
        <v>400</v>
      </c>
      <c r="B63" s="187" t="s">
        <v>396</v>
      </c>
      <c r="C63" s="134" t="s">
        <v>200</v>
      </c>
      <c r="D63" s="134" t="s">
        <v>201</v>
      </c>
      <c r="E63" s="184">
        <v>300000</v>
      </c>
      <c r="F63" s="184">
        <v>300000</v>
      </c>
      <c r="G63" s="184">
        <v>140000</v>
      </c>
      <c r="H63" s="184">
        <v>0</v>
      </c>
      <c r="I63" s="184">
        <v>0</v>
      </c>
      <c r="J63" s="184">
        <v>0</v>
      </c>
      <c r="K63" s="184">
        <v>136913</v>
      </c>
      <c r="L63" s="184">
        <v>136913</v>
      </c>
      <c r="M63" s="184">
        <v>163087</v>
      </c>
      <c r="N63" s="184">
        <v>3087</v>
      </c>
      <c r="O63" s="93">
        <f t="shared" si="0"/>
        <v>0.45637666666666665</v>
      </c>
      <c r="P63" s="94">
        <f t="shared" si="1"/>
        <v>300000</v>
      </c>
      <c r="Q63" s="94">
        <f t="shared" si="2"/>
        <v>136913</v>
      </c>
      <c r="R63" s="93">
        <f t="shared" si="3"/>
        <v>0.45637666666666665</v>
      </c>
      <c r="S63" s="26"/>
    </row>
    <row r="64" spans="1:19" s="29" customFormat="1" x14ac:dyDescent="0.25">
      <c r="A64" s="134" t="s">
        <v>400</v>
      </c>
      <c r="B64" s="187" t="s">
        <v>396</v>
      </c>
      <c r="C64" s="134" t="s">
        <v>202</v>
      </c>
      <c r="D64" s="134" t="s">
        <v>203</v>
      </c>
      <c r="E64" s="184">
        <v>700000</v>
      </c>
      <c r="F64" s="184">
        <v>700000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700000</v>
      </c>
      <c r="N64" s="184">
        <v>0</v>
      </c>
      <c r="O64" s="93">
        <f t="shared" si="0"/>
        <v>0</v>
      </c>
      <c r="P64" s="94">
        <f t="shared" si="1"/>
        <v>700000</v>
      </c>
      <c r="Q64" s="94">
        <f t="shared" si="2"/>
        <v>0</v>
      </c>
      <c r="R64" s="93">
        <f t="shared" si="3"/>
        <v>0</v>
      </c>
      <c r="S64" s="26"/>
    </row>
    <row r="65" spans="1:19" s="29" customFormat="1" x14ac:dyDescent="0.25">
      <c r="A65" s="134" t="s">
        <v>400</v>
      </c>
      <c r="B65" s="187" t="s">
        <v>396</v>
      </c>
      <c r="C65" s="134" t="s">
        <v>204</v>
      </c>
      <c r="D65" s="134" t="s">
        <v>205</v>
      </c>
      <c r="E65" s="184">
        <v>200000</v>
      </c>
      <c r="F65" s="184">
        <v>200000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200000</v>
      </c>
      <c r="N65" s="184">
        <v>0</v>
      </c>
      <c r="O65" s="93">
        <f t="shared" si="0"/>
        <v>0</v>
      </c>
      <c r="P65" s="94">
        <f t="shared" si="1"/>
        <v>200000</v>
      </c>
      <c r="Q65" s="94">
        <f t="shared" si="2"/>
        <v>0</v>
      </c>
      <c r="R65" s="93">
        <f t="shared" si="3"/>
        <v>0</v>
      </c>
      <c r="S65" s="26"/>
    </row>
    <row r="66" spans="1:19" s="29" customFormat="1" x14ac:dyDescent="0.25">
      <c r="A66" s="134" t="s">
        <v>400</v>
      </c>
      <c r="B66" s="187" t="s">
        <v>396</v>
      </c>
      <c r="C66" s="134" t="s">
        <v>206</v>
      </c>
      <c r="D66" s="134" t="s">
        <v>207</v>
      </c>
      <c r="E66" s="184">
        <v>500000</v>
      </c>
      <c r="F66" s="184">
        <v>500000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500000</v>
      </c>
      <c r="N66" s="184">
        <v>0</v>
      </c>
      <c r="O66" s="93">
        <f t="shared" si="0"/>
        <v>0</v>
      </c>
      <c r="P66" s="94">
        <f t="shared" si="1"/>
        <v>500000</v>
      </c>
      <c r="Q66" s="94">
        <f t="shared" si="2"/>
        <v>0</v>
      </c>
      <c r="R66" s="93">
        <f t="shared" si="3"/>
        <v>0</v>
      </c>
      <c r="S66" s="26"/>
    </row>
    <row r="67" spans="1:19" s="29" customFormat="1" x14ac:dyDescent="0.25">
      <c r="A67" s="133" t="s">
        <v>400</v>
      </c>
      <c r="B67" s="186" t="s">
        <v>396</v>
      </c>
      <c r="C67" s="133" t="s">
        <v>210</v>
      </c>
      <c r="D67" s="133" t="s">
        <v>211</v>
      </c>
      <c r="E67" s="183">
        <v>8510000</v>
      </c>
      <c r="F67" s="183">
        <v>7510000</v>
      </c>
      <c r="G67" s="183">
        <v>4727600</v>
      </c>
      <c r="H67" s="183">
        <v>108500</v>
      </c>
      <c r="I67" s="183">
        <v>963873</v>
      </c>
      <c r="J67" s="183">
        <v>0</v>
      </c>
      <c r="K67" s="183">
        <v>673827</v>
      </c>
      <c r="L67" s="183">
        <v>673827</v>
      </c>
      <c r="M67" s="183">
        <v>5763800</v>
      </c>
      <c r="N67" s="183">
        <v>2981400</v>
      </c>
      <c r="O67" s="97">
        <f t="shared" si="0"/>
        <v>8.9723968042609847E-2</v>
      </c>
      <c r="P67" s="28">
        <f t="shared" si="1"/>
        <v>7510000</v>
      </c>
      <c r="Q67" s="28">
        <f t="shared" si="2"/>
        <v>673827</v>
      </c>
      <c r="R67" s="97">
        <f t="shared" si="3"/>
        <v>8.9723968042609847E-2</v>
      </c>
    </row>
    <row r="68" spans="1:19" s="26" customFormat="1" x14ac:dyDescent="0.25">
      <c r="A68" s="134" t="s">
        <v>400</v>
      </c>
      <c r="B68" s="187" t="s">
        <v>396</v>
      </c>
      <c r="C68" s="134" t="s">
        <v>212</v>
      </c>
      <c r="D68" s="134" t="s">
        <v>213</v>
      </c>
      <c r="E68" s="184">
        <v>4210000</v>
      </c>
      <c r="F68" s="184">
        <v>4210000</v>
      </c>
      <c r="G68" s="184">
        <v>2660000</v>
      </c>
      <c r="H68" s="184">
        <v>66800</v>
      </c>
      <c r="I68" s="184">
        <v>565373</v>
      </c>
      <c r="J68" s="184">
        <v>0</v>
      </c>
      <c r="K68" s="184">
        <v>516227</v>
      </c>
      <c r="L68" s="184">
        <v>516227</v>
      </c>
      <c r="M68" s="184">
        <v>3061600</v>
      </c>
      <c r="N68" s="184">
        <v>1511600</v>
      </c>
      <c r="O68" s="93">
        <f t="shared" si="0"/>
        <v>0.12261923990498812</v>
      </c>
      <c r="P68" s="94">
        <f t="shared" si="1"/>
        <v>4210000</v>
      </c>
      <c r="Q68" s="94">
        <f t="shared" si="2"/>
        <v>516227</v>
      </c>
      <c r="R68" s="93">
        <f t="shared" si="3"/>
        <v>0.12261923990498812</v>
      </c>
    </row>
    <row r="69" spans="1:19" s="202" customFormat="1" x14ac:dyDescent="0.25">
      <c r="A69" s="134" t="s">
        <v>400</v>
      </c>
      <c r="B69" s="187" t="s">
        <v>396</v>
      </c>
      <c r="C69" s="134" t="s">
        <v>214</v>
      </c>
      <c r="D69" s="134" t="s">
        <v>215</v>
      </c>
      <c r="E69" s="184">
        <v>2560000</v>
      </c>
      <c r="F69" s="184">
        <v>2560000</v>
      </c>
      <c r="G69" s="184">
        <v>2010000</v>
      </c>
      <c r="H69" s="184">
        <v>0</v>
      </c>
      <c r="I69" s="184">
        <v>493773</v>
      </c>
      <c r="J69" s="184">
        <v>0</v>
      </c>
      <c r="K69" s="184">
        <v>516227</v>
      </c>
      <c r="L69" s="184">
        <v>516227</v>
      </c>
      <c r="M69" s="184">
        <v>1550000</v>
      </c>
      <c r="N69" s="184">
        <v>1000000</v>
      </c>
      <c r="O69" s="93">
        <f t="shared" si="0"/>
        <v>0.20165117187500001</v>
      </c>
      <c r="P69" s="94">
        <f t="shared" si="1"/>
        <v>2560000</v>
      </c>
      <c r="Q69" s="94">
        <f t="shared" si="2"/>
        <v>516227</v>
      </c>
      <c r="R69" s="93">
        <f t="shared" si="3"/>
        <v>0.20165117187500001</v>
      </c>
    </row>
    <row r="70" spans="1:19" s="26" customFormat="1" x14ac:dyDescent="0.25">
      <c r="A70" s="134" t="s">
        <v>400</v>
      </c>
      <c r="B70" s="187" t="s">
        <v>396</v>
      </c>
      <c r="C70" s="134" t="s">
        <v>216</v>
      </c>
      <c r="D70" s="134" t="s">
        <v>217</v>
      </c>
      <c r="E70" s="184">
        <v>150000</v>
      </c>
      <c r="F70" s="184">
        <v>150000</v>
      </c>
      <c r="G70" s="184">
        <v>150000</v>
      </c>
      <c r="H70" s="184">
        <v>66800</v>
      </c>
      <c r="I70" s="184">
        <v>71600</v>
      </c>
      <c r="J70" s="184">
        <v>0</v>
      </c>
      <c r="K70" s="184">
        <v>0</v>
      </c>
      <c r="L70" s="184">
        <v>0</v>
      </c>
      <c r="M70" s="184">
        <v>11600</v>
      </c>
      <c r="N70" s="184">
        <v>11600</v>
      </c>
      <c r="O70" s="93">
        <f t="shared" si="0"/>
        <v>0</v>
      </c>
      <c r="P70" s="94">
        <f t="shared" si="1"/>
        <v>150000</v>
      </c>
      <c r="Q70" s="94">
        <f t="shared" si="2"/>
        <v>0</v>
      </c>
      <c r="R70" s="93">
        <f t="shared" si="3"/>
        <v>0</v>
      </c>
    </row>
    <row r="71" spans="1:19" s="29" customFormat="1" x14ac:dyDescent="0.25">
      <c r="A71" s="134" t="s">
        <v>400</v>
      </c>
      <c r="B71" s="187" t="s">
        <v>396</v>
      </c>
      <c r="C71" s="134" t="s">
        <v>218</v>
      </c>
      <c r="D71" s="134" t="s">
        <v>219</v>
      </c>
      <c r="E71" s="184">
        <v>1500000</v>
      </c>
      <c r="F71" s="184">
        <v>1500000</v>
      </c>
      <c r="G71" s="184">
        <v>500000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1500000</v>
      </c>
      <c r="N71" s="184">
        <v>500000</v>
      </c>
      <c r="O71" s="93">
        <f t="shared" si="0"/>
        <v>0</v>
      </c>
      <c r="P71" s="94">
        <f t="shared" si="1"/>
        <v>1500000</v>
      </c>
      <c r="Q71" s="94">
        <f t="shared" si="2"/>
        <v>0</v>
      </c>
      <c r="R71" s="93">
        <f t="shared" si="3"/>
        <v>0</v>
      </c>
      <c r="S71" s="26"/>
    </row>
    <row r="72" spans="1:19" s="29" customFormat="1" x14ac:dyDescent="0.25">
      <c r="A72" s="134" t="s">
        <v>400</v>
      </c>
      <c r="B72" s="187" t="s">
        <v>396</v>
      </c>
      <c r="C72" s="134" t="s">
        <v>222</v>
      </c>
      <c r="D72" s="134" t="s">
        <v>223</v>
      </c>
      <c r="E72" s="184">
        <v>500000</v>
      </c>
      <c r="F72" s="184">
        <v>500000</v>
      </c>
      <c r="G72" s="184">
        <v>437300</v>
      </c>
      <c r="H72" s="184">
        <v>41700</v>
      </c>
      <c r="I72" s="184">
        <v>395500</v>
      </c>
      <c r="J72" s="184">
        <v>0</v>
      </c>
      <c r="K72" s="184">
        <v>0</v>
      </c>
      <c r="L72" s="184">
        <v>0</v>
      </c>
      <c r="M72" s="184">
        <v>62800</v>
      </c>
      <c r="N72" s="184">
        <v>100</v>
      </c>
      <c r="O72" s="93">
        <f t="shared" ref="O72:O90" si="4">+K72/F72</f>
        <v>0</v>
      </c>
      <c r="P72" s="94">
        <f t="shared" si="1"/>
        <v>500000</v>
      </c>
      <c r="Q72" s="94">
        <f t="shared" si="2"/>
        <v>0</v>
      </c>
      <c r="R72" s="93">
        <f t="shared" si="3"/>
        <v>0</v>
      </c>
      <c r="S72" s="26"/>
    </row>
    <row r="73" spans="1:19" s="29" customFormat="1" x14ac:dyDescent="0.25">
      <c r="A73" s="134" t="s">
        <v>400</v>
      </c>
      <c r="B73" s="187" t="s">
        <v>396</v>
      </c>
      <c r="C73" s="134" t="s">
        <v>226</v>
      </c>
      <c r="D73" s="134" t="s">
        <v>227</v>
      </c>
      <c r="E73" s="184">
        <v>500000</v>
      </c>
      <c r="F73" s="184">
        <v>500000</v>
      </c>
      <c r="G73" s="184">
        <v>437300</v>
      </c>
      <c r="H73" s="184">
        <v>41700</v>
      </c>
      <c r="I73" s="184">
        <v>395500</v>
      </c>
      <c r="J73" s="184">
        <v>0</v>
      </c>
      <c r="K73" s="184">
        <v>0</v>
      </c>
      <c r="L73" s="184">
        <v>0</v>
      </c>
      <c r="M73" s="184">
        <v>62800</v>
      </c>
      <c r="N73" s="184">
        <v>100</v>
      </c>
      <c r="O73" s="93">
        <f t="shared" si="4"/>
        <v>0</v>
      </c>
      <c r="P73" s="94">
        <f t="shared" si="1"/>
        <v>500000</v>
      </c>
      <c r="Q73" s="94">
        <f t="shared" si="2"/>
        <v>0</v>
      </c>
      <c r="R73" s="93">
        <f t="shared" si="3"/>
        <v>0</v>
      </c>
    </row>
    <row r="74" spans="1:19" s="29" customFormat="1" x14ac:dyDescent="0.25">
      <c r="A74" s="134" t="s">
        <v>400</v>
      </c>
      <c r="B74" s="187" t="s">
        <v>396</v>
      </c>
      <c r="C74" s="134" t="s">
        <v>228</v>
      </c>
      <c r="D74" s="134" t="s">
        <v>229</v>
      </c>
      <c r="E74" s="184">
        <v>600000</v>
      </c>
      <c r="F74" s="184">
        <v>500000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500000</v>
      </c>
      <c r="N74" s="184">
        <v>0</v>
      </c>
      <c r="O74" s="93">
        <v>0</v>
      </c>
      <c r="P74" s="94">
        <f t="shared" si="1"/>
        <v>500000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400</v>
      </c>
      <c r="B75" s="187" t="s">
        <v>396</v>
      </c>
      <c r="C75" s="134" t="s">
        <v>230</v>
      </c>
      <c r="D75" s="134" t="s">
        <v>231</v>
      </c>
      <c r="E75" s="184">
        <v>50000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400</v>
      </c>
      <c r="B76" s="187" t="s">
        <v>396</v>
      </c>
      <c r="C76" s="134" t="s">
        <v>236</v>
      </c>
      <c r="D76" s="134" t="s">
        <v>237</v>
      </c>
      <c r="E76" s="184">
        <v>500000</v>
      </c>
      <c r="F76" s="184">
        <v>500000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500000</v>
      </c>
      <c r="N76" s="184">
        <v>0</v>
      </c>
      <c r="O76" s="93">
        <f t="shared" si="4"/>
        <v>0</v>
      </c>
      <c r="P76" s="94">
        <f t="shared" si="1"/>
        <v>500000</v>
      </c>
      <c r="Q76" s="94">
        <f t="shared" si="2"/>
        <v>0</v>
      </c>
      <c r="R76" s="93">
        <f t="shared" si="3"/>
        <v>0</v>
      </c>
      <c r="S76" s="26"/>
    </row>
    <row r="77" spans="1:19" s="29" customFormat="1" x14ac:dyDescent="0.25">
      <c r="A77" s="134" t="s">
        <v>400</v>
      </c>
      <c r="B77" s="187" t="s">
        <v>396</v>
      </c>
      <c r="C77" s="134" t="s">
        <v>240</v>
      </c>
      <c r="D77" s="134" t="s">
        <v>241</v>
      </c>
      <c r="E77" s="184">
        <v>50000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93">
        <v>0</v>
      </c>
      <c r="P77" s="94">
        <f t="shared" si="1"/>
        <v>0</v>
      </c>
      <c r="Q77" s="94">
        <f t="shared" si="2"/>
        <v>0</v>
      </c>
      <c r="R77" s="93">
        <v>0</v>
      </c>
      <c r="S77" s="26"/>
    </row>
    <row r="78" spans="1:19" s="29" customFormat="1" x14ac:dyDescent="0.25">
      <c r="A78" s="134" t="s">
        <v>400</v>
      </c>
      <c r="B78" s="187" t="s">
        <v>396</v>
      </c>
      <c r="C78" s="134" t="s">
        <v>242</v>
      </c>
      <c r="D78" s="134" t="s">
        <v>243</v>
      </c>
      <c r="E78" s="184">
        <v>1000000</v>
      </c>
      <c r="F78" s="184">
        <v>1000000</v>
      </c>
      <c r="G78" s="184">
        <v>900000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1000000</v>
      </c>
      <c r="N78" s="184">
        <v>900000</v>
      </c>
      <c r="O78" s="93">
        <f t="shared" si="4"/>
        <v>0</v>
      </c>
      <c r="P78" s="94">
        <f t="shared" si="1"/>
        <v>1000000</v>
      </c>
      <c r="Q78" s="94">
        <f t="shared" si="2"/>
        <v>0</v>
      </c>
      <c r="R78" s="93">
        <f t="shared" si="3"/>
        <v>0</v>
      </c>
      <c r="S78" s="26"/>
    </row>
    <row r="79" spans="1:19" s="29" customFormat="1" x14ac:dyDescent="0.25">
      <c r="A79" s="134" t="s">
        <v>400</v>
      </c>
      <c r="B79" s="187" t="s">
        <v>396</v>
      </c>
      <c r="C79" s="134" t="s">
        <v>244</v>
      </c>
      <c r="D79" s="134" t="s">
        <v>245</v>
      </c>
      <c r="E79" s="184">
        <v>500000</v>
      </c>
      <c r="F79" s="184">
        <v>500000</v>
      </c>
      <c r="G79" s="184">
        <v>500000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500000</v>
      </c>
      <c r="N79" s="184">
        <v>500000</v>
      </c>
      <c r="O79" s="93">
        <f t="shared" si="4"/>
        <v>0</v>
      </c>
      <c r="P79" s="94">
        <f t="shared" si="1"/>
        <v>500000</v>
      </c>
      <c r="Q79" s="94">
        <f t="shared" si="2"/>
        <v>0</v>
      </c>
      <c r="R79" s="93">
        <f t="shared" si="3"/>
        <v>0</v>
      </c>
      <c r="S79" s="26"/>
    </row>
    <row r="80" spans="1:19" s="29" customFormat="1" x14ac:dyDescent="0.25">
      <c r="A80" s="134" t="s">
        <v>400</v>
      </c>
      <c r="B80" s="187" t="s">
        <v>396</v>
      </c>
      <c r="C80" s="134" t="s">
        <v>246</v>
      </c>
      <c r="D80" s="134" t="s">
        <v>247</v>
      </c>
      <c r="E80" s="184">
        <v>500000</v>
      </c>
      <c r="F80" s="184">
        <v>500000</v>
      </c>
      <c r="G80" s="184">
        <v>400000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500000</v>
      </c>
      <c r="N80" s="184">
        <v>400000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400</v>
      </c>
      <c r="B81" s="187" t="s">
        <v>396</v>
      </c>
      <c r="C81" s="134" t="s">
        <v>248</v>
      </c>
      <c r="D81" s="134" t="s">
        <v>386</v>
      </c>
      <c r="E81" s="184">
        <v>2200000</v>
      </c>
      <c r="F81" s="184">
        <v>1300000</v>
      </c>
      <c r="G81" s="184">
        <v>730300</v>
      </c>
      <c r="H81" s="184">
        <v>0</v>
      </c>
      <c r="I81" s="184">
        <v>3000</v>
      </c>
      <c r="J81" s="184">
        <v>0</v>
      </c>
      <c r="K81" s="184">
        <v>157600</v>
      </c>
      <c r="L81" s="184">
        <v>157600</v>
      </c>
      <c r="M81" s="184">
        <v>1139400</v>
      </c>
      <c r="N81" s="184">
        <v>569700</v>
      </c>
      <c r="O81" s="93">
        <f t="shared" si="4"/>
        <v>0.12123076923076923</v>
      </c>
      <c r="P81" s="94">
        <f t="shared" si="1"/>
        <v>1300000</v>
      </c>
      <c r="Q81" s="94">
        <f t="shared" si="2"/>
        <v>157600</v>
      </c>
      <c r="R81" s="93">
        <f t="shared" si="3"/>
        <v>0.12123076923076923</v>
      </c>
      <c r="S81" s="26"/>
    </row>
    <row r="82" spans="1:19" s="29" customFormat="1" ht="15.75" customHeight="1" x14ac:dyDescent="0.25">
      <c r="A82" s="134" t="s">
        <v>400</v>
      </c>
      <c r="B82" s="187" t="s">
        <v>396</v>
      </c>
      <c r="C82" s="134" t="s">
        <v>249</v>
      </c>
      <c r="D82" s="134" t="s">
        <v>250</v>
      </c>
      <c r="E82" s="184">
        <v>100000</v>
      </c>
      <c r="F82" s="184">
        <v>100000</v>
      </c>
      <c r="G82" s="184">
        <v>50000</v>
      </c>
      <c r="H82" s="184">
        <v>0</v>
      </c>
      <c r="I82" s="184">
        <v>0</v>
      </c>
      <c r="J82" s="184">
        <v>0</v>
      </c>
      <c r="K82" s="184">
        <v>0</v>
      </c>
      <c r="L82" s="184">
        <v>0</v>
      </c>
      <c r="M82" s="184">
        <v>100000</v>
      </c>
      <c r="N82" s="184">
        <v>50000</v>
      </c>
      <c r="O82" s="93">
        <v>0</v>
      </c>
      <c r="P82" s="94">
        <f t="shared" si="1"/>
        <v>100000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400</v>
      </c>
      <c r="B83" s="187" t="s">
        <v>396</v>
      </c>
      <c r="C83" s="134" t="s">
        <v>251</v>
      </c>
      <c r="D83" s="134" t="s">
        <v>252</v>
      </c>
      <c r="E83" s="184">
        <v>100000</v>
      </c>
      <c r="F83" s="184">
        <v>0</v>
      </c>
      <c r="G83" s="184">
        <v>0</v>
      </c>
      <c r="H83" s="184">
        <v>0</v>
      </c>
      <c r="I83" s="184">
        <v>0</v>
      </c>
      <c r="J83" s="184">
        <v>0</v>
      </c>
      <c r="K83" s="184">
        <v>0</v>
      </c>
      <c r="L83" s="184">
        <v>0</v>
      </c>
      <c r="M83" s="184">
        <v>0</v>
      </c>
      <c r="N83" s="184">
        <v>0</v>
      </c>
      <c r="O83" s="93">
        <v>0</v>
      </c>
      <c r="P83" s="94">
        <f t="shared" si="1"/>
        <v>0</v>
      </c>
      <c r="Q83" s="94">
        <f t="shared" si="2"/>
        <v>0</v>
      </c>
      <c r="R83" s="93">
        <v>0</v>
      </c>
      <c r="S83" s="26"/>
    </row>
    <row r="84" spans="1:19" s="29" customFormat="1" x14ac:dyDescent="0.25">
      <c r="A84" s="134" t="s">
        <v>400</v>
      </c>
      <c r="B84" s="187" t="s">
        <v>396</v>
      </c>
      <c r="C84" s="134" t="s">
        <v>253</v>
      </c>
      <c r="D84" s="134" t="s">
        <v>254</v>
      </c>
      <c r="E84" s="184">
        <v>1100000</v>
      </c>
      <c r="F84" s="184">
        <v>1100000</v>
      </c>
      <c r="G84" s="184">
        <v>630300</v>
      </c>
      <c r="H84" s="184">
        <v>0</v>
      </c>
      <c r="I84" s="184">
        <v>3000</v>
      </c>
      <c r="J84" s="184">
        <v>0</v>
      </c>
      <c r="K84" s="184">
        <v>157600</v>
      </c>
      <c r="L84" s="184">
        <v>157600</v>
      </c>
      <c r="M84" s="184">
        <v>939400</v>
      </c>
      <c r="N84" s="184">
        <v>469700</v>
      </c>
      <c r="O84" s="93">
        <f t="shared" si="4"/>
        <v>0.14327272727272727</v>
      </c>
      <c r="P84" s="94">
        <f t="shared" si="1"/>
        <v>1100000</v>
      </c>
      <c r="Q84" s="94">
        <f t="shared" si="2"/>
        <v>157600</v>
      </c>
      <c r="R84" s="93">
        <f t="shared" si="3"/>
        <v>0.14327272727272727</v>
      </c>
      <c r="S84" s="26"/>
    </row>
    <row r="85" spans="1:19" s="29" customFormat="1" x14ac:dyDescent="0.25">
      <c r="A85" s="134" t="s">
        <v>400</v>
      </c>
      <c r="B85" s="187" t="s">
        <v>396</v>
      </c>
      <c r="C85" s="134" t="s">
        <v>255</v>
      </c>
      <c r="D85" s="134" t="s">
        <v>256</v>
      </c>
      <c r="E85" s="184">
        <v>100000</v>
      </c>
      <c r="F85" s="184">
        <v>0</v>
      </c>
      <c r="G85" s="184">
        <v>0</v>
      </c>
      <c r="H85" s="184">
        <v>0</v>
      </c>
      <c r="I85" s="184">
        <v>0</v>
      </c>
      <c r="J85" s="184">
        <v>0</v>
      </c>
      <c r="K85" s="184">
        <v>0</v>
      </c>
      <c r="L85" s="184">
        <v>0</v>
      </c>
      <c r="M85" s="184">
        <v>0</v>
      </c>
      <c r="N85" s="184">
        <v>0</v>
      </c>
      <c r="O85" s="93">
        <v>0</v>
      </c>
      <c r="P85" s="94">
        <f t="shared" si="1"/>
        <v>0</v>
      </c>
      <c r="Q85" s="94">
        <f t="shared" si="2"/>
        <v>0</v>
      </c>
      <c r="R85" s="93">
        <v>0</v>
      </c>
      <c r="S85" s="26"/>
    </row>
    <row r="86" spans="1:19" s="29" customFormat="1" x14ac:dyDescent="0.25">
      <c r="A86" s="134" t="s">
        <v>400</v>
      </c>
      <c r="B86" s="187" t="s">
        <v>396</v>
      </c>
      <c r="C86" s="134" t="s">
        <v>257</v>
      </c>
      <c r="D86" s="134" t="s">
        <v>258</v>
      </c>
      <c r="E86" s="184">
        <v>200000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0</v>
      </c>
      <c r="N86" s="184">
        <v>0</v>
      </c>
      <c r="O86" s="93">
        <v>0</v>
      </c>
      <c r="P86" s="94">
        <f t="shared" si="1"/>
        <v>0</v>
      </c>
      <c r="Q86" s="94">
        <f t="shared" si="2"/>
        <v>0</v>
      </c>
      <c r="R86" s="93">
        <v>0</v>
      </c>
      <c r="S86" s="26"/>
    </row>
    <row r="87" spans="1:19" s="26" customFormat="1" x14ac:dyDescent="0.25">
      <c r="A87" s="134" t="s">
        <v>400</v>
      </c>
      <c r="B87" s="187" t="s">
        <v>396</v>
      </c>
      <c r="C87" s="134" t="s">
        <v>259</v>
      </c>
      <c r="D87" s="134" t="s">
        <v>260</v>
      </c>
      <c r="E87" s="184">
        <v>200000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93">
        <v>0</v>
      </c>
      <c r="P87" s="94">
        <f t="shared" si="1"/>
        <v>0</v>
      </c>
      <c r="Q87" s="94">
        <f t="shared" si="2"/>
        <v>0</v>
      </c>
      <c r="R87" s="93">
        <v>0</v>
      </c>
    </row>
    <row r="88" spans="1:19" s="29" customFormat="1" x14ac:dyDescent="0.25">
      <c r="A88" s="134" t="s">
        <v>400</v>
      </c>
      <c r="B88" s="187" t="s">
        <v>396</v>
      </c>
      <c r="C88" s="134" t="s">
        <v>261</v>
      </c>
      <c r="D88" s="134" t="s">
        <v>262</v>
      </c>
      <c r="E88" s="184">
        <v>300000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4">
        <v>0</v>
      </c>
      <c r="O88" s="93">
        <v>0</v>
      </c>
      <c r="P88" s="94">
        <f t="shared" si="1"/>
        <v>0</v>
      </c>
      <c r="Q88" s="94">
        <f t="shared" si="2"/>
        <v>0</v>
      </c>
      <c r="R88" s="93">
        <v>0</v>
      </c>
      <c r="S88" s="26"/>
    </row>
    <row r="89" spans="1:19" s="26" customFormat="1" x14ac:dyDescent="0.25">
      <c r="A89" s="134" t="s">
        <v>400</v>
      </c>
      <c r="B89" s="187" t="s">
        <v>396</v>
      </c>
      <c r="C89" s="134" t="s">
        <v>263</v>
      </c>
      <c r="D89" s="134" t="s">
        <v>264</v>
      </c>
      <c r="E89" s="184">
        <v>100000</v>
      </c>
      <c r="F89" s="184">
        <v>100000</v>
      </c>
      <c r="G89" s="184">
        <v>50000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100000</v>
      </c>
      <c r="N89" s="184">
        <v>50000</v>
      </c>
      <c r="O89" s="93">
        <f t="shared" si="4"/>
        <v>0</v>
      </c>
      <c r="P89" s="94">
        <f t="shared" si="1"/>
        <v>100000</v>
      </c>
      <c r="Q89" s="94">
        <f t="shared" si="2"/>
        <v>0</v>
      </c>
      <c r="R89" s="93">
        <f t="shared" si="3"/>
        <v>0</v>
      </c>
    </row>
    <row r="90" spans="1:19" s="29" customFormat="1" x14ac:dyDescent="0.25">
      <c r="A90" s="133" t="s">
        <v>400</v>
      </c>
      <c r="B90" s="186" t="s">
        <v>397</v>
      </c>
      <c r="C90" s="133" t="s">
        <v>265</v>
      </c>
      <c r="D90" s="133" t="s">
        <v>266</v>
      </c>
      <c r="E90" s="183">
        <v>950815000</v>
      </c>
      <c r="F90" s="183">
        <v>937815000</v>
      </c>
      <c r="G90" s="183">
        <v>412989463</v>
      </c>
      <c r="H90" s="183">
        <v>211328616.02000001</v>
      </c>
      <c r="I90" s="183">
        <v>126841075.79000001</v>
      </c>
      <c r="J90" s="183">
        <v>58223600</v>
      </c>
      <c r="K90" s="183">
        <v>0</v>
      </c>
      <c r="L90" s="183">
        <v>0</v>
      </c>
      <c r="M90" s="183">
        <v>541421708.19000006</v>
      </c>
      <c r="N90" s="183">
        <v>16596171.189999999</v>
      </c>
      <c r="O90" s="97">
        <f t="shared" si="4"/>
        <v>0</v>
      </c>
      <c r="P90" s="28">
        <f t="shared" si="1"/>
        <v>937815000</v>
      </c>
      <c r="Q90" s="28">
        <f t="shared" si="2"/>
        <v>0</v>
      </c>
      <c r="R90" s="97">
        <f t="shared" si="3"/>
        <v>0</v>
      </c>
    </row>
    <row r="91" spans="1:19" s="26" customFormat="1" x14ac:dyDescent="0.25">
      <c r="A91" s="134" t="s">
        <v>400</v>
      </c>
      <c r="B91" s="187" t="s">
        <v>397</v>
      </c>
      <c r="C91" s="134" t="s">
        <v>267</v>
      </c>
      <c r="D91" s="134" t="s">
        <v>268</v>
      </c>
      <c r="E91" s="184">
        <v>35815000</v>
      </c>
      <c r="F91" s="184">
        <v>22815000</v>
      </c>
      <c r="G91" s="184">
        <v>21000000</v>
      </c>
      <c r="H91" s="184">
        <v>0</v>
      </c>
      <c r="I91" s="184">
        <v>20583005.789999999</v>
      </c>
      <c r="J91" s="184">
        <v>0</v>
      </c>
      <c r="K91" s="184">
        <v>0</v>
      </c>
      <c r="L91" s="184">
        <v>0</v>
      </c>
      <c r="M91" s="184">
        <v>2231994.21</v>
      </c>
      <c r="N91" s="184">
        <v>416994.21</v>
      </c>
      <c r="O91" s="93">
        <f>+K91/F91</f>
        <v>0</v>
      </c>
      <c r="P91" s="94">
        <f t="shared" si="1"/>
        <v>22815000</v>
      </c>
      <c r="Q91" s="94">
        <f t="shared" si="2"/>
        <v>0</v>
      </c>
      <c r="R91" s="93">
        <f t="shared" si="3"/>
        <v>0</v>
      </c>
    </row>
    <row r="92" spans="1:19" s="26" customFormat="1" ht="13.7" customHeight="1" x14ac:dyDescent="0.25">
      <c r="A92" s="134" t="s">
        <v>400</v>
      </c>
      <c r="B92" s="187" t="s">
        <v>397</v>
      </c>
      <c r="C92" s="134" t="s">
        <v>275</v>
      </c>
      <c r="D92" s="134" t="s">
        <v>276</v>
      </c>
      <c r="E92" s="184">
        <v>35815000</v>
      </c>
      <c r="F92" s="184">
        <v>22815000</v>
      </c>
      <c r="G92" s="184">
        <v>21000000</v>
      </c>
      <c r="H92" s="184">
        <v>0</v>
      </c>
      <c r="I92" s="184">
        <v>20583005.789999999</v>
      </c>
      <c r="J92" s="184">
        <v>0</v>
      </c>
      <c r="K92" s="184">
        <v>0</v>
      </c>
      <c r="L92" s="184">
        <v>0</v>
      </c>
      <c r="M92" s="184">
        <v>2231994.21</v>
      </c>
      <c r="N92" s="184">
        <v>416994.21</v>
      </c>
      <c r="O92" s="93">
        <f t="shared" ref="O92:O116" si="5">+K92/F92</f>
        <v>0</v>
      </c>
      <c r="P92" s="94">
        <f t="shared" ref="P92:P99" si="6">+F92</f>
        <v>22815000</v>
      </c>
      <c r="Q92" s="94">
        <f t="shared" ref="Q92:Q99" si="7">+K92</f>
        <v>0</v>
      </c>
      <c r="R92" s="93">
        <f t="shared" ref="R92:R100" si="8">+Q92/P92</f>
        <v>0</v>
      </c>
    </row>
    <row r="93" spans="1:19" s="202" customFormat="1" x14ac:dyDescent="0.25">
      <c r="A93" s="134" t="s">
        <v>400</v>
      </c>
      <c r="B93" s="187" t="s">
        <v>397</v>
      </c>
      <c r="C93" s="134" t="s">
        <v>279</v>
      </c>
      <c r="D93" s="134" t="s">
        <v>280</v>
      </c>
      <c r="E93" s="184">
        <v>915000000</v>
      </c>
      <c r="F93" s="184">
        <v>915000000</v>
      </c>
      <c r="G93" s="184">
        <v>391989463</v>
      </c>
      <c r="H93" s="184">
        <v>211328616.02000001</v>
      </c>
      <c r="I93" s="184">
        <v>106258070</v>
      </c>
      <c r="J93" s="184">
        <v>58223600</v>
      </c>
      <c r="K93" s="184">
        <v>0</v>
      </c>
      <c r="L93" s="184">
        <v>0</v>
      </c>
      <c r="M93" s="184">
        <v>539189713.98000002</v>
      </c>
      <c r="N93" s="184">
        <v>16179176.98</v>
      </c>
      <c r="O93" s="93">
        <f t="shared" si="5"/>
        <v>0</v>
      </c>
      <c r="P93" s="94">
        <f t="shared" si="6"/>
        <v>915000000</v>
      </c>
      <c r="Q93" s="94">
        <f t="shared" si="7"/>
        <v>0</v>
      </c>
      <c r="R93" s="93">
        <f t="shared" si="8"/>
        <v>0</v>
      </c>
    </row>
    <row r="94" spans="1:19" s="29" customFormat="1" x14ac:dyDescent="0.25">
      <c r="A94" s="134" t="s">
        <v>400</v>
      </c>
      <c r="B94" s="187" t="s">
        <v>397</v>
      </c>
      <c r="C94" s="134" t="s">
        <v>281</v>
      </c>
      <c r="D94" s="134" t="s">
        <v>282</v>
      </c>
      <c r="E94" s="184">
        <v>915000000</v>
      </c>
      <c r="F94" s="184">
        <v>915000000</v>
      </c>
      <c r="G94" s="184">
        <v>391989463</v>
      </c>
      <c r="H94" s="184">
        <v>211328616.02000001</v>
      </c>
      <c r="I94" s="184">
        <v>106258070</v>
      </c>
      <c r="J94" s="184">
        <v>58223600</v>
      </c>
      <c r="K94" s="184">
        <v>0</v>
      </c>
      <c r="L94" s="184">
        <v>0</v>
      </c>
      <c r="M94" s="184">
        <v>539189713.98000002</v>
      </c>
      <c r="N94" s="184">
        <v>16179176.98</v>
      </c>
      <c r="O94" s="93">
        <f t="shared" si="5"/>
        <v>0</v>
      </c>
      <c r="P94" s="94">
        <f t="shared" si="6"/>
        <v>915000000</v>
      </c>
      <c r="Q94" s="94">
        <f t="shared" si="7"/>
        <v>0</v>
      </c>
      <c r="R94" s="93">
        <f t="shared" si="8"/>
        <v>0</v>
      </c>
      <c r="S94" s="26"/>
    </row>
    <row r="95" spans="1:19" s="29" customFormat="1" x14ac:dyDescent="0.25">
      <c r="A95" s="133" t="s">
        <v>400</v>
      </c>
      <c r="B95" s="186" t="s">
        <v>396</v>
      </c>
      <c r="C95" s="133" t="s">
        <v>287</v>
      </c>
      <c r="D95" s="133" t="s">
        <v>288</v>
      </c>
      <c r="E95" s="183">
        <v>9347898463</v>
      </c>
      <c r="F95" s="183">
        <v>8930200915</v>
      </c>
      <c r="G95" s="183">
        <v>4197855479</v>
      </c>
      <c r="H95" s="183">
        <v>0</v>
      </c>
      <c r="I95" s="183">
        <v>1201361741.8199999</v>
      </c>
      <c r="J95" s="183">
        <v>0</v>
      </c>
      <c r="K95" s="183">
        <v>2975856034.6799998</v>
      </c>
      <c r="L95" s="183">
        <v>2975856034.6799998</v>
      </c>
      <c r="M95" s="183">
        <v>4752983138.5</v>
      </c>
      <c r="N95" s="183">
        <v>20637702.5</v>
      </c>
      <c r="O95" s="97">
        <v>0</v>
      </c>
      <c r="P95" s="28">
        <f t="shared" si="6"/>
        <v>8930200915</v>
      </c>
      <c r="Q95" s="28">
        <f t="shared" si="7"/>
        <v>2975856034.6799998</v>
      </c>
      <c r="R95" s="97">
        <f t="shared" si="8"/>
        <v>0.33323505965934919</v>
      </c>
    </row>
    <row r="96" spans="1:19" s="29" customFormat="1" x14ac:dyDescent="0.25">
      <c r="A96" s="134" t="s">
        <v>400</v>
      </c>
      <c r="B96" s="187" t="s">
        <v>396</v>
      </c>
      <c r="C96" s="134" t="s">
        <v>289</v>
      </c>
      <c r="D96" s="134" t="s">
        <v>290</v>
      </c>
      <c r="E96" s="184">
        <v>9222542392</v>
      </c>
      <c r="F96" s="184">
        <v>8804544844</v>
      </c>
      <c r="G96" s="184">
        <v>4133326908</v>
      </c>
      <c r="H96" s="184">
        <v>0</v>
      </c>
      <c r="I96" s="184">
        <v>1158436920.8199999</v>
      </c>
      <c r="J96" s="184">
        <v>0</v>
      </c>
      <c r="K96" s="184">
        <v>2974644605.1799998</v>
      </c>
      <c r="L96" s="184">
        <v>2974644605.1799998</v>
      </c>
      <c r="M96" s="184">
        <v>4671463318</v>
      </c>
      <c r="N96" s="184">
        <v>245382</v>
      </c>
      <c r="O96" s="93">
        <v>0</v>
      </c>
      <c r="P96" s="94">
        <f t="shared" si="6"/>
        <v>8804544844</v>
      </c>
      <c r="Q96" s="94">
        <f t="shared" si="7"/>
        <v>2974644605.1799998</v>
      </c>
      <c r="R96" s="93">
        <v>0</v>
      </c>
      <c r="S96" s="26"/>
    </row>
    <row r="97" spans="1:19" s="29" customFormat="1" x14ac:dyDescent="0.25">
      <c r="A97" s="134" t="s">
        <v>400</v>
      </c>
      <c r="B97" s="187" t="s">
        <v>396</v>
      </c>
      <c r="C97" s="134" t="s">
        <v>297</v>
      </c>
      <c r="D97" s="134" t="s">
        <v>420</v>
      </c>
      <c r="E97" s="184">
        <v>3492100000</v>
      </c>
      <c r="F97" s="184">
        <v>3345646041</v>
      </c>
      <c r="G97" s="184">
        <v>1470202210</v>
      </c>
      <c r="H97" s="184">
        <v>0</v>
      </c>
      <c r="I97" s="184">
        <v>429724756</v>
      </c>
      <c r="J97" s="184">
        <v>0</v>
      </c>
      <c r="K97" s="184">
        <v>1040477454</v>
      </c>
      <c r="L97" s="184">
        <v>1040477454</v>
      </c>
      <c r="M97" s="184">
        <v>1875443831</v>
      </c>
      <c r="N97" s="184">
        <v>0</v>
      </c>
      <c r="O97" s="93">
        <f t="shared" si="5"/>
        <v>0.31099448096099419</v>
      </c>
      <c r="P97" s="94">
        <f t="shared" si="6"/>
        <v>3345646041</v>
      </c>
      <c r="Q97" s="94">
        <f t="shared" si="7"/>
        <v>1040477454</v>
      </c>
      <c r="R97" s="93">
        <f t="shared" si="8"/>
        <v>0.31099448096099419</v>
      </c>
      <c r="S97" s="26"/>
    </row>
    <row r="98" spans="1:19" s="26" customFormat="1" x14ac:dyDescent="0.25">
      <c r="A98" s="134" t="s">
        <v>400</v>
      </c>
      <c r="B98" s="187" t="s">
        <v>396</v>
      </c>
      <c r="C98" s="134" t="s">
        <v>299</v>
      </c>
      <c r="D98" s="134" t="s">
        <v>421</v>
      </c>
      <c r="E98" s="184">
        <v>1856100000</v>
      </c>
      <c r="F98" s="184">
        <v>1741100000</v>
      </c>
      <c r="G98" s="184">
        <v>741172898</v>
      </c>
      <c r="H98" s="184">
        <v>0</v>
      </c>
      <c r="I98" s="184">
        <v>238410969</v>
      </c>
      <c r="J98" s="184">
        <v>0</v>
      </c>
      <c r="K98" s="184">
        <v>502761929</v>
      </c>
      <c r="L98" s="184">
        <v>502761929</v>
      </c>
      <c r="M98" s="184">
        <v>999927102</v>
      </c>
      <c r="N98" s="184">
        <v>0</v>
      </c>
      <c r="O98" s="93">
        <f t="shared" si="5"/>
        <v>0.28876108724369653</v>
      </c>
      <c r="P98" s="94">
        <f t="shared" si="6"/>
        <v>1741100000</v>
      </c>
      <c r="Q98" s="94">
        <f t="shared" si="7"/>
        <v>502761929</v>
      </c>
      <c r="R98" s="93">
        <f t="shared" si="8"/>
        <v>0.28876108724369653</v>
      </c>
    </row>
    <row r="99" spans="1:19" s="29" customFormat="1" x14ac:dyDescent="0.25">
      <c r="A99" s="134" t="s">
        <v>400</v>
      </c>
      <c r="B99" s="187" t="s">
        <v>396</v>
      </c>
      <c r="C99" s="134" t="s">
        <v>302</v>
      </c>
      <c r="D99" s="134" t="s">
        <v>422</v>
      </c>
      <c r="E99" s="184">
        <v>2330500000</v>
      </c>
      <c r="F99" s="184">
        <v>2242958192</v>
      </c>
      <c r="G99" s="184">
        <v>1203772363</v>
      </c>
      <c r="H99" s="184">
        <v>0</v>
      </c>
      <c r="I99" s="184">
        <v>249725000.86000001</v>
      </c>
      <c r="J99" s="184">
        <v>0</v>
      </c>
      <c r="K99" s="184">
        <v>954047362.13999999</v>
      </c>
      <c r="L99" s="184">
        <v>954047362.13999999</v>
      </c>
      <c r="M99" s="184">
        <v>1039185829</v>
      </c>
      <c r="N99" s="184">
        <v>0</v>
      </c>
      <c r="O99" s="93">
        <f t="shared" si="5"/>
        <v>0.42535227163075001</v>
      </c>
      <c r="P99" s="94">
        <f t="shared" si="6"/>
        <v>2242958192</v>
      </c>
      <c r="Q99" s="94">
        <f t="shared" si="7"/>
        <v>954047362.13999999</v>
      </c>
      <c r="R99" s="93">
        <f t="shared" si="8"/>
        <v>0.42535227163075001</v>
      </c>
    </row>
    <row r="100" spans="1:19" s="202" customFormat="1" x14ac:dyDescent="0.25">
      <c r="A100" s="134" t="s">
        <v>400</v>
      </c>
      <c r="B100" s="187" t="s">
        <v>396</v>
      </c>
      <c r="C100" s="134" t="s">
        <v>303</v>
      </c>
      <c r="D100" s="134" t="s">
        <v>423</v>
      </c>
      <c r="E100" s="184">
        <v>54600000</v>
      </c>
      <c r="F100" s="184">
        <v>54600000</v>
      </c>
      <c r="G100" s="184">
        <v>27300000</v>
      </c>
      <c r="H100" s="184">
        <v>0</v>
      </c>
      <c r="I100" s="184">
        <v>4550000</v>
      </c>
      <c r="J100" s="184">
        <v>0</v>
      </c>
      <c r="K100" s="184">
        <v>22750000</v>
      </c>
      <c r="L100" s="184">
        <v>22750000</v>
      </c>
      <c r="M100" s="184">
        <v>27300000</v>
      </c>
      <c r="N100" s="184">
        <v>0</v>
      </c>
      <c r="O100" s="93">
        <f t="shared" si="5"/>
        <v>0.41666666666666669</v>
      </c>
      <c r="P100" s="94">
        <f>+P112+P114+P122</f>
        <v>40785000</v>
      </c>
      <c r="Q100" s="94">
        <f>+Q112+Q114+Q122</f>
        <v>0</v>
      </c>
      <c r="R100" s="93">
        <f t="shared" si="8"/>
        <v>0</v>
      </c>
    </row>
    <row r="101" spans="1:19" s="26" customFormat="1" x14ac:dyDescent="0.25">
      <c r="A101" s="134" t="s">
        <v>400</v>
      </c>
      <c r="B101" s="187" t="s">
        <v>396</v>
      </c>
      <c r="C101" s="134" t="s">
        <v>304</v>
      </c>
      <c r="D101" s="134" t="s">
        <v>424</v>
      </c>
      <c r="E101" s="184">
        <v>637000000</v>
      </c>
      <c r="F101" s="184">
        <v>601259793</v>
      </c>
      <c r="G101" s="184">
        <v>277102323</v>
      </c>
      <c r="H101" s="184">
        <v>0</v>
      </c>
      <c r="I101" s="184">
        <v>110088586</v>
      </c>
      <c r="J101" s="184">
        <v>0</v>
      </c>
      <c r="K101" s="184">
        <v>167013737</v>
      </c>
      <c r="L101" s="184">
        <v>167013737</v>
      </c>
      <c r="M101" s="184">
        <v>324157470</v>
      </c>
      <c r="N101" s="184">
        <v>0</v>
      </c>
      <c r="O101" s="93">
        <v>0</v>
      </c>
      <c r="P101" s="94"/>
      <c r="Q101" s="94"/>
      <c r="R101" s="93"/>
    </row>
    <row r="102" spans="1:19" s="26" customFormat="1" x14ac:dyDescent="0.25">
      <c r="A102" s="134" t="s">
        <v>400</v>
      </c>
      <c r="B102" s="187" t="s">
        <v>396</v>
      </c>
      <c r="C102" s="134" t="s">
        <v>305</v>
      </c>
      <c r="D102" s="134" t="s">
        <v>425</v>
      </c>
      <c r="E102" s="184">
        <v>296000000</v>
      </c>
      <c r="F102" s="184">
        <v>296000000</v>
      </c>
      <c r="G102" s="184">
        <v>148000000</v>
      </c>
      <c r="H102" s="184">
        <v>0</v>
      </c>
      <c r="I102" s="184">
        <v>37454670</v>
      </c>
      <c r="J102" s="184">
        <v>0</v>
      </c>
      <c r="K102" s="184">
        <v>110545330</v>
      </c>
      <c r="L102" s="184">
        <v>110545330</v>
      </c>
      <c r="M102" s="184">
        <v>148000000</v>
      </c>
      <c r="N102" s="184">
        <v>0</v>
      </c>
      <c r="O102" s="93">
        <f t="shared" si="5"/>
        <v>0.37346395270270272</v>
      </c>
      <c r="P102" s="94"/>
      <c r="Q102" s="94"/>
      <c r="R102" s="93"/>
    </row>
    <row r="103" spans="1:19" s="29" customFormat="1" x14ac:dyDescent="0.25">
      <c r="A103" s="134" t="s">
        <v>400</v>
      </c>
      <c r="B103" s="187" t="s">
        <v>396</v>
      </c>
      <c r="C103" s="134" t="s">
        <v>306</v>
      </c>
      <c r="D103" s="134" t="s">
        <v>426</v>
      </c>
      <c r="E103" s="184">
        <v>362000000</v>
      </c>
      <c r="F103" s="184">
        <v>340041335</v>
      </c>
      <c r="G103" s="184">
        <v>164689340</v>
      </c>
      <c r="H103" s="184">
        <v>0</v>
      </c>
      <c r="I103" s="184">
        <v>52976914</v>
      </c>
      <c r="J103" s="184">
        <v>0</v>
      </c>
      <c r="K103" s="184">
        <v>111712426</v>
      </c>
      <c r="L103" s="184">
        <v>111712426</v>
      </c>
      <c r="M103" s="184">
        <v>175351995</v>
      </c>
      <c r="N103" s="184">
        <v>0</v>
      </c>
      <c r="O103" s="93">
        <f t="shared" si="5"/>
        <v>0.32852601875592563</v>
      </c>
      <c r="P103" s="94"/>
      <c r="Q103" s="94"/>
      <c r="R103" s="93"/>
    </row>
    <row r="104" spans="1:19" s="29" customFormat="1" x14ac:dyDescent="0.25">
      <c r="A104" s="134" t="s">
        <v>400</v>
      </c>
      <c r="B104" s="187" t="s">
        <v>396</v>
      </c>
      <c r="C104" s="134" t="s">
        <v>307</v>
      </c>
      <c r="D104" s="134" t="s">
        <v>427</v>
      </c>
      <c r="E104" s="184">
        <v>185000000</v>
      </c>
      <c r="F104" s="184">
        <v>174306915</v>
      </c>
      <c r="G104" s="184">
        <v>92500000</v>
      </c>
      <c r="H104" s="184">
        <v>0</v>
      </c>
      <c r="I104" s="184">
        <v>30578810</v>
      </c>
      <c r="J104" s="184">
        <v>0</v>
      </c>
      <c r="K104" s="184">
        <v>61921190</v>
      </c>
      <c r="L104" s="184">
        <v>61921190</v>
      </c>
      <c r="M104" s="184">
        <v>81806915</v>
      </c>
      <c r="N104" s="184">
        <v>0</v>
      </c>
      <c r="O104" s="93">
        <f t="shared" si="5"/>
        <v>0.35524230349667996</v>
      </c>
      <c r="P104" s="94"/>
      <c r="Q104" s="94"/>
      <c r="R104" s="93"/>
      <c r="S104" s="26"/>
    </row>
    <row r="105" spans="1:19" s="29" customFormat="1" x14ac:dyDescent="0.25">
      <c r="A105" s="134" t="s">
        <v>400</v>
      </c>
      <c r="B105" s="187" t="s">
        <v>396</v>
      </c>
      <c r="C105" s="134" t="s">
        <v>311</v>
      </c>
      <c r="D105" s="134" t="s">
        <v>415</v>
      </c>
      <c r="E105" s="184">
        <v>7850466</v>
      </c>
      <c r="F105" s="184">
        <v>7332483</v>
      </c>
      <c r="G105" s="184">
        <v>7294435</v>
      </c>
      <c r="H105" s="184">
        <v>0</v>
      </c>
      <c r="I105" s="184">
        <v>4359198.38</v>
      </c>
      <c r="J105" s="184">
        <v>0</v>
      </c>
      <c r="K105" s="184">
        <v>2891267.62</v>
      </c>
      <c r="L105" s="184">
        <v>2891267.62</v>
      </c>
      <c r="M105" s="184">
        <v>82017</v>
      </c>
      <c r="N105" s="184">
        <v>43969</v>
      </c>
      <c r="O105" s="93">
        <f t="shared" si="5"/>
        <v>0.39430948834112539</v>
      </c>
      <c r="P105" s="94"/>
      <c r="Q105" s="94"/>
      <c r="R105" s="93"/>
      <c r="S105" s="26"/>
    </row>
    <row r="106" spans="1:19" s="29" customFormat="1" x14ac:dyDescent="0.25">
      <c r="A106" s="134" t="s">
        <v>400</v>
      </c>
      <c r="B106" s="187" t="s">
        <v>396</v>
      </c>
      <c r="C106" s="134" t="s">
        <v>316</v>
      </c>
      <c r="D106" s="134" t="s">
        <v>416</v>
      </c>
      <c r="E106" s="184">
        <v>1391926</v>
      </c>
      <c r="F106" s="184">
        <v>1300085</v>
      </c>
      <c r="G106" s="184">
        <v>1293339</v>
      </c>
      <c r="H106" s="184">
        <v>0</v>
      </c>
      <c r="I106" s="184">
        <v>568016.57999999996</v>
      </c>
      <c r="J106" s="184">
        <v>0</v>
      </c>
      <c r="K106" s="184">
        <v>523909.42</v>
      </c>
      <c r="L106" s="184">
        <v>523909.42</v>
      </c>
      <c r="M106" s="184">
        <v>208159</v>
      </c>
      <c r="N106" s="184">
        <v>201413</v>
      </c>
      <c r="O106" s="93">
        <f t="shared" si="5"/>
        <v>0.40298089740286208</v>
      </c>
      <c r="P106" s="94"/>
      <c r="Q106" s="94"/>
      <c r="R106" s="93"/>
      <c r="S106" s="26"/>
    </row>
    <row r="107" spans="1:19" s="29" customFormat="1" x14ac:dyDescent="0.25">
      <c r="A107" s="134" t="s">
        <v>400</v>
      </c>
      <c r="B107" s="187" t="s">
        <v>396</v>
      </c>
      <c r="C107" s="134" t="s">
        <v>321</v>
      </c>
      <c r="D107" s="134" t="s">
        <v>322</v>
      </c>
      <c r="E107" s="184">
        <v>35000000</v>
      </c>
      <c r="F107" s="184">
        <v>35000000</v>
      </c>
      <c r="G107" s="184">
        <v>10000000</v>
      </c>
      <c r="H107" s="184">
        <v>0</v>
      </c>
      <c r="I107" s="184">
        <v>10000000</v>
      </c>
      <c r="J107" s="184">
        <v>0</v>
      </c>
      <c r="K107" s="184">
        <v>0</v>
      </c>
      <c r="L107" s="184">
        <v>0</v>
      </c>
      <c r="M107" s="184">
        <v>25000000</v>
      </c>
      <c r="N107" s="184">
        <v>0</v>
      </c>
      <c r="O107" s="93">
        <f t="shared" si="5"/>
        <v>0</v>
      </c>
      <c r="P107" s="94"/>
      <c r="Q107" s="94"/>
      <c r="R107" s="93"/>
      <c r="S107" s="26"/>
    </row>
    <row r="108" spans="1:19" s="29" customFormat="1" x14ac:dyDescent="0.25">
      <c r="A108" s="134" t="s">
        <v>400</v>
      </c>
      <c r="B108" s="187" t="s">
        <v>396</v>
      </c>
      <c r="C108" s="134" t="s">
        <v>325</v>
      </c>
      <c r="D108" s="134" t="s">
        <v>326</v>
      </c>
      <c r="E108" s="184">
        <v>35000000</v>
      </c>
      <c r="F108" s="184">
        <v>35000000</v>
      </c>
      <c r="G108" s="184">
        <v>10000000</v>
      </c>
      <c r="H108" s="184">
        <v>0</v>
      </c>
      <c r="I108" s="184">
        <v>10000000</v>
      </c>
      <c r="J108" s="184">
        <v>0</v>
      </c>
      <c r="K108" s="184">
        <v>0</v>
      </c>
      <c r="L108" s="184">
        <v>0</v>
      </c>
      <c r="M108" s="184">
        <v>25000000</v>
      </c>
      <c r="N108" s="184">
        <v>0</v>
      </c>
      <c r="O108" s="93">
        <f t="shared" si="5"/>
        <v>0</v>
      </c>
      <c r="P108" s="94"/>
      <c r="Q108" s="94"/>
      <c r="R108" s="93"/>
      <c r="S108" s="26"/>
    </row>
    <row r="109" spans="1:19" s="29" customFormat="1" x14ac:dyDescent="0.25">
      <c r="A109" s="134" t="s">
        <v>400</v>
      </c>
      <c r="B109" s="187" t="s">
        <v>396</v>
      </c>
      <c r="C109" s="134" t="s">
        <v>327</v>
      </c>
      <c r="D109" s="134" t="s">
        <v>328</v>
      </c>
      <c r="E109" s="184">
        <v>49520000</v>
      </c>
      <c r="F109" s="184">
        <v>49520000</v>
      </c>
      <c r="G109" s="184">
        <v>32000000</v>
      </c>
      <c r="H109" s="184">
        <v>0</v>
      </c>
      <c r="I109" s="184">
        <v>20000000</v>
      </c>
      <c r="J109" s="184">
        <v>0</v>
      </c>
      <c r="K109" s="184">
        <v>911429.5</v>
      </c>
      <c r="L109" s="184">
        <v>911429.5</v>
      </c>
      <c r="M109" s="184">
        <v>28608570.5</v>
      </c>
      <c r="N109" s="184">
        <v>11088570.5</v>
      </c>
      <c r="O109" s="93">
        <f t="shared" si="5"/>
        <v>1.8405280694668822E-2</v>
      </c>
      <c r="P109" s="94"/>
      <c r="Q109" s="94"/>
      <c r="R109" s="93"/>
      <c r="S109" s="26"/>
    </row>
    <row r="110" spans="1:19" s="29" customFormat="1" x14ac:dyDescent="0.25">
      <c r="A110" s="134" t="s">
        <v>400</v>
      </c>
      <c r="B110" s="187" t="s">
        <v>396</v>
      </c>
      <c r="C110" s="134" t="s">
        <v>329</v>
      </c>
      <c r="D110" s="134" t="s">
        <v>330</v>
      </c>
      <c r="E110" s="184">
        <v>44520000</v>
      </c>
      <c r="F110" s="184">
        <v>44520000</v>
      </c>
      <c r="G110" s="184">
        <v>27000000</v>
      </c>
      <c r="H110" s="184">
        <v>0</v>
      </c>
      <c r="I110" s="184">
        <v>20000000</v>
      </c>
      <c r="J110" s="184">
        <v>0</v>
      </c>
      <c r="K110" s="184">
        <v>0</v>
      </c>
      <c r="L110" s="184">
        <v>0</v>
      </c>
      <c r="M110" s="184">
        <v>24520000</v>
      </c>
      <c r="N110" s="184">
        <v>7000000</v>
      </c>
      <c r="O110" s="93">
        <f t="shared" si="5"/>
        <v>0</v>
      </c>
      <c r="P110" s="94"/>
      <c r="Q110" s="94"/>
      <c r="R110" s="93"/>
      <c r="S110" s="26"/>
    </row>
    <row r="111" spans="1:19" s="29" customFormat="1" x14ac:dyDescent="0.25">
      <c r="A111" s="134" t="s">
        <v>400</v>
      </c>
      <c r="B111" s="187" t="s">
        <v>396</v>
      </c>
      <c r="C111" s="134" t="s">
        <v>331</v>
      </c>
      <c r="D111" s="134" t="s">
        <v>332</v>
      </c>
      <c r="E111" s="184">
        <v>5000000</v>
      </c>
      <c r="F111" s="184">
        <v>5000000</v>
      </c>
      <c r="G111" s="184">
        <v>5000000</v>
      </c>
      <c r="H111" s="184">
        <v>0</v>
      </c>
      <c r="I111" s="184">
        <v>0</v>
      </c>
      <c r="J111" s="184">
        <v>0</v>
      </c>
      <c r="K111" s="184">
        <v>911429.5</v>
      </c>
      <c r="L111" s="184">
        <v>911429.5</v>
      </c>
      <c r="M111" s="184">
        <v>4088570.5</v>
      </c>
      <c r="N111" s="184">
        <v>4088570.5</v>
      </c>
      <c r="O111" s="93">
        <f t="shared" si="5"/>
        <v>0.1822859</v>
      </c>
      <c r="P111" s="94"/>
      <c r="Q111" s="94"/>
      <c r="R111" s="93"/>
      <c r="S111" s="26"/>
    </row>
    <row r="112" spans="1:19" s="29" customFormat="1" x14ac:dyDescent="0.25">
      <c r="A112" s="134" t="s">
        <v>400</v>
      </c>
      <c r="B112" s="187" t="s">
        <v>396</v>
      </c>
      <c r="C112" s="134" t="s">
        <v>333</v>
      </c>
      <c r="D112" s="134" t="s">
        <v>334</v>
      </c>
      <c r="E112" s="184">
        <v>37215000</v>
      </c>
      <c r="F112" s="184">
        <v>37215000</v>
      </c>
      <c r="G112" s="184">
        <v>18607500</v>
      </c>
      <c r="H112" s="184">
        <v>0</v>
      </c>
      <c r="I112" s="184">
        <v>9303750</v>
      </c>
      <c r="J112" s="184">
        <v>0</v>
      </c>
      <c r="K112" s="184">
        <v>0</v>
      </c>
      <c r="L112" s="184">
        <v>0</v>
      </c>
      <c r="M112" s="184">
        <v>27911250</v>
      </c>
      <c r="N112" s="184">
        <v>9303750</v>
      </c>
      <c r="O112" s="93">
        <f t="shared" si="5"/>
        <v>0</v>
      </c>
      <c r="P112" s="94">
        <f>+F112</f>
        <v>37215000</v>
      </c>
      <c r="Q112" s="94">
        <f>+K112</f>
        <v>0</v>
      </c>
      <c r="R112" s="93">
        <f>+Q112/P112</f>
        <v>0</v>
      </c>
      <c r="S112" s="26"/>
    </row>
    <row r="113" spans="1:19" s="29" customFormat="1" x14ac:dyDescent="0.25">
      <c r="A113" s="134" t="s">
        <v>400</v>
      </c>
      <c r="B113" s="187" t="s">
        <v>396</v>
      </c>
      <c r="C113" s="134" t="s">
        <v>335</v>
      </c>
      <c r="D113" s="134" t="s">
        <v>428</v>
      </c>
      <c r="E113" s="184">
        <v>4200000</v>
      </c>
      <c r="F113" s="184">
        <v>4200000</v>
      </c>
      <c r="G113" s="184">
        <v>2100000</v>
      </c>
      <c r="H113" s="184">
        <v>0</v>
      </c>
      <c r="I113" s="184">
        <v>1050000</v>
      </c>
      <c r="J113" s="184">
        <v>0</v>
      </c>
      <c r="K113" s="184">
        <v>0</v>
      </c>
      <c r="L113" s="184">
        <v>0</v>
      </c>
      <c r="M113" s="184">
        <v>3150000</v>
      </c>
      <c r="N113" s="184">
        <v>1050000</v>
      </c>
      <c r="O113" s="93">
        <f t="shared" si="5"/>
        <v>0</v>
      </c>
      <c r="P113" s="94">
        <f>+F113</f>
        <v>4200000</v>
      </c>
      <c r="Q113" s="94">
        <f>+K113</f>
        <v>0</v>
      </c>
      <c r="R113" s="93">
        <f>+Q113/P113</f>
        <v>0</v>
      </c>
      <c r="S113" s="26"/>
    </row>
    <row r="114" spans="1:19" s="29" customFormat="1" x14ac:dyDescent="0.25">
      <c r="A114" s="134" t="s">
        <v>400</v>
      </c>
      <c r="B114" s="187" t="s">
        <v>396</v>
      </c>
      <c r="C114" s="134" t="s">
        <v>342</v>
      </c>
      <c r="D114" s="134" t="s">
        <v>429</v>
      </c>
      <c r="E114" s="184">
        <v>3570000</v>
      </c>
      <c r="F114" s="184">
        <v>3570000</v>
      </c>
      <c r="G114" s="184">
        <v>1785000</v>
      </c>
      <c r="H114" s="184">
        <v>0</v>
      </c>
      <c r="I114" s="184">
        <v>892500</v>
      </c>
      <c r="J114" s="184">
        <v>0</v>
      </c>
      <c r="K114" s="184">
        <v>0</v>
      </c>
      <c r="L114" s="184">
        <v>0</v>
      </c>
      <c r="M114" s="184">
        <v>2677500</v>
      </c>
      <c r="N114" s="184">
        <v>892500</v>
      </c>
      <c r="O114" s="93">
        <f t="shared" si="5"/>
        <v>0</v>
      </c>
      <c r="P114" s="94">
        <f>+F114</f>
        <v>3570000</v>
      </c>
      <c r="Q114" s="94">
        <f>+K114</f>
        <v>0</v>
      </c>
      <c r="R114" s="93">
        <f>+Q114/P114</f>
        <v>0</v>
      </c>
      <c r="S114" s="26"/>
    </row>
    <row r="115" spans="1:19" s="29" customFormat="1" x14ac:dyDescent="0.25">
      <c r="A115" s="134" t="s">
        <v>400</v>
      </c>
      <c r="B115" s="187" t="s">
        <v>396</v>
      </c>
      <c r="C115" s="134" t="s">
        <v>343</v>
      </c>
      <c r="D115" s="134" t="s">
        <v>344</v>
      </c>
      <c r="E115" s="184">
        <v>11945000</v>
      </c>
      <c r="F115" s="184">
        <v>11945000</v>
      </c>
      <c r="G115" s="184">
        <v>5972500</v>
      </c>
      <c r="H115" s="184">
        <v>0</v>
      </c>
      <c r="I115" s="184">
        <v>2986250</v>
      </c>
      <c r="J115" s="184">
        <v>0</v>
      </c>
      <c r="K115" s="184">
        <v>0</v>
      </c>
      <c r="L115" s="184">
        <v>0</v>
      </c>
      <c r="M115" s="184">
        <v>8958750</v>
      </c>
      <c r="N115" s="184">
        <v>2986250</v>
      </c>
      <c r="O115" s="93">
        <f t="shared" si="5"/>
        <v>0</v>
      </c>
      <c r="P115" s="94">
        <f>+F115</f>
        <v>11945000</v>
      </c>
      <c r="Q115" s="94">
        <f>+K115</f>
        <v>0</v>
      </c>
      <c r="R115" s="93">
        <f>+Q115/P115</f>
        <v>0</v>
      </c>
    </row>
    <row r="116" spans="1:19" s="202" customFormat="1" x14ac:dyDescent="0.25">
      <c r="A116" s="134" t="s">
        <v>400</v>
      </c>
      <c r="B116" s="187" t="s">
        <v>396</v>
      </c>
      <c r="C116" s="134" t="s">
        <v>345</v>
      </c>
      <c r="D116" s="134" t="s">
        <v>430</v>
      </c>
      <c r="E116" s="184">
        <v>17500000</v>
      </c>
      <c r="F116" s="184">
        <v>17500000</v>
      </c>
      <c r="G116" s="184">
        <v>8750000</v>
      </c>
      <c r="H116" s="184">
        <v>0</v>
      </c>
      <c r="I116" s="184">
        <v>4375000</v>
      </c>
      <c r="J116" s="184">
        <v>0</v>
      </c>
      <c r="K116" s="184">
        <v>0</v>
      </c>
      <c r="L116" s="184">
        <v>0</v>
      </c>
      <c r="M116" s="184">
        <v>13125000</v>
      </c>
      <c r="N116" s="184">
        <v>4375000</v>
      </c>
      <c r="O116" s="93">
        <f t="shared" si="5"/>
        <v>0</v>
      </c>
      <c r="P116" s="94">
        <f>+F116</f>
        <v>17500000</v>
      </c>
      <c r="Q116" s="94">
        <f>+K116</f>
        <v>0</v>
      </c>
      <c r="R116" s="93">
        <f>+Q116/P116</f>
        <v>0</v>
      </c>
    </row>
    <row r="117" spans="1:19" s="29" customFormat="1" x14ac:dyDescent="0.25">
      <c r="A117" s="134" t="s">
        <v>400</v>
      </c>
      <c r="B117" s="187" t="s">
        <v>396</v>
      </c>
      <c r="C117" s="134" t="s">
        <v>372</v>
      </c>
      <c r="D117" s="134" t="s">
        <v>373</v>
      </c>
      <c r="E117" s="184">
        <v>0</v>
      </c>
      <c r="F117" s="184">
        <v>300000</v>
      </c>
      <c r="G117" s="184">
        <v>300000</v>
      </c>
      <c r="H117" s="184">
        <v>0</v>
      </c>
      <c r="I117" s="184">
        <v>0</v>
      </c>
      <c r="J117" s="184">
        <v>0</v>
      </c>
      <c r="K117" s="184">
        <v>300000</v>
      </c>
      <c r="L117" s="184">
        <v>300000</v>
      </c>
      <c r="M117" s="184">
        <v>0</v>
      </c>
      <c r="N117" s="184">
        <v>0</v>
      </c>
      <c r="O117" s="93">
        <v>0</v>
      </c>
      <c r="P117" s="94"/>
      <c r="Q117" s="94"/>
      <c r="R117" s="93"/>
      <c r="S117" s="26"/>
    </row>
    <row r="118" spans="1:19" s="29" customFormat="1" x14ac:dyDescent="0.25">
      <c r="A118" s="134" t="s">
        <v>400</v>
      </c>
      <c r="B118" s="187" t="s">
        <v>396</v>
      </c>
      <c r="C118" s="134" t="s">
        <v>374</v>
      </c>
      <c r="D118" s="134" t="s">
        <v>375</v>
      </c>
      <c r="E118" s="184">
        <v>0</v>
      </c>
      <c r="F118" s="184">
        <v>300000</v>
      </c>
      <c r="G118" s="184">
        <v>300000</v>
      </c>
      <c r="H118" s="184">
        <v>0</v>
      </c>
      <c r="I118" s="184">
        <v>0</v>
      </c>
      <c r="J118" s="184">
        <v>0</v>
      </c>
      <c r="K118" s="184">
        <v>300000</v>
      </c>
      <c r="L118" s="184">
        <v>300000</v>
      </c>
      <c r="M118" s="184">
        <v>0</v>
      </c>
      <c r="N118" s="184">
        <v>0</v>
      </c>
      <c r="O118" s="93">
        <v>0</v>
      </c>
      <c r="P118" s="94"/>
      <c r="Q118" s="94"/>
      <c r="R118" s="93"/>
      <c r="S118" s="26"/>
    </row>
    <row r="119" spans="1:19" s="213" customFormat="1" x14ac:dyDescent="0.25">
      <c r="A119" s="134" t="s">
        <v>400</v>
      </c>
      <c r="B119" s="187" t="s">
        <v>396</v>
      </c>
      <c r="C119" s="134" t="s">
        <v>346</v>
      </c>
      <c r="D119" s="134" t="s">
        <v>347</v>
      </c>
      <c r="E119" s="184">
        <v>3621071</v>
      </c>
      <c r="F119" s="184">
        <v>3621071</v>
      </c>
      <c r="G119" s="184">
        <v>3621071</v>
      </c>
      <c r="H119" s="184">
        <v>0</v>
      </c>
      <c r="I119" s="184">
        <v>3621071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93">
        <v>0</v>
      </c>
      <c r="P119" s="94">
        <f>+F119</f>
        <v>3621071</v>
      </c>
      <c r="Q119" s="94">
        <f>+K119</f>
        <v>0</v>
      </c>
      <c r="R119" s="93">
        <v>0</v>
      </c>
    </row>
    <row r="120" spans="1:19" s="29" customFormat="1" ht="14.25" customHeight="1" x14ac:dyDescent="0.25">
      <c r="A120" s="134" t="s">
        <v>400</v>
      </c>
      <c r="B120" s="187" t="s">
        <v>396</v>
      </c>
      <c r="C120" s="134" t="s">
        <v>355</v>
      </c>
      <c r="D120" s="134" t="s">
        <v>356</v>
      </c>
      <c r="E120" s="184">
        <v>3621071</v>
      </c>
      <c r="F120" s="184">
        <v>3621071</v>
      </c>
      <c r="G120" s="184">
        <v>3621071</v>
      </c>
      <c r="H120" s="184">
        <v>0</v>
      </c>
      <c r="I120" s="184">
        <v>3621071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93">
        <f>+K120/F120</f>
        <v>0</v>
      </c>
      <c r="P120" s="94">
        <f>+F120</f>
        <v>3621071</v>
      </c>
      <c r="Q120" s="94">
        <f>+K120</f>
        <v>0</v>
      </c>
      <c r="R120" s="93">
        <f>+Q120/P120</f>
        <v>0</v>
      </c>
      <c r="S120" s="26"/>
    </row>
    <row r="121" spans="1:19" s="29" customFormat="1" ht="14.25" customHeight="1" x14ac:dyDescent="0.25">
      <c r="A121" s="133" t="s">
        <v>400</v>
      </c>
      <c r="B121" s="186" t="s">
        <v>397</v>
      </c>
      <c r="C121" s="133" t="s">
        <v>392</v>
      </c>
      <c r="D121" s="133" t="s">
        <v>393</v>
      </c>
      <c r="E121" s="183">
        <v>315000000</v>
      </c>
      <c r="F121" s="183">
        <v>315000000</v>
      </c>
      <c r="G121" s="183">
        <v>97065000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315000000</v>
      </c>
      <c r="N121" s="183">
        <v>97065000</v>
      </c>
      <c r="O121" s="97">
        <f>+K121/F121</f>
        <v>0</v>
      </c>
      <c r="P121" s="28">
        <f>+F121</f>
        <v>315000000</v>
      </c>
      <c r="Q121" s="28">
        <f>+K121</f>
        <v>0</v>
      </c>
      <c r="R121" s="97">
        <f>+Q121/P121</f>
        <v>0</v>
      </c>
    </row>
    <row r="122" spans="1:19" s="29" customFormat="1" x14ac:dyDescent="0.25">
      <c r="A122" s="134" t="s">
        <v>400</v>
      </c>
      <c r="B122" s="187" t="s">
        <v>397</v>
      </c>
      <c r="C122" s="134" t="s">
        <v>431</v>
      </c>
      <c r="D122" s="134" t="s">
        <v>432</v>
      </c>
      <c r="E122" s="184">
        <v>315000000</v>
      </c>
      <c r="F122" s="184">
        <v>315000000</v>
      </c>
      <c r="G122" s="184">
        <v>97065000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315000000</v>
      </c>
      <c r="N122" s="184">
        <v>97065000</v>
      </c>
      <c r="O122" s="93"/>
      <c r="P122" s="94"/>
      <c r="Q122" s="94"/>
      <c r="R122" s="93"/>
      <c r="S122" s="26"/>
    </row>
    <row r="123" spans="1:19" s="29" customFormat="1" x14ac:dyDescent="0.25">
      <c r="A123" s="134" t="s">
        <v>400</v>
      </c>
      <c r="B123" s="187" t="s">
        <v>397</v>
      </c>
      <c r="C123" s="134" t="s">
        <v>433</v>
      </c>
      <c r="D123" s="134" t="s">
        <v>434</v>
      </c>
      <c r="E123" s="184">
        <v>315000000</v>
      </c>
      <c r="F123" s="184">
        <v>315000000</v>
      </c>
      <c r="G123" s="184">
        <v>97065000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315000000</v>
      </c>
      <c r="N123" s="184">
        <v>97065000</v>
      </c>
      <c r="O123" s="93"/>
      <c r="P123" s="94"/>
      <c r="Q123" s="94"/>
      <c r="R123" s="93"/>
      <c r="S123" s="26"/>
    </row>
    <row r="124" spans="1:19" s="29" customFormat="1" x14ac:dyDescent="0.25">
      <c r="A124" s="134"/>
      <c r="B124" s="187"/>
      <c r="C124" s="134"/>
      <c r="D124" s="13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93"/>
      <c r="P124" s="94"/>
      <c r="Q124" s="94"/>
      <c r="R124" s="93"/>
      <c r="S124" s="26"/>
    </row>
    <row r="125" spans="1:19" s="29" customFormat="1" x14ac:dyDescent="0.25">
      <c r="A125" s="134"/>
      <c r="B125" s="187"/>
      <c r="C125" s="134"/>
      <c r="D125" s="13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93"/>
      <c r="P125" s="94"/>
      <c r="Q125" s="94"/>
      <c r="R125" s="93"/>
      <c r="S125" s="26"/>
    </row>
    <row r="126" spans="1:19" s="5" customFormat="1" x14ac:dyDescent="0.25">
      <c r="A126" s="19"/>
      <c r="B126" s="108"/>
      <c r="C126" s="19"/>
      <c r="D126" s="19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22"/>
      <c r="P126" s="94"/>
      <c r="Q126" s="94"/>
      <c r="R126" s="93"/>
      <c r="S126" s="8"/>
    </row>
    <row r="127" spans="1:19" s="5" customFormat="1" x14ac:dyDescent="0.25">
      <c r="A127" s="19"/>
      <c r="B127" s="108"/>
      <c r="C127" s="19"/>
      <c r="D127" s="1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22"/>
      <c r="P127" s="94"/>
      <c r="Q127" s="94"/>
      <c r="R127" s="93"/>
      <c r="S127" s="8"/>
    </row>
    <row r="128" spans="1:19" s="5" customFormat="1" x14ac:dyDescent="0.25">
      <c r="A128" s="19"/>
      <c r="B128" s="108"/>
      <c r="C128" s="19"/>
      <c r="D128" s="1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22"/>
      <c r="P128" s="94"/>
      <c r="Q128" s="94"/>
      <c r="R128" s="93"/>
      <c r="S128" s="8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3" customFormat="1" x14ac:dyDescent="0.25">
      <c r="A132"/>
      <c r="B132" s="1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5"/>
      <c r="C133" s="224" t="s">
        <v>26</v>
      </c>
      <c r="D133" s="224"/>
      <c r="E133" s="224"/>
      <c r="F133" s="224"/>
      <c r="G133" s="224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9" customFormat="1" ht="32.25" thickBot="1" x14ac:dyDescent="0.3">
      <c r="B134" s="116"/>
      <c r="C134" s="64" t="s">
        <v>44</v>
      </c>
      <c r="D134" s="64" t="s">
        <v>7</v>
      </c>
      <c r="E134" s="64" t="s">
        <v>8</v>
      </c>
      <c r="F134" s="64" t="s">
        <v>9</v>
      </c>
      <c r="G134" s="64" t="s">
        <v>21</v>
      </c>
      <c r="H134" s="70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</row>
    <row r="135" spans="1:19" s="3" customFormat="1" ht="15.75" thickTop="1" x14ac:dyDescent="0.25">
      <c r="B135" s="115"/>
      <c r="C135" s="15" t="s">
        <v>22</v>
      </c>
      <c r="D135" s="12">
        <f>+F8</f>
        <v>676831618</v>
      </c>
      <c r="E135" s="30">
        <f>+K8</f>
        <v>247544366.80000001</v>
      </c>
      <c r="F135" s="8">
        <f>+D135-E135</f>
        <v>429287251.19999999</v>
      </c>
      <c r="G135" s="41">
        <f t="shared" ref="G135:G141" si="9">+E135/D135</f>
        <v>0.36573995690609123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179875000</v>
      </c>
      <c r="E136" s="26">
        <f>+K27</f>
        <v>37840275.490000002</v>
      </c>
      <c r="F136" s="8">
        <f>+K27</f>
        <v>37840275.490000002</v>
      </c>
      <c r="G136" s="41">
        <f t="shared" si="9"/>
        <v>0.21036984289089647</v>
      </c>
      <c r="H136" s="24"/>
      <c r="K136" s="8"/>
      <c r="R136" s="8"/>
    </row>
    <row r="137" spans="1:19" s="3" customFormat="1" x14ac:dyDescent="0.25">
      <c r="B137" s="115"/>
      <c r="C137" s="15" t="s">
        <v>23</v>
      </c>
      <c r="D137" s="8">
        <f>+F67</f>
        <v>7510000</v>
      </c>
      <c r="E137" s="26">
        <f>+K67</f>
        <v>673827</v>
      </c>
      <c r="F137" s="8">
        <f>+D137-E137</f>
        <v>6836173</v>
      </c>
      <c r="G137" s="41">
        <f t="shared" si="9"/>
        <v>8.9723968042609847E-2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5"/>
      <c r="C138" s="15" t="s">
        <v>24</v>
      </c>
      <c r="D138" s="3">
        <f>+F90</f>
        <v>937815000</v>
      </c>
      <c r="E138" s="26">
        <f>+K90</f>
        <v>0</v>
      </c>
      <c r="F138" s="8">
        <f>+D138-E138</f>
        <v>937815000</v>
      </c>
      <c r="G138" s="41">
        <f t="shared" si="9"/>
        <v>0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8930200915</v>
      </c>
      <c r="E139" s="26">
        <f>+K95</f>
        <v>2975856034.6799998</v>
      </c>
      <c r="F139" s="8">
        <f>+D139-E139</f>
        <v>5954344880.3199997</v>
      </c>
      <c r="G139" s="41">
        <f t="shared" si="9"/>
        <v>0.33323505965934919</v>
      </c>
      <c r="H139" s="24"/>
      <c r="K139" s="8"/>
      <c r="R139" s="8"/>
    </row>
    <row r="140" spans="1:19" x14ac:dyDescent="0.25">
      <c r="C140" s="212" t="s">
        <v>394</v>
      </c>
      <c r="D140" s="8">
        <f>F121</f>
        <v>315000000</v>
      </c>
      <c r="E140" s="26">
        <f>K121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5"/>
      <c r="C141" s="61" t="s">
        <v>10</v>
      </c>
      <c r="D141" s="61">
        <f>SUM(D135:D140)</f>
        <v>11047232533</v>
      </c>
      <c r="E141" s="61">
        <f>SUM(E135:E139)</f>
        <v>3261914503.9699998</v>
      </c>
      <c r="F141" s="61">
        <f>SUM(F135:F139)</f>
        <v>7366123580.0100002</v>
      </c>
      <c r="G141" s="62">
        <f t="shared" si="9"/>
        <v>0.29526983289489883</v>
      </c>
      <c r="H141" s="24"/>
      <c r="O141" s="8"/>
      <c r="P141" s="8"/>
      <c r="Q141" s="8"/>
      <c r="R141" s="8"/>
      <c r="S141" s="8"/>
    </row>
    <row r="142" spans="1:19" s="3" customFormat="1" ht="15.75" thickTop="1" x14ac:dyDescent="0.25">
      <c r="B142" s="115"/>
      <c r="C142" s="5"/>
      <c r="D142" s="5"/>
      <c r="E142" s="29"/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5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25" t="s">
        <v>35</v>
      </c>
      <c r="D144" s="225"/>
      <c r="E144" s="225"/>
      <c r="F144" s="225"/>
      <c r="G144" s="225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>+D136</f>
        <v>179875000</v>
      </c>
      <c r="E146" s="8">
        <f t="shared" ref="E146" si="11">+E136</f>
        <v>37840275.490000002</v>
      </c>
      <c r="F146" s="8">
        <f>+D146-E146</f>
        <v>142034724.50999999</v>
      </c>
      <c r="G146" s="41">
        <f t="shared" ref="G146:G151" si="12">+E146/D146</f>
        <v>0.21036984289089647</v>
      </c>
      <c r="H146" s="10"/>
      <c r="I146" s="10"/>
      <c r="M146" s="3"/>
      <c r="N146" s="3"/>
    </row>
    <row r="147" spans="1:19" s="3" customFormat="1" x14ac:dyDescent="0.25">
      <c r="B147" s="115"/>
      <c r="C147" s="15" t="s">
        <v>23</v>
      </c>
      <c r="D147" s="8">
        <f>P67</f>
        <v>7510000</v>
      </c>
      <c r="E147" s="8">
        <f>Q67</f>
        <v>673827</v>
      </c>
      <c r="F147" s="8">
        <f>+D147-E147</f>
        <v>6836173</v>
      </c>
      <c r="G147" s="41">
        <f t="shared" si="12"/>
        <v>8.9723968042609847E-2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937815000</v>
      </c>
      <c r="E148" s="3">
        <f>Q90</f>
        <v>0</v>
      </c>
      <c r="F148" s="8">
        <f>+D148-E148</f>
        <v>937815000</v>
      </c>
      <c r="G148" s="41">
        <f t="shared" si="12"/>
        <v>0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25</v>
      </c>
      <c r="D149" s="8">
        <f>+P95</f>
        <v>8930200915</v>
      </c>
      <c r="E149" s="8">
        <f>+Q95</f>
        <v>2975856034.6799998</v>
      </c>
      <c r="F149" s="8">
        <f>+D149-E149</f>
        <v>5954344880.3199997</v>
      </c>
      <c r="G149" s="41">
        <f t="shared" si="12"/>
        <v>0.33323505965934919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5"/>
      <c r="C150" s="212" t="s">
        <v>394</v>
      </c>
      <c r="D150" s="8">
        <f>P121</f>
        <v>315000000</v>
      </c>
      <c r="E150" s="8">
        <f>Q121</f>
        <v>0</v>
      </c>
      <c r="F150" s="8">
        <f>+D150-E150</f>
        <v>315000000</v>
      </c>
      <c r="G150" s="41">
        <f t="shared" si="12"/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5"/>
      <c r="C151" s="59" t="s">
        <v>10</v>
      </c>
      <c r="D151" s="59">
        <f>SUM(D146:D149)</f>
        <v>10055400915</v>
      </c>
      <c r="E151" s="59">
        <f>SUM(E146:E149)</f>
        <v>3014370137.1699996</v>
      </c>
      <c r="F151" s="59">
        <f>SUM(F146:F149)</f>
        <v>7041030777.8299999</v>
      </c>
      <c r="G151" s="60">
        <f t="shared" si="12"/>
        <v>0.29977622599546044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5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2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2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2"/>
      <c r="C161" s="85" t="s">
        <v>51</v>
      </c>
      <c r="D161" s="86" t="s">
        <v>52</v>
      </c>
      <c r="E161" s="86" t="s">
        <v>53</v>
      </c>
      <c r="F161" s="85" t="s">
        <v>7</v>
      </c>
      <c r="G161" s="85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2"/>
      <c r="C162" s="87" t="s">
        <v>22</v>
      </c>
      <c r="D162" s="88">
        <f>+G162/F162</f>
        <v>0.36573995690609123</v>
      </c>
      <c r="E162" s="88">
        <f>+(100%/12)*5</f>
        <v>0.41666666666666663</v>
      </c>
      <c r="F162" s="89">
        <f t="shared" ref="F162:G166" si="13">+D135</f>
        <v>676831618</v>
      </c>
      <c r="G162" s="89">
        <f t="shared" si="13"/>
        <v>247544366.80000001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109</v>
      </c>
      <c r="D163" s="88">
        <f>+G163/F163</f>
        <v>0.21036984289089647</v>
      </c>
      <c r="E163" s="88">
        <f t="shared" ref="E163:E166" si="14">+(100%/12)*5</f>
        <v>0.41666666666666663</v>
      </c>
      <c r="F163" s="89">
        <f t="shared" si="13"/>
        <v>179875000</v>
      </c>
      <c r="G163" s="89">
        <f t="shared" si="13"/>
        <v>37840275.490000002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7" t="s">
        <v>23</v>
      </c>
      <c r="D164" s="88">
        <f>+G164/F164</f>
        <v>8.9723968042609847E-2</v>
      </c>
      <c r="E164" s="88">
        <f t="shared" si="14"/>
        <v>0.41666666666666663</v>
      </c>
      <c r="F164" s="89">
        <f t="shared" si="13"/>
        <v>7510000</v>
      </c>
      <c r="G164" s="89">
        <f t="shared" si="13"/>
        <v>673827</v>
      </c>
      <c r="H164" s="10"/>
      <c r="I164" s="10"/>
      <c r="M164" s="3"/>
      <c r="N164" s="3"/>
    </row>
    <row r="165" spans="1:19" s="3" customFormat="1" x14ac:dyDescent="0.25">
      <c r="A165" s="4"/>
      <c r="B165" s="115"/>
      <c r="C165" s="87" t="s">
        <v>24</v>
      </c>
      <c r="D165" s="88">
        <f>+G165/F165</f>
        <v>0</v>
      </c>
      <c r="E165" s="88">
        <f t="shared" si="14"/>
        <v>0.41666666666666663</v>
      </c>
      <c r="F165" s="89">
        <f t="shared" si="13"/>
        <v>937815000</v>
      </c>
      <c r="G165" s="89">
        <f t="shared" si="13"/>
        <v>0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7" t="s">
        <v>25</v>
      </c>
      <c r="D166" s="88">
        <f>+G166/F166</f>
        <v>0.33323505965934919</v>
      </c>
      <c r="E166" s="88">
        <f t="shared" si="14"/>
        <v>0.41666666666666663</v>
      </c>
      <c r="F166" s="89">
        <f t="shared" si="13"/>
        <v>8930200915</v>
      </c>
      <c r="G166" s="89">
        <f t="shared" si="13"/>
        <v>2975856034.6799998</v>
      </c>
      <c r="H166" s="10"/>
      <c r="I166" s="10"/>
    </row>
    <row r="167" spans="1:19" x14ac:dyDescent="0.25">
      <c r="A167" s="4"/>
      <c r="B167" s="115"/>
      <c r="C167" s="87"/>
      <c r="E167" s="9"/>
      <c r="F167" s="89"/>
      <c r="G167" s="9"/>
      <c r="H167" s="10"/>
      <c r="I167" s="10"/>
      <c r="M167" s="3"/>
      <c r="N167" s="3"/>
    </row>
    <row r="168" spans="1:19" s="3" customFormat="1" x14ac:dyDescent="0.25">
      <c r="A168" s="10"/>
      <c r="B168" s="112"/>
      <c r="C168" s="87"/>
      <c r="D168" s="26"/>
      <c r="E168" s="10"/>
      <c r="F168" s="89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2"/>
      <c r="C169" s="87"/>
      <c r="D169" s="26"/>
      <c r="E169" s="9"/>
      <c r="F169" s="89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91" customFormat="1" x14ac:dyDescent="0.25">
      <c r="A170" s="189"/>
      <c r="B170" s="190"/>
      <c r="D170" s="26"/>
      <c r="E170" s="98"/>
      <c r="F170" s="192"/>
      <c r="G170" s="98"/>
      <c r="H170" s="99"/>
      <c r="I170" s="99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9"/>
      <c r="B171" s="193"/>
      <c r="E171" s="98"/>
      <c r="F171" s="98"/>
      <c r="G171" s="98"/>
      <c r="H171" s="99"/>
      <c r="I171" s="99"/>
      <c r="O171" s="36"/>
      <c r="R171" s="36"/>
    </row>
    <row r="172" spans="1:19" s="26" customFormat="1" x14ac:dyDescent="0.25">
      <c r="A172" s="189"/>
      <c r="B172" s="190"/>
      <c r="C172" s="191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99"/>
      <c r="B173" s="193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189"/>
      <c r="B174" s="190"/>
      <c r="C174" s="191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99"/>
      <c r="B175" s="193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189"/>
      <c r="B176" s="190"/>
      <c r="C176" s="191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99"/>
      <c r="B177" s="193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189"/>
      <c r="B178" s="190"/>
      <c r="C178" s="191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99"/>
      <c r="B179" s="193"/>
      <c r="E179" s="99"/>
      <c r="F179" s="99"/>
      <c r="G179" s="99"/>
      <c r="H179" s="99"/>
      <c r="I179" s="99"/>
      <c r="O179" s="36"/>
      <c r="R179" s="36"/>
    </row>
    <row r="180" spans="1:18" s="26" customFormat="1" x14ac:dyDescent="0.25">
      <c r="A180" s="189"/>
      <c r="B180" s="190"/>
      <c r="C180" s="191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99"/>
      <c r="B181" s="193"/>
      <c r="E181" s="98"/>
      <c r="F181" s="98"/>
      <c r="G181" s="98"/>
      <c r="H181" s="99"/>
      <c r="I181" s="99"/>
      <c r="O181" s="36"/>
      <c r="R181" s="36"/>
    </row>
    <row r="182" spans="1:18" s="26" customFormat="1" x14ac:dyDescent="0.25">
      <c r="A182" s="189"/>
      <c r="B182" s="190"/>
      <c r="C182" s="191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99"/>
      <c r="B183" s="193"/>
      <c r="E183" s="99"/>
      <c r="F183" s="99"/>
      <c r="G183" s="99"/>
      <c r="H183" s="99"/>
      <c r="I183" s="99"/>
      <c r="O183" s="36"/>
      <c r="R183" s="36"/>
    </row>
    <row r="184" spans="1:18" s="26" customFormat="1" x14ac:dyDescent="0.25">
      <c r="A184" s="99"/>
      <c r="B184" s="193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189"/>
      <c r="B185" s="190"/>
      <c r="C185" s="191"/>
      <c r="E185" s="99"/>
      <c r="F185" s="99"/>
      <c r="G185" s="99"/>
      <c r="H185" s="99"/>
      <c r="I185" s="99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5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5"/>
      <c r="C191" s="3"/>
      <c r="E191" s="10"/>
      <c r="F191" s="10"/>
      <c r="G191" s="10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5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5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5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5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5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5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5"/>
      <c r="C211" s="3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5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5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5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5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5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5"/>
      <c r="C228" s="3"/>
      <c r="E228" s="10"/>
      <c r="F228" s="10"/>
      <c r="G228" s="10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5"/>
      <c r="C232" s="3"/>
      <c r="E232" s="10"/>
      <c r="F232" s="10"/>
      <c r="G232" s="10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5"/>
      <c r="C236" s="3"/>
      <c r="E236" s="10"/>
      <c r="F236" s="10"/>
      <c r="G236" s="10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5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5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5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5"/>
      <c r="C247" s="3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5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5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5"/>
      <c r="C255" s="3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5"/>
      <c r="C260" s="3"/>
      <c r="E260" s="10"/>
      <c r="F260" s="10"/>
      <c r="G260" s="10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5"/>
      <c r="C264" s="3"/>
      <c r="E264" s="10"/>
      <c r="F264" s="10"/>
      <c r="G264" s="10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7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9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7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5"/>
      <c r="C273" s="3"/>
      <c r="E273" s="10"/>
      <c r="F273" s="10"/>
      <c r="G273" s="10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9"/>
      <c r="B277" s="109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7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9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7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5"/>
      <c r="C283" s="3"/>
      <c r="E283" s="10"/>
      <c r="F283" s="10"/>
      <c r="G283" s="10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9"/>
      <c r="B285" s="109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7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9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7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5"/>
      <c r="C292" s="3"/>
      <c r="E292" s="10"/>
      <c r="F292" s="10"/>
      <c r="G292" s="10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9"/>
      <c r="B294" s="109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59" sqref="A59:XFD59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8" s="7" customFormat="1" ht="15.75" x14ac:dyDescent="0.2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8" s="7" customFormat="1" ht="15.75" x14ac:dyDescent="0.25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8" s="9" customFormat="1" ht="15.75" x14ac:dyDescent="0.25">
      <c r="A4" s="226" t="s">
        <v>445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401</v>
      </c>
      <c r="B7" s="186" t="s">
        <v>396</v>
      </c>
      <c r="C7" s="133" t="s">
        <v>399</v>
      </c>
      <c r="D7" s="133" t="s">
        <v>399</v>
      </c>
      <c r="E7" s="183">
        <v>2194956204</v>
      </c>
      <c r="F7" s="183">
        <v>2044106016</v>
      </c>
      <c r="G7" s="183">
        <v>1512670453</v>
      </c>
      <c r="H7" s="183">
        <v>114466391.09</v>
      </c>
      <c r="I7" s="183">
        <v>301466805.89999998</v>
      </c>
      <c r="J7" s="183">
        <v>5599393.4400000004</v>
      </c>
      <c r="K7" s="183">
        <v>475022588.69</v>
      </c>
      <c r="L7" s="183">
        <v>474650904.30000001</v>
      </c>
      <c r="M7" s="183">
        <v>1147550836.8800001</v>
      </c>
      <c r="N7" s="183">
        <v>616115273.88</v>
      </c>
      <c r="O7" s="93">
        <f>+K7/F7</f>
        <v>0.23238647358396111</v>
      </c>
      <c r="P7" s="28">
        <f>+P27+P61+P75+P81</f>
        <v>565781855</v>
      </c>
      <c r="Q7" s="28">
        <f>+Q27+Q61+Q75+Q81</f>
        <v>43450531.269999996</v>
      </c>
      <c r="R7" s="97">
        <f>+Q7/P7</f>
        <v>7.6797321946636118E-2</v>
      </c>
    </row>
    <row r="8" spans="1:18" s="98" customFormat="1" x14ac:dyDescent="0.25">
      <c r="A8" s="133" t="s">
        <v>401</v>
      </c>
      <c r="B8" s="186" t="s">
        <v>396</v>
      </c>
      <c r="C8" s="133" t="s">
        <v>54</v>
      </c>
      <c r="D8" s="133" t="s">
        <v>22</v>
      </c>
      <c r="E8" s="183">
        <v>928918748</v>
      </c>
      <c r="F8" s="183">
        <v>878021111</v>
      </c>
      <c r="G8" s="183">
        <v>867166567</v>
      </c>
      <c r="H8" s="183">
        <v>0</v>
      </c>
      <c r="I8" s="183">
        <v>76403645</v>
      </c>
      <c r="J8" s="183">
        <v>0</v>
      </c>
      <c r="K8" s="183">
        <v>307066997.56999999</v>
      </c>
      <c r="L8" s="183">
        <v>307066997.56999999</v>
      </c>
      <c r="M8" s="183">
        <v>494550468.43000001</v>
      </c>
      <c r="N8" s="183">
        <v>483695924.43000001</v>
      </c>
      <c r="O8" s="93">
        <f t="shared" ref="O8:O70" si="0">+K8/F8</f>
        <v>0.34972621241449853</v>
      </c>
      <c r="P8" s="28"/>
      <c r="Q8" s="28"/>
      <c r="R8" s="97"/>
    </row>
    <row r="9" spans="1:18" s="98" customFormat="1" x14ac:dyDescent="0.25">
      <c r="A9" s="134" t="s">
        <v>401</v>
      </c>
      <c r="B9" s="187" t="s">
        <v>396</v>
      </c>
      <c r="C9" s="134" t="s">
        <v>55</v>
      </c>
      <c r="D9" s="134" t="s">
        <v>56</v>
      </c>
      <c r="E9" s="184">
        <v>368232800</v>
      </c>
      <c r="F9" s="184">
        <v>342575150</v>
      </c>
      <c r="G9" s="184">
        <v>342575150</v>
      </c>
      <c r="H9" s="184">
        <v>0</v>
      </c>
      <c r="I9" s="184">
        <v>0</v>
      </c>
      <c r="J9" s="184">
        <v>0</v>
      </c>
      <c r="K9" s="184">
        <v>123825659.67</v>
      </c>
      <c r="L9" s="184">
        <v>123825659.67</v>
      </c>
      <c r="M9" s="184">
        <v>218749490.33000001</v>
      </c>
      <c r="N9" s="184">
        <v>218749490.33000001</v>
      </c>
      <c r="O9" s="93">
        <f t="shared" si="0"/>
        <v>0.36145546362601022</v>
      </c>
      <c r="P9" s="94"/>
      <c r="Q9" s="94"/>
      <c r="R9" s="93"/>
    </row>
    <row r="10" spans="1:18" s="99" customFormat="1" x14ac:dyDescent="0.25">
      <c r="A10" s="134" t="s">
        <v>401</v>
      </c>
      <c r="B10" s="187" t="s">
        <v>396</v>
      </c>
      <c r="C10" s="134" t="s">
        <v>57</v>
      </c>
      <c r="D10" s="134" t="s">
        <v>58</v>
      </c>
      <c r="E10" s="184">
        <v>353232800</v>
      </c>
      <c r="F10" s="184">
        <v>327575150</v>
      </c>
      <c r="G10" s="184">
        <v>327575150</v>
      </c>
      <c r="H10" s="184">
        <v>0</v>
      </c>
      <c r="I10" s="184">
        <v>0</v>
      </c>
      <c r="J10" s="184">
        <v>0</v>
      </c>
      <c r="K10" s="184">
        <v>120840351.34</v>
      </c>
      <c r="L10" s="184">
        <v>120840351.34</v>
      </c>
      <c r="M10" s="184">
        <v>206734798.66</v>
      </c>
      <c r="N10" s="184">
        <v>206734798.66</v>
      </c>
      <c r="O10" s="93">
        <f t="shared" si="0"/>
        <v>0.3688935236387742</v>
      </c>
      <c r="P10" s="94"/>
      <c r="Q10" s="94"/>
      <c r="R10" s="93"/>
    </row>
    <row r="11" spans="1:18" s="99" customFormat="1" x14ac:dyDescent="0.25">
      <c r="A11" s="134" t="s">
        <v>401</v>
      </c>
      <c r="B11" s="187" t="s">
        <v>396</v>
      </c>
      <c r="C11" s="134" t="s">
        <v>59</v>
      </c>
      <c r="D11" s="134" t="s">
        <v>60</v>
      </c>
      <c r="E11" s="184">
        <v>15000000</v>
      </c>
      <c r="F11" s="184">
        <v>15000000</v>
      </c>
      <c r="G11" s="184">
        <v>15000000</v>
      </c>
      <c r="H11" s="184">
        <v>0</v>
      </c>
      <c r="I11" s="184">
        <v>0</v>
      </c>
      <c r="J11" s="184">
        <v>0</v>
      </c>
      <c r="K11" s="184">
        <v>2985308.33</v>
      </c>
      <c r="L11" s="184">
        <v>2985308.33</v>
      </c>
      <c r="M11" s="184">
        <v>12014691.67</v>
      </c>
      <c r="N11" s="184">
        <v>12014691.67</v>
      </c>
      <c r="O11" s="93">
        <f t="shared" si="0"/>
        <v>0.19902055533333335</v>
      </c>
      <c r="P11" s="94"/>
      <c r="Q11" s="94"/>
      <c r="R11" s="93"/>
    </row>
    <row r="12" spans="1:18" s="99" customFormat="1" x14ac:dyDescent="0.25">
      <c r="A12" s="134" t="s">
        <v>401</v>
      </c>
      <c r="B12" s="187" t="s">
        <v>396</v>
      </c>
      <c r="C12" s="134" t="s">
        <v>61</v>
      </c>
      <c r="D12" s="134" t="s">
        <v>62</v>
      </c>
      <c r="E12" s="184">
        <v>28000000</v>
      </c>
      <c r="F12" s="184">
        <v>28000000</v>
      </c>
      <c r="G12" s="184">
        <v>19580548</v>
      </c>
      <c r="H12" s="184">
        <v>0</v>
      </c>
      <c r="I12" s="184">
        <v>0</v>
      </c>
      <c r="J12" s="184">
        <v>0</v>
      </c>
      <c r="K12" s="184">
        <v>4143222</v>
      </c>
      <c r="L12" s="184">
        <v>4143222</v>
      </c>
      <c r="M12" s="184">
        <v>23856778</v>
      </c>
      <c r="N12" s="184">
        <v>15437326</v>
      </c>
      <c r="O12" s="93">
        <f t="shared" si="0"/>
        <v>0.14797221428571428</v>
      </c>
      <c r="P12" s="94"/>
      <c r="Q12" s="94"/>
      <c r="R12" s="93"/>
    </row>
    <row r="13" spans="1:18" s="99" customFormat="1" x14ac:dyDescent="0.25">
      <c r="A13" s="134" t="s">
        <v>401</v>
      </c>
      <c r="B13" s="187" t="s">
        <v>396</v>
      </c>
      <c r="C13" s="134" t="s">
        <v>63</v>
      </c>
      <c r="D13" s="134" t="s">
        <v>64</v>
      </c>
      <c r="E13" s="184">
        <v>28000000</v>
      </c>
      <c r="F13" s="184">
        <v>28000000</v>
      </c>
      <c r="G13" s="184">
        <v>19580548</v>
      </c>
      <c r="H13" s="184">
        <v>0</v>
      </c>
      <c r="I13" s="184">
        <v>0</v>
      </c>
      <c r="J13" s="184">
        <v>0</v>
      </c>
      <c r="K13" s="184">
        <v>4143222</v>
      </c>
      <c r="L13" s="184">
        <v>4143222</v>
      </c>
      <c r="M13" s="184">
        <v>23856778</v>
      </c>
      <c r="N13" s="184">
        <v>15437326</v>
      </c>
      <c r="O13" s="93">
        <f t="shared" si="0"/>
        <v>0.14797221428571428</v>
      </c>
      <c r="P13" s="94"/>
      <c r="Q13" s="94"/>
      <c r="R13" s="93"/>
    </row>
    <row r="14" spans="1:18" s="99" customFormat="1" x14ac:dyDescent="0.25">
      <c r="A14" s="134" t="s">
        <v>401</v>
      </c>
      <c r="B14" s="187" t="s">
        <v>396</v>
      </c>
      <c r="C14" s="134" t="s">
        <v>65</v>
      </c>
      <c r="D14" s="134" t="s">
        <v>66</v>
      </c>
      <c r="E14" s="184">
        <v>390864467</v>
      </c>
      <c r="F14" s="184">
        <v>374838902</v>
      </c>
      <c r="G14" s="184">
        <v>374137562</v>
      </c>
      <c r="H14" s="184">
        <v>0</v>
      </c>
      <c r="I14" s="184">
        <v>0</v>
      </c>
      <c r="J14" s="184">
        <v>0</v>
      </c>
      <c r="K14" s="184">
        <v>128420180.90000001</v>
      </c>
      <c r="L14" s="184">
        <v>128420180.90000001</v>
      </c>
      <c r="M14" s="184">
        <v>246418721.09999999</v>
      </c>
      <c r="N14" s="184">
        <v>245717381.09999999</v>
      </c>
      <c r="O14" s="93">
        <f t="shared" si="0"/>
        <v>0.34260099529370619</v>
      </c>
      <c r="P14" s="94"/>
      <c r="Q14" s="94"/>
      <c r="R14" s="93"/>
    </row>
    <row r="15" spans="1:18" s="99" customFormat="1" x14ac:dyDescent="0.25">
      <c r="A15" s="134" t="s">
        <v>401</v>
      </c>
      <c r="B15" s="187" t="s">
        <v>396</v>
      </c>
      <c r="C15" s="134" t="s">
        <v>67</v>
      </c>
      <c r="D15" s="134" t="s">
        <v>68</v>
      </c>
      <c r="E15" s="184">
        <v>100500000</v>
      </c>
      <c r="F15" s="184">
        <v>100500000</v>
      </c>
      <c r="G15" s="184">
        <v>100500000</v>
      </c>
      <c r="H15" s="184">
        <v>0</v>
      </c>
      <c r="I15" s="184">
        <v>0</v>
      </c>
      <c r="J15" s="184">
        <v>0</v>
      </c>
      <c r="K15" s="184">
        <v>29693940</v>
      </c>
      <c r="L15" s="184">
        <v>29693940</v>
      </c>
      <c r="M15" s="184">
        <v>70806060</v>
      </c>
      <c r="N15" s="184">
        <v>70806060</v>
      </c>
      <c r="O15" s="93">
        <f t="shared" si="0"/>
        <v>0.29546208955223879</v>
      </c>
      <c r="P15" s="94"/>
      <c r="Q15" s="94"/>
      <c r="R15" s="93"/>
    </row>
    <row r="16" spans="1:18" s="99" customFormat="1" x14ac:dyDescent="0.25">
      <c r="A16" s="134" t="s">
        <v>401</v>
      </c>
      <c r="B16" s="187" t="s">
        <v>396</v>
      </c>
      <c r="C16" s="134" t="s">
        <v>69</v>
      </c>
      <c r="D16" s="134" t="s">
        <v>70</v>
      </c>
      <c r="E16" s="184">
        <v>145733625</v>
      </c>
      <c r="F16" s="184">
        <v>135439942</v>
      </c>
      <c r="G16" s="184">
        <v>135439942</v>
      </c>
      <c r="H16" s="184">
        <v>0</v>
      </c>
      <c r="I16" s="184">
        <v>0</v>
      </c>
      <c r="J16" s="184">
        <v>0</v>
      </c>
      <c r="K16" s="184">
        <v>43310886.280000001</v>
      </c>
      <c r="L16" s="184">
        <v>43310886.280000001</v>
      </c>
      <c r="M16" s="184">
        <v>92129055.719999999</v>
      </c>
      <c r="N16" s="184">
        <v>92129055.719999999</v>
      </c>
      <c r="O16" s="93">
        <f t="shared" si="0"/>
        <v>0.31977927367984255</v>
      </c>
      <c r="P16" s="94"/>
      <c r="Q16" s="94"/>
      <c r="R16" s="93"/>
    </row>
    <row r="17" spans="1:18" s="99" customFormat="1" x14ac:dyDescent="0.25">
      <c r="A17" s="134" t="s">
        <v>401</v>
      </c>
      <c r="B17" s="187" t="s">
        <v>396</v>
      </c>
      <c r="C17" s="134" t="s">
        <v>73</v>
      </c>
      <c r="D17" s="134" t="s">
        <v>74</v>
      </c>
      <c r="E17" s="184">
        <v>47823248</v>
      </c>
      <c r="F17" s="184">
        <v>47823248</v>
      </c>
      <c r="G17" s="184">
        <v>47823248</v>
      </c>
      <c r="H17" s="184">
        <v>0</v>
      </c>
      <c r="I17" s="184">
        <v>0</v>
      </c>
      <c r="J17" s="184">
        <v>0</v>
      </c>
      <c r="K17" s="184">
        <v>44050141.009999998</v>
      </c>
      <c r="L17" s="184">
        <v>44050141.009999998</v>
      </c>
      <c r="M17" s="184">
        <v>3773106.99</v>
      </c>
      <c r="N17" s="184">
        <v>3773106.99</v>
      </c>
      <c r="O17" s="93">
        <f t="shared" si="0"/>
        <v>0.92110307961516957</v>
      </c>
      <c r="P17" s="94"/>
      <c r="Q17" s="94"/>
      <c r="R17" s="93"/>
    </row>
    <row r="18" spans="1:18" s="99" customFormat="1" x14ac:dyDescent="0.25">
      <c r="A18" s="134" t="s">
        <v>401</v>
      </c>
      <c r="B18" s="187" t="s">
        <v>396</v>
      </c>
      <c r="C18" s="134" t="s">
        <v>75</v>
      </c>
      <c r="D18" s="134" t="s">
        <v>76</v>
      </c>
      <c r="E18" s="184">
        <v>37000000</v>
      </c>
      <c r="F18" s="184">
        <v>35204330</v>
      </c>
      <c r="G18" s="184">
        <v>35204330</v>
      </c>
      <c r="H18" s="184">
        <v>0</v>
      </c>
      <c r="I18" s="184">
        <v>0</v>
      </c>
      <c r="J18" s="184">
        <v>0</v>
      </c>
      <c r="K18" s="184">
        <v>11365213.609999999</v>
      </c>
      <c r="L18" s="184">
        <v>11365213.609999999</v>
      </c>
      <c r="M18" s="184">
        <v>23839116.390000001</v>
      </c>
      <c r="N18" s="184">
        <v>23839116.390000001</v>
      </c>
      <c r="O18" s="93">
        <f t="shared" si="0"/>
        <v>0.32283567419121451</v>
      </c>
      <c r="P18" s="94"/>
      <c r="Q18" s="94"/>
      <c r="R18" s="93"/>
    </row>
    <row r="19" spans="1:18" s="99" customFormat="1" x14ac:dyDescent="0.25">
      <c r="A19" s="134" t="s">
        <v>401</v>
      </c>
      <c r="B19" s="187" t="s">
        <v>397</v>
      </c>
      <c r="C19" s="134" t="s">
        <v>71</v>
      </c>
      <c r="D19" s="134" t="s">
        <v>72</v>
      </c>
      <c r="E19" s="184">
        <v>59807594</v>
      </c>
      <c r="F19" s="184">
        <v>55871382</v>
      </c>
      <c r="G19" s="184">
        <v>55170042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55871382</v>
      </c>
      <c r="N19" s="184">
        <v>55170042</v>
      </c>
      <c r="O19" s="93">
        <v>0</v>
      </c>
      <c r="P19" s="94"/>
      <c r="Q19" s="94"/>
      <c r="R19" s="93"/>
    </row>
    <row r="20" spans="1:18" s="99" customFormat="1" x14ac:dyDescent="0.25">
      <c r="A20" s="134" t="s">
        <v>401</v>
      </c>
      <c r="B20" s="187" t="s">
        <v>396</v>
      </c>
      <c r="C20" s="134" t="s">
        <v>77</v>
      </c>
      <c r="D20" s="134" t="s">
        <v>78</v>
      </c>
      <c r="E20" s="184">
        <v>70910740</v>
      </c>
      <c r="F20" s="184">
        <v>66303529</v>
      </c>
      <c r="G20" s="184">
        <v>65482633</v>
      </c>
      <c r="H20" s="184">
        <v>0</v>
      </c>
      <c r="I20" s="184">
        <v>36560966</v>
      </c>
      <c r="J20" s="184">
        <v>0</v>
      </c>
      <c r="K20" s="184">
        <v>25416323</v>
      </c>
      <c r="L20" s="184">
        <v>25416323</v>
      </c>
      <c r="M20" s="184">
        <v>4326240</v>
      </c>
      <c r="N20" s="184">
        <v>3505344</v>
      </c>
      <c r="O20" s="93">
        <f t="shared" si="0"/>
        <v>0.38333288413652916</v>
      </c>
      <c r="P20" s="94"/>
      <c r="Q20" s="94"/>
      <c r="R20" s="93"/>
    </row>
    <row r="21" spans="1:18" s="99" customFormat="1" x14ac:dyDescent="0.25">
      <c r="A21" s="134" t="s">
        <v>401</v>
      </c>
      <c r="B21" s="187" t="s">
        <v>396</v>
      </c>
      <c r="C21" s="134" t="s">
        <v>81</v>
      </c>
      <c r="D21" s="134" t="s">
        <v>407</v>
      </c>
      <c r="E21" s="184">
        <v>67274292</v>
      </c>
      <c r="F21" s="184">
        <v>62903348</v>
      </c>
      <c r="G21" s="184">
        <v>62124549</v>
      </c>
      <c r="H21" s="184">
        <v>0</v>
      </c>
      <c r="I21" s="184">
        <v>34827891</v>
      </c>
      <c r="J21" s="184">
        <v>0</v>
      </c>
      <c r="K21" s="184">
        <v>24112950</v>
      </c>
      <c r="L21" s="184">
        <v>24112950</v>
      </c>
      <c r="M21" s="184">
        <v>3962507</v>
      </c>
      <c r="N21" s="184">
        <v>3183708</v>
      </c>
      <c r="O21" s="93">
        <f t="shared" si="0"/>
        <v>0.38333333227350636</v>
      </c>
      <c r="P21" s="94"/>
      <c r="Q21" s="94"/>
      <c r="R21" s="93"/>
    </row>
    <row r="22" spans="1:18" s="99" customFormat="1" x14ac:dyDescent="0.25">
      <c r="A22" s="134" t="s">
        <v>401</v>
      </c>
      <c r="B22" s="187" t="s">
        <v>396</v>
      </c>
      <c r="C22" s="134" t="s">
        <v>86</v>
      </c>
      <c r="D22" s="134" t="s">
        <v>376</v>
      </c>
      <c r="E22" s="184">
        <v>3636448</v>
      </c>
      <c r="F22" s="184">
        <v>3400181</v>
      </c>
      <c r="G22" s="184">
        <v>3358084</v>
      </c>
      <c r="H22" s="184">
        <v>0</v>
      </c>
      <c r="I22" s="184">
        <v>1733075</v>
      </c>
      <c r="J22" s="184">
        <v>0</v>
      </c>
      <c r="K22" s="184">
        <v>1303373</v>
      </c>
      <c r="L22" s="184">
        <v>1303373</v>
      </c>
      <c r="M22" s="184">
        <v>363733</v>
      </c>
      <c r="N22" s="184">
        <v>321636</v>
      </c>
      <c r="O22" s="93">
        <f t="shared" si="0"/>
        <v>0.38332459360251703</v>
      </c>
      <c r="P22" s="94"/>
      <c r="Q22" s="94"/>
      <c r="R22" s="93"/>
    </row>
    <row r="23" spans="1:18" s="99" customFormat="1" x14ac:dyDescent="0.25">
      <c r="A23" s="134" t="s">
        <v>401</v>
      </c>
      <c r="B23" s="187" t="s">
        <v>396</v>
      </c>
      <c r="C23" s="134" t="s">
        <v>89</v>
      </c>
      <c r="D23" s="134" t="s">
        <v>90</v>
      </c>
      <c r="E23" s="184">
        <v>70910741</v>
      </c>
      <c r="F23" s="184">
        <v>66303530</v>
      </c>
      <c r="G23" s="184">
        <v>65390674</v>
      </c>
      <c r="H23" s="184">
        <v>0</v>
      </c>
      <c r="I23" s="184">
        <v>39842679</v>
      </c>
      <c r="J23" s="184">
        <v>0</v>
      </c>
      <c r="K23" s="184">
        <v>25261612</v>
      </c>
      <c r="L23" s="184">
        <v>25261612</v>
      </c>
      <c r="M23" s="184">
        <v>1199239</v>
      </c>
      <c r="N23" s="184">
        <v>286383</v>
      </c>
      <c r="O23" s="93">
        <f t="shared" si="0"/>
        <v>0.38099950334469374</v>
      </c>
      <c r="P23" s="94"/>
      <c r="Q23" s="94"/>
      <c r="R23" s="93"/>
    </row>
    <row r="24" spans="1:18" s="99" customFormat="1" x14ac:dyDescent="0.25">
      <c r="A24" s="134" t="s">
        <v>401</v>
      </c>
      <c r="B24" s="187" t="s">
        <v>396</v>
      </c>
      <c r="C24" s="134" t="s">
        <v>93</v>
      </c>
      <c r="D24" s="134" t="s">
        <v>408</v>
      </c>
      <c r="E24" s="184">
        <v>38182707</v>
      </c>
      <c r="F24" s="184">
        <v>35701901</v>
      </c>
      <c r="G24" s="184">
        <v>35167921</v>
      </c>
      <c r="H24" s="184">
        <v>0</v>
      </c>
      <c r="I24" s="184">
        <v>21562640</v>
      </c>
      <c r="J24" s="184">
        <v>0</v>
      </c>
      <c r="K24" s="184">
        <v>13531220</v>
      </c>
      <c r="L24" s="184">
        <v>13531220</v>
      </c>
      <c r="M24" s="184">
        <v>608041</v>
      </c>
      <c r="N24" s="184">
        <v>74061</v>
      </c>
      <c r="O24" s="93">
        <f t="shared" si="0"/>
        <v>0.37900558852594429</v>
      </c>
      <c r="P24" s="94"/>
      <c r="Q24" s="94"/>
      <c r="R24" s="93"/>
    </row>
    <row r="25" spans="1:18" s="99" customFormat="1" x14ac:dyDescent="0.25">
      <c r="A25" s="134" t="s">
        <v>401</v>
      </c>
      <c r="B25" s="187" t="s">
        <v>396</v>
      </c>
      <c r="C25" s="134" t="s">
        <v>98</v>
      </c>
      <c r="D25" s="134" t="s">
        <v>409</v>
      </c>
      <c r="E25" s="184">
        <v>10909345</v>
      </c>
      <c r="F25" s="184">
        <v>10200543</v>
      </c>
      <c r="G25" s="184">
        <v>10074251</v>
      </c>
      <c r="H25" s="184">
        <v>0</v>
      </c>
      <c r="I25" s="184">
        <v>5999224</v>
      </c>
      <c r="J25" s="184">
        <v>0</v>
      </c>
      <c r="K25" s="184">
        <v>3910121</v>
      </c>
      <c r="L25" s="184">
        <v>3910121</v>
      </c>
      <c r="M25" s="184">
        <v>291198</v>
      </c>
      <c r="N25" s="184">
        <v>164906</v>
      </c>
      <c r="O25" s="93">
        <f t="shared" si="0"/>
        <v>0.3833247896705107</v>
      </c>
      <c r="P25" s="94"/>
      <c r="Q25" s="94"/>
      <c r="R25" s="93"/>
    </row>
    <row r="26" spans="1:18" s="99" customFormat="1" x14ac:dyDescent="0.25">
      <c r="A26" s="134" t="s">
        <v>401</v>
      </c>
      <c r="B26" s="187" t="s">
        <v>396</v>
      </c>
      <c r="C26" s="134" t="s">
        <v>103</v>
      </c>
      <c r="D26" s="134" t="s">
        <v>410</v>
      </c>
      <c r="E26" s="184">
        <v>21818689</v>
      </c>
      <c r="F26" s="184">
        <v>20401086</v>
      </c>
      <c r="G26" s="184">
        <v>20148502</v>
      </c>
      <c r="H26" s="184">
        <v>0</v>
      </c>
      <c r="I26" s="184">
        <v>12280815</v>
      </c>
      <c r="J26" s="184">
        <v>0</v>
      </c>
      <c r="K26" s="184">
        <v>7820271</v>
      </c>
      <c r="L26" s="184">
        <v>7820271</v>
      </c>
      <c r="M26" s="184">
        <v>300000</v>
      </c>
      <c r="N26" s="184">
        <v>47416</v>
      </c>
      <c r="O26" s="93">
        <f t="shared" si="0"/>
        <v>0.38332621116346455</v>
      </c>
      <c r="P26" s="94"/>
      <c r="Q26" s="94"/>
      <c r="R26" s="93"/>
    </row>
    <row r="27" spans="1:18" s="98" customFormat="1" x14ac:dyDescent="0.25">
      <c r="A27" s="133" t="s">
        <v>401</v>
      </c>
      <c r="B27" s="186" t="s">
        <v>396</v>
      </c>
      <c r="C27" s="133" t="s">
        <v>108</v>
      </c>
      <c r="D27" s="133" t="s">
        <v>109</v>
      </c>
      <c r="E27" s="183">
        <v>580700000</v>
      </c>
      <c r="F27" s="183">
        <v>518531855</v>
      </c>
      <c r="G27" s="183">
        <v>351678981</v>
      </c>
      <c r="H27" s="183">
        <v>114466391.09</v>
      </c>
      <c r="I27" s="183">
        <v>144814278.93000001</v>
      </c>
      <c r="J27" s="183">
        <v>5599393.4400000004</v>
      </c>
      <c r="K27" s="183">
        <v>40145695.369999997</v>
      </c>
      <c r="L27" s="183">
        <v>39774010.979999997</v>
      </c>
      <c r="M27" s="183">
        <v>213506096.16999999</v>
      </c>
      <c r="N27" s="183">
        <v>46653222.170000002</v>
      </c>
      <c r="O27" s="93">
        <f t="shared" si="0"/>
        <v>7.7421849753087968E-2</v>
      </c>
      <c r="P27" s="28">
        <f>+F27</f>
        <v>518531855</v>
      </c>
      <c r="Q27" s="28">
        <f>+K27</f>
        <v>40145695.369999997</v>
      </c>
      <c r="R27" s="97">
        <f>+Q27/P27</f>
        <v>7.7421849753087968E-2</v>
      </c>
    </row>
    <row r="28" spans="1:18" s="99" customFormat="1" x14ac:dyDescent="0.25">
      <c r="A28" s="134" t="s">
        <v>401</v>
      </c>
      <c r="B28" s="187" t="s">
        <v>396</v>
      </c>
      <c r="C28" s="134" t="s">
        <v>110</v>
      </c>
      <c r="D28" s="134" t="s">
        <v>111</v>
      </c>
      <c r="E28" s="184">
        <v>6925000</v>
      </c>
      <c r="F28" s="184">
        <v>6925000</v>
      </c>
      <c r="G28" s="184">
        <v>3462500</v>
      </c>
      <c r="H28" s="184">
        <v>0</v>
      </c>
      <c r="I28" s="184">
        <v>2267534.84</v>
      </c>
      <c r="J28" s="184">
        <v>0</v>
      </c>
      <c r="K28" s="184">
        <v>1133767.42</v>
      </c>
      <c r="L28" s="184">
        <v>1133767.42</v>
      </c>
      <c r="M28" s="184">
        <v>3523697.74</v>
      </c>
      <c r="N28" s="184">
        <v>61197.74</v>
      </c>
      <c r="O28" s="93">
        <f t="shared" si="0"/>
        <v>0.16372092707581226</v>
      </c>
      <c r="P28" s="94">
        <f>+F28</f>
        <v>6925000</v>
      </c>
      <c r="Q28" s="94">
        <f>+K28</f>
        <v>1133767.42</v>
      </c>
      <c r="R28" s="93">
        <f>+Q28/P28</f>
        <v>0.16372092707581226</v>
      </c>
    </row>
    <row r="29" spans="1:18" s="98" customFormat="1" x14ac:dyDescent="0.25">
      <c r="A29" s="134" t="s">
        <v>401</v>
      </c>
      <c r="B29" s="187" t="s">
        <v>396</v>
      </c>
      <c r="C29" s="134" t="s">
        <v>112</v>
      </c>
      <c r="D29" s="134" t="s">
        <v>113</v>
      </c>
      <c r="E29" s="184">
        <v>6925000</v>
      </c>
      <c r="F29" s="184">
        <v>6925000</v>
      </c>
      <c r="G29" s="184">
        <v>3462500</v>
      </c>
      <c r="H29" s="184">
        <v>0</v>
      </c>
      <c r="I29" s="184">
        <v>2267534.84</v>
      </c>
      <c r="J29" s="184">
        <v>0</v>
      </c>
      <c r="K29" s="184">
        <v>1133767.42</v>
      </c>
      <c r="L29" s="184">
        <v>1133767.42</v>
      </c>
      <c r="M29" s="184">
        <v>3523697.74</v>
      </c>
      <c r="N29" s="184">
        <v>61197.74</v>
      </c>
      <c r="O29" s="93">
        <f t="shared" si="0"/>
        <v>0.16372092707581226</v>
      </c>
      <c r="P29" s="94">
        <f t="shared" ref="P29:P70" si="1">+F29</f>
        <v>6925000</v>
      </c>
      <c r="Q29" s="94">
        <f t="shared" ref="Q29:Q58" si="2">+K29</f>
        <v>1133767.42</v>
      </c>
      <c r="R29" s="93">
        <f t="shared" ref="R29:R70" si="3">+Q29/P29</f>
        <v>0.16372092707581226</v>
      </c>
    </row>
    <row r="30" spans="1:18" s="99" customFormat="1" x14ac:dyDescent="0.25">
      <c r="A30" s="134" t="s">
        <v>401</v>
      </c>
      <c r="B30" s="187" t="s">
        <v>396</v>
      </c>
      <c r="C30" s="134" t="s">
        <v>120</v>
      </c>
      <c r="D30" s="134" t="s">
        <v>121</v>
      </c>
      <c r="E30" s="184">
        <v>18430200</v>
      </c>
      <c r="F30" s="184">
        <v>18178200</v>
      </c>
      <c r="G30" s="184">
        <v>8900100</v>
      </c>
      <c r="H30" s="184">
        <v>0</v>
      </c>
      <c r="I30" s="184">
        <v>4588481.2699999996</v>
      </c>
      <c r="J30" s="184">
        <v>0</v>
      </c>
      <c r="K30" s="184">
        <v>4311618.7300000004</v>
      </c>
      <c r="L30" s="184">
        <v>4280942.38</v>
      </c>
      <c r="M30" s="184">
        <v>9278100</v>
      </c>
      <c r="N30" s="184">
        <v>0</v>
      </c>
      <c r="O30" s="93">
        <f t="shared" si="0"/>
        <v>0.23718623020981178</v>
      </c>
      <c r="P30" s="94">
        <f t="shared" si="1"/>
        <v>18178200</v>
      </c>
      <c r="Q30" s="94">
        <f t="shared" si="2"/>
        <v>4311618.7300000004</v>
      </c>
      <c r="R30" s="93">
        <f t="shared" si="3"/>
        <v>0.23718623020981178</v>
      </c>
    </row>
    <row r="31" spans="1:18" s="99" customFormat="1" x14ac:dyDescent="0.25">
      <c r="A31" s="134" t="s">
        <v>401</v>
      </c>
      <c r="B31" s="187" t="s">
        <v>396</v>
      </c>
      <c r="C31" s="134" t="s">
        <v>122</v>
      </c>
      <c r="D31" s="134" t="s">
        <v>123</v>
      </c>
      <c r="E31" s="184">
        <v>2752200</v>
      </c>
      <c r="F31" s="184">
        <v>2752200</v>
      </c>
      <c r="G31" s="184">
        <v>1376100</v>
      </c>
      <c r="H31" s="184">
        <v>0</v>
      </c>
      <c r="I31" s="184">
        <v>1052648.95</v>
      </c>
      <c r="J31" s="184">
        <v>0</v>
      </c>
      <c r="K31" s="184">
        <v>323451.05</v>
      </c>
      <c r="L31" s="184">
        <v>292774.7</v>
      </c>
      <c r="M31" s="184">
        <v>1376100</v>
      </c>
      <c r="N31" s="184">
        <v>0</v>
      </c>
      <c r="O31" s="93">
        <f t="shared" si="0"/>
        <v>0.1175245440011627</v>
      </c>
      <c r="P31" s="94">
        <f t="shared" si="1"/>
        <v>2752200</v>
      </c>
      <c r="Q31" s="94">
        <f t="shared" si="2"/>
        <v>323451.05</v>
      </c>
      <c r="R31" s="93">
        <f t="shared" si="3"/>
        <v>0.1175245440011627</v>
      </c>
    </row>
    <row r="32" spans="1:18" s="99" customFormat="1" x14ac:dyDescent="0.25">
      <c r="A32" s="134" t="s">
        <v>401</v>
      </c>
      <c r="B32" s="187" t="s">
        <v>396</v>
      </c>
      <c r="C32" s="134" t="s">
        <v>124</v>
      </c>
      <c r="D32" s="134" t="s">
        <v>125</v>
      </c>
      <c r="E32" s="184">
        <v>8052000</v>
      </c>
      <c r="F32" s="184">
        <v>8052000</v>
      </c>
      <c r="G32" s="184">
        <v>4026000</v>
      </c>
      <c r="H32" s="184">
        <v>0</v>
      </c>
      <c r="I32" s="184">
        <v>1647617</v>
      </c>
      <c r="J32" s="184">
        <v>0</v>
      </c>
      <c r="K32" s="184">
        <v>2378383</v>
      </c>
      <c r="L32" s="184">
        <v>2378383</v>
      </c>
      <c r="M32" s="184">
        <v>4026000</v>
      </c>
      <c r="N32" s="184">
        <v>0</v>
      </c>
      <c r="O32" s="93">
        <f t="shared" si="0"/>
        <v>0.29537791852955786</v>
      </c>
      <c r="P32" s="94">
        <f t="shared" si="1"/>
        <v>8052000</v>
      </c>
      <c r="Q32" s="94">
        <f t="shared" si="2"/>
        <v>2378383</v>
      </c>
      <c r="R32" s="93">
        <f t="shared" si="3"/>
        <v>0.29537791852955786</v>
      </c>
    </row>
    <row r="33" spans="1:18" s="98" customFormat="1" x14ac:dyDescent="0.25">
      <c r="A33" s="134" t="s">
        <v>401</v>
      </c>
      <c r="B33" s="187" t="s">
        <v>396</v>
      </c>
      <c r="C33" s="134" t="s">
        <v>126</v>
      </c>
      <c r="D33" s="134" t="s">
        <v>127</v>
      </c>
      <c r="E33" s="184">
        <v>252000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93">
        <v>0</v>
      </c>
      <c r="P33" s="94">
        <f t="shared" si="1"/>
        <v>0</v>
      </c>
      <c r="Q33" s="94">
        <f t="shared" si="2"/>
        <v>0</v>
      </c>
      <c r="R33" s="93">
        <v>0</v>
      </c>
    </row>
    <row r="34" spans="1:18" s="99" customFormat="1" x14ac:dyDescent="0.25">
      <c r="A34" s="134" t="s">
        <v>401</v>
      </c>
      <c r="B34" s="187" t="s">
        <v>396</v>
      </c>
      <c r="C34" s="134" t="s">
        <v>128</v>
      </c>
      <c r="D34" s="134" t="s">
        <v>129</v>
      </c>
      <c r="E34" s="184">
        <v>6996000</v>
      </c>
      <c r="F34" s="184">
        <v>6996000</v>
      </c>
      <c r="G34" s="184">
        <v>3498000</v>
      </c>
      <c r="H34" s="184">
        <v>0</v>
      </c>
      <c r="I34" s="184">
        <v>1888215.32</v>
      </c>
      <c r="J34" s="184">
        <v>0</v>
      </c>
      <c r="K34" s="184">
        <v>1609784.68</v>
      </c>
      <c r="L34" s="184">
        <v>1609784.68</v>
      </c>
      <c r="M34" s="184">
        <v>3498000</v>
      </c>
      <c r="N34" s="184">
        <v>0</v>
      </c>
      <c r="O34" s="93">
        <f t="shared" si="0"/>
        <v>0.2301007261292167</v>
      </c>
      <c r="P34" s="94">
        <f t="shared" si="1"/>
        <v>6996000</v>
      </c>
      <c r="Q34" s="94">
        <f t="shared" si="2"/>
        <v>1609784.68</v>
      </c>
      <c r="R34" s="93">
        <f t="shared" si="3"/>
        <v>0.2301007261292167</v>
      </c>
    </row>
    <row r="35" spans="1:18" s="99" customFormat="1" x14ac:dyDescent="0.25">
      <c r="A35" s="134" t="s">
        <v>401</v>
      </c>
      <c r="B35" s="187" t="s">
        <v>396</v>
      </c>
      <c r="C35" s="134" t="s">
        <v>130</v>
      </c>
      <c r="D35" s="134" t="s">
        <v>131</v>
      </c>
      <c r="E35" s="184">
        <v>378000</v>
      </c>
      <c r="F35" s="184">
        <v>378000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378000</v>
      </c>
      <c r="N35" s="184">
        <v>0</v>
      </c>
      <c r="O35" s="93">
        <f t="shared" si="0"/>
        <v>0</v>
      </c>
      <c r="P35" s="94">
        <f t="shared" si="1"/>
        <v>378000</v>
      </c>
      <c r="Q35" s="94">
        <f t="shared" si="2"/>
        <v>0</v>
      </c>
      <c r="R35" s="93">
        <f t="shared" si="3"/>
        <v>0</v>
      </c>
    </row>
    <row r="36" spans="1:18" s="99" customFormat="1" x14ac:dyDescent="0.25">
      <c r="A36" s="134" t="s">
        <v>401</v>
      </c>
      <c r="B36" s="187" t="s">
        <v>396</v>
      </c>
      <c r="C36" s="134" t="s">
        <v>132</v>
      </c>
      <c r="D36" s="134" t="s">
        <v>133</v>
      </c>
      <c r="E36" s="184">
        <v>1350000</v>
      </c>
      <c r="F36" s="184">
        <v>850000</v>
      </c>
      <c r="G36" s="184">
        <v>500000</v>
      </c>
      <c r="H36" s="184">
        <v>0</v>
      </c>
      <c r="I36" s="184">
        <v>500000</v>
      </c>
      <c r="J36" s="184">
        <v>0</v>
      </c>
      <c r="K36" s="184">
        <v>0</v>
      </c>
      <c r="L36" s="184">
        <v>0</v>
      </c>
      <c r="M36" s="184">
        <v>350000</v>
      </c>
      <c r="N36" s="184">
        <v>0</v>
      </c>
      <c r="O36" s="93">
        <f t="shared" si="0"/>
        <v>0</v>
      </c>
      <c r="P36" s="94">
        <f t="shared" si="1"/>
        <v>850000</v>
      </c>
      <c r="Q36" s="94">
        <f t="shared" si="2"/>
        <v>0</v>
      </c>
      <c r="R36" s="93">
        <f t="shared" si="3"/>
        <v>0</v>
      </c>
    </row>
    <row r="37" spans="1:18" s="99" customFormat="1" x14ac:dyDescent="0.25">
      <c r="A37" s="134" t="s">
        <v>401</v>
      </c>
      <c r="B37" s="187" t="s">
        <v>396</v>
      </c>
      <c r="C37" s="134" t="s">
        <v>134</v>
      </c>
      <c r="D37" s="134" t="s">
        <v>135</v>
      </c>
      <c r="E37" s="184">
        <v>1000000</v>
      </c>
      <c r="F37" s="184">
        <v>500000</v>
      </c>
      <c r="G37" s="184">
        <v>500000</v>
      </c>
      <c r="H37" s="184">
        <v>0</v>
      </c>
      <c r="I37" s="184">
        <v>500000</v>
      </c>
      <c r="J37" s="184">
        <v>0</v>
      </c>
      <c r="K37" s="184">
        <v>0</v>
      </c>
      <c r="L37" s="184">
        <v>0</v>
      </c>
      <c r="M37" s="184">
        <v>0</v>
      </c>
      <c r="N37" s="184">
        <v>0</v>
      </c>
      <c r="O37" s="93">
        <v>0</v>
      </c>
      <c r="P37" s="94">
        <f t="shared" si="1"/>
        <v>500000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401</v>
      </c>
      <c r="B38" s="187" t="s">
        <v>396</v>
      </c>
      <c r="C38" s="134" t="s">
        <v>144</v>
      </c>
      <c r="D38" s="134" t="s">
        <v>145</v>
      </c>
      <c r="E38" s="184">
        <v>350000</v>
      </c>
      <c r="F38" s="184">
        <v>350000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350000</v>
      </c>
      <c r="N38" s="184">
        <v>0</v>
      </c>
      <c r="O38" s="93">
        <f t="shared" si="0"/>
        <v>0</v>
      </c>
      <c r="P38" s="94">
        <f t="shared" si="1"/>
        <v>350000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401</v>
      </c>
      <c r="B39" s="187" t="s">
        <v>396</v>
      </c>
      <c r="C39" s="134" t="s">
        <v>146</v>
      </c>
      <c r="D39" s="134" t="s">
        <v>147</v>
      </c>
      <c r="E39" s="184">
        <v>467994800</v>
      </c>
      <c r="F39" s="184">
        <v>430326655</v>
      </c>
      <c r="G39" s="184">
        <v>306816381</v>
      </c>
      <c r="H39" s="184">
        <v>114466391.09</v>
      </c>
      <c r="I39" s="184">
        <v>119139202.51000001</v>
      </c>
      <c r="J39" s="184">
        <v>5599393.4400000004</v>
      </c>
      <c r="K39" s="184">
        <v>28995140.100000001</v>
      </c>
      <c r="L39" s="184">
        <v>28995140.100000001</v>
      </c>
      <c r="M39" s="184">
        <v>162126527.86000001</v>
      </c>
      <c r="N39" s="184">
        <v>38616253.859999999</v>
      </c>
      <c r="O39" s="93">
        <f t="shared" si="0"/>
        <v>6.7379372769739307E-2</v>
      </c>
      <c r="P39" s="94">
        <f t="shared" si="1"/>
        <v>430326655</v>
      </c>
      <c r="Q39" s="94">
        <f t="shared" si="2"/>
        <v>28995140.100000001</v>
      </c>
      <c r="R39" s="93">
        <f t="shared" si="3"/>
        <v>6.7379372769739307E-2</v>
      </c>
    </row>
    <row r="40" spans="1:18" s="99" customFormat="1" x14ac:dyDescent="0.25">
      <c r="A40" s="134" t="s">
        <v>401</v>
      </c>
      <c r="B40" s="187" t="s">
        <v>396</v>
      </c>
      <c r="C40" s="134" t="s">
        <v>151</v>
      </c>
      <c r="D40" s="134" t="s">
        <v>152</v>
      </c>
      <c r="E40" s="184">
        <v>30000000</v>
      </c>
      <c r="F40" s="184">
        <v>50000000</v>
      </c>
      <c r="G40" s="184">
        <v>43377440</v>
      </c>
      <c r="H40" s="184">
        <v>18250000</v>
      </c>
      <c r="I40" s="184">
        <v>12000000</v>
      </c>
      <c r="J40" s="184">
        <v>0</v>
      </c>
      <c r="K40" s="184">
        <v>10712400</v>
      </c>
      <c r="L40" s="184">
        <v>10712400</v>
      </c>
      <c r="M40" s="184">
        <v>9037600</v>
      </c>
      <c r="N40" s="184">
        <v>2415040</v>
      </c>
      <c r="O40" s="93">
        <f t="shared" si="0"/>
        <v>0.21424799999999999</v>
      </c>
      <c r="P40" s="94">
        <f t="shared" si="1"/>
        <v>50000000</v>
      </c>
      <c r="Q40" s="94">
        <f t="shared" si="2"/>
        <v>10712400</v>
      </c>
      <c r="R40" s="93">
        <f t="shared" si="3"/>
        <v>0.21424799999999999</v>
      </c>
    </row>
    <row r="41" spans="1:18" s="99" customFormat="1" x14ac:dyDescent="0.25">
      <c r="A41" s="134" t="s">
        <v>401</v>
      </c>
      <c r="B41" s="187" t="s">
        <v>396</v>
      </c>
      <c r="C41" s="134" t="s">
        <v>154</v>
      </c>
      <c r="D41" s="134" t="s">
        <v>155</v>
      </c>
      <c r="E41" s="184">
        <v>86822000</v>
      </c>
      <c r="F41" s="184">
        <v>86822000</v>
      </c>
      <c r="G41" s="184">
        <v>86822000</v>
      </c>
      <c r="H41" s="184">
        <v>0</v>
      </c>
      <c r="I41" s="184">
        <v>49334288.100000001</v>
      </c>
      <c r="J41" s="184">
        <v>3199393.44</v>
      </c>
      <c r="K41" s="184">
        <v>18282740.100000001</v>
      </c>
      <c r="L41" s="184">
        <v>18282740.100000001</v>
      </c>
      <c r="M41" s="184">
        <v>16005578.359999999</v>
      </c>
      <c r="N41" s="184">
        <v>16005578.359999999</v>
      </c>
      <c r="O41" s="93">
        <f t="shared" si="0"/>
        <v>0.21057727419317687</v>
      </c>
      <c r="P41" s="94">
        <f t="shared" si="1"/>
        <v>86822000</v>
      </c>
      <c r="Q41" s="94">
        <f t="shared" si="2"/>
        <v>18282740.100000001</v>
      </c>
      <c r="R41" s="93">
        <f t="shared" si="3"/>
        <v>0.21057727419317687</v>
      </c>
    </row>
    <row r="42" spans="1:18" s="99" customFormat="1" x14ac:dyDescent="0.25">
      <c r="A42" s="134" t="s">
        <v>401</v>
      </c>
      <c r="B42" s="187" t="s">
        <v>396</v>
      </c>
      <c r="C42" s="134" t="s">
        <v>156</v>
      </c>
      <c r="D42" s="134" t="s">
        <v>157</v>
      </c>
      <c r="E42" s="184">
        <v>351172800</v>
      </c>
      <c r="F42" s="184">
        <v>293504655</v>
      </c>
      <c r="G42" s="184">
        <v>176616941</v>
      </c>
      <c r="H42" s="184">
        <v>96216391.090000004</v>
      </c>
      <c r="I42" s="184">
        <v>57804914.409999996</v>
      </c>
      <c r="J42" s="184">
        <v>2400000</v>
      </c>
      <c r="K42" s="184">
        <v>0</v>
      </c>
      <c r="L42" s="184">
        <v>0</v>
      </c>
      <c r="M42" s="184">
        <v>137083349.5</v>
      </c>
      <c r="N42" s="184">
        <v>20195635.5</v>
      </c>
      <c r="O42" s="93">
        <f t="shared" si="0"/>
        <v>0</v>
      </c>
      <c r="P42" s="94">
        <f t="shared" si="1"/>
        <v>293504655</v>
      </c>
      <c r="Q42" s="94">
        <f t="shared" si="2"/>
        <v>0</v>
      </c>
      <c r="R42" s="93">
        <f t="shared" si="3"/>
        <v>0</v>
      </c>
    </row>
    <row r="43" spans="1:18" s="99" customFormat="1" x14ac:dyDescent="0.25">
      <c r="A43" s="134" t="s">
        <v>401</v>
      </c>
      <c r="B43" s="187" t="s">
        <v>396</v>
      </c>
      <c r="C43" s="134" t="s">
        <v>158</v>
      </c>
      <c r="D43" s="134" t="s">
        <v>159</v>
      </c>
      <c r="E43" s="184">
        <v>38500000</v>
      </c>
      <c r="F43" s="184">
        <v>31752000</v>
      </c>
      <c r="G43" s="184">
        <v>10000000</v>
      </c>
      <c r="H43" s="184">
        <v>0</v>
      </c>
      <c r="I43" s="184">
        <v>2198534.91</v>
      </c>
      <c r="J43" s="184">
        <v>0</v>
      </c>
      <c r="K43" s="184">
        <v>4832565.09</v>
      </c>
      <c r="L43" s="184">
        <v>4832565.09</v>
      </c>
      <c r="M43" s="184">
        <v>24720900</v>
      </c>
      <c r="N43" s="184">
        <v>2968900</v>
      </c>
      <c r="O43" s="93">
        <f t="shared" si="0"/>
        <v>0.15219718726379441</v>
      </c>
      <c r="P43" s="94">
        <f t="shared" si="1"/>
        <v>31752000</v>
      </c>
      <c r="Q43" s="94">
        <f t="shared" si="2"/>
        <v>4832565.09</v>
      </c>
      <c r="R43" s="93">
        <f t="shared" si="3"/>
        <v>0.15219718726379441</v>
      </c>
    </row>
    <row r="44" spans="1:18" s="99" customFormat="1" x14ac:dyDescent="0.25">
      <c r="A44" s="134" t="s">
        <v>401</v>
      </c>
      <c r="B44" s="187" t="s">
        <v>396</v>
      </c>
      <c r="C44" s="134" t="s">
        <v>160</v>
      </c>
      <c r="D44" s="134" t="s">
        <v>161</v>
      </c>
      <c r="E44" s="184">
        <v>3000000</v>
      </c>
      <c r="F44" s="184">
        <v>3252000</v>
      </c>
      <c r="G44" s="184">
        <v>1500000</v>
      </c>
      <c r="H44" s="184">
        <v>0</v>
      </c>
      <c r="I44" s="184">
        <v>424634.91</v>
      </c>
      <c r="J44" s="184">
        <v>0</v>
      </c>
      <c r="K44" s="184">
        <v>283665.09000000003</v>
      </c>
      <c r="L44" s="184">
        <v>283665.09000000003</v>
      </c>
      <c r="M44" s="184">
        <v>2543700</v>
      </c>
      <c r="N44" s="184">
        <v>791700</v>
      </c>
      <c r="O44" s="93">
        <f t="shared" si="0"/>
        <v>8.7227887453874553E-2</v>
      </c>
      <c r="P44" s="94">
        <f t="shared" si="1"/>
        <v>3252000</v>
      </c>
      <c r="Q44" s="94">
        <f t="shared" si="2"/>
        <v>283665.09000000003</v>
      </c>
      <c r="R44" s="93">
        <f t="shared" si="3"/>
        <v>8.7227887453874553E-2</v>
      </c>
    </row>
    <row r="45" spans="1:18" s="99" customFormat="1" x14ac:dyDescent="0.25">
      <c r="A45" s="134" t="s">
        <v>401</v>
      </c>
      <c r="B45" s="187" t="s">
        <v>396</v>
      </c>
      <c r="C45" s="134" t="s">
        <v>162</v>
      </c>
      <c r="D45" s="134" t="s">
        <v>163</v>
      </c>
      <c r="E45" s="184">
        <v>34000000</v>
      </c>
      <c r="F45" s="184">
        <v>27000000</v>
      </c>
      <c r="G45" s="184">
        <v>8500000</v>
      </c>
      <c r="H45" s="184">
        <v>0</v>
      </c>
      <c r="I45" s="184">
        <v>1773900</v>
      </c>
      <c r="J45" s="184">
        <v>0</v>
      </c>
      <c r="K45" s="184">
        <v>4548900</v>
      </c>
      <c r="L45" s="184">
        <v>4548900</v>
      </c>
      <c r="M45" s="184">
        <v>20677200</v>
      </c>
      <c r="N45" s="184">
        <v>2177200</v>
      </c>
      <c r="O45" s="93">
        <f t="shared" si="0"/>
        <v>0.16847777777777778</v>
      </c>
      <c r="P45" s="94">
        <f t="shared" si="1"/>
        <v>27000000</v>
      </c>
      <c r="Q45" s="94">
        <f t="shared" si="2"/>
        <v>4548900</v>
      </c>
      <c r="R45" s="93">
        <f t="shared" si="3"/>
        <v>0.16847777777777778</v>
      </c>
    </row>
    <row r="46" spans="1:18" s="99" customFormat="1" x14ac:dyDescent="0.25">
      <c r="A46" s="134" t="s">
        <v>401</v>
      </c>
      <c r="B46" s="187" t="s">
        <v>396</v>
      </c>
      <c r="C46" s="134" t="s">
        <v>164</v>
      </c>
      <c r="D46" s="134" t="s">
        <v>165</v>
      </c>
      <c r="E46" s="184">
        <v>1000000</v>
      </c>
      <c r="F46" s="184">
        <v>1000000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1000000</v>
      </c>
      <c r="N46" s="184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401</v>
      </c>
      <c r="B47" s="187" t="s">
        <v>396</v>
      </c>
      <c r="C47" s="134" t="s">
        <v>166</v>
      </c>
      <c r="D47" s="134" t="s">
        <v>167</v>
      </c>
      <c r="E47" s="184">
        <v>500000</v>
      </c>
      <c r="F47" s="184">
        <v>500000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500000</v>
      </c>
      <c r="N47" s="184">
        <v>0</v>
      </c>
      <c r="O47" s="93">
        <f t="shared" si="0"/>
        <v>0</v>
      </c>
      <c r="P47" s="94">
        <f t="shared" si="1"/>
        <v>500000</v>
      </c>
      <c r="Q47" s="94">
        <f t="shared" si="2"/>
        <v>0</v>
      </c>
      <c r="R47" s="93">
        <f t="shared" si="3"/>
        <v>0</v>
      </c>
    </row>
    <row r="48" spans="1:18" s="99" customFormat="1" x14ac:dyDescent="0.25">
      <c r="A48" s="134" t="s">
        <v>401</v>
      </c>
      <c r="B48" s="187" t="s">
        <v>396</v>
      </c>
      <c r="C48" s="134" t="s">
        <v>168</v>
      </c>
      <c r="D48" s="134" t="s">
        <v>169</v>
      </c>
      <c r="E48" s="184">
        <v>30000000</v>
      </c>
      <c r="F48" s="184">
        <v>15000000</v>
      </c>
      <c r="G48" s="184">
        <v>12000000</v>
      </c>
      <c r="H48" s="184">
        <v>0</v>
      </c>
      <c r="I48" s="184">
        <v>11028545.48</v>
      </c>
      <c r="J48" s="184">
        <v>0</v>
      </c>
      <c r="K48" s="184">
        <v>0</v>
      </c>
      <c r="L48" s="184">
        <v>0</v>
      </c>
      <c r="M48" s="184">
        <v>3971454.52</v>
      </c>
      <c r="N48" s="184">
        <v>971454.52</v>
      </c>
      <c r="O48" s="93">
        <f t="shared" si="0"/>
        <v>0</v>
      </c>
      <c r="P48" s="94">
        <f t="shared" si="1"/>
        <v>15000000</v>
      </c>
      <c r="Q48" s="94">
        <f t="shared" si="2"/>
        <v>0</v>
      </c>
      <c r="R48" s="93">
        <f t="shared" si="3"/>
        <v>0</v>
      </c>
    </row>
    <row r="49" spans="1:19" s="99" customFormat="1" x14ac:dyDescent="0.25">
      <c r="A49" s="134" t="s">
        <v>401</v>
      </c>
      <c r="B49" s="187" t="s">
        <v>396</v>
      </c>
      <c r="C49" s="134" t="s">
        <v>170</v>
      </c>
      <c r="D49" s="134" t="s">
        <v>171</v>
      </c>
      <c r="E49" s="184">
        <v>30000000</v>
      </c>
      <c r="F49" s="184">
        <v>15000000</v>
      </c>
      <c r="G49" s="184">
        <v>12000000</v>
      </c>
      <c r="H49" s="184">
        <v>0</v>
      </c>
      <c r="I49" s="184">
        <v>11028545.48</v>
      </c>
      <c r="J49" s="184">
        <v>0</v>
      </c>
      <c r="K49" s="184">
        <v>0</v>
      </c>
      <c r="L49" s="184">
        <v>0</v>
      </c>
      <c r="M49" s="184">
        <v>3971454.52</v>
      </c>
      <c r="N49" s="184">
        <v>971454.52</v>
      </c>
      <c r="O49" s="93">
        <f t="shared" si="0"/>
        <v>0</v>
      </c>
      <c r="P49" s="94">
        <f t="shared" si="1"/>
        <v>15000000</v>
      </c>
      <c r="Q49" s="94">
        <f t="shared" si="2"/>
        <v>0</v>
      </c>
      <c r="R49" s="93">
        <f t="shared" si="3"/>
        <v>0</v>
      </c>
    </row>
    <row r="50" spans="1:19" s="99" customFormat="1" x14ac:dyDescent="0.25">
      <c r="A50" s="134" t="s">
        <v>401</v>
      </c>
      <c r="B50" s="187" t="s">
        <v>396</v>
      </c>
      <c r="C50" s="134" t="s">
        <v>172</v>
      </c>
      <c r="D50" s="134" t="s">
        <v>173</v>
      </c>
      <c r="E50" s="184">
        <v>2000000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93">
        <v>0</v>
      </c>
      <c r="P50" s="94">
        <f t="shared" si="1"/>
        <v>0</v>
      </c>
      <c r="Q50" s="94">
        <f t="shared" si="2"/>
        <v>0</v>
      </c>
      <c r="R50" s="93">
        <v>0</v>
      </c>
    </row>
    <row r="51" spans="1:19" s="99" customFormat="1" x14ac:dyDescent="0.25">
      <c r="A51" s="134" t="s">
        <v>401</v>
      </c>
      <c r="B51" s="187" t="s">
        <v>396</v>
      </c>
      <c r="C51" s="134" t="s">
        <v>174</v>
      </c>
      <c r="D51" s="134" t="s">
        <v>175</v>
      </c>
      <c r="E51" s="184">
        <v>1000000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93">
        <v>0</v>
      </c>
      <c r="P51" s="94">
        <f t="shared" si="1"/>
        <v>0</v>
      </c>
      <c r="Q51" s="94">
        <f t="shared" si="2"/>
        <v>0</v>
      </c>
      <c r="R51" s="93">
        <v>0</v>
      </c>
    </row>
    <row r="52" spans="1:19" s="99" customFormat="1" x14ac:dyDescent="0.25">
      <c r="A52" s="134" t="s">
        <v>401</v>
      </c>
      <c r="B52" s="187" t="s">
        <v>396</v>
      </c>
      <c r="C52" s="134" t="s">
        <v>176</v>
      </c>
      <c r="D52" s="134" t="s">
        <v>177</v>
      </c>
      <c r="E52" s="184">
        <v>1000000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93">
        <v>0</v>
      </c>
      <c r="P52" s="94">
        <f t="shared" si="1"/>
        <v>0</v>
      </c>
      <c r="Q52" s="94">
        <f t="shared" si="2"/>
        <v>0</v>
      </c>
      <c r="R52" s="93">
        <v>0</v>
      </c>
    </row>
    <row r="53" spans="1:19" s="99" customFormat="1" x14ac:dyDescent="0.25">
      <c r="A53" s="134" t="s">
        <v>401</v>
      </c>
      <c r="B53" s="187" t="s">
        <v>396</v>
      </c>
      <c r="C53" s="134" t="s">
        <v>180</v>
      </c>
      <c r="D53" s="134" t="s">
        <v>181</v>
      </c>
      <c r="E53" s="184">
        <v>15000000</v>
      </c>
      <c r="F53" s="184">
        <v>15000000</v>
      </c>
      <c r="G53" s="184">
        <v>9500000</v>
      </c>
      <c r="H53" s="184">
        <v>0</v>
      </c>
      <c r="I53" s="184">
        <v>5091979.92</v>
      </c>
      <c r="J53" s="184">
        <v>0</v>
      </c>
      <c r="K53" s="184">
        <v>471169.03</v>
      </c>
      <c r="L53" s="184">
        <v>130160.99</v>
      </c>
      <c r="M53" s="184">
        <v>9436851.0500000007</v>
      </c>
      <c r="N53" s="184">
        <v>3936851.05</v>
      </c>
      <c r="O53" s="93">
        <f t="shared" si="0"/>
        <v>3.1411268666666665E-2</v>
      </c>
      <c r="P53" s="94">
        <f t="shared" si="1"/>
        <v>15000000</v>
      </c>
      <c r="Q53" s="94">
        <f t="shared" si="2"/>
        <v>471169.03</v>
      </c>
      <c r="R53" s="93">
        <f t="shared" si="3"/>
        <v>3.1411268666666665E-2</v>
      </c>
    </row>
    <row r="54" spans="1:19" s="99" customFormat="1" x14ac:dyDescent="0.25">
      <c r="A54" s="134" t="s">
        <v>401</v>
      </c>
      <c r="B54" s="187" t="s">
        <v>396</v>
      </c>
      <c r="C54" s="134" t="s">
        <v>182</v>
      </c>
      <c r="D54" s="134" t="s">
        <v>183</v>
      </c>
      <c r="E54" s="184">
        <v>7000000</v>
      </c>
      <c r="F54" s="184">
        <v>7000000</v>
      </c>
      <c r="G54" s="184">
        <v>3500000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7000000</v>
      </c>
      <c r="N54" s="184">
        <v>3500000</v>
      </c>
      <c r="O54" s="93">
        <f t="shared" si="0"/>
        <v>0</v>
      </c>
      <c r="P54" s="94">
        <f t="shared" si="1"/>
        <v>7000000</v>
      </c>
      <c r="Q54" s="94">
        <f t="shared" si="2"/>
        <v>0</v>
      </c>
      <c r="R54" s="93">
        <f t="shared" si="3"/>
        <v>0</v>
      </c>
    </row>
    <row r="55" spans="1:19" s="99" customFormat="1" x14ac:dyDescent="0.25">
      <c r="A55" s="134" t="s">
        <v>401</v>
      </c>
      <c r="B55" s="187" t="s">
        <v>396</v>
      </c>
      <c r="C55" s="134" t="s">
        <v>186</v>
      </c>
      <c r="D55" s="134" t="s">
        <v>187</v>
      </c>
      <c r="E55" s="184">
        <v>6000000</v>
      </c>
      <c r="F55" s="184">
        <v>6000000</v>
      </c>
      <c r="G55" s="184">
        <v>6000000</v>
      </c>
      <c r="H55" s="184">
        <v>0</v>
      </c>
      <c r="I55" s="184">
        <v>5091979.92</v>
      </c>
      <c r="J55" s="184">
        <v>0</v>
      </c>
      <c r="K55" s="184">
        <v>471169.03</v>
      </c>
      <c r="L55" s="184">
        <v>130160.99</v>
      </c>
      <c r="M55" s="184">
        <v>436851.05</v>
      </c>
      <c r="N55" s="184">
        <v>436851.05</v>
      </c>
      <c r="O55" s="93">
        <f t="shared" si="0"/>
        <v>7.8528171666666674E-2</v>
      </c>
      <c r="P55" s="94">
        <f t="shared" si="1"/>
        <v>6000000</v>
      </c>
      <c r="Q55" s="94">
        <f t="shared" si="2"/>
        <v>471169.03</v>
      </c>
      <c r="R55" s="93">
        <f t="shared" si="3"/>
        <v>7.8528171666666674E-2</v>
      </c>
    </row>
    <row r="56" spans="1:19" s="99" customFormat="1" x14ac:dyDescent="0.25">
      <c r="A56" s="134" t="s">
        <v>401</v>
      </c>
      <c r="B56" s="187" t="s">
        <v>396</v>
      </c>
      <c r="C56" s="134" t="s">
        <v>192</v>
      </c>
      <c r="D56" s="134" t="s">
        <v>193</v>
      </c>
      <c r="E56" s="184">
        <v>2000000</v>
      </c>
      <c r="F56" s="184">
        <v>2000000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2000000</v>
      </c>
      <c r="N56" s="184">
        <v>0</v>
      </c>
      <c r="O56" s="93">
        <f t="shared" si="0"/>
        <v>0</v>
      </c>
      <c r="P56" s="94">
        <f t="shared" si="1"/>
        <v>2000000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401</v>
      </c>
      <c r="B57" s="187" t="s">
        <v>396</v>
      </c>
      <c r="C57" s="134" t="s">
        <v>196</v>
      </c>
      <c r="D57" s="134" t="s">
        <v>197</v>
      </c>
      <c r="E57" s="184">
        <v>500000</v>
      </c>
      <c r="F57" s="184">
        <v>500000</v>
      </c>
      <c r="G57" s="184">
        <v>500000</v>
      </c>
      <c r="H57" s="184">
        <v>0</v>
      </c>
      <c r="I57" s="184">
        <v>0</v>
      </c>
      <c r="J57" s="184">
        <v>0</v>
      </c>
      <c r="K57" s="184">
        <v>401435</v>
      </c>
      <c r="L57" s="184">
        <v>401435</v>
      </c>
      <c r="M57" s="184">
        <v>98565</v>
      </c>
      <c r="N57" s="184">
        <v>98565</v>
      </c>
      <c r="O57" s="93">
        <f t="shared" si="0"/>
        <v>0.80286999999999997</v>
      </c>
      <c r="P57" s="94">
        <f t="shared" si="1"/>
        <v>500000</v>
      </c>
      <c r="Q57" s="94">
        <f t="shared" si="2"/>
        <v>401435</v>
      </c>
      <c r="R57" s="93">
        <f t="shared" si="3"/>
        <v>0.80286999999999997</v>
      </c>
    </row>
    <row r="58" spans="1:19" s="99" customFormat="1" x14ac:dyDescent="0.25">
      <c r="A58" s="134" t="s">
        <v>401</v>
      </c>
      <c r="B58" s="187" t="s">
        <v>396</v>
      </c>
      <c r="C58" s="134" t="s">
        <v>200</v>
      </c>
      <c r="D58" s="134" t="s">
        <v>201</v>
      </c>
      <c r="E58" s="184">
        <v>500000</v>
      </c>
      <c r="F58" s="184">
        <v>500000</v>
      </c>
      <c r="G58" s="184">
        <v>500000</v>
      </c>
      <c r="H58" s="184">
        <v>0</v>
      </c>
      <c r="I58" s="184">
        <v>0</v>
      </c>
      <c r="J58" s="184">
        <v>0</v>
      </c>
      <c r="K58" s="184">
        <v>401435</v>
      </c>
      <c r="L58" s="184">
        <v>401435</v>
      </c>
      <c r="M58" s="184">
        <v>98565</v>
      </c>
      <c r="N58" s="184">
        <v>98565</v>
      </c>
      <c r="O58" s="93">
        <f t="shared" si="0"/>
        <v>0.80286999999999997</v>
      </c>
      <c r="P58" s="94">
        <f t="shared" si="1"/>
        <v>500000</v>
      </c>
      <c r="Q58" s="94">
        <f t="shared" si="2"/>
        <v>401435</v>
      </c>
      <c r="R58" s="93">
        <f t="shared" si="3"/>
        <v>0.80286999999999997</v>
      </c>
    </row>
    <row r="59" spans="1:19" s="98" customFormat="1" x14ac:dyDescent="0.25">
      <c r="A59" s="133" t="s">
        <v>401</v>
      </c>
      <c r="B59" s="186" t="s">
        <v>396</v>
      </c>
      <c r="C59" s="133" t="s">
        <v>210</v>
      </c>
      <c r="D59" s="133" t="s">
        <v>211</v>
      </c>
      <c r="E59" s="183">
        <v>51300000</v>
      </c>
      <c r="F59" s="183">
        <v>14300000</v>
      </c>
      <c r="G59" s="183">
        <v>6914423</v>
      </c>
      <c r="H59" s="183">
        <v>0</v>
      </c>
      <c r="I59" s="183">
        <v>857724.31</v>
      </c>
      <c r="J59" s="183">
        <v>0</v>
      </c>
      <c r="K59" s="183">
        <v>1356697.9</v>
      </c>
      <c r="L59" s="183">
        <v>1356697.9</v>
      </c>
      <c r="M59" s="183">
        <v>12085577.789999999</v>
      </c>
      <c r="N59" s="183">
        <v>4700000.79</v>
      </c>
      <c r="O59" s="97">
        <f t="shared" si="0"/>
        <v>9.4873979020979021E-2</v>
      </c>
      <c r="P59" s="28">
        <f t="shared" si="1"/>
        <v>14300000</v>
      </c>
      <c r="Q59" s="28">
        <f t="shared" ref="Q59:Q71" si="4">+K59</f>
        <v>1356697.9</v>
      </c>
      <c r="R59" s="97">
        <f t="shared" si="3"/>
        <v>9.4873979020979021E-2</v>
      </c>
    </row>
    <row r="60" spans="1:19" s="99" customFormat="1" ht="15" customHeight="1" x14ac:dyDescent="0.25">
      <c r="A60" s="134" t="s">
        <v>401</v>
      </c>
      <c r="B60" s="187" t="s">
        <v>396</v>
      </c>
      <c r="C60" s="134" t="s">
        <v>212</v>
      </c>
      <c r="D60" s="134" t="s">
        <v>213</v>
      </c>
      <c r="E60" s="184">
        <v>11000000</v>
      </c>
      <c r="F60" s="184">
        <v>10000000</v>
      </c>
      <c r="G60" s="184">
        <v>4500000</v>
      </c>
      <c r="H60" s="184">
        <v>0</v>
      </c>
      <c r="I60" s="184">
        <v>733302.1</v>
      </c>
      <c r="J60" s="184">
        <v>0</v>
      </c>
      <c r="K60" s="184">
        <v>1266697.8999999999</v>
      </c>
      <c r="L60" s="184">
        <v>1266697.8999999999</v>
      </c>
      <c r="M60" s="184">
        <v>8000000</v>
      </c>
      <c r="N60" s="184">
        <v>2500000</v>
      </c>
      <c r="O60" s="93">
        <f t="shared" si="0"/>
        <v>0.12666979</v>
      </c>
      <c r="P60" s="94">
        <f t="shared" si="1"/>
        <v>10000000</v>
      </c>
      <c r="Q60" s="94">
        <f t="shared" si="4"/>
        <v>1266697.8999999999</v>
      </c>
      <c r="R60" s="93">
        <f t="shared" si="3"/>
        <v>0.12666979</v>
      </c>
    </row>
    <row r="61" spans="1:19" s="203" customFormat="1" ht="15" customHeight="1" x14ac:dyDescent="0.25">
      <c r="A61" s="134" t="s">
        <v>401</v>
      </c>
      <c r="B61" s="187" t="s">
        <v>396</v>
      </c>
      <c r="C61" s="134" t="s">
        <v>214</v>
      </c>
      <c r="D61" s="134" t="s">
        <v>215</v>
      </c>
      <c r="E61" s="184">
        <v>9000000</v>
      </c>
      <c r="F61" s="184">
        <v>9000000</v>
      </c>
      <c r="G61" s="184">
        <v>4500000</v>
      </c>
      <c r="H61" s="184">
        <v>0</v>
      </c>
      <c r="I61" s="184">
        <v>733302.1</v>
      </c>
      <c r="J61" s="184">
        <v>0</v>
      </c>
      <c r="K61" s="184">
        <v>1266697.8999999999</v>
      </c>
      <c r="L61" s="184">
        <v>1266697.8999999999</v>
      </c>
      <c r="M61" s="184">
        <v>7000000</v>
      </c>
      <c r="N61" s="184">
        <v>2500000</v>
      </c>
      <c r="O61" s="93">
        <f t="shared" si="0"/>
        <v>0.1407442111111111</v>
      </c>
      <c r="P61" s="94">
        <f t="shared" si="1"/>
        <v>9000000</v>
      </c>
      <c r="Q61" s="94">
        <f t="shared" si="4"/>
        <v>1266697.8999999999</v>
      </c>
      <c r="R61" s="93">
        <f t="shared" si="3"/>
        <v>0.1407442111111111</v>
      </c>
    </row>
    <row r="62" spans="1:19" s="99" customFormat="1" x14ac:dyDescent="0.25">
      <c r="A62" s="134" t="s">
        <v>401</v>
      </c>
      <c r="B62" s="187" t="s">
        <v>396</v>
      </c>
      <c r="C62" s="134" t="s">
        <v>218</v>
      </c>
      <c r="D62" s="134" t="s">
        <v>219</v>
      </c>
      <c r="E62" s="184">
        <v>2000000</v>
      </c>
      <c r="F62" s="184">
        <v>1000000</v>
      </c>
      <c r="G62" s="184">
        <v>0</v>
      </c>
      <c r="H62" s="184">
        <v>0</v>
      </c>
      <c r="I62" s="184">
        <v>0</v>
      </c>
      <c r="J62" s="184">
        <v>0</v>
      </c>
      <c r="K62" s="184">
        <v>0</v>
      </c>
      <c r="L62" s="184">
        <v>0</v>
      </c>
      <c r="M62" s="184">
        <v>1000000</v>
      </c>
      <c r="N62" s="184">
        <v>0</v>
      </c>
      <c r="O62" s="93">
        <f t="shared" si="0"/>
        <v>0</v>
      </c>
      <c r="P62" s="94">
        <f t="shared" si="1"/>
        <v>1000000</v>
      </c>
      <c r="Q62" s="94">
        <f t="shared" si="4"/>
        <v>0</v>
      </c>
      <c r="R62" s="93">
        <f t="shared" si="3"/>
        <v>0</v>
      </c>
    </row>
    <row r="63" spans="1:19" s="98" customFormat="1" x14ac:dyDescent="0.25">
      <c r="A63" s="134" t="s">
        <v>401</v>
      </c>
      <c r="B63" s="187" t="s">
        <v>396</v>
      </c>
      <c r="C63" s="134" t="s">
        <v>228</v>
      </c>
      <c r="D63" s="134" t="s">
        <v>229</v>
      </c>
      <c r="E63" s="184">
        <v>600000</v>
      </c>
      <c r="F63" s="184">
        <v>600000</v>
      </c>
      <c r="G63" s="184">
        <v>224423</v>
      </c>
      <c r="H63" s="184">
        <v>0</v>
      </c>
      <c r="I63" s="184">
        <v>124422.21</v>
      </c>
      <c r="J63" s="184">
        <v>0</v>
      </c>
      <c r="K63" s="184">
        <v>0</v>
      </c>
      <c r="L63" s="184">
        <v>0</v>
      </c>
      <c r="M63" s="184">
        <v>475577.79</v>
      </c>
      <c r="N63" s="184">
        <v>100000.79</v>
      </c>
      <c r="O63" s="93">
        <f t="shared" si="0"/>
        <v>0</v>
      </c>
      <c r="P63" s="94">
        <f t="shared" si="1"/>
        <v>600000</v>
      </c>
      <c r="Q63" s="94">
        <f t="shared" si="4"/>
        <v>0</v>
      </c>
      <c r="R63" s="93">
        <f t="shared" si="3"/>
        <v>0</v>
      </c>
      <c r="S63" s="99"/>
    </row>
    <row r="64" spans="1:19" s="99" customFormat="1" x14ac:dyDescent="0.25">
      <c r="A64" s="134" t="s">
        <v>401</v>
      </c>
      <c r="B64" s="187" t="s">
        <v>396</v>
      </c>
      <c r="C64" s="134" t="s">
        <v>230</v>
      </c>
      <c r="D64" s="134" t="s">
        <v>231</v>
      </c>
      <c r="E64" s="184">
        <v>300000</v>
      </c>
      <c r="F64" s="184">
        <v>300000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300000</v>
      </c>
      <c r="N64" s="184">
        <v>0</v>
      </c>
      <c r="O64" s="93">
        <f t="shared" si="0"/>
        <v>0</v>
      </c>
      <c r="P64" s="94">
        <f t="shared" si="1"/>
        <v>300000</v>
      </c>
      <c r="Q64" s="94">
        <f t="shared" si="4"/>
        <v>0</v>
      </c>
      <c r="R64" s="93">
        <f t="shared" si="3"/>
        <v>0</v>
      </c>
    </row>
    <row r="65" spans="1:19" s="99" customFormat="1" x14ac:dyDescent="0.25">
      <c r="A65" s="134" t="s">
        <v>401</v>
      </c>
      <c r="B65" s="187" t="s">
        <v>396</v>
      </c>
      <c r="C65" s="134" t="s">
        <v>236</v>
      </c>
      <c r="D65" s="134" t="s">
        <v>237</v>
      </c>
      <c r="E65" s="184">
        <v>300000</v>
      </c>
      <c r="F65" s="184">
        <v>300000</v>
      </c>
      <c r="G65" s="184">
        <v>224423</v>
      </c>
      <c r="H65" s="184">
        <v>0</v>
      </c>
      <c r="I65" s="184">
        <v>124422.21</v>
      </c>
      <c r="J65" s="184">
        <v>0</v>
      </c>
      <c r="K65" s="184">
        <v>0</v>
      </c>
      <c r="L65" s="184">
        <v>0</v>
      </c>
      <c r="M65" s="184">
        <v>175577.79</v>
      </c>
      <c r="N65" s="184">
        <v>100000.79</v>
      </c>
      <c r="O65" s="93">
        <f t="shared" si="0"/>
        <v>0</v>
      </c>
      <c r="P65" s="94">
        <f t="shared" si="1"/>
        <v>300000</v>
      </c>
      <c r="Q65" s="94">
        <f t="shared" si="4"/>
        <v>0</v>
      </c>
      <c r="R65" s="93">
        <v>0</v>
      </c>
    </row>
    <row r="66" spans="1:19" s="99" customFormat="1" x14ac:dyDescent="0.25">
      <c r="A66" s="134" t="s">
        <v>401</v>
      </c>
      <c r="B66" s="187" t="s">
        <v>396</v>
      </c>
      <c r="C66" s="134" t="s">
        <v>242</v>
      </c>
      <c r="D66" s="134" t="s">
        <v>243</v>
      </c>
      <c r="E66" s="184">
        <v>300000</v>
      </c>
      <c r="F66" s="184">
        <v>300000</v>
      </c>
      <c r="G66" s="184">
        <v>90000</v>
      </c>
      <c r="H66" s="184">
        <v>0</v>
      </c>
      <c r="I66" s="184">
        <v>0</v>
      </c>
      <c r="J66" s="184">
        <v>0</v>
      </c>
      <c r="K66" s="184">
        <v>90000</v>
      </c>
      <c r="L66" s="184">
        <v>90000</v>
      </c>
      <c r="M66" s="184">
        <v>210000</v>
      </c>
      <c r="N66" s="184">
        <v>0</v>
      </c>
      <c r="O66" s="93">
        <f t="shared" si="0"/>
        <v>0.3</v>
      </c>
      <c r="P66" s="94">
        <f t="shared" si="1"/>
        <v>300000</v>
      </c>
      <c r="Q66" s="94">
        <f t="shared" si="4"/>
        <v>90000</v>
      </c>
      <c r="R66" s="93">
        <f t="shared" si="3"/>
        <v>0.3</v>
      </c>
    </row>
    <row r="67" spans="1:19" s="99" customFormat="1" ht="14.1" customHeight="1" x14ac:dyDescent="0.25">
      <c r="A67" s="134" t="s">
        <v>401</v>
      </c>
      <c r="B67" s="187" t="s">
        <v>396</v>
      </c>
      <c r="C67" s="134" t="s">
        <v>246</v>
      </c>
      <c r="D67" s="134" t="s">
        <v>247</v>
      </c>
      <c r="E67" s="184">
        <v>300000</v>
      </c>
      <c r="F67" s="184">
        <v>300000</v>
      </c>
      <c r="G67" s="184">
        <v>90000</v>
      </c>
      <c r="H67" s="184">
        <v>0</v>
      </c>
      <c r="I67" s="184">
        <v>0</v>
      </c>
      <c r="J67" s="184">
        <v>0</v>
      </c>
      <c r="K67" s="184">
        <v>90000</v>
      </c>
      <c r="L67" s="184">
        <v>90000</v>
      </c>
      <c r="M67" s="184">
        <v>210000</v>
      </c>
      <c r="N67" s="184">
        <v>0</v>
      </c>
      <c r="O67" s="93">
        <f t="shared" si="0"/>
        <v>0.3</v>
      </c>
      <c r="P67" s="94">
        <f t="shared" si="1"/>
        <v>300000</v>
      </c>
      <c r="Q67" s="94">
        <f t="shared" si="4"/>
        <v>90000</v>
      </c>
      <c r="R67" s="93">
        <f t="shared" si="3"/>
        <v>0.3</v>
      </c>
    </row>
    <row r="68" spans="1:19" s="99" customFormat="1" x14ac:dyDescent="0.25">
      <c r="A68" s="134" t="s">
        <v>401</v>
      </c>
      <c r="B68" s="187" t="s">
        <v>396</v>
      </c>
      <c r="C68" s="134" t="s">
        <v>248</v>
      </c>
      <c r="D68" s="134" t="s">
        <v>386</v>
      </c>
      <c r="E68" s="184">
        <v>39400000</v>
      </c>
      <c r="F68" s="184">
        <v>3400000</v>
      </c>
      <c r="G68" s="184">
        <v>2100000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3400000</v>
      </c>
      <c r="N68" s="184">
        <v>2100000</v>
      </c>
      <c r="O68" s="93">
        <f t="shared" si="0"/>
        <v>0</v>
      </c>
      <c r="P68" s="94">
        <f t="shared" si="1"/>
        <v>3400000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401</v>
      </c>
      <c r="B69" s="187" t="s">
        <v>396</v>
      </c>
      <c r="C69" s="134" t="s">
        <v>249</v>
      </c>
      <c r="D69" s="134" t="s">
        <v>250</v>
      </c>
      <c r="E69" s="184">
        <v>300000</v>
      </c>
      <c r="F69" s="184">
        <v>300000</v>
      </c>
      <c r="G69" s="184">
        <v>300000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300000</v>
      </c>
      <c r="N69" s="184">
        <v>300000</v>
      </c>
      <c r="O69" s="93">
        <f t="shared" si="0"/>
        <v>0</v>
      </c>
      <c r="P69" s="94">
        <f t="shared" si="1"/>
        <v>300000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401</v>
      </c>
      <c r="B70" s="187" t="s">
        <v>396</v>
      </c>
      <c r="C70" s="134" t="s">
        <v>253</v>
      </c>
      <c r="D70" s="134" t="s">
        <v>254</v>
      </c>
      <c r="E70" s="184">
        <v>3000000</v>
      </c>
      <c r="F70" s="184">
        <v>2000000</v>
      </c>
      <c r="G70" s="184">
        <v>1000000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2000000</v>
      </c>
      <c r="N70" s="184">
        <v>1000000</v>
      </c>
      <c r="O70" s="93">
        <f t="shared" si="0"/>
        <v>0</v>
      </c>
      <c r="P70" s="94">
        <f t="shared" si="1"/>
        <v>2000000</v>
      </c>
      <c r="Q70" s="94">
        <f t="shared" si="4"/>
        <v>0</v>
      </c>
      <c r="R70" s="93">
        <f t="shared" si="3"/>
        <v>0</v>
      </c>
    </row>
    <row r="71" spans="1:19" s="99" customFormat="1" x14ac:dyDescent="0.25">
      <c r="A71" s="134" t="s">
        <v>401</v>
      </c>
      <c r="B71" s="187" t="s">
        <v>396</v>
      </c>
      <c r="C71" s="134" t="s">
        <v>255</v>
      </c>
      <c r="D71" s="134" t="s">
        <v>256</v>
      </c>
      <c r="E71" s="184">
        <v>35000000</v>
      </c>
      <c r="F71" s="184">
        <v>0</v>
      </c>
      <c r="G71" s="184">
        <v>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0</v>
      </c>
      <c r="N71" s="184">
        <v>0</v>
      </c>
      <c r="O71" s="93">
        <v>0</v>
      </c>
      <c r="P71" s="94">
        <f>+F71</f>
        <v>0</v>
      </c>
      <c r="Q71" s="94">
        <f t="shared" si="4"/>
        <v>0</v>
      </c>
      <c r="R71" s="93">
        <v>0</v>
      </c>
    </row>
    <row r="72" spans="1:19" s="98" customFormat="1" x14ac:dyDescent="0.25">
      <c r="A72" s="134" t="s">
        <v>401</v>
      </c>
      <c r="B72" s="187" t="s">
        <v>396</v>
      </c>
      <c r="C72" s="134" t="s">
        <v>257</v>
      </c>
      <c r="D72" s="134" t="s">
        <v>258</v>
      </c>
      <c r="E72" s="184">
        <v>800000</v>
      </c>
      <c r="F72" s="184">
        <v>800000</v>
      </c>
      <c r="G72" s="184">
        <v>800000</v>
      </c>
      <c r="H72" s="184">
        <v>0</v>
      </c>
      <c r="I72" s="184">
        <v>0</v>
      </c>
      <c r="J72" s="184">
        <v>0</v>
      </c>
      <c r="K72" s="184">
        <v>0</v>
      </c>
      <c r="L72" s="184">
        <v>0</v>
      </c>
      <c r="M72" s="184">
        <v>800000</v>
      </c>
      <c r="N72" s="184">
        <v>800000</v>
      </c>
      <c r="O72" s="93">
        <f t="shared" ref="O72:O91" si="5">+K72/F72</f>
        <v>0</v>
      </c>
      <c r="P72" s="94">
        <f t="shared" ref="P72:P80" si="6">+F72</f>
        <v>800000</v>
      </c>
      <c r="Q72" s="94">
        <f t="shared" ref="Q72:Q80" si="7">+K72</f>
        <v>0</v>
      </c>
      <c r="R72" s="93">
        <f t="shared" ref="R72:R81" si="8">+Q72/P72</f>
        <v>0</v>
      </c>
    </row>
    <row r="73" spans="1:19" s="99" customFormat="1" x14ac:dyDescent="0.25">
      <c r="A73" s="134" t="s">
        <v>401</v>
      </c>
      <c r="B73" s="187" t="s">
        <v>396</v>
      </c>
      <c r="C73" s="134" t="s">
        <v>261</v>
      </c>
      <c r="D73" s="134" t="s">
        <v>262</v>
      </c>
      <c r="E73" s="184">
        <v>300000</v>
      </c>
      <c r="F73" s="184">
        <v>300000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300000</v>
      </c>
      <c r="N73" s="184">
        <v>0</v>
      </c>
      <c r="O73" s="93">
        <f t="shared" si="5"/>
        <v>0</v>
      </c>
      <c r="P73" s="94">
        <f t="shared" si="6"/>
        <v>300000</v>
      </c>
      <c r="Q73" s="94">
        <f t="shared" si="7"/>
        <v>0</v>
      </c>
      <c r="R73" s="93">
        <f t="shared" si="8"/>
        <v>0</v>
      </c>
      <c r="S73" s="93"/>
    </row>
    <row r="74" spans="1:19" s="98" customFormat="1" x14ac:dyDescent="0.25">
      <c r="A74" s="133" t="s">
        <v>401</v>
      </c>
      <c r="B74" s="186" t="s">
        <v>397</v>
      </c>
      <c r="C74" s="133" t="s">
        <v>265</v>
      </c>
      <c r="D74" s="133" t="s">
        <v>266</v>
      </c>
      <c r="E74" s="183">
        <v>7000000</v>
      </c>
      <c r="F74" s="183">
        <v>7000000</v>
      </c>
      <c r="G74" s="183">
        <v>0</v>
      </c>
      <c r="H74" s="183">
        <v>0</v>
      </c>
      <c r="I74" s="183">
        <v>1099205.51</v>
      </c>
      <c r="J74" s="183">
        <v>0</v>
      </c>
      <c r="K74" s="183">
        <v>0</v>
      </c>
      <c r="L74" s="183">
        <v>0</v>
      </c>
      <c r="M74" s="183">
        <v>5900794.4900000002</v>
      </c>
      <c r="N74" s="183">
        <v>-1099205.51</v>
      </c>
      <c r="O74" s="97">
        <f t="shared" si="5"/>
        <v>0</v>
      </c>
      <c r="P74" s="28">
        <f t="shared" si="6"/>
        <v>7000000</v>
      </c>
      <c r="Q74" s="28">
        <f t="shared" si="7"/>
        <v>0</v>
      </c>
      <c r="R74" s="97">
        <f t="shared" si="8"/>
        <v>0</v>
      </c>
      <c r="S74" s="97"/>
    </row>
    <row r="75" spans="1:19" s="203" customFormat="1" x14ac:dyDescent="0.25">
      <c r="A75" s="134" t="s">
        <v>401</v>
      </c>
      <c r="B75" s="187" t="s">
        <v>397</v>
      </c>
      <c r="C75" s="134" t="s">
        <v>267</v>
      </c>
      <c r="D75" s="134" t="s">
        <v>268</v>
      </c>
      <c r="E75" s="184">
        <v>7000000</v>
      </c>
      <c r="F75" s="184">
        <v>7000000</v>
      </c>
      <c r="G75" s="184">
        <v>0</v>
      </c>
      <c r="H75" s="184">
        <v>0</v>
      </c>
      <c r="I75" s="184">
        <v>1099205.51</v>
      </c>
      <c r="J75" s="184">
        <v>0</v>
      </c>
      <c r="K75" s="184">
        <v>0</v>
      </c>
      <c r="L75" s="184">
        <v>0</v>
      </c>
      <c r="M75" s="184">
        <v>5900794.4900000002</v>
      </c>
      <c r="N75" s="184">
        <v>-1099205.51</v>
      </c>
      <c r="O75" s="93">
        <f t="shared" si="5"/>
        <v>0</v>
      </c>
      <c r="P75" s="94">
        <f t="shared" si="6"/>
        <v>7000000</v>
      </c>
      <c r="Q75" s="94">
        <f t="shared" si="7"/>
        <v>0</v>
      </c>
      <c r="R75" s="93">
        <f t="shared" si="8"/>
        <v>0</v>
      </c>
      <c r="S75" s="93"/>
    </row>
    <row r="76" spans="1:19" s="99" customFormat="1" x14ac:dyDescent="0.25">
      <c r="A76" s="134" t="s">
        <v>401</v>
      </c>
      <c r="B76" s="187" t="s">
        <v>397</v>
      </c>
      <c r="C76" s="134" t="s">
        <v>271</v>
      </c>
      <c r="D76" s="134" t="s">
        <v>272</v>
      </c>
      <c r="E76" s="184">
        <v>500000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93">
        <v>0</v>
      </c>
      <c r="P76" s="94">
        <f t="shared" si="6"/>
        <v>0</v>
      </c>
      <c r="Q76" s="94">
        <f t="shared" si="7"/>
        <v>0</v>
      </c>
      <c r="R76" s="93">
        <v>0</v>
      </c>
      <c r="S76" s="93"/>
    </row>
    <row r="77" spans="1:19" s="99" customFormat="1" x14ac:dyDescent="0.25">
      <c r="A77" s="134" t="s">
        <v>401</v>
      </c>
      <c r="B77" s="187" t="s">
        <v>397</v>
      </c>
      <c r="C77" s="134" t="s">
        <v>275</v>
      </c>
      <c r="D77" s="134" t="s">
        <v>276</v>
      </c>
      <c r="E77" s="184">
        <v>5500000</v>
      </c>
      <c r="F77" s="184">
        <v>7000000</v>
      </c>
      <c r="G77" s="184">
        <v>0</v>
      </c>
      <c r="H77" s="184">
        <v>0</v>
      </c>
      <c r="I77" s="184">
        <v>1099205.51</v>
      </c>
      <c r="J77" s="184">
        <v>0</v>
      </c>
      <c r="K77" s="184">
        <v>0</v>
      </c>
      <c r="L77" s="184">
        <v>0</v>
      </c>
      <c r="M77" s="184">
        <v>5900794.4900000002</v>
      </c>
      <c r="N77" s="184">
        <v>-1099205.51</v>
      </c>
      <c r="O77" s="93">
        <f t="shared" si="5"/>
        <v>0</v>
      </c>
      <c r="P77" s="94">
        <f t="shared" si="6"/>
        <v>7000000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401</v>
      </c>
      <c r="B78" s="187" t="s">
        <v>397</v>
      </c>
      <c r="C78" s="134" t="s">
        <v>277</v>
      </c>
      <c r="D78" s="134" t="s">
        <v>278</v>
      </c>
      <c r="E78" s="184">
        <v>1000000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93">
        <v>0</v>
      </c>
      <c r="P78" s="94">
        <f t="shared" si="6"/>
        <v>0</v>
      </c>
      <c r="Q78" s="94">
        <f t="shared" si="7"/>
        <v>0</v>
      </c>
      <c r="R78" s="93">
        <v>0</v>
      </c>
      <c r="S78" s="93"/>
    </row>
    <row r="79" spans="1:19" s="98" customFormat="1" x14ac:dyDescent="0.25">
      <c r="A79" s="133" t="s">
        <v>401</v>
      </c>
      <c r="B79" s="186" t="s">
        <v>396</v>
      </c>
      <c r="C79" s="133" t="s">
        <v>287</v>
      </c>
      <c r="D79" s="133" t="s">
        <v>288</v>
      </c>
      <c r="E79" s="183">
        <v>627037456</v>
      </c>
      <c r="F79" s="183">
        <v>626253050</v>
      </c>
      <c r="G79" s="183">
        <v>286910482</v>
      </c>
      <c r="H79" s="183">
        <v>0</v>
      </c>
      <c r="I79" s="183">
        <v>78291952.150000006</v>
      </c>
      <c r="J79" s="183">
        <v>0</v>
      </c>
      <c r="K79" s="183">
        <v>126453197.84999999</v>
      </c>
      <c r="L79" s="183">
        <v>126453197.84999999</v>
      </c>
      <c r="M79" s="183">
        <v>421507900</v>
      </c>
      <c r="N79" s="183">
        <v>82165332</v>
      </c>
      <c r="O79" s="97">
        <f t="shared" si="5"/>
        <v>0.20192029060776628</v>
      </c>
      <c r="P79" s="28">
        <f t="shared" si="6"/>
        <v>626253050</v>
      </c>
      <c r="Q79" s="28">
        <f t="shared" si="7"/>
        <v>126453197.84999999</v>
      </c>
      <c r="R79" s="97">
        <f t="shared" si="8"/>
        <v>0.20192029060776628</v>
      </c>
      <c r="S79" s="97"/>
    </row>
    <row r="80" spans="1:19" s="98" customFormat="1" x14ac:dyDescent="0.25">
      <c r="A80" s="134" t="s">
        <v>401</v>
      </c>
      <c r="B80" s="187" t="s">
        <v>396</v>
      </c>
      <c r="C80" s="134" t="s">
        <v>289</v>
      </c>
      <c r="D80" s="134" t="s">
        <v>290</v>
      </c>
      <c r="E80" s="184">
        <v>125316456</v>
      </c>
      <c r="F80" s="184">
        <v>124532050</v>
      </c>
      <c r="G80" s="184">
        <v>67770562</v>
      </c>
      <c r="H80" s="184">
        <v>0</v>
      </c>
      <c r="I80" s="184">
        <v>27570952.149999999</v>
      </c>
      <c r="J80" s="184">
        <v>0</v>
      </c>
      <c r="K80" s="184">
        <v>39773778.850000001</v>
      </c>
      <c r="L80" s="184">
        <v>39773778.850000001</v>
      </c>
      <c r="M80" s="184">
        <v>57187319</v>
      </c>
      <c r="N80" s="184">
        <v>425831</v>
      </c>
      <c r="O80" s="93">
        <f t="shared" si="5"/>
        <v>0.31938588379457339</v>
      </c>
      <c r="P80" s="94">
        <f t="shared" si="6"/>
        <v>124532050</v>
      </c>
      <c r="Q80" s="94">
        <f t="shared" si="7"/>
        <v>39773778.850000001</v>
      </c>
      <c r="R80" s="93">
        <f t="shared" si="8"/>
        <v>0.31938588379457339</v>
      </c>
      <c r="S80" s="97"/>
    </row>
    <row r="81" spans="1:19" s="203" customFormat="1" x14ac:dyDescent="0.25">
      <c r="A81" s="134" t="s">
        <v>401</v>
      </c>
      <c r="B81" s="187" t="s">
        <v>396</v>
      </c>
      <c r="C81" s="134" t="s">
        <v>308</v>
      </c>
      <c r="D81" s="134" t="s">
        <v>309</v>
      </c>
      <c r="E81" s="184">
        <v>113243449</v>
      </c>
      <c r="F81" s="184">
        <v>113243449</v>
      </c>
      <c r="G81" s="184">
        <v>56621724</v>
      </c>
      <c r="H81" s="184">
        <v>0</v>
      </c>
      <c r="I81" s="184">
        <v>21100320</v>
      </c>
      <c r="J81" s="184">
        <v>0</v>
      </c>
      <c r="K81" s="184">
        <v>35521404</v>
      </c>
      <c r="L81" s="184">
        <v>35521404</v>
      </c>
      <c r="M81" s="184">
        <v>56621725</v>
      </c>
      <c r="N81" s="184">
        <v>0</v>
      </c>
      <c r="O81" s="93">
        <f t="shared" si="5"/>
        <v>0.31367292601623253</v>
      </c>
      <c r="P81" s="94">
        <f>+P86+P88</f>
        <v>31250000</v>
      </c>
      <c r="Q81" s="94">
        <f>+Q86+Q88</f>
        <v>2038138</v>
      </c>
      <c r="R81" s="93">
        <f t="shared" si="8"/>
        <v>6.5220416000000003E-2</v>
      </c>
      <c r="S81" s="93"/>
    </row>
    <row r="82" spans="1:19" s="99" customFormat="1" x14ac:dyDescent="0.25">
      <c r="A82" s="134" t="s">
        <v>401</v>
      </c>
      <c r="B82" s="187" t="s">
        <v>396</v>
      </c>
      <c r="C82" s="134" t="s">
        <v>312</v>
      </c>
      <c r="D82" s="134" t="s">
        <v>415</v>
      </c>
      <c r="E82" s="184">
        <v>10254783</v>
      </c>
      <c r="F82" s="184">
        <v>9588510</v>
      </c>
      <c r="G82" s="184">
        <v>9469796</v>
      </c>
      <c r="H82" s="184">
        <v>0</v>
      </c>
      <c r="I82" s="184">
        <v>5654096.2199999997</v>
      </c>
      <c r="J82" s="184">
        <v>0</v>
      </c>
      <c r="K82" s="184">
        <v>3600686.78</v>
      </c>
      <c r="L82" s="184">
        <v>3600686.78</v>
      </c>
      <c r="M82" s="184">
        <v>333727</v>
      </c>
      <c r="N82" s="184">
        <v>215013</v>
      </c>
      <c r="O82" s="93">
        <f t="shared" si="5"/>
        <v>0.3755209912697593</v>
      </c>
      <c r="P82" s="94"/>
      <c r="Q82" s="94"/>
      <c r="R82" s="93"/>
      <c r="S82" s="93"/>
    </row>
    <row r="83" spans="1:19" s="99" customFormat="1" x14ac:dyDescent="0.25">
      <c r="A83" s="134" t="s">
        <v>401</v>
      </c>
      <c r="B83" s="187" t="s">
        <v>396</v>
      </c>
      <c r="C83" s="134" t="s">
        <v>317</v>
      </c>
      <c r="D83" s="134" t="s">
        <v>416</v>
      </c>
      <c r="E83" s="184">
        <v>1818224</v>
      </c>
      <c r="F83" s="184">
        <v>1700091</v>
      </c>
      <c r="G83" s="184">
        <v>1679042</v>
      </c>
      <c r="H83" s="184">
        <v>0</v>
      </c>
      <c r="I83" s="184">
        <v>816535.93</v>
      </c>
      <c r="J83" s="184">
        <v>0</v>
      </c>
      <c r="K83" s="184">
        <v>651688.06999999995</v>
      </c>
      <c r="L83" s="184">
        <v>651688.06999999995</v>
      </c>
      <c r="M83" s="184">
        <v>231867</v>
      </c>
      <c r="N83" s="184">
        <v>210818</v>
      </c>
      <c r="O83" s="93">
        <f t="shared" si="5"/>
        <v>0.38332540434600265</v>
      </c>
      <c r="P83" s="94"/>
      <c r="Q83" s="94"/>
      <c r="R83" s="93"/>
      <c r="S83" s="93"/>
    </row>
    <row r="84" spans="1:19" s="99" customFormat="1" x14ac:dyDescent="0.25">
      <c r="A84" s="134" t="s">
        <v>401</v>
      </c>
      <c r="B84" s="187" t="s">
        <v>396</v>
      </c>
      <c r="C84" s="134" t="s">
        <v>321</v>
      </c>
      <c r="D84" s="134" t="s">
        <v>322</v>
      </c>
      <c r="E84" s="184">
        <v>460000000</v>
      </c>
      <c r="F84" s="184">
        <v>460000000</v>
      </c>
      <c r="G84" s="184">
        <v>179998920</v>
      </c>
      <c r="H84" s="184">
        <v>0</v>
      </c>
      <c r="I84" s="184">
        <v>33720000</v>
      </c>
      <c r="J84" s="184">
        <v>0</v>
      </c>
      <c r="K84" s="184">
        <v>85660350</v>
      </c>
      <c r="L84" s="184">
        <v>85660350</v>
      </c>
      <c r="M84" s="184">
        <v>340619650</v>
      </c>
      <c r="N84" s="184">
        <v>60618570</v>
      </c>
      <c r="O84" s="93">
        <f t="shared" si="5"/>
        <v>0.18621815217391305</v>
      </c>
      <c r="P84" s="94"/>
      <c r="Q84" s="94"/>
      <c r="R84" s="93"/>
      <c r="S84" s="93"/>
    </row>
    <row r="85" spans="1:19" s="99" customFormat="1" x14ac:dyDescent="0.25">
      <c r="A85" s="134" t="s">
        <v>401</v>
      </c>
      <c r="B85" s="187" t="s">
        <v>396</v>
      </c>
      <c r="C85" s="134" t="s">
        <v>325</v>
      </c>
      <c r="D85" s="134" t="s">
        <v>326</v>
      </c>
      <c r="E85" s="184">
        <v>460000000</v>
      </c>
      <c r="F85" s="184">
        <v>460000000</v>
      </c>
      <c r="G85" s="184">
        <v>179998920</v>
      </c>
      <c r="H85" s="184">
        <v>0</v>
      </c>
      <c r="I85" s="184">
        <v>33720000</v>
      </c>
      <c r="J85" s="184">
        <v>0</v>
      </c>
      <c r="K85" s="184">
        <v>85660350</v>
      </c>
      <c r="L85" s="184">
        <v>85660350</v>
      </c>
      <c r="M85" s="184">
        <v>340619650</v>
      </c>
      <c r="N85" s="184">
        <v>60618570</v>
      </c>
      <c r="O85" s="93">
        <f t="shared" si="5"/>
        <v>0.18621815217391305</v>
      </c>
      <c r="P85" s="94"/>
      <c r="Q85" s="94"/>
      <c r="R85" s="93"/>
      <c r="S85" s="93"/>
    </row>
    <row r="86" spans="1:19" s="99" customFormat="1" x14ac:dyDescent="0.25">
      <c r="A86" s="134" t="s">
        <v>401</v>
      </c>
      <c r="B86" s="187" t="s">
        <v>396</v>
      </c>
      <c r="C86" s="134" t="s">
        <v>327</v>
      </c>
      <c r="D86" s="134" t="s">
        <v>328</v>
      </c>
      <c r="E86" s="184">
        <v>20850000</v>
      </c>
      <c r="F86" s="184">
        <v>20850000</v>
      </c>
      <c r="G86" s="184">
        <v>20850000</v>
      </c>
      <c r="H86" s="184">
        <v>0</v>
      </c>
      <c r="I86" s="184">
        <v>0</v>
      </c>
      <c r="J86" s="184">
        <v>0</v>
      </c>
      <c r="K86" s="184">
        <v>1019069</v>
      </c>
      <c r="L86" s="184">
        <v>1019069</v>
      </c>
      <c r="M86" s="184">
        <v>19830931</v>
      </c>
      <c r="N86" s="184">
        <v>19830931</v>
      </c>
      <c r="O86" s="93">
        <f t="shared" si="5"/>
        <v>4.8876211031175058E-2</v>
      </c>
      <c r="P86" s="94">
        <f>+F86</f>
        <v>20850000</v>
      </c>
      <c r="Q86" s="94">
        <f>+K86</f>
        <v>1019069</v>
      </c>
      <c r="R86" s="93">
        <f>+Q86/P86</f>
        <v>4.8876211031175058E-2</v>
      </c>
      <c r="S86" s="93"/>
    </row>
    <row r="87" spans="1:19" s="99" customFormat="1" x14ac:dyDescent="0.25">
      <c r="A87" s="134" t="s">
        <v>401</v>
      </c>
      <c r="B87" s="187" t="s">
        <v>396</v>
      </c>
      <c r="C87" s="134" t="s">
        <v>329</v>
      </c>
      <c r="D87" s="134" t="s">
        <v>330</v>
      </c>
      <c r="E87" s="184">
        <v>10450000</v>
      </c>
      <c r="F87" s="184">
        <v>10450000</v>
      </c>
      <c r="G87" s="184">
        <v>10450000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10450000</v>
      </c>
      <c r="N87" s="184">
        <v>10450000</v>
      </c>
      <c r="O87" s="93">
        <f t="shared" si="5"/>
        <v>0</v>
      </c>
      <c r="P87" s="94">
        <f>+F87</f>
        <v>10450000</v>
      </c>
      <c r="Q87" s="94">
        <f>+K87</f>
        <v>0</v>
      </c>
      <c r="R87" s="93">
        <f>+Q87/P87</f>
        <v>0</v>
      </c>
      <c r="S87" s="93"/>
    </row>
    <row r="88" spans="1:19" s="99" customFormat="1" x14ac:dyDescent="0.25">
      <c r="A88" s="134" t="s">
        <v>401</v>
      </c>
      <c r="B88" s="187" t="s">
        <v>396</v>
      </c>
      <c r="C88" s="134" t="s">
        <v>331</v>
      </c>
      <c r="D88" s="134" t="s">
        <v>332</v>
      </c>
      <c r="E88" s="184">
        <v>10400000</v>
      </c>
      <c r="F88" s="184">
        <v>10400000</v>
      </c>
      <c r="G88" s="184">
        <v>10400000</v>
      </c>
      <c r="H88" s="184">
        <v>0</v>
      </c>
      <c r="I88" s="184">
        <v>0</v>
      </c>
      <c r="J88" s="184">
        <v>0</v>
      </c>
      <c r="K88" s="184">
        <v>1019069</v>
      </c>
      <c r="L88" s="184">
        <v>1019069</v>
      </c>
      <c r="M88" s="184">
        <v>9380931</v>
      </c>
      <c r="N88" s="184">
        <v>9380931</v>
      </c>
      <c r="O88" s="93">
        <f t="shared" si="5"/>
        <v>9.7987403846153842E-2</v>
      </c>
      <c r="P88" s="94">
        <f>+F88</f>
        <v>10400000</v>
      </c>
      <c r="Q88" s="94">
        <f>+K88</f>
        <v>1019069</v>
      </c>
      <c r="R88" s="93">
        <f>+Q88/P88</f>
        <v>9.7987403846153842E-2</v>
      </c>
      <c r="S88" s="93"/>
    </row>
    <row r="89" spans="1:19" s="99" customFormat="1" x14ac:dyDescent="0.25">
      <c r="A89" s="134" t="s">
        <v>401</v>
      </c>
      <c r="B89" s="187" t="s">
        <v>396</v>
      </c>
      <c r="C89" s="134" t="s">
        <v>333</v>
      </c>
      <c r="D89" s="134" t="s">
        <v>334</v>
      </c>
      <c r="E89" s="184">
        <v>5160000</v>
      </c>
      <c r="F89" s="184">
        <v>5160000</v>
      </c>
      <c r="G89" s="184">
        <v>2580000</v>
      </c>
      <c r="H89" s="184">
        <v>0</v>
      </c>
      <c r="I89" s="184">
        <v>1290000</v>
      </c>
      <c r="J89" s="184">
        <v>0</v>
      </c>
      <c r="K89" s="184">
        <v>0</v>
      </c>
      <c r="L89" s="184">
        <v>0</v>
      </c>
      <c r="M89" s="184">
        <v>3870000</v>
      </c>
      <c r="N89" s="184">
        <v>1290000</v>
      </c>
      <c r="O89" s="93">
        <f t="shared" si="5"/>
        <v>0</v>
      </c>
      <c r="P89" s="94">
        <f>+F89</f>
        <v>5160000</v>
      </c>
      <c r="Q89" s="94">
        <f>+K89</f>
        <v>0</v>
      </c>
      <c r="R89" s="93">
        <f>+Q89/P89</f>
        <v>0</v>
      </c>
      <c r="S89" s="93"/>
    </row>
    <row r="90" spans="1:19" s="99" customFormat="1" x14ac:dyDescent="0.25">
      <c r="A90" s="134" t="s">
        <v>401</v>
      </c>
      <c r="B90" s="187" t="s">
        <v>396</v>
      </c>
      <c r="C90" s="134" t="s">
        <v>336</v>
      </c>
      <c r="D90" s="134" t="s">
        <v>377</v>
      </c>
      <c r="E90" s="184">
        <v>5160000</v>
      </c>
      <c r="F90" s="184">
        <v>5160000</v>
      </c>
      <c r="G90" s="184">
        <v>2580000</v>
      </c>
      <c r="H90" s="184">
        <v>0</v>
      </c>
      <c r="I90" s="184">
        <v>1290000</v>
      </c>
      <c r="J90" s="184">
        <v>0</v>
      </c>
      <c r="K90" s="184">
        <v>0</v>
      </c>
      <c r="L90" s="184">
        <v>0</v>
      </c>
      <c r="M90" s="184">
        <v>3870000</v>
      </c>
      <c r="N90" s="184">
        <v>1290000</v>
      </c>
      <c r="O90" s="93">
        <f t="shared" si="5"/>
        <v>0</v>
      </c>
      <c r="P90" s="94">
        <f>+F90</f>
        <v>5160000</v>
      </c>
      <c r="Q90" s="94">
        <f>+K90</f>
        <v>0</v>
      </c>
      <c r="R90" s="93">
        <f>+Q90/P90</f>
        <v>0</v>
      </c>
      <c r="S90" s="93"/>
    </row>
    <row r="91" spans="1:19" s="99" customFormat="1" x14ac:dyDescent="0.25">
      <c r="A91" s="134" t="s">
        <v>401</v>
      </c>
      <c r="B91" s="187" t="s">
        <v>396</v>
      </c>
      <c r="C91" s="134" t="s">
        <v>346</v>
      </c>
      <c r="D91" s="134" t="s">
        <v>347</v>
      </c>
      <c r="E91" s="184">
        <v>15711000</v>
      </c>
      <c r="F91" s="184">
        <v>15711000</v>
      </c>
      <c r="G91" s="184">
        <v>15711000</v>
      </c>
      <c r="H91" s="184">
        <v>0</v>
      </c>
      <c r="I91" s="184">
        <v>15711000</v>
      </c>
      <c r="J91" s="184">
        <v>0</v>
      </c>
      <c r="K91" s="184">
        <v>0</v>
      </c>
      <c r="L91" s="184">
        <v>0</v>
      </c>
      <c r="M91" s="184">
        <v>0</v>
      </c>
      <c r="N91" s="184">
        <v>0</v>
      </c>
      <c r="O91" s="93">
        <f t="shared" si="5"/>
        <v>0</v>
      </c>
      <c r="P91" s="94"/>
      <c r="Q91" s="94"/>
      <c r="R91" s="93"/>
    </row>
    <row r="92" spans="1:19" s="99" customFormat="1" x14ac:dyDescent="0.25">
      <c r="A92" s="134" t="s">
        <v>401</v>
      </c>
      <c r="B92" s="187" t="s">
        <v>396</v>
      </c>
      <c r="C92" s="134" t="s">
        <v>349</v>
      </c>
      <c r="D92" s="134" t="s">
        <v>350</v>
      </c>
      <c r="E92" s="184">
        <v>15711000</v>
      </c>
      <c r="F92" s="184">
        <v>15711000</v>
      </c>
      <c r="G92" s="184">
        <v>15711000</v>
      </c>
      <c r="H92" s="184">
        <v>0</v>
      </c>
      <c r="I92" s="184">
        <v>15711000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93">
        <f>+K92/F92</f>
        <v>0</v>
      </c>
      <c r="P92" s="94"/>
      <c r="Q92" s="94"/>
      <c r="R92" s="93"/>
    </row>
    <row r="93" spans="1:19" x14ac:dyDescent="0.25">
      <c r="A93" s="49"/>
      <c r="B93" s="188"/>
      <c r="C93" s="49"/>
      <c r="D93" s="49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93"/>
      <c r="P93" s="94"/>
      <c r="Q93" s="94"/>
      <c r="R93" s="93"/>
    </row>
    <row r="94" spans="1:19" x14ac:dyDescent="0.25">
      <c r="A94" s="49"/>
      <c r="B94" s="188"/>
      <c r="C94" s="49"/>
      <c r="D94" s="49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93"/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28" t="s">
        <v>26</v>
      </c>
      <c r="D101" s="228"/>
      <c r="E101" s="228"/>
      <c r="F101" s="228"/>
      <c r="G101" s="228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878021111</v>
      </c>
      <c r="E103" s="30">
        <f>+K8</f>
        <v>307066997.56999999</v>
      </c>
      <c r="F103" s="8">
        <f>+D103-E103</f>
        <v>570954113.43000007</v>
      </c>
      <c r="G103" s="54">
        <f t="shared" ref="G103:G108" si="9">+E103/D103</f>
        <v>0.34972621241449853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518531855</v>
      </c>
      <c r="E104" s="26">
        <f>+K27</f>
        <v>40145695.369999997</v>
      </c>
      <c r="F104" s="8">
        <f>+D104-E104</f>
        <v>478386159.63</v>
      </c>
      <c r="G104" s="54">
        <f t="shared" si="9"/>
        <v>7.7421849753087968E-2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14300000</v>
      </c>
      <c r="E105" s="26">
        <f>+K59</f>
        <v>1356697.9</v>
      </c>
      <c r="F105" s="8">
        <f>+D105-E105</f>
        <v>12943302.1</v>
      </c>
      <c r="G105" s="54">
        <f t="shared" si="9"/>
        <v>9.4873979020979021E-2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+E79</f>
        <v>627037456</v>
      </c>
      <c r="E107" s="26">
        <f>+K79</f>
        <v>126453197.84999999</v>
      </c>
      <c r="F107" s="8">
        <f>+D107-E107</f>
        <v>500584258.14999998</v>
      </c>
      <c r="G107" s="54">
        <f t="shared" si="9"/>
        <v>0.20166769407472207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2044890422</v>
      </c>
      <c r="E108" s="57">
        <f>SUM(E103:E107)</f>
        <v>475022588.68999994</v>
      </c>
      <c r="F108" s="57">
        <f>SUM(F103:F107)</f>
        <v>1569867833.3099999</v>
      </c>
      <c r="G108" s="47">
        <f t="shared" si="9"/>
        <v>0.23229733171981179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27" t="s">
        <v>27</v>
      </c>
      <c r="D110" s="227"/>
      <c r="E110" s="227"/>
      <c r="F110" s="227"/>
      <c r="G110" s="227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518531855</v>
      </c>
      <c r="E112" s="8">
        <f t="shared" si="10"/>
        <v>40145695.369999997</v>
      </c>
      <c r="F112" s="8">
        <f>+D112-E112</f>
        <v>478386159.63</v>
      </c>
      <c r="G112" s="54">
        <f>+E112/D112</f>
        <v>7.7421849753087968E-2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14300000</v>
      </c>
      <c r="E113" s="8">
        <f t="shared" si="10"/>
        <v>1356697.9</v>
      </c>
      <c r="F113" s="8">
        <f>+D113-E113</f>
        <v>12943302.1</v>
      </c>
      <c r="G113" s="54">
        <f>+E113/D113</f>
        <v>9.4873979020979021E-2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7000000</v>
      </c>
      <c r="E114" s="8">
        <f t="shared" si="10"/>
        <v>0</v>
      </c>
      <c r="F114" s="8">
        <f>+D114-E114</f>
        <v>7000000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D107</f>
        <v>627037456</v>
      </c>
      <c r="E115" s="8">
        <f>E107</f>
        <v>126453197.84999999</v>
      </c>
      <c r="F115" s="8">
        <f>+D115-E115</f>
        <v>500584258.14999998</v>
      </c>
      <c r="G115" s="54">
        <f>+E115/D115</f>
        <v>0.20166769407472207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1166869311</v>
      </c>
      <c r="E116" s="52">
        <f>SUM(E112:E115)</f>
        <v>167955591.12</v>
      </c>
      <c r="F116" s="52">
        <f>SUM(F112:F115)</f>
        <v>998913719.88</v>
      </c>
      <c r="G116" s="53">
        <f>+E116/D116</f>
        <v>0.14393693409938349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0.34972621241449853</v>
      </c>
      <c r="E126" s="88">
        <f>+(100%/12)*5</f>
        <v>0.41666666666666663</v>
      </c>
      <c r="F126" s="89">
        <f>+D103</f>
        <v>878021111</v>
      </c>
      <c r="G126" s="89">
        <f>+E103</f>
        <v>307066997.56999999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7.7421849753087968E-2</v>
      </c>
      <c r="E127" s="88">
        <f t="shared" ref="E127:E130" si="11">+(100%/12)*5</f>
        <v>0.41666666666666663</v>
      </c>
      <c r="F127" s="89">
        <f t="shared" ref="F127:G130" si="12">+D104</f>
        <v>518531855</v>
      </c>
      <c r="G127" s="89">
        <f t="shared" si="12"/>
        <v>40145695.369999997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9.4873979020979021E-2</v>
      </c>
      <c r="E128" s="88">
        <f t="shared" si="11"/>
        <v>0.41666666666666663</v>
      </c>
      <c r="F128" s="89">
        <f t="shared" si="12"/>
        <v>14300000</v>
      </c>
      <c r="G128" s="89">
        <f t="shared" si="12"/>
        <v>1356697.9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0.41666666666666663</v>
      </c>
      <c r="F129" s="89">
        <f t="shared" si="12"/>
        <v>7000000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0.20166769407472207</v>
      </c>
      <c r="E130" s="88">
        <f t="shared" si="11"/>
        <v>0.41666666666666663</v>
      </c>
      <c r="F130" s="89">
        <f t="shared" si="12"/>
        <v>627037456</v>
      </c>
      <c r="G130" s="89">
        <f t="shared" si="12"/>
        <v>126453197.84999999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E132" sqref="E132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8" s="119" customFormat="1" x14ac:dyDescent="0.2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8" s="119" customFormat="1" x14ac:dyDescent="0.2">
      <c r="A3" s="221" t="s">
        <v>38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8" s="17" customFormat="1" x14ac:dyDescent="0.2">
      <c r="A4" s="231" t="s">
        <v>444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395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402</v>
      </c>
      <c r="B7" s="186" t="s">
        <v>396</v>
      </c>
      <c r="C7" s="133" t="s">
        <v>399</v>
      </c>
      <c r="D7" s="133" t="s">
        <v>399</v>
      </c>
      <c r="E7" s="183">
        <v>4297664633</v>
      </c>
      <c r="F7" s="183">
        <v>4100007911</v>
      </c>
      <c r="G7" s="183">
        <v>3427500324.7800002</v>
      </c>
      <c r="H7" s="183">
        <v>20908102</v>
      </c>
      <c r="I7" s="183">
        <v>400614233.14999998</v>
      </c>
      <c r="J7" s="183">
        <v>1118857.04</v>
      </c>
      <c r="K7" s="183">
        <v>1263366556.52</v>
      </c>
      <c r="L7" s="183">
        <v>1252417239.8</v>
      </c>
      <c r="M7" s="183">
        <v>2414000162.29</v>
      </c>
      <c r="N7" s="183">
        <v>1741492576.0699999</v>
      </c>
      <c r="O7" s="93">
        <f>+K7/F7</f>
        <v>0.30813758996183555</v>
      </c>
      <c r="P7" s="28">
        <f>+P27+P72+P95+P106</f>
        <v>806238172</v>
      </c>
      <c r="Q7" s="28">
        <f>+Q27+Q72+Q95+Q106</f>
        <v>139444709.53999999</v>
      </c>
      <c r="R7" s="97">
        <f>+Q7/P7</f>
        <v>0.17295721584861898</v>
      </c>
    </row>
    <row r="8" spans="1:18" s="104" customFormat="1" x14ac:dyDescent="0.2">
      <c r="A8" s="133" t="s">
        <v>402</v>
      </c>
      <c r="B8" s="186" t="s">
        <v>396</v>
      </c>
      <c r="C8" s="133" t="s">
        <v>54</v>
      </c>
      <c r="D8" s="133" t="s">
        <v>22</v>
      </c>
      <c r="E8" s="183">
        <v>3205285215</v>
      </c>
      <c r="F8" s="183">
        <v>3019255030</v>
      </c>
      <c r="G8" s="183">
        <v>2867351869</v>
      </c>
      <c r="H8" s="183">
        <v>0</v>
      </c>
      <c r="I8" s="183">
        <v>251906032</v>
      </c>
      <c r="J8" s="183">
        <v>0</v>
      </c>
      <c r="K8" s="183">
        <v>1054777948.8200001</v>
      </c>
      <c r="L8" s="183">
        <v>1054777948.8200001</v>
      </c>
      <c r="M8" s="183">
        <v>1712571049.1800001</v>
      </c>
      <c r="N8" s="183">
        <v>1560667888.1800001</v>
      </c>
      <c r="O8" s="93">
        <f t="shared" ref="O8:O71" si="0">+K8/F8</f>
        <v>0.34935039880350882</v>
      </c>
      <c r="P8" s="28"/>
      <c r="Q8" s="28"/>
      <c r="R8" s="97"/>
    </row>
    <row r="9" spans="1:18" s="104" customFormat="1" x14ac:dyDescent="0.2">
      <c r="A9" s="134" t="s">
        <v>402</v>
      </c>
      <c r="B9" s="187" t="s">
        <v>396</v>
      </c>
      <c r="C9" s="134" t="s">
        <v>55</v>
      </c>
      <c r="D9" s="134" t="s">
        <v>56</v>
      </c>
      <c r="E9" s="184">
        <v>1239170400</v>
      </c>
      <c r="F9" s="184">
        <v>1156431950</v>
      </c>
      <c r="G9" s="184">
        <v>1106736550</v>
      </c>
      <c r="H9" s="184">
        <v>0</v>
      </c>
      <c r="I9" s="184">
        <v>139125</v>
      </c>
      <c r="J9" s="184">
        <v>0</v>
      </c>
      <c r="K9" s="184">
        <v>418315336.60000002</v>
      </c>
      <c r="L9" s="184">
        <v>418315336.60000002</v>
      </c>
      <c r="M9" s="184">
        <v>737977488.39999998</v>
      </c>
      <c r="N9" s="184">
        <v>688282088.39999998</v>
      </c>
      <c r="O9" s="93">
        <f t="shared" si="0"/>
        <v>0.36172931455240409</v>
      </c>
      <c r="P9" s="94"/>
      <c r="Q9" s="94"/>
      <c r="R9" s="93"/>
    </row>
    <row r="10" spans="1:18" s="103" customFormat="1" x14ac:dyDescent="0.2">
      <c r="A10" s="134" t="s">
        <v>402</v>
      </c>
      <c r="B10" s="187" t="s">
        <v>396</v>
      </c>
      <c r="C10" s="134" t="s">
        <v>57</v>
      </c>
      <c r="D10" s="134" t="s">
        <v>58</v>
      </c>
      <c r="E10" s="184">
        <v>1231670400</v>
      </c>
      <c r="F10" s="184">
        <v>1148931950</v>
      </c>
      <c r="G10" s="184">
        <v>1099236550</v>
      </c>
      <c r="H10" s="184">
        <v>0</v>
      </c>
      <c r="I10" s="184">
        <v>139125</v>
      </c>
      <c r="J10" s="184">
        <v>0</v>
      </c>
      <c r="K10" s="184">
        <v>416561976.88</v>
      </c>
      <c r="L10" s="184">
        <v>416561976.88</v>
      </c>
      <c r="M10" s="184">
        <v>732230848.12</v>
      </c>
      <c r="N10" s="184">
        <v>682535448.12</v>
      </c>
      <c r="O10" s="93">
        <f t="shared" si="0"/>
        <v>0.36256453385250537</v>
      </c>
      <c r="P10" s="94"/>
      <c r="Q10" s="94"/>
      <c r="R10" s="93"/>
    </row>
    <row r="11" spans="1:18" s="103" customFormat="1" x14ac:dyDescent="0.2">
      <c r="A11" s="134" t="s">
        <v>402</v>
      </c>
      <c r="B11" s="187" t="s">
        <v>396</v>
      </c>
      <c r="C11" s="134" t="s">
        <v>59</v>
      </c>
      <c r="D11" s="134" t="s">
        <v>60</v>
      </c>
      <c r="E11" s="184">
        <v>7500000</v>
      </c>
      <c r="F11" s="184">
        <v>7500000</v>
      </c>
      <c r="G11" s="184">
        <v>7500000</v>
      </c>
      <c r="H11" s="184">
        <v>0</v>
      </c>
      <c r="I11" s="184">
        <v>0</v>
      </c>
      <c r="J11" s="184">
        <v>0</v>
      </c>
      <c r="K11" s="184">
        <v>1753359.72</v>
      </c>
      <c r="L11" s="184">
        <v>1753359.72</v>
      </c>
      <c r="M11" s="184">
        <v>5746640.2800000003</v>
      </c>
      <c r="N11" s="184">
        <v>5746640.2800000003</v>
      </c>
      <c r="O11" s="93">
        <f t="shared" si="0"/>
        <v>0.233781296</v>
      </c>
      <c r="P11" s="94"/>
      <c r="Q11" s="94"/>
      <c r="R11" s="93"/>
    </row>
    <row r="12" spans="1:18" s="103" customFormat="1" x14ac:dyDescent="0.2">
      <c r="A12" s="134" t="s">
        <v>402</v>
      </c>
      <c r="B12" s="187" t="s">
        <v>396</v>
      </c>
      <c r="C12" s="134" t="s">
        <v>61</v>
      </c>
      <c r="D12" s="134" t="s">
        <v>62</v>
      </c>
      <c r="E12" s="184">
        <v>8000000</v>
      </c>
      <c r="F12" s="184">
        <v>8000000</v>
      </c>
      <c r="G12" s="184">
        <v>5373911</v>
      </c>
      <c r="H12" s="184">
        <v>0</v>
      </c>
      <c r="I12" s="184">
        <v>0</v>
      </c>
      <c r="J12" s="184">
        <v>0</v>
      </c>
      <c r="K12" s="184">
        <v>974372</v>
      </c>
      <c r="L12" s="184">
        <v>974372</v>
      </c>
      <c r="M12" s="184">
        <v>7025628</v>
      </c>
      <c r="N12" s="184">
        <v>4399539</v>
      </c>
      <c r="O12" s="93">
        <f t="shared" si="0"/>
        <v>0.1217965</v>
      </c>
      <c r="P12" s="94"/>
      <c r="Q12" s="94"/>
      <c r="R12" s="93"/>
    </row>
    <row r="13" spans="1:18" s="103" customFormat="1" x14ac:dyDescent="0.2">
      <c r="A13" s="134" t="s">
        <v>402</v>
      </c>
      <c r="B13" s="187" t="s">
        <v>396</v>
      </c>
      <c r="C13" s="134" t="s">
        <v>63</v>
      </c>
      <c r="D13" s="134" t="s">
        <v>64</v>
      </c>
      <c r="E13" s="184">
        <v>8000000</v>
      </c>
      <c r="F13" s="184">
        <v>8000000</v>
      </c>
      <c r="G13" s="184">
        <v>5373911</v>
      </c>
      <c r="H13" s="184">
        <v>0</v>
      </c>
      <c r="I13" s="184">
        <v>0</v>
      </c>
      <c r="J13" s="184">
        <v>0</v>
      </c>
      <c r="K13" s="184">
        <v>974372</v>
      </c>
      <c r="L13" s="184">
        <v>974372</v>
      </c>
      <c r="M13" s="184">
        <v>7025628</v>
      </c>
      <c r="N13" s="184">
        <v>4399539</v>
      </c>
      <c r="O13" s="93">
        <f t="shared" si="0"/>
        <v>0.1217965</v>
      </c>
      <c r="P13" s="94"/>
      <c r="Q13" s="94"/>
      <c r="R13" s="93"/>
    </row>
    <row r="14" spans="1:18" s="103" customFormat="1" x14ac:dyDescent="0.2">
      <c r="A14" s="134" t="s">
        <v>402</v>
      </c>
      <c r="B14" s="187" t="s">
        <v>396</v>
      </c>
      <c r="C14" s="134" t="s">
        <v>65</v>
      </c>
      <c r="D14" s="134" t="s">
        <v>66</v>
      </c>
      <c r="E14" s="184">
        <v>1469288220</v>
      </c>
      <c r="F14" s="184">
        <v>1403865060</v>
      </c>
      <c r="G14" s="184">
        <v>1327151259</v>
      </c>
      <c r="H14" s="184">
        <v>0</v>
      </c>
      <c r="I14" s="184">
        <v>47866</v>
      </c>
      <c r="J14" s="184">
        <v>0</v>
      </c>
      <c r="K14" s="184">
        <v>460378022.22000003</v>
      </c>
      <c r="L14" s="184">
        <v>460378022.22000003</v>
      </c>
      <c r="M14" s="184">
        <v>943439171.77999997</v>
      </c>
      <c r="N14" s="184">
        <v>866725370.77999997</v>
      </c>
      <c r="O14" s="93">
        <f t="shared" si="0"/>
        <v>0.32793609253299605</v>
      </c>
      <c r="P14" s="94"/>
      <c r="Q14" s="94"/>
      <c r="R14" s="93"/>
    </row>
    <row r="15" spans="1:18" s="103" customFormat="1" x14ac:dyDescent="0.2">
      <c r="A15" s="134" t="s">
        <v>402</v>
      </c>
      <c r="B15" s="187" t="s">
        <v>396</v>
      </c>
      <c r="C15" s="134" t="s">
        <v>67</v>
      </c>
      <c r="D15" s="134" t="s">
        <v>68</v>
      </c>
      <c r="E15" s="184">
        <v>490500000</v>
      </c>
      <c r="F15" s="184">
        <v>490500000</v>
      </c>
      <c r="G15" s="184">
        <v>457208601</v>
      </c>
      <c r="H15" s="184">
        <v>0</v>
      </c>
      <c r="I15" s="184">
        <v>47866</v>
      </c>
      <c r="J15" s="184">
        <v>0</v>
      </c>
      <c r="K15" s="184">
        <v>140290252.72</v>
      </c>
      <c r="L15" s="184">
        <v>140290252.72</v>
      </c>
      <c r="M15" s="184">
        <v>350161881.27999997</v>
      </c>
      <c r="N15" s="184">
        <v>316870482.27999997</v>
      </c>
      <c r="O15" s="93">
        <f t="shared" si="0"/>
        <v>0.28601478638124361</v>
      </c>
      <c r="P15" s="94"/>
      <c r="Q15" s="94"/>
      <c r="R15" s="93"/>
    </row>
    <row r="16" spans="1:18" s="103" customFormat="1" x14ac:dyDescent="0.2">
      <c r="A16" s="134" t="s">
        <v>402</v>
      </c>
      <c r="B16" s="187" t="s">
        <v>396</v>
      </c>
      <c r="C16" s="134" t="s">
        <v>69</v>
      </c>
      <c r="D16" s="134" t="s">
        <v>70</v>
      </c>
      <c r="E16" s="184">
        <v>452546831</v>
      </c>
      <c r="F16" s="184">
        <v>415392710</v>
      </c>
      <c r="G16" s="184">
        <v>390413195</v>
      </c>
      <c r="H16" s="184">
        <v>0</v>
      </c>
      <c r="I16" s="184">
        <v>0</v>
      </c>
      <c r="J16" s="184">
        <v>0</v>
      </c>
      <c r="K16" s="184">
        <v>125965578.22</v>
      </c>
      <c r="L16" s="184">
        <v>125965578.22</v>
      </c>
      <c r="M16" s="184">
        <v>289427131.77999997</v>
      </c>
      <c r="N16" s="184">
        <v>264447616.78</v>
      </c>
      <c r="O16" s="93">
        <f t="shared" si="0"/>
        <v>0.30324455674727657</v>
      </c>
      <c r="P16" s="94"/>
      <c r="Q16" s="94"/>
      <c r="R16" s="93"/>
    </row>
    <row r="17" spans="1:18" s="103" customFormat="1" x14ac:dyDescent="0.2">
      <c r="A17" s="134" t="s">
        <v>402</v>
      </c>
      <c r="B17" s="187" t="s">
        <v>396</v>
      </c>
      <c r="C17" s="134" t="s">
        <v>73</v>
      </c>
      <c r="D17" s="134" t="s">
        <v>74</v>
      </c>
      <c r="E17" s="184">
        <v>186586028</v>
      </c>
      <c r="F17" s="184">
        <v>186586028</v>
      </c>
      <c r="G17" s="184">
        <v>179715119</v>
      </c>
      <c r="H17" s="184">
        <v>0</v>
      </c>
      <c r="I17" s="184">
        <v>0</v>
      </c>
      <c r="J17" s="184">
        <v>0</v>
      </c>
      <c r="K17" s="184">
        <v>163411164.00999999</v>
      </c>
      <c r="L17" s="184">
        <v>163411164.00999999</v>
      </c>
      <c r="M17" s="184">
        <v>23174863.989999998</v>
      </c>
      <c r="N17" s="184">
        <v>16303954.99</v>
      </c>
      <c r="O17" s="93">
        <f t="shared" si="0"/>
        <v>0.87579528736203116</v>
      </c>
      <c r="P17" s="94"/>
      <c r="Q17" s="94"/>
      <c r="R17" s="93"/>
    </row>
    <row r="18" spans="1:18" s="103" customFormat="1" x14ac:dyDescent="0.2">
      <c r="A18" s="134" t="s">
        <v>402</v>
      </c>
      <c r="B18" s="187" t="s">
        <v>396</v>
      </c>
      <c r="C18" s="134" t="s">
        <v>75</v>
      </c>
      <c r="D18" s="134" t="s">
        <v>76</v>
      </c>
      <c r="E18" s="184">
        <v>130000000</v>
      </c>
      <c r="F18" s="184">
        <v>117907640</v>
      </c>
      <c r="G18" s="184">
        <v>115473728</v>
      </c>
      <c r="H18" s="184">
        <v>0</v>
      </c>
      <c r="I18" s="184">
        <v>0</v>
      </c>
      <c r="J18" s="184">
        <v>0</v>
      </c>
      <c r="K18" s="184">
        <v>30711027.27</v>
      </c>
      <c r="L18" s="184">
        <v>30711027.27</v>
      </c>
      <c r="M18" s="184">
        <v>87196612.730000004</v>
      </c>
      <c r="N18" s="184">
        <v>84762700.730000004</v>
      </c>
      <c r="O18" s="93">
        <f t="shared" si="0"/>
        <v>0.26046681343125855</v>
      </c>
      <c r="P18" s="94"/>
      <c r="Q18" s="94"/>
      <c r="R18" s="93"/>
    </row>
    <row r="19" spans="1:18" s="103" customFormat="1" x14ac:dyDescent="0.2">
      <c r="A19" s="134" t="s">
        <v>402</v>
      </c>
      <c r="B19" s="187" t="s">
        <v>397</v>
      </c>
      <c r="C19" s="134" t="s">
        <v>71</v>
      </c>
      <c r="D19" s="134" t="s">
        <v>72</v>
      </c>
      <c r="E19" s="184">
        <v>209655361</v>
      </c>
      <c r="F19" s="184">
        <v>193478682</v>
      </c>
      <c r="G19" s="184">
        <v>184340616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193478682</v>
      </c>
      <c r="N19" s="184">
        <v>184340616</v>
      </c>
      <c r="O19" s="93">
        <v>0</v>
      </c>
      <c r="P19" s="94"/>
      <c r="Q19" s="94"/>
      <c r="R19" s="93"/>
    </row>
    <row r="20" spans="1:18" s="103" customFormat="1" x14ac:dyDescent="0.2">
      <c r="A20" s="134" t="s">
        <v>402</v>
      </c>
      <c r="B20" s="187" t="s">
        <v>396</v>
      </c>
      <c r="C20" s="134" t="s">
        <v>77</v>
      </c>
      <c r="D20" s="134" t="s">
        <v>78</v>
      </c>
      <c r="E20" s="184">
        <v>244413298</v>
      </c>
      <c r="F20" s="184">
        <v>225479011</v>
      </c>
      <c r="G20" s="184">
        <v>214045076</v>
      </c>
      <c r="H20" s="184">
        <v>0</v>
      </c>
      <c r="I20" s="184">
        <v>125117790</v>
      </c>
      <c r="J20" s="184">
        <v>0</v>
      </c>
      <c r="K20" s="184">
        <v>87842335</v>
      </c>
      <c r="L20" s="184">
        <v>87842335</v>
      </c>
      <c r="M20" s="184">
        <v>12518886</v>
      </c>
      <c r="N20" s="184">
        <v>1084951</v>
      </c>
      <c r="O20" s="93">
        <f t="shared" si="0"/>
        <v>0.38958098410321662</v>
      </c>
      <c r="P20" s="94"/>
      <c r="Q20" s="94"/>
      <c r="R20" s="93"/>
    </row>
    <row r="21" spans="1:18" s="103" customFormat="1" x14ac:dyDescent="0.2">
      <c r="A21" s="134" t="s">
        <v>402</v>
      </c>
      <c r="B21" s="187" t="s">
        <v>396</v>
      </c>
      <c r="C21" s="134" t="s">
        <v>82</v>
      </c>
      <c r="D21" s="134" t="s">
        <v>407</v>
      </c>
      <c r="E21" s="184">
        <v>231879283</v>
      </c>
      <c r="F21" s="184">
        <v>213915984</v>
      </c>
      <c r="G21" s="184">
        <v>203068404</v>
      </c>
      <c r="H21" s="184">
        <v>0</v>
      </c>
      <c r="I21" s="184">
        <v>118644476</v>
      </c>
      <c r="J21" s="184">
        <v>0</v>
      </c>
      <c r="K21" s="184">
        <v>83338977</v>
      </c>
      <c r="L21" s="184">
        <v>83338977</v>
      </c>
      <c r="M21" s="184">
        <v>11932531</v>
      </c>
      <c r="N21" s="184">
        <v>1084951</v>
      </c>
      <c r="O21" s="93">
        <f t="shared" si="0"/>
        <v>0.38958742325678664</v>
      </c>
      <c r="P21" s="94"/>
      <c r="Q21" s="94"/>
      <c r="R21" s="93"/>
    </row>
    <row r="22" spans="1:18" s="103" customFormat="1" x14ac:dyDescent="0.2">
      <c r="A22" s="134" t="s">
        <v>402</v>
      </c>
      <c r="B22" s="187" t="s">
        <v>396</v>
      </c>
      <c r="C22" s="134" t="s">
        <v>87</v>
      </c>
      <c r="D22" s="134" t="s">
        <v>376</v>
      </c>
      <c r="E22" s="184">
        <v>12534015</v>
      </c>
      <c r="F22" s="184">
        <v>11563027</v>
      </c>
      <c r="G22" s="184">
        <v>10976672</v>
      </c>
      <c r="H22" s="184">
        <v>0</v>
      </c>
      <c r="I22" s="184">
        <v>6473314</v>
      </c>
      <c r="J22" s="184">
        <v>0</v>
      </c>
      <c r="K22" s="184">
        <v>4503358</v>
      </c>
      <c r="L22" s="184">
        <v>4503358</v>
      </c>
      <c r="M22" s="184">
        <v>586355</v>
      </c>
      <c r="N22" s="184">
        <v>0</v>
      </c>
      <c r="O22" s="93">
        <f t="shared" si="0"/>
        <v>0.38946185977080222</v>
      </c>
      <c r="P22" s="94"/>
      <c r="Q22" s="94"/>
      <c r="R22" s="93"/>
    </row>
    <row r="23" spans="1:18" s="103" customFormat="1" x14ac:dyDescent="0.2">
      <c r="A23" s="134" t="s">
        <v>402</v>
      </c>
      <c r="B23" s="187" t="s">
        <v>396</v>
      </c>
      <c r="C23" s="134" t="s">
        <v>89</v>
      </c>
      <c r="D23" s="134" t="s">
        <v>90</v>
      </c>
      <c r="E23" s="184">
        <v>244413297</v>
      </c>
      <c r="F23" s="184">
        <v>225479009</v>
      </c>
      <c r="G23" s="184">
        <v>214045073</v>
      </c>
      <c r="H23" s="184">
        <v>0</v>
      </c>
      <c r="I23" s="184">
        <v>126601251</v>
      </c>
      <c r="J23" s="184">
        <v>0</v>
      </c>
      <c r="K23" s="184">
        <v>87267883</v>
      </c>
      <c r="L23" s="184">
        <v>87267883</v>
      </c>
      <c r="M23" s="184">
        <v>11609875</v>
      </c>
      <c r="N23" s="184">
        <v>175939</v>
      </c>
      <c r="O23" s="93">
        <f t="shared" si="0"/>
        <v>0.3870332914227062</v>
      </c>
      <c r="P23" s="94"/>
      <c r="Q23" s="94"/>
      <c r="R23" s="93"/>
    </row>
    <row r="24" spans="1:18" s="103" customFormat="1" x14ac:dyDescent="0.2">
      <c r="A24" s="134" t="s">
        <v>402</v>
      </c>
      <c r="B24" s="187" t="s">
        <v>396</v>
      </c>
      <c r="C24" s="134" t="s">
        <v>94</v>
      </c>
      <c r="D24" s="134" t="s">
        <v>408</v>
      </c>
      <c r="E24" s="184">
        <v>131607160</v>
      </c>
      <c r="F24" s="184">
        <v>121411774</v>
      </c>
      <c r="G24" s="184">
        <v>115255039</v>
      </c>
      <c r="H24" s="184">
        <v>0</v>
      </c>
      <c r="I24" s="184">
        <v>68517534</v>
      </c>
      <c r="J24" s="184">
        <v>0</v>
      </c>
      <c r="K24" s="184">
        <v>46737505</v>
      </c>
      <c r="L24" s="184">
        <v>46737505</v>
      </c>
      <c r="M24" s="184">
        <v>6156735</v>
      </c>
      <c r="N24" s="184">
        <v>0</v>
      </c>
      <c r="O24" s="93">
        <f t="shared" si="0"/>
        <v>0.38495035086135881</v>
      </c>
      <c r="P24" s="94"/>
      <c r="Q24" s="94"/>
      <c r="R24" s="93"/>
    </row>
    <row r="25" spans="1:18" s="103" customFormat="1" x14ac:dyDescent="0.2">
      <c r="A25" s="134" t="s">
        <v>402</v>
      </c>
      <c r="B25" s="187" t="s">
        <v>396</v>
      </c>
      <c r="C25" s="134" t="s">
        <v>99</v>
      </c>
      <c r="D25" s="134" t="s">
        <v>409</v>
      </c>
      <c r="E25" s="184">
        <v>37602045</v>
      </c>
      <c r="F25" s="184">
        <v>34689078</v>
      </c>
      <c r="G25" s="184">
        <v>32930011</v>
      </c>
      <c r="H25" s="184">
        <v>0</v>
      </c>
      <c r="I25" s="184">
        <v>19243906</v>
      </c>
      <c r="J25" s="184">
        <v>0</v>
      </c>
      <c r="K25" s="184">
        <v>13510166</v>
      </c>
      <c r="L25" s="184">
        <v>13510166</v>
      </c>
      <c r="M25" s="184">
        <v>1935006</v>
      </c>
      <c r="N25" s="184">
        <v>175939</v>
      </c>
      <c r="O25" s="93">
        <f t="shared" si="0"/>
        <v>0.38946454558405963</v>
      </c>
      <c r="P25" s="94"/>
      <c r="Q25" s="94"/>
      <c r="R25" s="93"/>
    </row>
    <row r="26" spans="1:18" s="103" customFormat="1" x14ac:dyDescent="0.2">
      <c r="A26" s="134" t="s">
        <v>402</v>
      </c>
      <c r="B26" s="187" t="s">
        <v>396</v>
      </c>
      <c r="C26" s="134" t="s">
        <v>104</v>
      </c>
      <c r="D26" s="134" t="s">
        <v>410</v>
      </c>
      <c r="E26" s="184">
        <v>75204092</v>
      </c>
      <c r="F26" s="184">
        <v>69378157</v>
      </c>
      <c r="G26" s="184">
        <v>65860023</v>
      </c>
      <c r="H26" s="184">
        <v>0</v>
      </c>
      <c r="I26" s="184">
        <v>38839811</v>
      </c>
      <c r="J26" s="184">
        <v>0</v>
      </c>
      <c r="K26" s="184">
        <v>27020212</v>
      </c>
      <c r="L26" s="184">
        <v>27020212</v>
      </c>
      <c r="M26" s="184">
        <v>3518134</v>
      </c>
      <c r="N26" s="184">
        <v>0</v>
      </c>
      <c r="O26" s="93">
        <f t="shared" si="0"/>
        <v>0.38946281031939201</v>
      </c>
      <c r="P26" s="94"/>
      <c r="Q26" s="94"/>
      <c r="R26" s="93"/>
    </row>
    <row r="27" spans="1:18" s="104" customFormat="1" x14ac:dyDescent="0.2">
      <c r="A27" s="133" t="s">
        <v>402</v>
      </c>
      <c r="B27" s="186" t="s">
        <v>396</v>
      </c>
      <c r="C27" s="133" t="s">
        <v>108</v>
      </c>
      <c r="D27" s="133" t="s">
        <v>109</v>
      </c>
      <c r="E27" s="183">
        <v>637840026</v>
      </c>
      <c r="F27" s="183">
        <v>634737172</v>
      </c>
      <c r="G27" s="183">
        <v>283214151</v>
      </c>
      <c r="H27" s="183">
        <v>19984050</v>
      </c>
      <c r="I27" s="183">
        <v>83658233.870000005</v>
      </c>
      <c r="J27" s="183">
        <v>933424.38</v>
      </c>
      <c r="K27" s="183">
        <v>106538464.91</v>
      </c>
      <c r="L27" s="183">
        <v>103808014.48</v>
      </c>
      <c r="M27" s="183">
        <v>423622998.83999997</v>
      </c>
      <c r="N27" s="183">
        <v>72099977.840000004</v>
      </c>
      <c r="O27" s="93">
        <f t="shared" si="0"/>
        <v>0.16784658219134518</v>
      </c>
      <c r="P27" s="28">
        <f>+F27</f>
        <v>634737172</v>
      </c>
      <c r="Q27" s="28">
        <f t="shared" ref="Q27:Q36" si="1">+K27</f>
        <v>106538464.91</v>
      </c>
      <c r="R27" s="97">
        <f t="shared" ref="R27:R36" si="2">+Q27/P27</f>
        <v>0.16784658219134518</v>
      </c>
    </row>
    <row r="28" spans="1:18" s="103" customFormat="1" x14ac:dyDescent="0.2">
      <c r="A28" s="134" t="s">
        <v>402</v>
      </c>
      <c r="B28" s="187" t="s">
        <v>396</v>
      </c>
      <c r="C28" s="134" t="s">
        <v>110</v>
      </c>
      <c r="D28" s="134" t="s">
        <v>111</v>
      </c>
      <c r="E28" s="184">
        <v>500000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93">
        <v>0</v>
      </c>
      <c r="P28" s="94">
        <f t="shared" ref="P28:P36" si="3">+F28</f>
        <v>0</v>
      </c>
      <c r="Q28" s="94">
        <f t="shared" si="1"/>
        <v>0</v>
      </c>
      <c r="R28" s="93">
        <v>0</v>
      </c>
    </row>
    <row r="29" spans="1:18" s="104" customFormat="1" x14ac:dyDescent="0.2">
      <c r="A29" s="134" t="s">
        <v>402</v>
      </c>
      <c r="B29" s="187" t="s">
        <v>396</v>
      </c>
      <c r="C29" s="134" t="s">
        <v>118</v>
      </c>
      <c r="D29" s="134" t="s">
        <v>119</v>
      </c>
      <c r="E29" s="184">
        <v>500000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93">
        <v>0</v>
      </c>
      <c r="P29" s="94">
        <f t="shared" si="3"/>
        <v>0</v>
      </c>
      <c r="Q29" s="94">
        <f t="shared" si="1"/>
        <v>0</v>
      </c>
      <c r="R29" s="93">
        <v>0</v>
      </c>
    </row>
    <row r="30" spans="1:18" s="103" customFormat="1" x14ac:dyDescent="0.2">
      <c r="A30" s="134" t="s">
        <v>402</v>
      </c>
      <c r="B30" s="187" t="s">
        <v>396</v>
      </c>
      <c r="C30" s="134" t="s">
        <v>120</v>
      </c>
      <c r="D30" s="134" t="s">
        <v>121</v>
      </c>
      <c r="E30" s="184">
        <v>131160612</v>
      </c>
      <c r="F30" s="184">
        <v>131160612</v>
      </c>
      <c r="G30" s="184">
        <v>67580306</v>
      </c>
      <c r="H30" s="184">
        <v>0</v>
      </c>
      <c r="I30" s="184">
        <v>17822344.420000002</v>
      </c>
      <c r="J30" s="184">
        <v>0</v>
      </c>
      <c r="K30" s="184">
        <v>38912492.079999998</v>
      </c>
      <c r="L30" s="184">
        <v>36182041.649999999</v>
      </c>
      <c r="M30" s="184">
        <v>74425775.5</v>
      </c>
      <c r="N30" s="184">
        <v>10845469.5</v>
      </c>
      <c r="O30" s="93">
        <f t="shared" si="0"/>
        <v>0.2966781832338507</v>
      </c>
      <c r="P30" s="94">
        <f t="shared" si="3"/>
        <v>131160612</v>
      </c>
      <c r="Q30" s="94">
        <f t="shared" si="1"/>
        <v>38912492.079999998</v>
      </c>
      <c r="R30" s="93">
        <f t="shared" si="2"/>
        <v>0.2966781832338507</v>
      </c>
    </row>
    <row r="31" spans="1:18" s="103" customFormat="1" x14ac:dyDescent="0.2">
      <c r="A31" s="134" t="s">
        <v>402</v>
      </c>
      <c r="B31" s="187" t="s">
        <v>396</v>
      </c>
      <c r="C31" s="134" t="s">
        <v>122</v>
      </c>
      <c r="D31" s="134" t="s">
        <v>123</v>
      </c>
      <c r="E31" s="184">
        <v>28551600</v>
      </c>
      <c r="F31" s="184">
        <v>28551600</v>
      </c>
      <c r="G31" s="184">
        <v>14275800</v>
      </c>
      <c r="H31" s="184">
        <v>0</v>
      </c>
      <c r="I31" s="184">
        <v>2026861</v>
      </c>
      <c r="J31" s="184">
        <v>0</v>
      </c>
      <c r="K31" s="184">
        <v>8808939</v>
      </c>
      <c r="L31" s="184">
        <v>8613411</v>
      </c>
      <c r="M31" s="184">
        <v>17715800</v>
      </c>
      <c r="N31" s="184">
        <v>3440000</v>
      </c>
      <c r="O31" s="93">
        <f t="shared" si="0"/>
        <v>0.30852698272601187</v>
      </c>
      <c r="P31" s="94">
        <f t="shared" si="3"/>
        <v>28551600</v>
      </c>
      <c r="Q31" s="94">
        <f t="shared" si="1"/>
        <v>8808939</v>
      </c>
      <c r="R31" s="93">
        <f t="shared" si="2"/>
        <v>0.30852698272601187</v>
      </c>
    </row>
    <row r="32" spans="1:18" s="103" customFormat="1" x14ac:dyDescent="0.2">
      <c r="A32" s="134" t="s">
        <v>402</v>
      </c>
      <c r="B32" s="187" t="s">
        <v>396</v>
      </c>
      <c r="C32" s="134" t="s">
        <v>124</v>
      </c>
      <c r="D32" s="134" t="s">
        <v>125</v>
      </c>
      <c r="E32" s="184">
        <v>64581000</v>
      </c>
      <c r="F32" s="184">
        <v>64581000</v>
      </c>
      <c r="G32" s="184">
        <v>34290500</v>
      </c>
      <c r="H32" s="184">
        <v>0</v>
      </c>
      <c r="I32" s="184">
        <v>10858717.380000001</v>
      </c>
      <c r="J32" s="184">
        <v>0</v>
      </c>
      <c r="K32" s="184">
        <v>18682282.620000001</v>
      </c>
      <c r="L32" s="184">
        <v>18682282.620000001</v>
      </c>
      <c r="M32" s="184">
        <v>35040000</v>
      </c>
      <c r="N32" s="184">
        <v>4749500</v>
      </c>
      <c r="O32" s="93">
        <f t="shared" si="0"/>
        <v>0.2892845050401821</v>
      </c>
      <c r="P32" s="94">
        <f t="shared" si="3"/>
        <v>64581000</v>
      </c>
      <c r="Q32" s="94">
        <f t="shared" si="1"/>
        <v>18682282.620000001</v>
      </c>
      <c r="R32" s="93">
        <f t="shared" si="2"/>
        <v>0.2892845050401821</v>
      </c>
    </row>
    <row r="33" spans="1:18" s="104" customFormat="1" x14ac:dyDescent="0.2">
      <c r="A33" s="134" t="s">
        <v>402</v>
      </c>
      <c r="B33" s="187" t="s">
        <v>396</v>
      </c>
      <c r="C33" s="134" t="s">
        <v>126</v>
      </c>
      <c r="D33" s="134" t="s">
        <v>127</v>
      </c>
      <c r="E33" s="184">
        <v>81576</v>
      </c>
      <c r="F33" s="184">
        <v>81576</v>
      </c>
      <c r="G33" s="184">
        <v>40788</v>
      </c>
      <c r="H33" s="184">
        <v>0</v>
      </c>
      <c r="I33" s="184">
        <v>0</v>
      </c>
      <c r="J33" s="184">
        <v>0</v>
      </c>
      <c r="K33" s="184">
        <v>18927.5</v>
      </c>
      <c r="L33" s="184">
        <v>18927.5</v>
      </c>
      <c r="M33" s="184">
        <v>62648.5</v>
      </c>
      <c r="N33" s="184">
        <v>21860.5</v>
      </c>
      <c r="O33" s="93">
        <f t="shared" si="0"/>
        <v>0.23202289889183092</v>
      </c>
      <c r="P33" s="94">
        <f t="shared" si="3"/>
        <v>81576</v>
      </c>
      <c r="Q33" s="94">
        <f t="shared" si="1"/>
        <v>18927.5</v>
      </c>
      <c r="R33" s="93">
        <f t="shared" si="2"/>
        <v>0.23202289889183092</v>
      </c>
    </row>
    <row r="34" spans="1:18" s="103" customFormat="1" x14ac:dyDescent="0.2">
      <c r="A34" s="134" t="s">
        <v>402</v>
      </c>
      <c r="B34" s="187" t="s">
        <v>396</v>
      </c>
      <c r="C34" s="134" t="s">
        <v>128</v>
      </c>
      <c r="D34" s="134" t="s">
        <v>129</v>
      </c>
      <c r="E34" s="184">
        <v>33990000</v>
      </c>
      <c r="F34" s="184">
        <v>33990000</v>
      </c>
      <c r="G34" s="184">
        <v>16995000</v>
      </c>
      <c r="H34" s="184">
        <v>0</v>
      </c>
      <c r="I34" s="184">
        <v>4757562.96</v>
      </c>
      <c r="J34" s="184">
        <v>0</v>
      </c>
      <c r="K34" s="184">
        <v>10542437.039999999</v>
      </c>
      <c r="L34" s="184">
        <v>8007514.6100000003</v>
      </c>
      <c r="M34" s="184">
        <v>18690000</v>
      </c>
      <c r="N34" s="184">
        <v>1695000</v>
      </c>
      <c r="O34" s="93">
        <f t="shared" si="0"/>
        <v>0.31016290203000879</v>
      </c>
      <c r="P34" s="94">
        <f t="shared" si="3"/>
        <v>33990000</v>
      </c>
      <c r="Q34" s="94">
        <f t="shared" si="1"/>
        <v>10542437.039999999</v>
      </c>
      <c r="R34" s="93">
        <f t="shared" si="2"/>
        <v>0.31016290203000879</v>
      </c>
    </row>
    <row r="35" spans="1:18" s="103" customFormat="1" x14ac:dyDescent="0.2">
      <c r="A35" s="134" t="s">
        <v>402</v>
      </c>
      <c r="B35" s="187" t="s">
        <v>396</v>
      </c>
      <c r="C35" s="134" t="s">
        <v>130</v>
      </c>
      <c r="D35" s="134" t="s">
        <v>131</v>
      </c>
      <c r="E35" s="184">
        <v>3956436</v>
      </c>
      <c r="F35" s="184">
        <v>3956436</v>
      </c>
      <c r="G35" s="184">
        <v>1978218</v>
      </c>
      <c r="H35" s="184">
        <v>0</v>
      </c>
      <c r="I35" s="184">
        <v>179203.08</v>
      </c>
      <c r="J35" s="184">
        <v>0</v>
      </c>
      <c r="K35" s="184">
        <v>859905.92</v>
      </c>
      <c r="L35" s="184">
        <v>859905.92</v>
      </c>
      <c r="M35" s="184">
        <v>2917327</v>
      </c>
      <c r="N35" s="184">
        <v>939109</v>
      </c>
      <c r="O35" s="93">
        <f t="shared" si="0"/>
        <v>0.21734356880788672</v>
      </c>
      <c r="P35" s="94">
        <f t="shared" si="3"/>
        <v>3956436</v>
      </c>
      <c r="Q35" s="94">
        <f t="shared" si="1"/>
        <v>859905.92</v>
      </c>
      <c r="R35" s="93">
        <f t="shared" si="2"/>
        <v>0.21734356880788672</v>
      </c>
    </row>
    <row r="36" spans="1:18" s="103" customFormat="1" x14ac:dyDescent="0.2">
      <c r="A36" s="134" t="s">
        <v>402</v>
      </c>
      <c r="B36" s="187" t="s">
        <v>396</v>
      </c>
      <c r="C36" s="134" t="s">
        <v>132</v>
      </c>
      <c r="D36" s="134" t="s">
        <v>133</v>
      </c>
      <c r="E36" s="184">
        <v>21115971</v>
      </c>
      <c r="F36" s="184">
        <v>20750000</v>
      </c>
      <c r="G36" s="184">
        <v>9845500</v>
      </c>
      <c r="H36" s="184">
        <v>0</v>
      </c>
      <c r="I36" s="184">
        <v>7890282.3499999996</v>
      </c>
      <c r="J36" s="184">
        <v>0</v>
      </c>
      <c r="K36" s="184">
        <v>0</v>
      </c>
      <c r="L36" s="184">
        <v>0</v>
      </c>
      <c r="M36" s="184">
        <v>12859717.65</v>
      </c>
      <c r="N36" s="184">
        <v>1955217.65</v>
      </c>
      <c r="O36" s="93">
        <f t="shared" si="0"/>
        <v>0</v>
      </c>
      <c r="P36" s="94">
        <f t="shared" si="3"/>
        <v>20750000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402</v>
      </c>
      <c r="B37" s="187" t="s">
        <v>396</v>
      </c>
      <c r="C37" s="134" t="s">
        <v>134</v>
      </c>
      <c r="D37" s="134" t="s">
        <v>135</v>
      </c>
      <c r="E37" s="184">
        <v>1500000</v>
      </c>
      <c r="F37" s="184">
        <v>1500000</v>
      </c>
      <c r="G37" s="184">
        <v>1395500</v>
      </c>
      <c r="H37" s="184">
        <v>0</v>
      </c>
      <c r="I37" s="184">
        <v>1253282.3500000001</v>
      </c>
      <c r="J37" s="184">
        <v>0</v>
      </c>
      <c r="K37" s="184">
        <v>0</v>
      </c>
      <c r="L37" s="184">
        <v>0</v>
      </c>
      <c r="M37" s="184">
        <v>246717.65</v>
      </c>
      <c r="N37" s="184">
        <v>142217.65</v>
      </c>
      <c r="O37" s="93">
        <f t="shared" si="0"/>
        <v>0</v>
      </c>
      <c r="P37" s="94">
        <f t="shared" ref="P37:P56" si="4">+F37</f>
        <v>1500000</v>
      </c>
      <c r="Q37" s="94">
        <f t="shared" ref="Q37:Q56" si="5">+K37</f>
        <v>0</v>
      </c>
      <c r="R37" s="93">
        <f t="shared" ref="R37:R53" si="6">+Q37/P37</f>
        <v>0</v>
      </c>
    </row>
    <row r="38" spans="1:18" s="103" customFormat="1" x14ac:dyDescent="0.2">
      <c r="A38" s="134" t="s">
        <v>402</v>
      </c>
      <c r="B38" s="187" t="s">
        <v>396</v>
      </c>
      <c r="C38" s="134" t="s">
        <v>138</v>
      </c>
      <c r="D38" s="134" t="s">
        <v>139</v>
      </c>
      <c r="E38" s="184">
        <v>1000000</v>
      </c>
      <c r="F38" s="184">
        <v>950000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950000</v>
      </c>
      <c r="N38" s="184">
        <v>0</v>
      </c>
      <c r="O38" s="93">
        <v>0</v>
      </c>
      <c r="P38" s="94">
        <f t="shared" si="4"/>
        <v>950000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402</v>
      </c>
      <c r="B39" s="187" t="s">
        <v>396</v>
      </c>
      <c r="C39" s="134" t="s">
        <v>140</v>
      </c>
      <c r="D39" s="134" t="s">
        <v>141</v>
      </c>
      <c r="E39" s="184">
        <v>315971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93">
        <v>0</v>
      </c>
      <c r="P39" s="94">
        <f t="shared" si="4"/>
        <v>0</v>
      </c>
      <c r="Q39" s="94">
        <f t="shared" si="5"/>
        <v>0</v>
      </c>
      <c r="R39" s="93">
        <v>0</v>
      </c>
    </row>
    <row r="40" spans="1:18" s="103" customFormat="1" x14ac:dyDescent="0.2">
      <c r="A40" s="134" t="s">
        <v>402</v>
      </c>
      <c r="B40" s="187" t="s">
        <v>396</v>
      </c>
      <c r="C40" s="134" t="s">
        <v>142</v>
      </c>
      <c r="D40" s="134" t="s">
        <v>143</v>
      </c>
      <c r="E40" s="184">
        <v>300000</v>
      </c>
      <c r="F40" s="184">
        <v>300000</v>
      </c>
      <c r="G40" s="184">
        <v>150000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300000</v>
      </c>
      <c r="N40" s="184">
        <v>150000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402</v>
      </c>
      <c r="B41" s="187" t="s">
        <v>396</v>
      </c>
      <c r="C41" s="134" t="s">
        <v>144</v>
      </c>
      <c r="D41" s="134" t="s">
        <v>145</v>
      </c>
      <c r="E41" s="184">
        <v>18000000</v>
      </c>
      <c r="F41" s="184">
        <v>18000000</v>
      </c>
      <c r="G41" s="184">
        <v>8300000</v>
      </c>
      <c r="H41" s="184">
        <v>0</v>
      </c>
      <c r="I41" s="184">
        <v>6637000</v>
      </c>
      <c r="J41" s="184">
        <v>0</v>
      </c>
      <c r="K41" s="184">
        <v>0</v>
      </c>
      <c r="L41" s="184">
        <v>0</v>
      </c>
      <c r="M41" s="184">
        <v>11363000</v>
      </c>
      <c r="N41" s="184">
        <v>1663000</v>
      </c>
      <c r="O41" s="93">
        <f t="shared" si="0"/>
        <v>0</v>
      </c>
      <c r="P41" s="94">
        <f t="shared" si="4"/>
        <v>18000000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402</v>
      </c>
      <c r="B42" s="187" t="s">
        <v>396</v>
      </c>
      <c r="C42" s="134" t="s">
        <v>146</v>
      </c>
      <c r="D42" s="134" t="s">
        <v>147</v>
      </c>
      <c r="E42" s="184">
        <v>226993080</v>
      </c>
      <c r="F42" s="184">
        <v>246993080</v>
      </c>
      <c r="G42" s="184">
        <v>123790565</v>
      </c>
      <c r="H42" s="184">
        <v>19984050</v>
      </c>
      <c r="I42" s="184">
        <v>46986410.520000003</v>
      </c>
      <c r="J42" s="184">
        <v>679935.98</v>
      </c>
      <c r="K42" s="184">
        <v>45507056.409999996</v>
      </c>
      <c r="L42" s="184">
        <v>45507056.409999996</v>
      </c>
      <c r="M42" s="184">
        <v>133835627.09</v>
      </c>
      <c r="N42" s="184">
        <v>10633112.09</v>
      </c>
      <c r="O42" s="93">
        <f t="shared" si="0"/>
        <v>0.18424425660022539</v>
      </c>
      <c r="P42" s="94">
        <f t="shared" si="4"/>
        <v>246993080</v>
      </c>
      <c r="Q42" s="94">
        <f t="shared" si="5"/>
        <v>45507056.409999996</v>
      </c>
      <c r="R42" s="93">
        <f t="shared" si="6"/>
        <v>0.18424425660022539</v>
      </c>
    </row>
    <row r="43" spans="1:18" s="103" customFormat="1" x14ac:dyDescent="0.2">
      <c r="A43" s="134" t="s">
        <v>402</v>
      </c>
      <c r="B43" s="187" t="s">
        <v>396</v>
      </c>
      <c r="C43" s="134" t="s">
        <v>150</v>
      </c>
      <c r="D43" s="134" t="s">
        <v>384</v>
      </c>
      <c r="E43" s="184">
        <v>5650000</v>
      </c>
      <c r="F43" s="184">
        <v>13650000</v>
      </c>
      <c r="G43" s="184">
        <v>2825000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13650000</v>
      </c>
      <c r="N43" s="184">
        <v>2825000</v>
      </c>
      <c r="O43" s="93">
        <f t="shared" si="0"/>
        <v>0</v>
      </c>
      <c r="P43" s="94">
        <f t="shared" si="4"/>
        <v>13650000</v>
      </c>
      <c r="Q43" s="94">
        <f t="shared" si="5"/>
        <v>0</v>
      </c>
      <c r="R43" s="93">
        <f t="shared" si="6"/>
        <v>0</v>
      </c>
    </row>
    <row r="44" spans="1:18" s="103" customFormat="1" x14ac:dyDescent="0.2">
      <c r="A44" s="134" t="s">
        <v>402</v>
      </c>
      <c r="B44" s="187" t="s">
        <v>396</v>
      </c>
      <c r="C44" s="134" t="s">
        <v>153</v>
      </c>
      <c r="D44" s="134" t="s">
        <v>385</v>
      </c>
      <c r="E44" s="184">
        <v>20000000</v>
      </c>
      <c r="F44" s="184">
        <v>20000000</v>
      </c>
      <c r="G44" s="184">
        <v>19992025</v>
      </c>
      <c r="H44" s="184">
        <v>19984050</v>
      </c>
      <c r="I44" s="184">
        <v>0</v>
      </c>
      <c r="J44" s="184">
        <v>0</v>
      </c>
      <c r="K44" s="184">
        <v>0</v>
      </c>
      <c r="L44" s="184">
        <v>0</v>
      </c>
      <c r="M44" s="184">
        <v>15950</v>
      </c>
      <c r="N44" s="184">
        <v>7975</v>
      </c>
      <c r="O44" s="93">
        <f t="shared" si="0"/>
        <v>0</v>
      </c>
      <c r="P44" s="94">
        <f t="shared" si="4"/>
        <v>20000000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402</v>
      </c>
      <c r="B45" s="187" t="s">
        <v>396</v>
      </c>
      <c r="C45" s="134" t="s">
        <v>154</v>
      </c>
      <c r="D45" s="134" t="s">
        <v>155</v>
      </c>
      <c r="E45" s="184">
        <v>168138080</v>
      </c>
      <c r="F45" s="184">
        <v>180138080</v>
      </c>
      <c r="G45" s="184">
        <v>84371040</v>
      </c>
      <c r="H45" s="184">
        <v>0</v>
      </c>
      <c r="I45" s="184">
        <v>38526385.700000003</v>
      </c>
      <c r="J45" s="184">
        <v>679935.98</v>
      </c>
      <c r="K45" s="184">
        <v>38633882.329999998</v>
      </c>
      <c r="L45" s="184">
        <v>38633882.329999998</v>
      </c>
      <c r="M45" s="184">
        <v>102297875.98999999</v>
      </c>
      <c r="N45" s="184">
        <v>6530835.9900000002</v>
      </c>
      <c r="O45" s="93">
        <f t="shared" si="0"/>
        <v>0.21446815870359004</v>
      </c>
      <c r="P45" s="94">
        <f t="shared" si="4"/>
        <v>180138080</v>
      </c>
      <c r="Q45" s="94">
        <f t="shared" si="5"/>
        <v>38633882.329999998</v>
      </c>
      <c r="R45" s="93">
        <f t="shared" si="6"/>
        <v>0.21446815870359004</v>
      </c>
    </row>
    <row r="46" spans="1:18" s="103" customFormat="1" x14ac:dyDescent="0.2">
      <c r="A46" s="134" t="s">
        <v>402</v>
      </c>
      <c r="B46" s="187" t="s">
        <v>396</v>
      </c>
      <c r="C46" s="134" t="s">
        <v>156</v>
      </c>
      <c r="D46" s="134" t="s">
        <v>157</v>
      </c>
      <c r="E46" s="184">
        <v>33205000</v>
      </c>
      <c r="F46" s="184">
        <v>33205000</v>
      </c>
      <c r="G46" s="184">
        <v>16602500</v>
      </c>
      <c r="H46" s="184">
        <v>0</v>
      </c>
      <c r="I46" s="184">
        <v>8460024.8200000003</v>
      </c>
      <c r="J46" s="184">
        <v>0</v>
      </c>
      <c r="K46" s="184">
        <v>6873174.0800000001</v>
      </c>
      <c r="L46" s="184">
        <v>6873174.0800000001</v>
      </c>
      <c r="M46" s="184">
        <v>17871801.100000001</v>
      </c>
      <c r="N46" s="184">
        <v>1269301.1000000001</v>
      </c>
      <c r="O46" s="93">
        <f t="shared" si="0"/>
        <v>0.20699214214726697</v>
      </c>
      <c r="P46" s="94">
        <f t="shared" si="4"/>
        <v>33205000</v>
      </c>
      <c r="Q46" s="94">
        <f t="shared" si="5"/>
        <v>6873174.0800000001</v>
      </c>
      <c r="R46" s="93">
        <f t="shared" si="6"/>
        <v>0.20699214214726697</v>
      </c>
    </row>
    <row r="47" spans="1:18" s="103" customFormat="1" x14ac:dyDescent="0.2">
      <c r="A47" s="134" t="s">
        <v>402</v>
      </c>
      <c r="B47" s="187" t="s">
        <v>396</v>
      </c>
      <c r="C47" s="134" t="s">
        <v>158</v>
      </c>
      <c r="D47" s="134" t="s">
        <v>159</v>
      </c>
      <c r="E47" s="184">
        <v>20100000</v>
      </c>
      <c r="F47" s="184">
        <v>19371000</v>
      </c>
      <c r="G47" s="184">
        <v>5747800</v>
      </c>
      <c r="H47" s="184">
        <v>0</v>
      </c>
      <c r="I47" s="184">
        <v>1059033.6399999999</v>
      </c>
      <c r="J47" s="184">
        <v>0</v>
      </c>
      <c r="K47" s="184">
        <v>1882166.36</v>
      </c>
      <c r="L47" s="184">
        <v>1882166.36</v>
      </c>
      <c r="M47" s="184">
        <v>16429800</v>
      </c>
      <c r="N47" s="184">
        <v>2806600</v>
      </c>
      <c r="O47" s="93">
        <f t="shared" si="0"/>
        <v>9.7164129884879463E-2</v>
      </c>
      <c r="P47" s="94">
        <f t="shared" si="4"/>
        <v>19371000</v>
      </c>
      <c r="Q47" s="94">
        <f t="shared" si="5"/>
        <v>1882166.36</v>
      </c>
      <c r="R47" s="93">
        <f t="shared" si="6"/>
        <v>9.7164129884879463E-2</v>
      </c>
    </row>
    <row r="48" spans="1:18" s="103" customFormat="1" x14ac:dyDescent="0.2">
      <c r="A48" s="134" t="s">
        <v>402</v>
      </c>
      <c r="B48" s="187" t="s">
        <v>396</v>
      </c>
      <c r="C48" s="134" t="s">
        <v>160</v>
      </c>
      <c r="D48" s="134" t="s">
        <v>161</v>
      </c>
      <c r="E48" s="184">
        <v>1000000</v>
      </c>
      <c r="F48" s="184">
        <v>1000000</v>
      </c>
      <c r="G48" s="184">
        <v>697800</v>
      </c>
      <c r="H48" s="184">
        <v>0</v>
      </c>
      <c r="I48" s="184">
        <v>209533.64</v>
      </c>
      <c r="J48" s="184">
        <v>0</v>
      </c>
      <c r="K48" s="184">
        <v>186066.36</v>
      </c>
      <c r="L48" s="184">
        <v>186066.36</v>
      </c>
      <c r="M48" s="184">
        <v>604400</v>
      </c>
      <c r="N48" s="184">
        <v>302200</v>
      </c>
      <c r="O48" s="93">
        <f t="shared" si="0"/>
        <v>0.18606635999999999</v>
      </c>
      <c r="P48" s="94">
        <f t="shared" si="4"/>
        <v>1000000</v>
      </c>
      <c r="Q48" s="94">
        <f t="shared" si="5"/>
        <v>186066.36</v>
      </c>
      <c r="R48" s="93">
        <f t="shared" si="6"/>
        <v>0.18606635999999999</v>
      </c>
    </row>
    <row r="49" spans="1:18" s="103" customFormat="1" x14ac:dyDescent="0.2">
      <c r="A49" s="134" t="s">
        <v>402</v>
      </c>
      <c r="B49" s="187" t="s">
        <v>396</v>
      </c>
      <c r="C49" s="134" t="s">
        <v>162</v>
      </c>
      <c r="D49" s="134" t="s">
        <v>163</v>
      </c>
      <c r="E49" s="184">
        <v>9100000</v>
      </c>
      <c r="F49" s="184">
        <v>9100000</v>
      </c>
      <c r="G49" s="184">
        <v>5050000</v>
      </c>
      <c r="H49" s="184">
        <v>0</v>
      </c>
      <c r="I49" s="184">
        <v>849500</v>
      </c>
      <c r="J49" s="184">
        <v>0</v>
      </c>
      <c r="K49" s="184">
        <v>1696100</v>
      </c>
      <c r="L49" s="184">
        <v>1696100</v>
      </c>
      <c r="M49" s="184">
        <v>6554400</v>
      </c>
      <c r="N49" s="184">
        <v>2504400</v>
      </c>
      <c r="O49" s="93">
        <f t="shared" si="0"/>
        <v>0.18638461538461537</v>
      </c>
      <c r="P49" s="94">
        <f t="shared" si="4"/>
        <v>9100000</v>
      </c>
      <c r="Q49" s="94">
        <f t="shared" si="5"/>
        <v>1696100</v>
      </c>
      <c r="R49" s="93">
        <f t="shared" si="6"/>
        <v>0.18638461538461537</v>
      </c>
    </row>
    <row r="50" spans="1:18" s="103" customFormat="1" x14ac:dyDescent="0.2">
      <c r="A50" s="134" t="s">
        <v>402</v>
      </c>
      <c r="B50" s="187" t="s">
        <v>396</v>
      </c>
      <c r="C50" s="134" t="s">
        <v>164</v>
      </c>
      <c r="D50" s="134" t="s">
        <v>165</v>
      </c>
      <c r="E50" s="184">
        <v>5000000</v>
      </c>
      <c r="F50" s="184">
        <v>4650000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4650000</v>
      </c>
      <c r="N50" s="184">
        <v>0</v>
      </c>
      <c r="O50" s="93">
        <f t="shared" si="0"/>
        <v>0</v>
      </c>
      <c r="P50" s="94">
        <f t="shared" si="4"/>
        <v>4650000</v>
      </c>
      <c r="Q50" s="94">
        <f t="shared" si="5"/>
        <v>0</v>
      </c>
      <c r="R50" s="93">
        <f t="shared" si="6"/>
        <v>0</v>
      </c>
    </row>
    <row r="51" spans="1:18" s="103" customFormat="1" x14ac:dyDescent="0.2">
      <c r="A51" s="134" t="s">
        <v>402</v>
      </c>
      <c r="B51" s="187" t="s">
        <v>396</v>
      </c>
      <c r="C51" s="134" t="s">
        <v>166</v>
      </c>
      <c r="D51" s="134" t="s">
        <v>167</v>
      </c>
      <c r="E51" s="184">
        <v>5000000</v>
      </c>
      <c r="F51" s="184">
        <v>4621000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4621000</v>
      </c>
      <c r="N51" s="184">
        <v>0</v>
      </c>
      <c r="O51" s="93">
        <f t="shared" si="0"/>
        <v>0</v>
      </c>
      <c r="P51" s="94">
        <f t="shared" si="4"/>
        <v>4621000</v>
      </c>
      <c r="Q51" s="94">
        <f t="shared" si="5"/>
        <v>0</v>
      </c>
      <c r="R51" s="93">
        <f t="shared" si="6"/>
        <v>0</v>
      </c>
    </row>
    <row r="52" spans="1:18" s="103" customFormat="1" x14ac:dyDescent="0.2">
      <c r="A52" s="134" t="s">
        <v>402</v>
      </c>
      <c r="B52" s="187" t="s">
        <v>396</v>
      </c>
      <c r="C52" s="134" t="s">
        <v>168</v>
      </c>
      <c r="D52" s="134" t="s">
        <v>169</v>
      </c>
      <c r="E52" s="184">
        <v>10000000</v>
      </c>
      <c r="F52" s="184">
        <v>10000000</v>
      </c>
      <c r="G52" s="184">
        <v>5300000</v>
      </c>
      <c r="H52" s="184">
        <v>0</v>
      </c>
      <c r="I52" s="184">
        <v>2590922</v>
      </c>
      <c r="J52" s="184">
        <v>0</v>
      </c>
      <c r="K52" s="184">
        <v>209078</v>
      </c>
      <c r="L52" s="184">
        <v>209078</v>
      </c>
      <c r="M52" s="184">
        <v>7200000</v>
      </c>
      <c r="N52" s="184">
        <v>2500000</v>
      </c>
      <c r="O52" s="93">
        <f t="shared" si="0"/>
        <v>2.0907800000000001E-2</v>
      </c>
      <c r="P52" s="94">
        <f t="shared" si="4"/>
        <v>10000000</v>
      </c>
      <c r="Q52" s="94">
        <f t="shared" si="5"/>
        <v>209078</v>
      </c>
      <c r="R52" s="93">
        <f t="shared" si="6"/>
        <v>2.0907800000000001E-2</v>
      </c>
    </row>
    <row r="53" spans="1:18" s="103" customFormat="1" x14ac:dyDescent="0.2">
      <c r="A53" s="134" t="s">
        <v>402</v>
      </c>
      <c r="B53" s="187" t="s">
        <v>396</v>
      </c>
      <c r="C53" s="134" t="s">
        <v>170</v>
      </c>
      <c r="D53" s="134" t="s">
        <v>171</v>
      </c>
      <c r="E53" s="184">
        <v>10000000</v>
      </c>
      <c r="F53" s="184">
        <v>10000000</v>
      </c>
      <c r="G53" s="184">
        <v>5300000</v>
      </c>
      <c r="H53" s="184">
        <v>0</v>
      </c>
      <c r="I53" s="184">
        <v>2590922</v>
      </c>
      <c r="J53" s="184">
        <v>0</v>
      </c>
      <c r="K53" s="184">
        <v>209078</v>
      </c>
      <c r="L53" s="184">
        <v>209078</v>
      </c>
      <c r="M53" s="184">
        <v>7200000</v>
      </c>
      <c r="N53" s="184">
        <v>2500000</v>
      </c>
      <c r="O53" s="93">
        <f t="shared" si="0"/>
        <v>2.0907800000000001E-2</v>
      </c>
      <c r="P53" s="94">
        <f t="shared" si="4"/>
        <v>10000000</v>
      </c>
      <c r="Q53" s="94">
        <f t="shared" si="5"/>
        <v>209078</v>
      </c>
      <c r="R53" s="93">
        <f t="shared" si="6"/>
        <v>2.0907800000000001E-2</v>
      </c>
    </row>
    <row r="54" spans="1:18" s="103" customFormat="1" x14ac:dyDescent="0.2">
      <c r="A54" s="134" t="s">
        <v>402</v>
      </c>
      <c r="B54" s="187" t="s">
        <v>396</v>
      </c>
      <c r="C54" s="134" t="s">
        <v>172</v>
      </c>
      <c r="D54" s="134" t="s">
        <v>173</v>
      </c>
      <c r="E54" s="184">
        <v>1507883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93">
        <v>0</v>
      </c>
      <c r="P54" s="94">
        <f t="shared" si="4"/>
        <v>0</v>
      </c>
      <c r="Q54" s="94">
        <f t="shared" si="5"/>
        <v>0</v>
      </c>
      <c r="R54" s="93">
        <v>0</v>
      </c>
    </row>
    <row r="55" spans="1:18" s="103" customFormat="1" x14ac:dyDescent="0.2">
      <c r="A55" s="134" t="s">
        <v>402</v>
      </c>
      <c r="B55" s="187" t="s">
        <v>396</v>
      </c>
      <c r="C55" s="134" t="s">
        <v>174</v>
      </c>
      <c r="D55" s="134" t="s">
        <v>175</v>
      </c>
      <c r="E55" s="184">
        <v>1200000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184">
        <v>0</v>
      </c>
      <c r="L55" s="184">
        <v>0</v>
      </c>
      <c r="M55" s="184">
        <v>0</v>
      </c>
      <c r="N55" s="184">
        <v>0</v>
      </c>
      <c r="O55" s="93">
        <v>0</v>
      </c>
      <c r="P55" s="94">
        <f t="shared" si="4"/>
        <v>0</v>
      </c>
      <c r="Q55" s="94">
        <f t="shared" si="5"/>
        <v>0</v>
      </c>
      <c r="R55" s="93">
        <v>0</v>
      </c>
    </row>
    <row r="56" spans="1:18" s="103" customFormat="1" x14ac:dyDescent="0.2">
      <c r="A56" s="134" t="s">
        <v>402</v>
      </c>
      <c r="B56" s="187" t="s">
        <v>396</v>
      </c>
      <c r="C56" s="134" t="s">
        <v>176</v>
      </c>
      <c r="D56" s="134" t="s">
        <v>177</v>
      </c>
      <c r="E56" s="184">
        <v>307883</v>
      </c>
      <c r="F56" s="184">
        <v>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0</v>
      </c>
      <c r="N56" s="184">
        <v>0</v>
      </c>
      <c r="O56" s="93">
        <v>0</v>
      </c>
      <c r="P56" s="94">
        <f t="shared" si="4"/>
        <v>0</v>
      </c>
      <c r="Q56" s="94">
        <f t="shared" si="5"/>
        <v>0</v>
      </c>
      <c r="R56" s="93">
        <v>0</v>
      </c>
    </row>
    <row r="57" spans="1:18" s="103" customFormat="1" x14ac:dyDescent="0.2">
      <c r="A57" s="134" t="s">
        <v>402</v>
      </c>
      <c r="B57" s="187" t="s">
        <v>396</v>
      </c>
      <c r="C57" s="134" t="s">
        <v>180</v>
      </c>
      <c r="D57" s="134" t="s">
        <v>181</v>
      </c>
      <c r="E57" s="184">
        <v>225412480</v>
      </c>
      <c r="F57" s="184">
        <v>205412480</v>
      </c>
      <c r="G57" s="184">
        <v>70174980</v>
      </c>
      <c r="H57" s="184">
        <v>0</v>
      </c>
      <c r="I57" s="184">
        <v>7302970.9400000004</v>
      </c>
      <c r="J57" s="184">
        <v>253488.4</v>
      </c>
      <c r="K57" s="184">
        <v>20023942.059999999</v>
      </c>
      <c r="L57" s="184">
        <v>20023942.059999999</v>
      </c>
      <c r="M57" s="184">
        <v>177832078.59999999</v>
      </c>
      <c r="N57" s="184">
        <v>42594578.600000001</v>
      </c>
      <c r="O57" s="93">
        <f t="shared" si="0"/>
        <v>9.7481623609237372E-2</v>
      </c>
      <c r="P57" s="94">
        <f t="shared" ref="P57:P90" si="7">+F57</f>
        <v>205412480</v>
      </c>
      <c r="Q57" s="94">
        <f t="shared" ref="Q57:Q90" si="8">+K57</f>
        <v>20023942.059999999</v>
      </c>
      <c r="R57" s="93">
        <f t="shared" ref="R57:R90" si="9">+Q57/P57</f>
        <v>9.7481623609237372E-2</v>
      </c>
    </row>
    <row r="58" spans="1:18" s="103" customFormat="1" x14ac:dyDescent="0.2">
      <c r="A58" s="134" t="s">
        <v>402</v>
      </c>
      <c r="B58" s="187" t="s">
        <v>396</v>
      </c>
      <c r="C58" s="134" t="s">
        <v>182</v>
      </c>
      <c r="D58" s="134" t="s">
        <v>183</v>
      </c>
      <c r="E58" s="184">
        <v>200137480</v>
      </c>
      <c r="F58" s="184">
        <v>180137480</v>
      </c>
      <c r="G58" s="184">
        <v>60137480</v>
      </c>
      <c r="H58" s="184">
        <v>0</v>
      </c>
      <c r="I58" s="184">
        <v>4910825</v>
      </c>
      <c r="J58" s="184">
        <v>0</v>
      </c>
      <c r="K58" s="184">
        <v>19840078.359999999</v>
      </c>
      <c r="L58" s="184">
        <v>19840078.359999999</v>
      </c>
      <c r="M58" s="184">
        <v>155386576.63999999</v>
      </c>
      <c r="N58" s="184">
        <v>35386576.640000001</v>
      </c>
      <c r="O58" s="93">
        <f t="shared" si="0"/>
        <v>0.11013853618913731</v>
      </c>
      <c r="P58" s="94">
        <f t="shared" si="7"/>
        <v>180137480</v>
      </c>
      <c r="Q58" s="94">
        <f t="shared" si="8"/>
        <v>19840078.359999999</v>
      </c>
      <c r="R58" s="93">
        <f t="shared" si="9"/>
        <v>0.11013853618913731</v>
      </c>
    </row>
    <row r="59" spans="1:18" s="103" customFormat="1" x14ac:dyDescent="0.2">
      <c r="A59" s="134" t="s">
        <v>402</v>
      </c>
      <c r="B59" s="187" t="s">
        <v>396</v>
      </c>
      <c r="C59" s="134" t="s">
        <v>184</v>
      </c>
      <c r="D59" s="134" t="s">
        <v>185</v>
      </c>
      <c r="E59" s="184">
        <v>1500000</v>
      </c>
      <c r="F59" s="184">
        <v>1500000</v>
      </c>
      <c r="G59" s="184">
        <v>750000</v>
      </c>
      <c r="H59" s="184">
        <v>0</v>
      </c>
      <c r="I59" s="184">
        <v>281648.40000000002</v>
      </c>
      <c r="J59" s="184">
        <v>253488.4</v>
      </c>
      <c r="K59" s="184">
        <v>0</v>
      </c>
      <c r="L59" s="184">
        <v>0</v>
      </c>
      <c r="M59" s="184">
        <v>964863.2</v>
      </c>
      <c r="N59" s="184">
        <v>214863.2</v>
      </c>
      <c r="O59" s="93">
        <f t="shared" si="0"/>
        <v>0</v>
      </c>
      <c r="P59" s="94">
        <f t="shared" si="7"/>
        <v>1500000</v>
      </c>
      <c r="Q59" s="94">
        <f t="shared" si="8"/>
        <v>0</v>
      </c>
      <c r="R59" s="93">
        <f t="shared" si="9"/>
        <v>0</v>
      </c>
    </row>
    <row r="60" spans="1:18" s="103" customFormat="1" x14ac:dyDescent="0.2">
      <c r="A60" s="134" t="s">
        <v>402</v>
      </c>
      <c r="B60" s="187" t="s">
        <v>396</v>
      </c>
      <c r="C60" s="134" t="s">
        <v>186</v>
      </c>
      <c r="D60" s="134" t="s">
        <v>187</v>
      </c>
      <c r="E60" s="184">
        <v>2825000</v>
      </c>
      <c r="F60" s="184">
        <v>2825000</v>
      </c>
      <c r="G60" s="184">
        <v>1412500</v>
      </c>
      <c r="H60" s="184">
        <v>0</v>
      </c>
      <c r="I60" s="184">
        <v>1141347.54</v>
      </c>
      <c r="J60" s="184">
        <v>0</v>
      </c>
      <c r="K60" s="184">
        <v>183863.7</v>
      </c>
      <c r="L60" s="184">
        <v>183863.7</v>
      </c>
      <c r="M60" s="184">
        <v>1499788.76</v>
      </c>
      <c r="N60" s="184">
        <v>87288.76</v>
      </c>
      <c r="O60" s="93">
        <f t="shared" si="0"/>
        <v>6.5084495575221238E-2</v>
      </c>
      <c r="P60" s="94">
        <f t="shared" si="7"/>
        <v>2825000</v>
      </c>
      <c r="Q60" s="94">
        <f t="shared" si="8"/>
        <v>183863.7</v>
      </c>
      <c r="R60" s="93">
        <f t="shared" si="9"/>
        <v>6.5084495575221238E-2</v>
      </c>
    </row>
    <row r="61" spans="1:18" s="103" customFormat="1" x14ac:dyDescent="0.2">
      <c r="A61" s="134" t="s">
        <v>402</v>
      </c>
      <c r="B61" s="187" t="s">
        <v>396</v>
      </c>
      <c r="C61" s="134" t="s">
        <v>188</v>
      </c>
      <c r="D61" s="134" t="s">
        <v>189</v>
      </c>
      <c r="E61" s="184">
        <v>500000</v>
      </c>
      <c r="F61" s="184">
        <v>500000</v>
      </c>
      <c r="G61" s="184">
        <v>250000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500000</v>
      </c>
      <c r="N61" s="184">
        <v>250000</v>
      </c>
      <c r="O61" s="93">
        <f t="shared" si="0"/>
        <v>0</v>
      </c>
      <c r="P61" s="94">
        <f t="shared" si="7"/>
        <v>500000</v>
      </c>
      <c r="Q61" s="94">
        <f t="shared" si="8"/>
        <v>0</v>
      </c>
      <c r="R61" s="93">
        <f t="shared" si="9"/>
        <v>0</v>
      </c>
    </row>
    <row r="62" spans="1:18" s="103" customFormat="1" x14ac:dyDescent="0.2">
      <c r="A62" s="134" t="s">
        <v>402</v>
      </c>
      <c r="B62" s="187" t="s">
        <v>396</v>
      </c>
      <c r="C62" s="134" t="s">
        <v>190</v>
      </c>
      <c r="D62" s="134" t="s">
        <v>191</v>
      </c>
      <c r="E62" s="184">
        <v>3000000</v>
      </c>
      <c r="F62" s="184">
        <v>3000000</v>
      </c>
      <c r="G62" s="184">
        <v>1500000</v>
      </c>
      <c r="H62" s="184">
        <v>0</v>
      </c>
      <c r="I62" s="184">
        <v>969150</v>
      </c>
      <c r="J62" s="184">
        <v>0</v>
      </c>
      <c r="K62" s="184">
        <v>0</v>
      </c>
      <c r="L62" s="184">
        <v>0</v>
      </c>
      <c r="M62" s="184">
        <v>2030850</v>
      </c>
      <c r="N62" s="184">
        <v>530850</v>
      </c>
      <c r="O62" s="93">
        <f t="shared" si="0"/>
        <v>0</v>
      </c>
      <c r="P62" s="94">
        <f t="shared" si="7"/>
        <v>3000000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402</v>
      </c>
      <c r="B63" s="187" t="s">
        <v>396</v>
      </c>
      <c r="C63" s="134" t="s">
        <v>192</v>
      </c>
      <c r="D63" s="134" t="s">
        <v>193</v>
      </c>
      <c r="E63" s="184">
        <v>16950000</v>
      </c>
      <c r="F63" s="184">
        <v>16950000</v>
      </c>
      <c r="G63" s="184">
        <v>5875000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16950000</v>
      </c>
      <c r="N63" s="184">
        <v>5875000</v>
      </c>
      <c r="O63" s="93">
        <f t="shared" si="0"/>
        <v>0</v>
      </c>
      <c r="P63" s="94">
        <f t="shared" si="7"/>
        <v>16950000</v>
      </c>
      <c r="Q63" s="94">
        <f t="shared" si="8"/>
        <v>0</v>
      </c>
      <c r="R63" s="93">
        <f t="shared" si="9"/>
        <v>0</v>
      </c>
    </row>
    <row r="64" spans="1:18" s="103" customFormat="1" x14ac:dyDescent="0.2">
      <c r="A64" s="134" t="s">
        <v>402</v>
      </c>
      <c r="B64" s="187" t="s">
        <v>396</v>
      </c>
      <c r="C64" s="134" t="s">
        <v>194</v>
      </c>
      <c r="D64" s="134" t="s">
        <v>195</v>
      </c>
      <c r="E64" s="184">
        <v>500000</v>
      </c>
      <c r="F64" s="184">
        <v>500000</v>
      </c>
      <c r="G64" s="184">
        <v>250000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500000</v>
      </c>
      <c r="N64" s="184">
        <v>250000</v>
      </c>
      <c r="O64" s="93">
        <f t="shared" si="0"/>
        <v>0</v>
      </c>
      <c r="P64" s="94">
        <f t="shared" si="7"/>
        <v>500000</v>
      </c>
      <c r="Q64" s="94">
        <f t="shared" si="8"/>
        <v>0</v>
      </c>
      <c r="R64" s="93">
        <f t="shared" si="9"/>
        <v>0</v>
      </c>
    </row>
    <row r="65" spans="1:18" s="103" customFormat="1" x14ac:dyDescent="0.2">
      <c r="A65" s="134" t="s">
        <v>402</v>
      </c>
      <c r="B65" s="187" t="s">
        <v>396</v>
      </c>
      <c r="C65" s="134" t="s">
        <v>196</v>
      </c>
      <c r="D65" s="134" t="s">
        <v>197</v>
      </c>
      <c r="E65" s="184">
        <v>250000</v>
      </c>
      <c r="F65" s="184">
        <v>250000</v>
      </c>
      <c r="G65" s="184">
        <v>125000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250000</v>
      </c>
      <c r="N65" s="184">
        <v>125000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402</v>
      </c>
      <c r="B66" s="187" t="s">
        <v>396</v>
      </c>
      <c r="C66" s="134" t="s">
        <v>200</v>
      </c>
      <c r="D66" s="134" t="s">
        <v>201</v>
      </c>
      <c r="E66" s="184">
        <v>250000</v>
      </c>
      <c r="F66" s="184">
        <v>250000</v>
      </c>
      <c r="G66" s="184">
        <v>125000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250000</v>
      </c>
      <c r="N66" s="184">
        <v>125000</v>
      </c>
      <c r="O66" s="93">
        <f t="shared" si="0"/>
        <v>0</v>
      </c>
      <c r="P66" s="94">
        <f t="shared" si="7"/>
        <v>250000</v>
      </c>
      <c r="Q66" s="94">
        <f t="shared" si="8"/>
        <v>0</v>
      </c>
      <c r="R66" s="93">
        <f t="shared" si="9"/>
        <v>0</v>
      </c>
    </row>
    <row r="67" spans="1:18" s="103" customFormat="1" x14ac:dyDescent="0.2">
      <c r="A67" s="134" t="s">
        <v>402</v>
      </c>
      <c r="B67" s="187" t="s">
        <v>396</v>
      </c>
      <c r="C67" s="134" t="s">
        <v>202</v>
      </c>
      <c r="D67" s="134" t="s">
        <v>203</v>
      </c>
      <c r="E67" s="184">
        <v>800000</v>
      </c>
      <c r="F67" s="184">
        <v>800000</v>
      </c>
      <c r="G67" s="184">
        <v>650000</v>
      </c>
      <c r="H67" s="184">
        <v>0</v>
      </c>
      <c r="I67" s="184">
        <v>6270</v>
      </c>
      <c r="J67" s="184">
        <v>0</v>
      </c>
      <c r="K67" s="184">
        <v>3730</v>
      </c>
      <c r="L67" s="184">
        <v>3730</v>
      </c>
      <c r="M67" s="184">
        <v>790000</v>
      </c>
      <c r="N67" s="184">
        <v>640000</v>
      </c>
      <c r="O67" s="93">
        <f t="shared" si="0"/>
        <v>4.6625E-3</v>
      </c>
      <c r="P67" s="94">
        <f t="shared" si="7"/>
        <v>800000</v>
      </c>
      <c r="Q67" s="94">
        <f t="shared" si="8"/>
        <v>3730</v>
      </c>
      <c r="R67" s="93">
        <f t="shared" si="9"/>
        <v>4.6625E-3</v>
      </c>
    </row>
    <row r="68" spans="1:18" s="103" customFormat="1" x14ac:dyDescent="0.2">
      <c r="A68" s="134" t="s">
        <v>402</v>
      </c>
      <c r="B68" s="187" t="s">
        <v>396</v>
      </c>
      <c r="C68" s="134" t="s">
        <v>204</v>
      </c>
      <c r="D68" s="134" t="s">
        <v>205</v>
      </c>
      <c r="E68" s="184">
        <v>100000</v>
      </c>
      <c r="F68" s="184">
        <v>100000</v>
      </c>
      <c r="G68" s="184">
        <v>50000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100000</v>
      </c>
      <c r="N68" s="184">
        <v>50000</v>
      </c>
      <c r="O68" s="93">
        <f t="shared" si="0"/>
        <v>0</v>
      </c>
      <c r="P68" s="94">
        <f t="shared" si="7"/>
        <v>100000</v>
      </c>
      <c r="Q68" s="94">
        <f t="shared" si="8"/>
        <v>0</v>
      </c>
      <c r="R68" s="93">
        <f t="shared" si="9"/>
        <v>0</v>
      </c>
    </row>
    <row r="69" spans="1:18" s="103" customFormat="1" x14ac:dyDescent="0.2">
      <c r="A69" s="134" t="s">
        <v>402</v>
      </c>
      <c r="B69" s="187" t="s">
        <v>396</v>
      </c>
      <c r="C69" s="134" t="s">
        <v>206</v>
      </c>
      <c r="D69" s="134" t="s">
        <v>207</v>
      </c>
      <c r="E69" s="184">
        <v>600000</v>
      </c>
      <c r="F69" s="184">
        <v>600000</v>
      </c>
      <c r="G69" s="184">
        <v>550000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600000</v>
      </c>
      <c r="N69" s="184">
        <v>550000</v>
      </c>
      <c r="O69" s="93">
        <f t="shared" si="0"/>
        <v>0</v>
      </c>
      <c r="P69" s="94">
        <f t="shared" si="7"/>
        <v>600000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402</v>
      </c>
      <c r="B70" s="187" t="s">
        <v>396</v>
      </c>
      <c r="C70" s="134" t="s">
        <v>208</v>
      </c>
      <c r="D70" s="134" t="s">
        <v>209</v>
      </c>
      <c r="E70" s="184">
        <v>100000</v>
      </c>
      <c r="F70" s="184">
        <v>100000</v>
      </c>
      <c r="G70" s="184">
        <v>50000</v>
      </c>
      <c r="H70" s="184">
        <v>0</v>
      </c>
      <c r="I70" s="184">
        <v>6270</v>
      </c>
      <c r="J70" s="184">
        <v>0</v>
      </c>
      <c r="K70" s="184">
        <v>3730</v>
      </c>
      <c r="L70" s="184">
        <v>3730</v>
      </c>
      <c r="M70" s="184">
        <v>90000</v>
      </c>
      <c r="N70" s="184">
        <v>40000</v>
      </c>
      <c r="O70" s="93">
        <f t="shared" si="0"/>
        <v>3.73E-2</v>
      </c>
      <c r="P70" s="94">
        <f>+F70</f>
        <v>100000</v>
      </c>
      <c r="Q70" s="94">
        <f>+K70</f>
        <v>3730</v>
      </c>
      <c r="R70" s="93">
        <f t="shared" si="9"/>
        <v>3.73E-2</v>
      </c>
    </row>
    <row r="71" spans="1:18" s="104" customFormat="1" x14ac:dyDescent="0.2">
      <c r="A71" s="133" t="s">
        <v>402</v>
      </c>
      <c r="B71" s="186" t="s">
        <v>396</v>
      </c>
      <c r="C71" s="133" t="s">
        <v>210</v>
      </c>
      <c r="D71" s="133" t="s">
        <v>211</v>
      </c>
      <c r="E71" s="183">
        <v>69600000</v>
      </c>
      <c r="F71" s="183">
        <v>68300000</v>
      </c>
      <c r="G71" s="183">
        <v>25670000</v>
      </c>
      <c r="H71" s="183">
        <v>661552</v>
      </c>
      <c r="I71" s="183">
        <v>7023898.3099999996</v>
      </c>
      <c r="J71" s="183">
        <v>185432.66</v>
      </c>
      <c r="K71" s="183">
        <v>11777617.6</v>
      </c>
      <c r="L71" s="183">
        <v>5065417.5999999996</v>
      </c>
      <c r="M71" s="183">
        <v>48651499.43</v>
      </c>
      <c r="N71" s="183">
        <v>6021499.4299999997</v>
      </c>
      <c r="O71" s="97">
        <f t="shared" si="0"/>
        <v>0.17243949633967789</v>
      </c>
      <c r="P71" s="28">
        <f t="shared" si="7"/>
        <v>68300000</v>
      </c>
      <c r="Q71" s="28">
        <f t="shared" si="8"/>
        <v>11777617.6</v>
      </c>
      <c r="R71" s="97">
        <f t="shared" si="9"/>
        <v>0.17243949633967789</v>
      </c>
    </row>
    <row r="72" spans="1:18" s="103" customFormat="1" x14ac:dyDescent="0.2">
      <c r="A72" s="134" t="s">
        <v>402</v>
      </c>
      <c r="B72" s="187" t="s">
        <v>396</v>
      </c>
      <c r="C72" s="134" t="s">
        <v>212</v>
      </c>
      <c r="D72" s="134" t="s">
        <v>213</v>
      </c>
      <c r="E72" s="184">
        <v>12300000</v>
      </c>
      <c r="F72" s="184">
        <v>12300000</v>
      </c>
      <c r="G72" s="184">
        <v>6900000</v>
      </c>
      <c r="H72" s="184">
        <v>0</v>
      </c>
      <c r="I72" s="184">
        <v>1438266.93</v>
      </c>
      <c r="J72" s="184">
        <v>0</v>
      </c>
      <c r="K72" s="184">
        <v>5001147.0999999996</v>
      </c>
      <c r="L72" s="184">
        <v>5001147.0999999996</v>
      </c>
      <c r="M72" s="184">
        <v>5860585.9699999997</v>
      </c>
      <c r="N72" s="184">
        <v>460585.97</v>
      </c>
      <c r="O72" s="93">
        <f t="shared" ref="O72:O90" si="10">+K72/F72</f>
        <v>0.40659732520325198</v>
      </c>
      <c r="P72" s="94">
        <f t="shared" si="7"/>
        <v>12300000</v>
      </c>
      <c r="Q72" s="94">
        <f t="shared" si="8"/>
        <v>5001147.0999999996</v>
      </c>
      <c r="R72" s="93">
        <f t="shared" si="9"/>
        <v>0.40659732520325198</v>
      </c>
    </row>
    <row r="73" spans="1:18" s="103" customFormat="1" x14ac:dyDescent="0.2">
      <c r="A73" s="134" t="s">
        <v>402</v>
      </c>
      <c r="B73" s="187" t="s">
        <v>396</v>
      </c>
      <c r="C73" s="134" t="s">
        <v>214</v>
      </c>
      <c r="D73" s="134" t="s">
        <v>215</v>
      </c>
      <c r="E73" s="184">
        <v>3500000</v>
      </c>
      <c r="F73" s="184">
        <v>3500000</v>
      </c>
      <c r="G73" s="184">
        <v>1750000</v>
      </c>
      <c r="H73" s="184">
        <v>0</v>
      </c>
      <c r="I73" s="184">
        <v>1003304</v>
      </c>
      <c r="J73" s="184">
        <v>0</v>
      </c>
      <c r="K73" s="184">
        <v>596696</v>
      </c>
      <c r="L73" s="184">
        <v>596696</v>
      </c>
      <c r="M73" s="184">
        <v>1900000</v>
      </c>
      <c r="N73" s="184">
        <v>150000</v>
      </c>
      <c r="O73" s="93">
        <f t="shared" si="10"/>
        <v>0.17048457142857143</v>
      </c>
      <c r="P73" s="94">
        <f t="shared" si="7"/>
        <v>3500000</v>
      </c>
      <c r="Q73" s="94">
        <f t="shared" si="8"/>
        <v>596696</v>
      </c>
      <c r="R73" s="93">
        <f t="shared" si="9"/>
        <v>0.17048457142857143</v>
      </c>
    </row>
    <row r="74" spans="1:18" s="103" customFormat="1" x14ac:dyDescent="0.2">
      <c r="A74" s="134" t="s">
        <v>402</v>
      </c>
      <c r="B74" s="187" t="s">
        <v>396</v>
      </c>
      <c r="C74" s="134" t="s">
        <v>216</v>
      </c>
      <c r="D74" s="134" t="s">
        <v>217</v>
      </c>
      <c r="E74" s="184">
        <v>300000</v>
      </c>
      <c r="F74" s="184">
        <v>300000</v>
      </c>
      <c r="G74" s="184">
        <v>135000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300000</v>
      </c>
      <c r="N74" s="184">
        <v>135000</v>
      </c>
      <c r="O74" s="93">
        <f t="shared" si="10"/>
        <v>0</v>
      </c>
      <c r="P74" s="94">
        <f t="shared" si="7"/>
        <v>300000</v>
      </c>
      <c r="Q74" s="94">
        <f t="shared" si="8"/>
        <v>0</v>
      </c>
      <c r="R74" s="93">
        <f t="shared" si="9"/>
        <v>0</v>
      </c>
    </row>
    <row r="75" spans="1:18" s="104" customFormat="1" x14ac:dyDescent="0.2">
      <c r="A75" s="134" t="s">
        <v>402</v>
      </c>
      <c r="B75" s="187" t="s">
        <v>396</v>
      </c>
      <c r="C75" s="134" t="s">
        <v>218</v>
      </c>
      <c r="D75" s="134" t="s">
        <v>219</v>
      </c>
      <c r="E75" s="184">
        <v>8000000</v>
      </c>
      <c r="F75" s="184">
        <v>8000000</v>
      </c>
      <c r="G75" s="184">
        <v>4590000</v>
      </c>
      <c r="H75" s="184">
        <v>0</v>
      </c>
      <c r="I75" s="184">
        <v>433962.93</v>
      </c>
      <c r="J75" s="184">
        <v>0</v>
      </c>
      <c r="K75" s="184">
        <v>4106451.1</v>
      </c>
      <c r="L75" s="184">
        <v>4106451.1</v>
      </c>
      <c r="M75" s="184">
        <v>3459585.97</v>
      </c>
      <c r="N75" s="184">
        <v>49585.97</v>
      </c>
      <c r="O75" s="93">
        <f t="shared" si="10"/>
        <v>0.51330638750000002</v>
      </c>
      <c r="P75" s="94">
        <f t="shared" si="7"/>
        <v>8000000</v>
      </c>
      <c r="Q75" s="94">
        <f t="shared" si="8"/>
        <v>4106451.1</v>
      </c>
      <c r="R75" s="93">
        <f t="shared" si="9"/>
        <v>0.51330638750000002</v>
      </c>
    </row>
    <row r="76" spans="1:18" s="103" customFormat="1" x14ac:dyDescent="0.2">
      <c r="A76" s="134" t="s">
        <v>402</v>
      </c>
      <c r="B76" s="187" t="s">
        <v>396</v>
      </c>
      <c r="C76" s="134" t="s">
        <v>220</v>
      </c>
      <c r="D76" s="134" t="s">
        <v>221</v>
      </c>
      <c r="E76" s="184">
        <v>500000</v>
      </c>
      <c r="F76" s="184">
        <v>500000</v>
      </c>
      <c r="G76" s="184">
        <v>425000</v>
      </c>
      <c r="H76" s="184">
        <v>0</v>
      </c>
      <c r="I76" s="184">
        <v>1000</v>
      </c>
      <c r="J76" s="184">
        <v>0</v>
      </c>
      <c r="K76" s="184">
        <v>298000</v>
      </c>
      <c r="L76" s="184">
        <v>298000</v>
      </c>
      <c r="M76" s="184">
        <v>201000</v>
      </c>
      <c r="N76" s="184">
        <v>126000</v>
      </c>
      <c r="O76" s="93">
        <f t="shared" si="10"/>
        <v>0.59599999999999997</v>
      </c>
      <c r="P76" s="94">
        <f t="shared" si="7"/>
        <v>500000</v>
      </c>
      <c r="Q76" s="94">
        <f t="shared" si="8"/>
        <v>298000</v>
      </c>
      <c r="R76" s="93">
        <f t="shared" si="9"/>
        <v>0.59599999999999997</v>
      </c>
    </row>
    <row r="77" spans="1:18" s="103" customFormat="1" x14ac:dyDescent="0.2">
      <c r="A77" s="134" t="s">
        <v>402</v>
      </c>
      <c r="B77" s="187" t="s">
        <v>396</v>
      </c>
      <c r="C77" s="134" t="s">
        <v>228</v>
      </c>
      <c r="D77" s="134" t="s">
        <v>229</v>
      </c>
      <c r="E77" s="184">
        <v>5300000</v>
      </c>
      <c r="F77" s="184">
        <v>6178598.04</v>
      </c>
      <c r="G77" s="184">
        <v>4150000</v>
      </c>
      <c r="H77" s="184">
        <v>521852</v>
      </c>
      <c r="I77" s="184">
        <v>4120564.52</v>
      </c>
      <c r="J77" s="184">
        <v>0</v>
      </c>
      <c r="K77" s="184">
        <v>64270.5</v>
      </c>
      <c r="L77" s="184">
        <v>64270.5</v>
      </c>
      <c r="M77" s="184">
        <v>1471911.02</v>
      </c>
      <c r="N77" s="184">
        <v>-556687.02</v>
      </c>
      <c r="O77" s="93">
        <f t="shared" si="10"/>
        <v>1.040211704725171E-2</v>
      </c>
      <c r="P77" s="94">
        <f t="shared" si="7"/>
        <v>6178598.04</v>
      </c>
      <c r="Q77" s="94">
        <f t="shared" si="8"/>
        <v>64270.5</v>
      </c>
      <c r="R77" s="93">
        <f t="shared" si="9"/>
        <v>1.040211704725171E-2</v>
      </c>
    </row>
    <row r="78" spans="1:18" s="103" customFormat="1" x14ac:dyDescent="0.2">
      <c r="A78" s="134" t="s">
        <v>402</v>
      </c>
      <c r="B78" s="187" t="s">
        <v>396</v>
      </c>
      <c r="C78" s="134" t="s">
        <v>230</v>
      </c>
      <c r="D78" s="134" t="s">
        <v>231</v>
      </c>
      <c r="E78" s="184">
        <v>1000000</v>
      </c>
      <c r="F78" s="184">
        <v>1000000</v>
      </c>
      <c r="G78" s="184">
        <v>500000</v>
      </c>
      <c r="H78" s="184">
        <v>0</v>
      </c>
      <c r="I78" s="184">
        <v>473400</v>
      </c>
      <c r="J78" s="184">
        <v>0</v>
      </c>
      <c r="K78" s="184">
        <v>0</v>
      </c>
      <c r="L78" s="184">
        <v>0</v>
      </c>
      <c r="M78" s="184">
        <v>526600</v>
      </c>
      <c r="N78" s="184">
        <v>26600</v>
      </c>
      <c r="O78" s="93">
        <f t="shared" si="10"/>
        <v>0</v>
      </c>
      <c r="P78" s="94">
        <f t="shared" si="7"/>
        <v>1000000</v>
      </c>
      <c r="Q78" s="94">
        <f t="shared" si="8"/>
        <v>0</v>
      </c>
      <c r="R78" s="93">
        <f t="shared" si="9"/>
        <v>0</v>
      </c>
    </row>
    <row r="79" spans="1:18" s="103" customFormat="1" x14ac:dyDescent="0.2">
      <c r="A79" s="134" t="s">
        <v>402</v>
      </c>
      <c r="B79" s="187" t="s">
        <v>396</v>
      </c>
      <c r="C79" s="134" t="s">
        <v>234</v>
      </c>
      <c r="D79" s="134" t="s">
        <v>235</v>
      </c>
      <c r="E79" s="184">
        <v>300000</v>
      </c>
      <c r="F79" s="184">
        <v>300000</v>
      </c>
      <c r="G79" s="184">
        <v>75000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300000</v>
      </c>
      <c r="N79" s="184">
        <v>75000</v>
      </c>
      <c r="O79" s="93">
        <f t="shared" si="10"/>
        <v>0</v>
      </c>
      <c r="P79" s="94">
        <f t="shared" si="7"/>
        <v>300000</v>
      </c>
      <c r="Q79" s="94">
        <f t="shared" si="8"/>
        <v>0</v>
      </c>
      <c r="R79" s="93">
        <f t="shared" si="9"/>
        <v>0</v>
      </c>
    </row>
    <row r="80" spans="1:18" s="103" customFormat="1" x14ac:dyDescent="0.2">
      <c r="A80" s="134" t="s">
        <v>402</v>
      </c>
      <c r="B80" s="187" t="s">
        <v>396</v>
      </c>
      <c r="C80" s="134" t="s">
        <v>236</v>
      </c>
      <c r="D80" s="134" t="s">
        <v>237</v>
      </c>
      <c r="E80" s="184">
        <v>3000000</v>
      </c>
      <c r="F80" s="184">
        <v>3000000</v>
      </c>
      <c r="G80" s="184">
        <v>3000000</v>
      </c>
      <c r="H80" s="184">
        <v>424750</v>
      </c>
      <c r="I80" s="184">
        <v>2397566.46</v>
      </c>
      <c r="J80" s="184">
        <v>0</v>
      </c>
      <c r="K80" s="184">
        <v>0</v>
      </c>
      <c r="L80" s="184">
        <v>0</v>
      </c>
      <c r="M80" s="184">
        <v>177683.54</v>
      </c>
      <c r="N80" s="184">
        <v>177683.54</v>
      </c>
      <c r="O80" s="93">
        <f t="shared" si="10"/>
        <v>0</v>
      </c>
      <c r="P80" s="94">
        <f t="shared" si="7"/>
        <v>3000000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402</v>
      </c>
      <c r="B81" s="187" t="s">
        <v>396</v>
      </c>
      <c r="C81" s="134" t="s">
        <v>238</v>
      </c>
      <c r="D81" s="134" t="s">
        <v>239</v>
      </c>
      <c r="E81" s="184">
        <v>500000</v>
      </c>
      <c r="F81" s="184">
        <v>500000</v>
      </c>
      <c r="G81" s="184">
        <v>325000</v>
      </c>
      <c r="H81" s="184">
        <v>0</v>
      </c>
      <c r="I81" s="184">
        <v>69200.02</v>
      </c>
      <c r="J81" s="184">
        <v>0</v>
      </c>
      <c r="K81" s="184">
        <v>64270.5</v>
      </c>
      <c r="L81" s="184">
        <v>64270.5</v>
      </c>
      <c r="M81" s="184">
        <v>366529.48</v>
      </c>
      <c r="N81" s="184">
        <v>191529.48</v>
      </c>
      <c r="O81" s="93">
        <f t="shared" si="10"/>
        <v>0.12854099999999999</v>
      </c>
      <c r="P81" s="94">
        <f t="shared" si="7"/>
        <v>500000</v>
      </c>
      <c r="Q81" s="94">
        <f t="shared" si="8"/>
        <v>64270.5</v>
      </c>
      <c r="R81" s="93">
        <f t="shared" si="9"/>
        <v>0.12854099999999999</v>
      </c>
    </row>
    <row r="82" spans="1:18" s="103" customFormat="1" x14ac:dyDescent="0.2">
      <c r="A82" s="134" t="s">
        <v>402</v>
      </c>
      <c r="B82" s="187" t="s">
        <v>396</v>
      </c>
      <c r="C82" s="134" t="s">
        <v>240</v>
      </c>
      <c r="D82" s="134" t="s">
        <v>241</v>
      </c>
      <c r="E82" s="184">
        <v>500000</v>
      </c>
      <c r="F82" s="184">
        <v>1378598.04</v>
      </c>
      <c r="G82" s="184">
        <v>250000</v>
      </c>
      <c r="H82" s="184">
        <v>97102</v>
      </c>
      <c r="I82" s="184">
        <v>1180398.04</v>
      </c>
      <c r="J82" s="184">
        <v>0</v>
      </c>
      <c r="K82" s="184">
        <v>0</v>
      </c>
      <c r="L82" s="184">
        <v>0</v>
      </c>
      <c r="M82" s="184">
        <v>101098</v>
      </c>
      <c r="N82" s="184">
        <v>-1027500.04</v>
      </c>
      <c r="O82" s="93">
        <f t="shared" si="10"/>
        <v>0</v>
      </c>
      <c r="P82" s="94">
        <f t="shared" si="7"/>
        <v>1378598.04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402</v>
      </c>
      <c r="B83" s="187" t="s">
        <v>396</v>
      </c>
      <c r="C83" s="134" t="s">
        <v>242</v>
      </c>
      <c r="D83" s="134" t="s">
        <v>243</v>
      </c>
      <c r="E83" s="184">
        <v>2000000</v>
      </c>
      <c r="F83" s="184">
        <v>2000000</v>
      </c>
      <c r="G83" s="184">
        <v>1802000</v>
      </c>
      <c r="H83" s="184">
        <v>139700</v>
      </c>
      <c r="I83" s="184">
        <v>1341811.3500000001</v>
      </c>
      <c r="J83" s="184">
        <v>0</v>
      </c>
      <c r="K83" s="184">
        <v>0</v>
      </c>
      <c r="L83" s="184">
        <v>0</v>
      </c>
      <c r="M83" s="184">
        <v>518488.65</v>
      </c>
      <c r="N83" s="184">
        <v>320488.65000000002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402</v>
      </c>
      <c r="B84" s="187" t="s">
        <v>396</v>
      </c>
      <c r="C84" s="134" t="s">
        <v>244</v>
      </c>
      <c r="D84" s="134" t="s">
        <v>245</v>
      </c>
      <c r="E84" s="184">
        <v>500000</v>
      </c>
      <c r="F84" s="184">
        <v>500000</v>
      </c>
      <c r="G84" s="184">
        <v>482000</v>
      </c>
      <c r="H84" s="184">
        <v>139700</v>
      </c>
      <c r="I84" s="184">
        <v>206556</v>
      </c>
      <c r="J84" s="184">
        <v>0</v>
      </c>
      <c r="K84" s="184">
        <v>0</v>
      </c>
      <c r="L84" s="184">
        <v>0</v>
      </c>
      <c r="M84" s="184">
        <v>153744</v>
      </c>
      <c r="N84" s="184">
        <v>135744</v>
      </c>
      <c r="O84" s="93">
        <f t="shared" si="10"/>
        <v>0</v>
      </c>
      <c r="P84" s="94">
        <f t="shared" si="7"/>
        <v>500000</v>
      </c>
      <c r="Q84" s="94">
        <f t="shared" si="8"/>
        <v>0</v>
      </c>
      <c r="R84" s="93">
        <f t="shared" si="9"/>
        <v>0</v>
      </c>
    </row>
    <row r="85" spans="1:18" s="103" customFormat="1" x14ac:dyDescent="0.2">
      <c r="A85" s="134" t="s">
        <v>402</v>
      </c>
      <c r="B85" s="187" t="s">
        <v>396</v>
      </c>
      <c r="C85" s="134" t="s">
        <v>246</v>
      </c>
      <c r="D85" s="134" t="s">
        <v>247</v>
      </c>
      <c r="E85" s="184">
        <v>1500000</v>
      </c>
      <c r="F85" s="184">
        <v>1500000</v>
      </c>
      <c r="G85" s="184">
        <v>1320000</v>
      </c>
      <c r="H85" s="184">
        <v>0</v>
      </c>
      <c r="I85" s="184">
        <v>1135255.3500000001</v>
      </c>
      <c r="J85" s="184">
        <v>0</v>
      </c>
      <c r="K85" s="184">
        <v>0</v>
      </c>
      <c r="L85" s="184">
        <v>0</v>
      </c>
      <c r="M85" s="184">
        <v>364744.65</v>
      </c>
      <c r="N85" s="184">
        <v>184744.65</v>
      </c>
      <c r="O85" s="93">
        <f t="shared" si="10"/>
        <v>0</v>
      </c>
      <c r="P85" s="94">
        <f t="shared" si="7"/>
        <v>1500000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402</v>
      </c>
      <c r="B86" s="187" t="s">
        <v>396</v>
      </c>
      <c r="C86" s="134" t="s">
        <v>248</v>
      </c>
      <c r="D86" s="134" t="s">
        <v>386</v>
      </c>
      <c r="E86" s="184">
        <v>50000000</v>
      </c>
      <c r="F86" s="184">
        <v>47821401.960000001</v>
      </c>
      <c r="G86" s="184">
        <v>12818000</v>
      </c>
      <c r="H86" s="184">
        <v>0</v>
      </c>
      <c r="I86" s="184">
        <v>123255.51</v>
      </c>
      <c r="J86" s="184">
        <v>185432.66</v>
      </c>
      <c r="K86" s="184">
        <v>6712200</v>
      </c>
      <c r="L86" s="184">
        <v>0</v>
      </c>
      <c r="M86" s="184">
        <v>40800513.789999999</v>
      </c>
      <c r="N86" s="184">
        <v>5797111.8300000001</v>
      </c>
      <c r="O86" s="93">
        <f t="shared" si="10"/>
        <v>0.14035974950325358</v>
      </c>
      <c r="P86" s="94">
        <f t="shared" si="7"/>
        <v>47821401.960000001</v>
      </c>
      <c r="Q86" s="94">
        <f t="shared" si="8"/>
        <v>6712200</v>
      </c>
      <c r="R86" s="93">
        <f t="shared" si="9"/>
        <v>0.14035974950325358</v>
      </c>
    </row>
    <row r="87" spans="1:18" s="103" customFormat="1" x14ac:dyDescent="0.2">
      <c r="A87" s="134" t="s">
        <v>402</v>
      </c>
      <c r="B87" s="187" t="s">
        <v>396</v>
      </c>
      <c r="C87" s="134" t="s">
        <v>249</v>
      </c>
      <c r="D87" s="134" t="s">
        <v>250</v>
      </c>
      <c r="E87" s="184">
        <v>4500000</v>
      </c>
      <c r="F87" s="184">
        <v>4500000</v>
      </c>
      <c r="G87" s="184">
        <v>1718000</v>
      </c>
      <c r="H87" s="184">
        <v>0</v>
      </c>
      <c r="I87" s="184">
        <v>123255.51</v>
      </c>
      <c r="J87" s="184">
        <v>140000</v>
      </c>
      <c r="K87" s="184">
        <v>0</v>
      </c>
      <c r="L87" s="184">
        <v>0</v>
      </c>
      <c r="M87" s="184">
        <v>4236744.49</v>
      </c>
      <c r="N87" s="184">
        <v>1454744.49</v>
      </c>
      <c r="O87" s="93">
        <f t="shared" si="10"/>
        <v>0</v>
      </c>
      <c r="P87" s="94">
        <f t="shared" si="7"/>
        <v>4500000</v>
      </c>
      <c r="Q87" s="94">
        <f t="shared" si="8"/>
        <v>0</v>
      </c>
      <c r="R87" s="93">
        <f t="shared" si="9"/>
        <v>0</v>
      </c>
    </row>
    <row r="88" spans="1:18" s="103" customFormat="1" x14ac:dyDescent="0.2">
      <c r="A88" s="134" t="s">
        <v>402</v>
      </c>
      <c r="B88" s="187" t="s">
        <v>396</v>
      </c>
      <c r="C88" s="134" t="s">
        <v>253</v>
      </c>
      <c r="D88" s="134" t="s">
        <v>254</v>
      </c>
      <c r="E88" s="184">
        <v>35000000</v>
      </c>
      <c r="F88" s="184">
        <v>34121401.960000001</v>
      </c>
      <c r="G88" s="184">
        <v>8850000</v>
      </c>
      <c r="H88" s="184">
        <v>0</v>
      </c>
      <c r="I88" s="184">
        <v>0</v>
      </c>
      <c r="J88" s="184">
        <v>45432.66</v>
      </c>
      <c r="K88" s="184">
        <v>6712200</v>
      </c>
      <c r="L88" s="184">
        <v>0</v>
      </c>
      <c r="M88" s="184">
        <v>27363769.300000001</v>
      </c>
      <c r="N88" s="184">
        <v>2092367.34</v>
      </c>
      <c r="O88" s="93">
        <f t="shared" si="10"/>
        <v>0.19671524657364928</v>
      </c>
      <c r="P88" s="94">
        <f t="shared" si="7"/>
        <v>34121401.960000001</v>
      </c>
      <c r="Q88" s="94">
        <f t="shared" si="8"/>
        <v>6712200</v>
      </c>
      <c r="R88" s="93">
        <f t="shared" si="9"/>
        <v>0.19671524657364928</v>
      </c>
    </row>
    <row r="89" spans="1:18" s="103" customFormat="1" x14ac:dyDescent="0.2">
      <c r="A89" s="134" t="s">
        <v>402</v>
      </c>
      <c r="B89" s="187" t="s">
        <v>396</v>
      </c>
      <c r="C89" s="134" t="s">
        <v>255</v>
      </c>
      <c r="D89" s="134" t="s">
        <v>256</v>
      </c>
      <c r="E89" s="184">
        <v>2000000</v>
      </c>
      <c r="F89" s="184">
        <v>700000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700000</v>
      </c>
      <c r="N89" s="184">
        <v>0</v>
      </c>
      <c r="O89" s="93">
        <f t="shared" si="10"/>
        <v>0</v>
      </c>
      <c r="P89" s="94">
        <f t="shared" si="7"/>
        <v>700000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402</v>
      </c>
      <c r="B90" s="187" t="s">
        <v>396</v>
      </c>
      <c r="C90" s="134" t="s">
        <v>257</v>
      </c>
      <c r="D90" s="134" t="s">
        <v>258</v>
      </c>
      <c r="E90" s="184">
        <v>7000000</v>
      </c>
      <c r="F90" s="184">
        <v>7000000</v>
      </c>
      <c r="G90" s="184">
        <v>1750000</v>
      </c>
      <c r="H90" s="184">
        <v>0</v>
      </c>
      <c r="I90" s="184">
        <v>0</v>
      </c>
      <c r="J90" s="184">
        <v>0</v>
      </c>
      <c r="K90" s="184">
        <v>0</v>
      </c>
      <c r="L90" s="184">
        <v>0</v>
      </c>
      <c r="M90" s="184">
        <v>7000000</v>
      </c>
      <c r="N90" s="184">
        <v>1750000</v>
      </c>
      <c r="O90" s="93">
        <f t="shared" si="10"/>
        <v>0</v>
      </c>
      <c r="P90" s="94">
        <f t="shared" si="7"/>
        <v>7000000</v>
      </c>
      <c r="Q90" s="94">
        <f t="shared" si="8"/>
        <v>0</v>
      </c>
      <c r="R90" s="93">
        <f t="shared" si="9"/>
        <v>0</v>
      </c>
    </row>
    <row r="91" spans="1:18" s="103" customFormat="1" x14ac:dyDescent="0.2">
      <c r="A91" s="134" t="s">
        <v>402</v>
      </c>
      <c r="B91" s="187" t="s">
        <v>396</v>
      </c>
      <c r="C91" s="134" t="s">
        <v>259</v>
      </c>
      <c r="D91" s="134" t="s">
        <v>260</v>
      </c>
      <c r="E91" s="184">
        <v>500000</v>
      </c>
      <c r="F91" s="184">
        <v>500000</v>
      </c>
      <c r="G91" s="184">
        <v>250000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500000</v>
      </c>
      <c r="N91" s="184">
        <v>250000</v>
      </c>
      <c r="O91" s="93">
        <f>+K91/F91</f>
        <v>0</v>
      </c>
      <c r="P91" s="94">
        <f t="shared" ref="P91:P105" si="11">+F91</f>
        <v>500000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402</v>
      </c>
      <c r="B92" s="187" t="s">
        <v>396</v>
      </c>
      <c r="C92" s="134" t="s">
        <v>263</v>
      </c>
      <c r="D92" s="134" t="s">
        <v>264</v>
      </c>
      <c r="E92" s="184">
        <v>1000000</v>
      </c>
      <c r="F92" s="184">
        <v>1000000</v>
      </c>
      <c r="G92" s="184">
        <v>250000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1000000</v>
      </c>
      <c r="N92" s="184">
        <v>250000</v>
      </c>
      <c r="O92" s="93">
        <f t="shared" ref="O92:O120" si="14">+K92/F92</f>
        <v>0</v>
      </c>
      <c r="P92" s="94">
        <f t="shared" si="11"/>
        <v>1000000</v>
      </c>
      <c r="Q92" s="94">
        <f t="shared" si="12"/>
        <v>0</v>
      </c>
      <c r="R92" s="93">
        <f t="shared" si="13"/>
        <v>0</v>
      </c>
    </row>
    <row r="93" spans="1:18" s="104" customFormat="1" x14ac:dyDescent="0.2">
      <c r="A93" s="133" t="s">
        <v>402</v>
      </c>
      <c r="B93" s="186" t="s">
        <v>397</v>
      </c>
      <c r="C93" s="133" t="s">
        <v>265</v>
      </c>
      <c r="D93" s="133" t="s">
        <v>266</v>
      </c>
      <c r="E93" s="183">
        <v>82559974</v>
      </c>
      <c r="F93" s="183">
        <v>78559974</v>
      </c>
      <c r="G93" s="183">
        <v>38944270.780000001</v>
      </c>
      <c r="H93" s="183">
        <v>262500</v>
      </c>
      <c r="I93" s="183">
        <v>14038917.23</v>
      </c>
      <c r="J93" s="183">
        <v>0</v>
      </c>
      <c r="K93" s="183">
        <v>7633394.9299999997</v>
      </c>
      <c r="L93" s="183">
        <v>6126728.6399999997</v>
      </c>
      <c r="M93" s="183">
        <v>56625161.840000004</v>
      </c>
      <c r="N93" s="183">
        <v>17009458.620000001</v>
      </c>
      <c r="O93" s="97">
        <f t="shared" si="14"/>
        <v>9.7166464566294283E-2</v>
      </c>
      <c r="P93" s="28">
        <f t="shared" si="11"/>
        <v>78559974</v>
      </c>
      <c r="Q93" s="28">
        <f t="shared" si="12"/>
        <v>7633394.9299999997</v>
      </c>
      <c r="R93" s="97">
        <f t="shared" si="13"/>
        <v>9.7166464566294283E-2</v>
      </c>
    </row>
    <row r="94" spans="1:18" s="103" customFormat="1" x14ac:dyDescent="0.2">
      <c r="A94" s="134" t="s">
        <v>402</v>
      </c>
      <c r="B94" s="187" t="s">
        <v>397</v>
      </c>
      <c r="C94" s="134" t="s">
        <v>267</v>
      </c>
      <c r="D94" s="134" t="s">
        <v>268</v>
      </c>
      <c r="E94" s="184">
        <v>53759974</v>
      </c>
      <c r="F94" s="184">
        <v>42525689.219999999</v>
      </c>
      <c r="G94" s="184">
        <v>15154986</v>
      </c>
      <c r="H94" s="184">
        <v>262500</v>
      </c>
      <c r="I94" s="184">
        <v>3798213.41</v>
      </c>
      <c r="J94" s="184">
        <v>0</v>
      </c>
      <c r="K94" s="184">
        <v>609599.68999999994</v>
      </c>
      <c r="L94" s="184">
        <v>609599.68999999994</v>
      </c>
      <c r="M94" s="184">
        <v>37855376.119999997</v>
      </c>
      <c r="N94" s="184">
        <v>10484672.9</v>
      </c>
      <c r="O94" s="93">
        <f t="shared" si="14"/>
        <v>1.4334857381060453E-2</v>
      </c>
      <c r="P94" s="94">
        <f t="shared" si="11"/>
        <v>42525689.219999999</v>
      </c>
      <c r="Q94" s="94">
        <f t="shared" si="12"/>
        <v>609599.68999999994</v>
      </c>
      <c r="R94" s="93">
        <f t="shared" si="13"/>
        <v>1.4334857381060453E-2</v>
      </c>
    </row>
    <row r="95" spans="1:18" s="103" customFormat="1" x14ac:dyDescent="0.2">
      <c r="A95" s="134" t="s">
        <v>402</v>
      </c>
      <c r="B95" s="187" t="s">
        <v>397</v>
      </c>
      <c r="C95" s="134" t="s">
        <v>269</v>
      </c>
      <c r="D95" s="134" t="s">
        <v>270</v>
      </c>
      <c r="E95" s="184">
        <v>1000000</v>
      </c>
      <c r="F95" s="184">
        <v>1601000</v>
      </c>
      <c r="G95" s="184">
        <v>984780</v>
      </c>
      <c r="H95" s="184">
        <v>0</v>
      </c>
      <c r="I95" s="184">
        <v>697493.1</v>
      </c>
      <c r="J95" s="184">
        <v>0</v>
      </c>
      <c r="K95" s="184">
        <v>243978.3</v>
      </c>
      <c r="L95" s="184">
        <v>243978.3</v>
      </c>
      <c r="M95" s="184">
        <v>659528.6</v>
      </c>
      <c r="N95" s="184">
        <v>43308.6</v>
      </c>
      <c r="O95" s="93">
        <f t="shared" si="14"/>
        <v>0.15239119300437226</v>
      </c>
      <c r="P95" s="94">
        <f t="shared" si="11"/>
        <v>1601000</v>
      </c>
      <c r="Q95" s="94">
        <f t="shared" si="12"/>
        <v>243978.3</v>
      </c>
      <c r="R95" s="93">
        <f t="shared" si="13"/>
        <v>0.15239119300437226</v>
      </c>
    </row>
    <row r="96" spans="1:18" s="103" customFormat="1" x14ac:dyDescent="0.2">
      <c r="A96" s="134" t="s">
        <v>402</v>
      </c>
      <c r="B96" s="187" t="s">
        <v>397</v>
      </c>
      <c r="C96" s="134" t="s">
        <v>271</v>
      </c>
      <c r="D96" s="134" t="s">
        <v>272</v>
      </c>
      <c r="E96" s="184">
        <v>5000000</v>
      </c>
      <c r="F96" s="184">
        <v>774715.22</v>
      </c>
      <c r="G96" s="184">
        <v>460000</v>
      </c>
      <c r="H96" s="184">
        <v>0</v>
      </c>
      <c r="I96" s="184">
        <v>86451.71</v>
      </c>
      <c r="J96" s="184">
        <v>0</v>
      </c>
      <c r="K96" s="184">
        <v>365621.39</v>
      </c>
      <c r="L96" s="184">
        <v>365621.39</v>
      </c>
      <c r="M96" s="184">
        <v>322642.12</v>
      </c>
      <c r="N96" s="184">
        <v>7926.9</v>
      </c>
      <c r="O96" s="93">
        <f t="shared" si="14"/>
        <v>0.47194295472857761</v>
      </c>
      <c r="P96" s="94">
        <f t="shared" si="11"/>
        <v>774715.22</v>
      </c>
      <c r="Q96" s="94">
        <f t="shared" si="12"/>
        <v>365621.39</v>
      </c>
      <c r="R96" s="93">
        <f t="shared" si="13"/>
        <v>0.47194295472857761</v>
      </c>
    </row>
    <row r="97" spans="1:18" s="103" customFormat="1" x14ac:dyDescent="0.2">
      <c r="A97" s="134" t="s">
        <v>402</v>
      </c>
      <c r="B97" s="187" t="s">
        <v>397</v>
      </c>
      <c r="C97" s="134" t="s">
        <v>273</v>
      </c>
      <c r="D97" s="134" t="s">
        <v>274</v>
      </c>
      <c r="E97" s="184">
        <v>5000000</v>
      </c>
      <c r="F97" s="184">
        <v>3000000</v>
      </c>
      <c r="G97" s="184">
        <v>629220</v>
      </c>
      <c r="H97" s="184">
        <v>0</v>
      </c>
      <c r="I97" s="184">
        <v>276768.59999999998</v>
      </c>
      <c r="J97" s="184">
        <v>0</v>
      </c>
      <c r="K97" s="184">
        <v>0</v>
      </c>
      <c r="L97" s="184">
        <v>0</v>
      </c>
      <c r="M97" s="184">
        <v>2723231.4</v>
      </c>
      <c r="N97" s="184">
        <v>352451.4</v>
      </c>
      <c r="O97" s="93">
        <f t="shared" si="14"/>
        <v>0</v>
      </c>
      <c r="P97" s="94">
        <f t="shared" si="11"/>
        <v>3000000</v>
      </c>
      <c r="Q97" s="94">
        <f t="shared" si="12"/>
        <v>0</v>
      </c>
      <c r="R97" s="93">
        <f t="shared" si="13"/>
        <v>0</v>
      </c>
    </row>
    <row r="98" spans="1:18" s="103" customFormat="1" x14ac:dyDescent="0.2">
      <c r="A98" s="134" t="s">
        <v>402</v>
      </c>
      <c r="B98" s="187" t="s">
        <v>397</v>
      </c>
      <c r="C98" s="134" t="s">
        <v>275</v>
      </c>
      <c r="D98" s="134" t="s">
        <v>276</v>
      </c>
      <c r="E98" s="184">
        <v>38759974</v>
      </c>
      <c r="F98" s="184">
        <v>32759974</v>
      </c>
      <c r="G98" s="184">
        <v>9694986</v>
      </c>
      <c r="H98" s="184">
        <v>0</v>
      </c>
      <c r="I98" s="184">
        <v>0</v>
      </c>
      <c r="J98" s="184">
        <v>0</v>
      </c>
      <c r="K98" s="184">
        <v>0</v>
      </c>
      <c r="L98" s="184">
        <v>0</v>
      </c>
      <c r="M98" s="184">
        <v>32759974</v>
      </c>
      <c r="N98" s="184">
        <v>9694986</v>
      </c>
      <c r="O98" s="93">
        <f t="shared" si="14"/>
        <v>0</v>
      </c>
      <c r="P98" s="94">
        <f t="shared" si="11"/>
        <v>32759974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402</v>
      </c>
      <c r="B99" s="187" t="s">
        <v>397</v>
      </c>
      <c r="C99" s="134" t="s">
        <v>387</v>
      </c>
      <c r="D99" s="134" t="s">
        <v>388</v>
      </c>
      <c r="E99" s="184">
        <v>1000000</v>
      </c>
      <c r="F99" s="184">
        <v>1000000</v>
      </c>
      <c r="G99" s="184">
        <v>386000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1000000</v>
      </c>
      <c r="N99" s="184">
        <v>386000</v>
      </c>
      <c r="O99" s="93">
        <f t="shared" si="14"/>
        <v>0</v>
      </c>
      <c r="P99" s="94">
        <f t="shared" si="11"/>
        <v>1000000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402</v>
      </c>
      <c r="B100" s="187" t="s">
        <v>397</v>
      </c>
      <c r="C100" s="134" t="s">
        <v>277</v>
      </c>
      <c r="D100" s="134" t="s">
        <v>278</v>
      </c>
      <c r="E100" s="184">
        <v>3000000</v>
      </c>
      <c r="F100" s="184">
        <v>3390000</v>
      </c>
      <c r="G100" s="184">
        <v>3000000</v>
      </c>
      <c r="H100" s="184">
        <v>262500</v>
      </c>
      <c r="I100" s="184">
        <v>2737500</v>
      </c>
      <c r="J100" s="184">
        <v>0</v>
      </c>
      <c r="K100" s="184">
        <v>0</v>
      </c>
      <c r="L100" s="184">
        <v>0</v>
      </c>
      <c r="M100" s="184">
        <v>390000</v>
      </c>
      <c r="N100" s="184">
        <v>0</v>
      </c>
      <c r="O100" s="93">
        <f t="shared" si="14"/>
        <v>0</v>
      </c>
      <c r="P100" s="94">
        <f t="shared" si="11"/>
        <v>3390000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402</v>
      </c>
      <c r="B101" s="187" t="s">
        <v>397</v>
      </c>
      <c r="C101" s="134" t="s">
        <v>279</v>
      </c>
      <c r="D101" s="134" t="s">
        <v>280</v>
      </c>
      <c r="E101" s="184">
        <v>0</v>
      </c>
      <c r="F101" s="184">
        <v>7234284.7800000003</v>
      </c>
      <c r="G101" s="184">
        <v>1234284.78</v>
      </c>
      <c r="H101" s="184">
        <v>0</v>
      </c>
      <c r="I101" s="184">
        <v>1092284.78</v>
      </c>
      <c r="J101" s="184">
        <v>0</v>
      </c>
      <c r="K101" s="184">
        <v>0</v>
      </c>
      <c r="L101" s="184">
        <v>0</v>
      </c>
      <c r="M101" s="184">
        <v>6142000</v>
      </c>
      <c r="N101" s="184">
        <v>142000</v>
      </c>
      <c r="O101" s="93">
        <v>0</v>
      </c>
      <c r="P101" s="94">
        <f t="shared" si="11"/>
        <v>7234284.7800000003</v>
      </c>
      <c r="Q101" s="94">
        <f t="shared" si="12"/>
        <v>0</v>
      </c>
      <c r="R101" s="93">
        <v>0</v>
      </c>
    </row>
    <row r="102" spans="1:18" s="103" customFormat="1" x14ac:dyDescent="0.2">
      <c r="A102" s="134" t="s">
        <v>402</v>
      </c>
      <c r="B102" s="187" t="s">
        <v>397</v>
      </c>
      <c r="C102" s="134" t="s">
        <v>389</v>
      </c>
      <c r="D102" s="134" t="s">
        <v>390</v>
      </c>
      <c r="E102" s="184">
        <v>0</v>
      </c>
      <c r="F102" s="184">
        <v>7234284.7800000003</v>
      </c>
      <c r="G102" s="184">
        <v>1234284.78</v>
      </c>
      <c r="H102" s="184">
        <v>0</v>
      </c>
      <c r="I102" s="184">
        <v>1092284.78</v>
      </c>
      <c r="J102" s="184">
        <v>0</v>
      </c>
      <c r="K102" s="184">
        <v>0</v>
      </c>
      <c r="L102" s="184">
        <v>0</v>
      </c>
      <c r="M102" s="184">
        <v>6142000</v>
      </c>
      <c r="N102" s="184">
        <v>142000</v>
      </c>
      <c r="O102" s="93">
        <v>0</v>
      </c>
      <c r="P102" s="94">
        <f t="shared" si="11"/>
        <v>7234284.7800000003</v>
      </c>
      <c r="Q102" s="94">
        <f t="shared" si="12"/>
        <v>0</v>
      </c>
      <c r="R102" s="93">
        <v>0</v>
      </c>
    </row>
    <row r="103" spans="1:18" s="103" customFormat="1" x14ac:dyDescent="0.2">
      <c r="A103" s="134" t="s">
        <v>402</v>
      </c>
      <c r="B103" s="187" t="s">
        <v>397</v>
      </c>
      <c r="C103" s="134" t="s">
        <v>283</v>
      </c>
      <c r="D103" s="134" t="s">
        <v>284</v>
      </c>
      <c r="E103" s="184">
        <v>28800000</v>
      </c>
      <c r="F103" s="184">
        <v>28800000</v>
      </c>
      <c r="G103" s="184">
        <v>22555000</v>
      </c>
      <c r="H103" s="184">
        <v>0</v>
      </c>
      <c r="I103" s="184">
        <v>9148419.0399999991</v>
      </c>
      <c r="J103" s="184">
        <v>0</v>
      </c>
      <c r="K103" s="184">
        <v>7023795.2400000002</v>
      </c>
      <c r="L103" s="184">
        <v>5517128.9500000002</v>
      </c>
      <c r="M103" s="184">
        <v>12627785.720000001</v>
      </c>
      <c r="N103" s="184">
        <v>6382785.7199999997</v>
      </c>
      <c r="O103" s="93">
        <f t="shared" si="14"/>
        <v>0.24388177916666667</v>
      </c>
      <c r="P103" s="94">
        <f t="shared" si="11"/>
        <v>28800000</v>
      </c>
      <c r="Q103" s="94">
        <f t="shared" si="12"/>
        <v>7023795.2400000002</v>
      </c>
      <c r="R103" s="93">
        <f t="shared" si="13"/>
        <v>0.24388177916666667</v>
      </c>
    </row>
    <row r="104" spans="1:18" s="103" customFormat="1" x14ac:dyDescent="0.2">
      <c r="A104" s="134" t="s">
        <v>402</v>
      </c>
      <c r="B104" s="187" t="s">
        <v>397</v>
      </c>
      <c r="C104" s="134" t="s">
        <v>285</v>
      </c>
      <c r="D104" s="134" t="s">
        <v>286</v>
      </c>
      <c r="E104" s="184">
        <v>28800000</v>
      </c>
      <c r="F104" s="184">
        <v>28800000</v>
      </c>
      <c r="G104" s="184">
        <v>22555000</v>
      </c>
      <c r="H104" s="184">
        <v>0</v>
      </c>
      <c r="I104" s="184">
        <v>9148419.0399999991</v>
      </c>
      <c r="J104" s="184">
        <v>0</v>
      </c>
      <c r="K104" s="184">
        <v>7023795.2400000002</v>
      </c>
      <c r="L104" s="184">
        <v>5517128.9500000002</v>
      </c>
      <c r="M104" s="184">
        <v>12627785.720000001</v>
      </c>
      <c r="N104" s="184">
        <v>6382785.7199999997</v>
      </c>
      <c r="O104" s="93">
        <f t="shared" si="14"/>
        <v>0.24388177916666667</v>
      </c>
      <c r="P104" s="94">
        <f t="shared" si="11"/>
        <v>28800000</v>
      </c>
      <c r="Q104" s="94">
        <f t="shared" si="12"/>
        <v>7023795.2400000002</v>
      </c>
      <c r="R104" s="93">
        <f t="shared" si="13"/>
        <v>0.24388177916666667</v>
      </c>
    </row>
    <row r="105" spans="1:18" s="104" customFormat="1" x14ac:dyDescent="0.2">
      <c r="A105" s="133" t="s">
        <v>402</v>
      </c>
      <c r="B105" s="186" t="s">
        <v>396</v>
      </c>
      <c r="C105" s="133" t="s">
        <v>287</v>
      </c>
      <c r="D105" s="133" t="s">
        <v>288</v>
      </c>
      <c r="E105" s="183">
        <v>302379418</v>
      </c>
      <c r="F105" s="183">
        <v>299155735</v>
      </c>
      <c r="G105" s="183">
        <v>212320034</v>
      </c>
      <c r="H105" s="183">
        <v>0</v>
      </c>
      <c r="I105" s="183">
        <v>43987151.740000002</v>
      </c>
      <c r="J105" s="183">
        <v>0</v>
      </c>
      <c r="K105" s="183">
        <v>82639130.260000005</v>
      </c>
      <c r="L105" s="183">
        <v>82639130.260000005</v>
      </c>
      <c r="M105" s="183">
        <v>172529453</v>
      </c>
      <c r="N105" s="183">
        <v>85693752</v>
      </c>
      <c r="O105" s="97">
        <f t="shared" si="14"/>
        <v>0.27624117003807402</v>
      </c>
      <c r="P105" s="28">
        <f t="shared" si="11"/>
        <v>299155735</v>
      </c>
      <c r="Q105" s="28">
        <f t="shared" si="12"/>
        <v>82639130.260000005</v>
      </c>
      <c r="R105" s="97">
        <f t="shared" si="13"/>
        <v>0.27624117003807402</v>
      </c>
    </row>
    <row r="106" spans="1:18" s="103" customFormat="1" x14ac:dyDescent="0.2">
      <c r="A106" s="134" t="s">
        <v>402</v>
      </c>
      <c r="B106" s="187" t="s">
        <v>396</v>
      </c>
      <c r="C106" s="134" t="s">
        <v>289</v>
      </c>
      <c r="D106" s="134" t="s">
        <v>290</v>
      </c>
      <c r="E106" s="184">
        <v>41612930</v>
      </c>
      <c r="F106" s="184">
        <v>38389247</v>
      </c>
      <c r="G106" s="184">
        <v>36442546</v>
      </c>
      <c r="H106" s="184">
        <v>0</v>
      </c>
      <c r="I106" s="184">
        <v>21549979.969999999</v>
      </c>
      <c r="J106" s="184">
        <v>0</v>
      </c>
      <c r="K106" s="184">
        <v>14671238.029999999</v>
      </c>
      <c r="L106" s="184">
        <v>14671238.029999999</v>
      </c>
      <c r="M106" s="184">
        <v>2168029</v>
      </c>
      <c r="N106" s="184">
        <v>221328</v>
      </c>
      <c r="O106" s="93">
        <f t="shared" si="14"/>
        <v>0.38217050805919689</v>
      </c>
      <c r="P106" s="94">
        <f>+P110</f>
        <v>157600000</v>
      </c>
      <c r="Q106" s="94">
        <f>+Q110</f>
        <v>27661119.23</v>
      </c>
      <c r="R106" s="93">
        <f t="shared" si="13"/>
        <v>0.17551471592639595</v>
      </c>
    </row>
    <row r="107" spans="1:18" s="103" customFormat="1" x14ac:dyDescent="0.2">
      <c r="A107" s="134" t="s">
        <v>402</v>
      </c>
      <c r="B107" s="187" t="s">
        <v>396</v>
      </c>
      <c r="C107" s="134" t="s">
        <v>313</v>
      </c>
      <c r="D107" s="134" t="s">
        <v>415</v>
      </c>
      <c r="E107" s="184">
        <v>35345923</v>
      </c>
      <c r="F107" s="184">
        <v>32607734</v>
      </c>
      <c r="G107" s="184">
        <v>30954211</v>
      </c>
      <c r="H107" s="184">
        <v>0</v>
      </c>
      <c r="I107" s="184">
        <v>18534662.899999999</v>
      </c>
      <c r="J107" s="184">
        <v>0</v>
      </c>
      <c r="K107" s="184">
        <v>12419548.1</v>
      </c>
      <c r="L107" s="184">
        <v>12419548.1</v>
      </c>
      <c r="M107" s="184">
        <v>1653523</v>
      </c>
      <c r="N107" s="184">
        <v>0</v>
      </c>
      <c r="O107" s="93">
        <f t="shared" si="14"/>
        <v>0.38087737406101263</v>
      </c>
      <c r="P107" s="94"/>
      <c r="Q107" s="94"/>
      <c r="R107" s="93"/>
    </row>
    <row r="108" spans="1:18" s="103" customFormat="1" x14ac:dyDescent="0.2">
      <c r="A108" s="134" t="s">
        <v>402</v>
      </c>
      <c r="B108" s="187" t="s">
        <v>396</v>
      </c>
      <c r="C108" s="134" t="s">
        <v>318</v>
      </c>
      <c r="D108" s="134" t="s">
        <v>416</v>
      </c>
      <c r="E108" s="184">
        <v>6267007</v>
      </c>
      <c r="F108" s="184">
        <v>5781513</v>
      </c>
      <c r="G108" s="184">
        <v>5488335</v>
      </c>
      <c r="H108" s="184">
        <v>0</v>
      </c>
      <c r="I108" s="184">
        <v>3015317.07</v>
      </c>
      <c r="J108" s="184">
        <v>0</v>
      </c>
      <c r="K108" s="184">
        <v>2251689.9300000002</v>
      </c>
      <c r="L108" s="184">
        <v>2251689.9300000002</v>
      </c>
      <c r="M108" s="184">
        <v>514506</v>
      </c>
      <c r="N108" s="184">
        <v>221328</v>
      </c>
      <c r="O108" s="93">
        <f t="shared" si="14"/>
        <v>0.38946378396104969</v>
      </c>
      <c r="P108" s="94"/>
      <c r="Q108" s="94"/>
      <c r="R108" s="93"/>
    </row>
    <row r="109" spans="1:18" s="103" customFormat="1" x14ac:dyDescent="0.2">
      <c r="A109" s="134" t="s">
        <v>402</v>
      </c>
      <c r="B109" s="187" t="s">
        <v>396</v>
      </c>
      <c r="C109" s="134" t="s">
        <v>327</v>
      </c>
      <c r="D109" s="134" t="s">
        <v>328</v>
      </c>
      <c r="E109" s="184">
        <v>164600000</v>
      </c>
      <c r="F109" s="184">
        <v>164600000</v>
      </c>
      <c r="G109" s="184">
        <v>79711000</v>
      </c>
      <c r="H109" s="184">
        <v>0</v>
      </c>
      <c r="I109" s="184">
        <v>6579880.7699999996</v>
      </c>
      <c r="J109" s="184">
        <v>0</v>
      </c>
      <c r="K109" s="184">
        <v>32658695.23</v>
      </c>
      <c r="L109" s="184">
        <v>32658695.23</v>
      </c>
      <c r="M109" s="184">
        <v>125361424</v>
      </c>
      <c r="N109" s="184">
        <v>40472424</v>
      </c>
      <c r="O109" s="93">
        <f t="shared" si="14"/>
        <v>0.19841248620899149</v>
      </c>
      <c r="P109" s="94"/>
      <c r="Q109" s="94"/>
      <c r="R109" s="93"/>
    </row>
    <row r="110" spans="1:18" s="104" customFormat="1" x14ac:dyDescent="0.2">
      <c r="A110" s="134" t="s">
        <v>402</v>
      </c>
      <c r="B110" s="187" t="s">
        <v>396</v>
      </c>
      <c r="C110" s="134" t="s">
        <v>329</v>
      </c>
      <c r="D110" s="134" t="s">
        <v>330</v>
      </c>
      <c r="E110" s="184">
        <v>157600000</v>
      </c>
      <c r="F110" s="184">
        <v>157600000</v>
      </c>
      <c r="G110" s="184">
        <v>72711000</v>
      </c>
      <c r="H110" s="184">
        <v>0</v>
      </c>
      <c r="I110" s="184">
        <v>6579880.7699999996</v>
      </c>
      <c r="J110" s="184">
        <v>0</v>
      </c>
      <c r="K110" s="184">
        <v>27661119.23</v>
      </c>
      <c r="L110" s="184">
        <v>27661119.23</v>
      </c>
      <c r="M110" s="184">
        <v>123359000</v>
      </c>
      <c r="N110" s="184">
        <v>38470000</v>
      </c>
      <c r="O110" s="93">
        <f t="shared" si="14"/>
        <v>0.17551471592639595</v>
      </c>
      <c r="P110" s="94">
        <f t="shared" ref="P110:P115" si="15">+F110</f>
        <v>157600000</v>
      </c>
      <c r="Q110" s="94">
        <f t="shared" ref="Q110:Q115" si="16">+K110</f>
        <v>27661119.23</v>
      </c>
      <c r="R110" s="93">
        <f>+Q110/P110</f>
        <v>0.17551471592639595</v>
      </c>
    </row>
    <row r="111" spans="1:18" s="103" customFormat="1" x14ac:dyDescent="0.2">
      <c r="A111" s="134" t="s">
        <v>402</v>
      </c>
      <c r="B111" s="187" t="s">
        <v>396</v>
      </c>
      <c r="C111" s="134" t="s">
        <v>331</v>
      </c>
      <c r="D111" s="134" t="s">
        <v>332</v>
      </c>
      <c r="E111" s="184">
        <v>7000000</v>
      </c>
      <c r="F111" s="184">
        <v>7000000</v>
      </c>
      <c r="G111" s="184">
        <v>7000000</v>
      </c>
      <c r="H111" s="184">
        <v>0</v>
      </c>
      <c r="I111" s="184">
        <v>0</v>
      </c>
      <c r="J111" s="184">
        <v>0</v>
      </c>
      <c r="K111" s="184">
        <v>4997576</v>
      </c>
      <c r="L111" s="184">
        <v>4997576</v>
      </c>
      <c r="M111" s="184">
        <v>2002424</v>
      </c>
      <c r="N111" s="184">
        <v>2002424</v>
      </c>
      <c r="O111" s="93">
        <f t="shared" si="14"/>
        <v>0.71393942857142856</v>
      </c>
      <c r="P111" s="94">
        <f t="shared" si="15"/>
        <v>7000000</v>
      </c>
      <c r="Q111" s="94">
        <f t="shared" si="16"/>
        <v>4997576</v>
      </c>
      <c r="R111" s="93">
        <f>+Q111/P111</f>
        <v>0.71393942857142856</v>
      </c>
    </row>
    <row r="112" spans="1:18" s="103" customFormat="1" x14ac:dyDescent="0.2">
      <c r="A112" s="134" t="s">
        <v>402</v>
      </c>
      <c r="B112" s="187" t="s">
        <v>396</v>
      </c>
      <c r="C112" s="134" t="s">
        <v>372</v>
      </c>
      <c r="D112" s="134" t="s">
        <v>373</v>
      </c>
      <c r="E112" s="184">
        <v>75000000</v>
      </c>
      <c r="F112" s="184">
        <v>75000000</v>
      </c>
      <c r="G112" s="184">
        <v>75000000</v>
      </c>
      <c r="H112" s="184">
        <v>0</v>
      </c>
      <c r="I112" s="184">
        <v>13615747</v>
      </c>
      <c r="J112" s="184">
        <v>0</v>
      </c>
      <c r="K112" s="184">
        <v>16384253</v>
      </c>
      <c r="L112" s="184">
        <v>16384253</v>
      </c>
      <c r="M112" s="184">
        <v>45000000</v>
      </c>
      <c r="N112" s="184">
        <v>45000000</v>
      </c>
      <c r="O112" s="93">
        <f t="shared" si="14"/>
        <v>0.21845670666666667</v>
      </c>
      <c r="P112" s="94">
        <f t="shared" si="15"/>
        <v>75000000</v>
      </c>
      <c r="Q112" s="94">
        <f t="shared" si="16"/>
        <v>16384253</v>
      </c>
      <c r="R112" s="93">
        <f>+Q112/P112</f>
        <v>0.21845670666666667</v>
      </c>
    </row>
    <row r="113" spans="1:18" s="103" customFormat="1" x14ac:dyDescent="0.2">
      <c r="A113" s="134" t="s">
        <v>402</v>
      </c>
      <c r="B113" s="187" t="s">
        <v>396</v>
      </c>
      <c r="C113" s="134" t="s">
        <v>374</v>
      </c>
      <c r="D113" s="134" t="s">
        <v>375</v>
      </c>
      <c r="E113" s="184">
        <v>75000000</v>
      </c>
      <c r="F113" s="184">
        <v>75000000</v>
      </c>
      <c r="G113" s="184">
        <v>75000000</v>
      </c>
      <c r="H113" s="184">
        <v>0</v>
      </c>
      <c r="I113" s="184">
        <v>13615747</v>
      </c>
      <c r="J113" s="184">
        <v>0</v>
      </c>
      <c r="K113" s="184">
        <v>16384253</v>
      </c>
      <c r="L113" s="184">
        <v>16384253</v>
      </c>
      <c r="M113" s="184">
        <v>45000000</v>
      </c>
      <c r="N113" s="184">
        <v>45000000</v>
      </c>
      <c r="O113" s="93">
        <v>0</v>
      </c>
      <c r="P113" s="94">
        <f t="shared" si="15"/>
        <v>75000000</v>
      </c>
      <c r="Q113" s="94">
        <f t="shared" si="16"/>
        <v>16384253</v>
      </c>
      <c r="R113" s="93">
        <v>0</v>
      </c>
    </row>
    <row r="114" spans="1:18" s="103" customFormat="1" x14ac:dyDescent="0.2">
      <c r="A114" s="134" t="s">
        <v>402</v>
      </c>
      <c r="B114" s="187" t="s">
        <v>396</v>
      </c>
      <c r="C114" s="134" t="s">
        <v>346</v>
      </c>
      <c r="D114" s="134" t="s">
        <v>347</v>
      </c>
      <c r="E114" s="184">
        <v>21166488</v>
      </c>
      <c r="F114" s="184">
        <v>21166488</v>
      </c>
      <c r="G114" s="184">
        <v>21166488</v>
      </c>
      <c r="H114" s="184">
        <v>0</v>
      </c>
      <c r="I114" s="184">
        <v>2241544</v>
      </c>
      <c r="J114" s="184">
        <v>0</v>
      </c>
      <c r="K114" s="184">
        <v>18924944</v>
      </c>
      <c r="L114" s="184">
        <v>18924944</v>
      </c>
      <c r="M114" s="184">
        <v>0</v>
      </c>
      <c r="N114" s="184">
        <v>0</v>
      </c>
      <c r="O114" s="93">
        <v>0</v>
      </c>
      <c r="P114" s="94">
        <f t="shared" si="15"/>
        <v>21166488</v>
      </c>
      <c r="Q114" s="94">
        <f t="shared" si="16"/>
        <v>18924944</v>
      </c>
      <c r="R114" s="93">
        <v>0</v>
      </c>
    </row>
    <row r="115" spans="1:18" s="103" customFormat="1" x14ac:dyDescent="0.2">
      <c r="A115" s="134" t="s">
        <v>402</v>
      </c>
      <c r="B115" s="187" t="s">
        <v>396</v>
      </c>
      <c r="C115" s="134" t="s">
        <v>351</v>
      </c>
      <c r="D115" s="134" t="s">
        <v>352</v>
      </c>
      <c r="E115" s="184">
        <v>2262384</v>
      </c>
      <c r="F115" s="184">
        <v>2262384</v>
      </c>
      <c r="G115" s="184">
        <v>2262384</v>
      </c>
      <c r="H115" s="184">
        <v>0</v>
      </c>
      <c r="I115" s="184">
        <v>271803</v>
      </c>
      <c r="J115" s="184">
        <v>0</v>
      </c>
      <c r="K115" s="184">
        <v>1990581</v>
      </c>
      <c r="L115" s="184">
        <v>1990581</v>
      </c>
      <c r="M115" s="184">
        <v>0</v>
      </c>
      <c r="N115" s="184">
        <v>0</v>
      </c>
      <c r="O115" s="93">
        <v>0</v>
      </c>
      <c r="P115" s="94">
        <f t="shared" si="15"/>
        <v>2262384</v>
      </c>
      <c r="Q115" s="94">
        <f t="shared" si="16"/>
        <v>1990581</v>
      </c>
      <c r="R115" s="93">
        <v>0</v>
      </c>
    </row>
    <row r="116" spans="1:18" s="103" customFormat="1" x14ac:dyDescent="0.2">
      <c r="A116" s="134" t="s">
        <v>402</v>
      </c>
      <c r="B116" s="187" t="s">
        <v>396</v>
      </c>
      <c r="C116" s="134" t="s">
        <v>357</v>
      </c>
      <c r="D116" s="134" t="s">
        <v>358</v>
      </c>
      <c r="E116" s="184">
        <v>5027520</v>
      </c>
      <c r="F116" s="184">
        <v>5027520</v>
      </c>
      <c r="G116" s="184">
        <v>5027520</v>
      </c>
      <c r="H116" s="184">
        <v>0</v>
      </c>
      <c r="I116" s="184">
        <v>527076</v>
      </c>
      <c r="J116" s="184">
        <v>0</v>
      </c>
      <c r="K116" s="184">
        <v>4500444</v>
      </c>
      <c r="L116" s="184">
        <v>4500444</v>
      </c>
      <c r="M116" s="184">
        <v>0</v>
      </c>
      <c r="N116" s="184">
        <v>0</v>
      </c>
      <c r="O116" s="93">
        <f t="shared" si="14"/>
        <v>0.89516182929157917</v>
      </c>
      <c r="P116" s="94"/>
      <c r="Q116" s="94"/>
      <c r="R116" s="93"/>
    </row>
    <row r="117" spans="1:18" s="103" customFormat="1" x14ac:dyDescent="0.2">
      <c r="A117" s="134" t="s">
        <v>402</v>
      </c>
      <c r="B117" s="187" t="s">
        <v>396</v>
      </c>
      <c r="C117" s="134" t="s">
        <v>363</v>
      </c>
      <c r="D117" s="134" t="s">
        <v>379</v>
      </c>
      <c r="E117" s="184">
        <v>9677976</v>
      </c>
      <c r="F117" s="184">
        <v>9677976</v>
      </c>
      <c r="G117" s="184">
        <v>9677976</v>
      </c>
      <c r="H117" s="184">
        <v>0</v>
      </c>
      <c r="I117" s="184">
        <v>1023276</v>
      </c>
      <c r="J117" s="184">
        <v>0</v>
      </c>
      <c r="K117" s="184">
        <v>8654700</v>
      </c>
      <c r="L117" s="184">
        <v>8654700</v>
      </c>
      <c r="M117" s="184">
        <v>0</v>
      </c>
      <c r="N117" s="184">
        <v>0</v>
      </c>
      <c r="O117" s="93">
        <f t="shared" si="14"/>
        <v>0.89426756172984934</v>
      </c>
      <c r="P117" s="94"/>
      <c r="Q117" s="94"/>
      <c r="R117" s="93"/>
    </row>
    <row r="118" spans="1:18" s="103" customFormat="1" x14ac:dyDescent="0.2">
      <c r="A118" s="134" t="s">
        <v>402</v>
      </c>
      <c r="B118" s="187" t="s">
        <v>396</v>
      </c>
      <c r="C118" s="134" t="s">
        <v>366</v>
      </c>
      <c r="D118" s="134" t="s">
        <v>380</v>
      </c>
      <c r="E118" s="184">
        <v>3252177</v>
      </c>
      <c r="F118" s="184">
        <v>3252177</v>
      </c>
      <c r="G118" s="184">
        <v>3252177</v>
      </c>
      <c r="H118" s="184">
        <v>0</v>
      </c>
      <c r="I118" s="184">
        <v>367277</v>
      </c>
      <c r="J118" s="184">
        <v>0</v>
      </c>
      <c r="K118" s="184">
        <v>2884900</v>
      </c>
      <c r="L118" s="184">
        <v>2884900</v>
      </c>
      <c r="M118" s="184">
        <v>0</v>
      </c>
      <c r="N118" s="184">
        <v>0</v>
      </c>
      <c r="O118" s="93">
        <f t="shared" si="14"/>
        <v>0.88706733981576036</v>
      </c>
      <c r="P118" s="94"/>
      <c r="Q118" s="94"/>
      <c r="R118" s="93"/>
    </row>
    <row r="119" spans="1:18" s="103" customFormat="1" x14ac:dyDescent="0.2">
      <c r="A119" s="134" t="s">
        <v>402</v>
      </c>
      <c r="B119" s="187" t="s">
        <v>396</v>
      </c>
      <c r="C119" s="134" t="s">
        <v>369</v>
      </c>
      <c r="D119" s="134" t="s">
        <v>381</v>
      </c>
      <c r="E119" s="184">
        <v>453734</v>
      </c>
      <c r="F119" s="184">
        <v>453734</v>
      </c>
      <c r="G119" s="184">
        <v>453734</v>
      </c>
      <c r="H119" s="184">
        <v>0</v>
      </c>
      <c r="I119" s="184">
        <v>20999</v>
      </c>
      <c r="J119" s="184">
        <v>0</v>
      </c>
      <c r="K119" s="184">
        <v>432735</v>
      </c>
      <c r="L119" s="184">
        <v>432735</v>
      </c>
      <c r="M119" s="184">
        <v>0</v>
      </c>
      <c r="N119" s="184">
        <v>0</v>
      </c>
      <c r="O119" s="93">
        <f t="shared" si="14"/>
        <v>0.95371958019456338</v>
      </c>
      <c r="P119" s="94"/>
      <c r="Q119" s="94"/>
      <c r="R119" s="93"/>
    </row>
    <row r="120" spans="1:18" x14ac:dyDescent="0.2">
      <c r="A120" s="49" t="s">
        <v>402</v>
      </c>
      <c r="B120" s="188" t="s">
        <v>396</v>
      </c>
      <c r="C120" s="49" t="s">
        <v>370</v>
      </c>
      <c r="D120" s="49" t="s">
        <v>371</v>
      </c>
      <c r="E120" s="185">
        <v>492697</v>
      </c>
      <c r="F120" s="185">
        <v>492697</v>
      </c>
      <c r="G120" s="185">
        <v>492697</v>
      </c>
      <c r="H120" s="185">
        <v>0</v>
      </c>
      <c r="I120" s="185">
        <v>31113</v>
      </c>
      <c r="J120" s="185">
        <v>0</v>
      </c>
      <c r="K120" s="185">
        <v>461584</v>
      </c>
      <c r="L120" s="185">
        <v>461584</v>
      </c>
      <c r="M120" s="185">
        <v>0</v>
      </c>
      <c r="N120" s="185">
        <v>0</v>
      </c>
      <c r="O120" s="93">
        <f t="shared" si="14"/>
        <v>0.93685165527697556</v>
      </c>
      <c r="P120" s="45"/>
      <c r="Q120" s="45"/>
      <c r="R120" s="22"/>
    </row>
    <row r="121" spans="1:18" x14ac:dyDescent="0.2">
      <c r="A121" s="49"/>
      <c r="B121" s="188"/>
      <c r="C121" s="49"/>
      <c r="D121" s="49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93"/>
      <c r="P121" s="45"/>
      <c r="Q121" s="45"/>
      <c r="R121" s="22"/>
    </row>
    <row r="122" spans="1:18" x14ac:dyDescent="0.2">
      <c r="A122" s="49"/>
      <c r="B122" s="188"/>
      <c r="C122" s="49"/>
      <c r="D122" s="49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93"/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29" t="s">
        <v>11</v>
      </c>
      <c r="D126" s="229"/>
      <c r="E126" s="229"/>
      <c r="F126" s="229"/>
      <c r="G126" s="229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3019255030</v>
      </c>
      <c r="E128" s="101">
        <f>+K8</f>
        <v>1054777948.8200001</v>
      </c>
      <c r="F128" s="21">
        <f>+D128-E128</f>
        <v>1964477081.1799998</v>
      </c>
      <c r="G128" s="22">
        <f t="shared" ref="G128:G133" si="17">+E128/D128</f>
        <v>0.34935039880350882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634737172</v>
      </c>
      <c r="E129" s="103">
        <f>+K27</f>
        <v>106538464.91</v>
      </c>
      <c r="F129" s="21">
        <f>+D129-E129</f>
        <v>528198707.09000003</v>
      </c>
      <c r="G129" s="22">
        <f t="shared" si="17"/>
        <v>0.16784658219134518</v>
      </c>
      <c r="K129" s="21"/>
      <c r="P129" s="21"/>
      <c r="Q129" s="21"/>
    </row>
    <row r="130" spans="1:17" x14ac:dyDescent="0.2">
      <c r="C130" s="130" t="s">
        <v>23</v>
      </c>
      <c r="D130" s="21">
        <f>+F71</f>
        <v>68300000</v>
      </c>
      <c r="E130" s="103">
        <f>+K71</f>
        <v>11777617.6</v>
      </c>
      <c r="F130" s="21">
        <f>+D130-E130</f>
        <v>56522382.399999999</v>
      </c>
      <c r="G130" s="22">
        <f t="shared" si="17"/>
        <v>0.17243949633967789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+F93</f>
        <v>78559974</v>
      </c>
      <c r="E131" s="103">
        <f>+K93</f>
        <v>7633394.9299999997</v>
      </c>
      <c r="F131" s="21">
        <f>+D131-E131</f>
        <v>70926579.069999993</v>
      </c>
      <c r="G131" s="22">
        <f>+E131/D131</f>
        <v>9.7166464566294283E-2</v>
      </c>
      <c r="K131" s="21"/>
      <c r="P131" s="21"/>
      <c r="Q131" s="21"/>
    </row>
    <row r="132" spans="1:17" x14ac:dyDescent="0.2">
      <c r="C132" s="130" t="s">
        <v>25</v>
      </c>
      <c r="D132" s="21">
        <f>+F105</f>
        <v>299155735</v>
      </c>
      <c r="E132" s="103">
        <f>+K105</f>
        <v>82639130.260000005</v>
      </c>
      <c r="F132" s="21">
        <f>+D132-E132</f>
        <v>216516604.74000001</v>
      </c>
      <c r="G132" s="22">
        <f>+E132/D132</f>
        <v>0.27624117003807402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4100007911</v>
      </c>
      <c r="E133" s="131">
        <f>SUM(E128:E132)</f>
        <v>1263366556.52</v>
      </c>
      <c r="F133" s="131">
        <f>SUM(F128:F132)</f>
        <v>2836641354.4800005</v>
      </c>
      <c r="G133" s="132">
        <f t="shared" si="17"/>
        <v>0.30813758996183555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30" t="s">
        <v>11</v>
      </c>
      <c r="D137" s="230"/>
      <c r="E137" s="230"/>
      <c r="F137" s="230"/>
      <c r="G137" s="230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634737172</v>
      </c>
      <c r="E139" s="21">
        <f t="shared" si="18"/>
        <v>106538464.91</v>
      </c>
      <c r="F139" s="21">
        <f>+D139-E139</f>
        <v>528198707.09000003</v>
      </c>
      <c r="G139" s="22">
        <f>+E139/D139</f>
        <v>0.16784658219134518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68300000</v>
      </c>
      <c r="E140" s="21">
        <f>+E130</f>
        <v>11777617.6</v>
      </c>
      <c r="F140" s="21">
        <f>+D140-E140</f>
        <v>56522382.399999999</v>
      </c>
      <c r="G140" s="22">
        <f>+E140/D140</f>
        <v>0.17243949633967789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78559974</v>
      </c>
      <c r="E141" s="21">
        <f>+E131</f>
        <v>7633394.9299999997</v>
      </c>
      <c r="F141" s="21">
        <f>+D141-E141</f>
        <v>70926579.069999993</v>
      </c>
      <c r="G141" s="22">
        <f>+E141/D141</f>
        <v>9.7166464566294283E-2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D132</f>
        <v>299155735</v>
      </c>
      <c r="E142" s="21">
        <f>E132</f>
        <v>82639130.260000005</v>
      </c>
      <c r="F142" s="21">
        <f>+D142-E142</f>
        <v>216516604.74000001</v>
      </c>
      <c r="G142" s="22">
        <f>+E142/D142</f>
        <v>0.27624117003807402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1080752881</v>
      </c>
      <c r="E143" s="136">
        <f>SUM(E139:E142)</f>
        <v>208588607.69999999</v>
      </c>
      <c r="F143" s="136">
        <f>SUM(F139:F142)</f>
        <v>872164273.29999995</v>
      </c>
      <c r="G143" s="137">
        <f>+E143/D143</f>
        <v>0.19300305496941811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0.34935039880350882</v>
      </c>
      <c r="E156" s="88">
        <f>+(100%/12)*5</f>
        <v>0.41666666666666663</v>
      </c>
      <c r="F156" s="89">
        <f t="shared" ref="F156:G160" si="19">+D128</f>
        <v>3019255030</v>
      </c>
      <c r="G156" s="89">
        <f t="shared" si="19"/>
        <v>1054777948.8200001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0.16784658219134518</v>
      </c>
      <c r="E157" s="88">
        <f t="shared" ref="E157:E160" si="20">+(100%/12)*5</f>
        <v>0.41666666666666663</v>
      </c>
      <c r="F157" s="89">
        <f t="shared" si="19"/>
        <v>634737172</v>
      </c>
      <c r="G157" s="89">
        <f t="shared" si="19"/>
        <v>106538464.91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0.17243949633967789</v>
      </c>
      <c r="E158" s="88">
        <f t="shared" si="20"/>
        <v>0.41666666666666663</v>
      </c>
      <c r="F158" s="89">
        <f t="shared" si="19"/>
        <v>68300000</v>
      </c>
      <c r="G158" s="89">
        <f t="shared" si="19"/>
        <v>11777617.6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9.7166464566294283E-2</v>
      </c>
      <c r="E159" s="88">
        <f t="shared" si="20"/>
        <v>0.41666666666666663</v>
      </c>
      <c r="F159" s="89">
        <f t="shared" si="19"/>
        <v>78559974</v>
      </c>
      <c r="G159" s="89">
        <f t="shared" si="19"/>
        <v>7633394.9299999997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0.27624117003807402</v>
      </c>
      <c r="E160" s="88">
        <f t="shared" si="20"/>
        <v>0.41666666666666663</v>
      </c>
      <c r="F160" s="89">
        <f t="shared" si="19"/>
        <v>299155735</v>
      </c>
      <c r="G160" s="89">
        <f t="shared" si="19"/>
        <v>82639130.260000005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tabSelected="1" zoomScaleNormal="100" zoomScalePageLayoutView="50" workbookViewId="0">
      <pane ySplit="6" topLeftCell="A7" activePane="bottomLeft" state="frozen"/>
      <selection activeCell="C1" sqref="C1"/>
      <selection pane="bottomLeft" activeCell="H123" sqref="H123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8" s="119" customFormat="1" x14ac:dyDescent="0.2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1:18" s="119" customFormat="1" x14ac:dyDescent="0.2">
      <c r="A3" s="221" t="s">
        <v>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8" s="17" customFormat="1" x14ac:dyDescent="0.2">
      <c r="A4" s="220" t="s">
        <v>444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395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403</v>
      </c>
      <c r="B7" s="186" t="s">
        <v>396</v>
      </c>
      <c r="C7" s="133" t="s">
        <v>399</v>
      </c>
      <c r="D7" s="133" t="s">
        <v>399</v>
      </c>
      <c r="E7" s="183">
        <v>14386110585</v>
      </c>
      <c r="F7" s="183">
        <v>13697664985</v>
      </c>
      <c r="G7" s="183">
        <v>8664781693</v>
      </c>
      <c r="H7" s="183">
        <v>0</v>
      </c>
      <c r="I7" s="183">
        <v>1495278511.6099999</v>
      </c>
      <c r="J7" s="183">
        <v>6638895.3799999999</v>
      </c>
      <c r="K7" s="183">
        <v>5269436191.4099998</v>
      </c>
      <c r="L7" s="183">
        <v>5259098410.6199999</v>
      </c>
      <c r="M7" s="183">
        <v>6926311386.6000004</v>
      </c>
      <c r="N7" s="183">
        <v>1893428094.5999999</v>
      </c>
      <c r="O7" s="93">
        <f>+K7/F7</f>
        <v>0.38469594614705782</v>
      </c>
      <c r="P7" s="28">
        <f>+P27+P67+P82+P91</f>
        <v>1660578968</v>
      </c>
      <c r="Q7" s="28">
        <f>+Q27+Q67+Q82+Q91</f>
        <v>539160503.35000002</v>
      </c>
      <c r="R7" s="97">
        <f>+Q7/P7</f>
        <v>0.32468224260323164</v>
      </c>
    </row>
    <row r="8" spans="1:18" s="92" customFormat="1" x14ac:dyDescent="0.2">
      <c r="A8" s="133" t="s">
        <v>403</v>
      </c>
      <c r="B8" s="186" t="s">
        <v>396</v>
      </c>
      <c r="C8" s="133" t="s">
        <v>54</v>
      </c>
      <c r="D8" s="133" t="s">
        <v>22</v>
      </c>
      <c r="E8" s="183">
        <v>3523999083</v>
      </c>
      <c r="F8" s="183">
        <v>3184020177</v>
      </c>
      <c r="G8" s="183">
        <v>3181549511</v>
      </c>
      <c r="H8" s="183">
        <v>0</v>
      </c>
      <c r="I8" s="183">
        <v>312670535</v>
      </c>
      <c r="J8" s="183">
        <v>0</v>
      </c>
      <c r="K8" s="183">
        <v>1104395654.29</v>
      </c>
      <c r="L8" s="183">
        <v>1104395654.29</v>
      </c>
      <c r="M8" s="183">
        <v>1766953987.71</v>
      </c>
      <c r="N8" s="183">
        <v>1764483321.71</v>
      </c>
      <c r="O8" s="93">
        <f t="shared" ref="O8:O70" si="0">+K8/F8</f>
        <v>0.34685573359983141</v>
      </c>
      <c r="P8" s="28"/>
      <c r="Q8" s="28"/>
      <c r="R8" s="97"/>
    </row>
    <row r="9" spans="1:18" s="92" customFormat="1" x14ac:dyDescent="0.2">
      <c r="A9" s="134" t="s">
        <v>403</v>
      </c>
      <c r="B9" s="187" t="s">
        <v>396</v>
      </c>
      <c r="C9" s="134" t="s">
        <v>55</v>
      </c>
      <c r="D9" s="134" t="s">
        <v>56</v>
      </c>
      <c r="E9" s="184">
        <v>1505458600</v>
      </c>
      <c r="F9" s="184">
        <v>1463199375</v>
      </c>
      <c r="G9" s="184">
        <v>1463199375</v>
      </c>
      <c r="H9" s="184">
        <v>0</v>
      </c>
      <c r="I9" s="184">
        <v>0</v>
      </c>
      <c r="J9" s="184">
        <v>0</v>
      </c>
      <c r="K9" s="184">
        <v>553043817.77999997</v>
      </c>
      <c r="L9" s="184">
        <v>553043817.77999997</v>
      </c>
      <c r="M9" s="184">
        <v>910155557.22000003</v>
      </c>
      <c r="N9" s="184">
        <v>910155557.22000003</v>
      </c>
      <c r="O9" s="93">
        <f t="shared" si="0"/>
        <v>0.37796887234181603</v>
      </c>
      <c r="P9" s="94"/>
      <c r="Q9" s="94"/>
      <c r="R9" s="93"/>
    </row>
    <row r="10" spans="1:18" s="96" customFormat="1" x14ac:dyDescent="0.2">
      <c r="A10" s="134" t="s">
        <v>403</v>
      </c>
      <c r="B10" s="187" t="s">
        <v>396</v>
      </c>
      <c r="C10" s="134" t="s">
        <v>57</v>
      </c>
      <c r="D10" s="134" t="s">
        <v>58</v>
      </c>
      <c r="E10" s="184">
        <v>1502458600</v>
      </c>
      <c r="F10" s="184">
        <v>1460199375</v>
      </c>
      <c r="G10" s="184">
        <v>1460199375</v>
      </c>
      <c r="H10" s="184">
        <v>0</v>
      </c>
      <c r="I10" s="184">
        <v>0</v>
      </c>
      <c r="J10" s="184">
        <v>0</v>
      </c>
      <c r="K10" s="184">
        <v>553043817.77999997</v>
      </c>
      <c r="L10" s="184">
        <v>553043817.77999997</v>
      </c>
      <c r="M10" s="184">
        <v>907155557.22000003</v>
      </c>
      <c r="N10" s="184">
        <v>907155557.22000003</v>
      </c>
      <c r="O10" s="93">
        <f t="shared" si="0"/>
        <v>0.37874541466640471</v>
      </c>
      <c r="P10" s="94"/>
      <c r="Q10" s="94"/>
      <c r="R10" s="93"/>
    </row>
    <row r="11" spans="1:18" s="96" customFormat="1" x14ac:dyDescent="0.2">
      <c r="A11" s="134" t="s">
        <v>403</v>
      </c>
      <c r="B11" s="187" t="s">
        <v>396</v>
      </c>
      <c r="C11" s="134" t="s">
        <v>59</v>
      </c>
      <c r="D11" s="134" t="s">
        <v>60</v>
      </c>
      <c r="E11" s="184">
        <v>3000000</v>
      </c>
      <c r="F11" s="184">
        <v>3000000</v>
      </c>
      <c r="G11" s="184">
        <v>3000000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3000000</v>
      </c>
      <c r="N11" s="184">
        <v>3000000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403</v>
      </c>
      <c r="B12" s="187" t="s">
        <v>396</v>
      </c>
      <c r="C12" s="134" t="s">
        <v>61</v>
      </c>
      <c r="D12" s="134" t="s">
        <v>62</v>
      </c>
      <c r="E12" s="184">
        <v>6000000</v>
      </c>
      <c r="F12" s="184">
        <v>6000000</v>
      </c>
      <c r="G12" s="184">
        <v>4067226</v>
      </c>
      <c r="H12" s="184">
        <v>0</v>
      </c>
      <c r="I12" s="184">
        <v>0</v>
      </c>
      <c r="J12" s="184">
        <v>0</v>
      </c>
      <c r="K12" s="184">
        <v>796434</v>
      </c>
      <c r="L12" s="184">
        <v>796434</v>
      </c>
      <c r="M12" s="184">
        <v>5203566</v>
      </c>
      <c r="N12" s="184">
        <v>3270792</v>
      </c>
      <c r="O12" s="93">
        <f t="shared" si="0"/>
        <v>0.132739</v>
      </c>
      <c r="P12" s="94"/>
      <c r="Q12" s="94"/>
      <c r="R12" s="93"/>
    </row>
    <row r="13" spans="1:18" s="96" customFormat="1" x14ac:dyDescent="0.2">
      <c r="A13" s="134" t="s">
        <v>403</v>
      </c>
      <c r="B13" s="187" t="s">
        <v>396</v>
      </c>
      <c r="C13" s="134" t="s">
        <v>63</v>
      </c>
      <c r="D13" s="134" t="s">
        <v>64</v>
      </c>
      <c r="E13" s="184">
        <v>6000000</v>
      </c>
      <c r="F13" s="184">
        <v>6000000</v>
      </c>
      <c r="G13" s="184">
        <v>4067226</v>
      </c>
      <c r="H13" s="184">
        <v>0</v>
      </c>
      <c r="I13" s="184">
        <v>0</v>
      </c>
      <c r="J13" s="184">
        <v>0</v>
      </c>
      <c r="K13" s="184">
        <v>796434</v>
      </c>
      <c r="L13" s="184">
        <v>796434</v>
      </c>
      <c r="M13" s="184">
        <v>5203566</v>
      </c>
      <c r="N13" s="184">
        <v>3270792</v>
      </c>
      <c r="O13" s="93">
        <f t="shared" si="0"/>
        <v>0.132739</v>
      </c>
      <c r="P13" s="94"/>
      <c r="Q13" s="94"/>
      <c r="R13" s="93"/>
    </row>
    <row r="14" spans="1:18" s="96" customFormat="1" x14ac:dyDescent="0.2">
      <c r="A14" s="134" t="s">
        <v>403</v>
      </c>
      <c r="B14" s="187" t="s">
        <v>396</v>
      </c>
      <c r="C14" s="134" t="s">
        <v>65</v>
      </c>
      <c r="D14" s="134" t="s">
        <v>66</v>
      </c>
      <c r="E14" s="184">
        <v>1473816057</v>
      </c>
      <c r="F14" s="184">
        <v>1232179042</v>
      </c>
      <c r="G14" s="184">
        <v>1232018042</v>
      </c>
      <c r="H14" s="184">
        <v>0</v>
      </c>
      <c r="I14" s="184">
        <v>0</v>
      </c>
      <c r="J14" s="184">
        <v>0</v>
      </c>
      <c r="K14" s="184">
        <v>381154177.50999999</v>
      </c>
      <c r="L14" s="184">
        <v>381154177.50999999</v>
      </c>
      <c r="M14" s="184">
        <v>851024864.49000001</v>
      </c>
      <c r="N14" s="184">
        <v>850863864.49000001</v>
      </c>
      <c r="O14" s="93">
        <f t="shared" si="0"/>
        <v>0.30933343655264023</v>
      </c>
      <c r="P14" s="94"/>
      <c r="Q14" s="94"/>
      <c r="R14" s="93"/>
    </row>
    <row r="15" spans="1:18" s="96" customFormat="1" x14ac:dyDescent="0.2">
      <c r="A15" s="134" t="s">
        <v>403</v>
      </c>
      <c r="B15" s="187" t="s">
        <v>396</v>
      </c>
      <c r="C15" s="134" t="s">
        <v>67</v>
      </c>
      <c r="D15" s="134" t="s">
        <v>68</v>
      </c>
      <c r="E15" s="184">
        <v>553000000</v>
      </c>
      <c r="F15" s="184">
        <v>553000000</v>
      </c>
      <c r="G15" s="184">
        <v>553000000</v>
      </c>
      <c r="H15" s="184">
        <v>0</v>
      </c>
      <c r="I15" s="184">
        <v>0</v>
      </c>
      <c r="J15" s="184">
        <v>0</v>
      </c>
      <c r="K15" s="184">
        <v>202635665.80000001</v>
      </c>
      <c r="L15" s="184">
        <v>202635665.80000001</v>
      </c>
      <c r="M15" s="184">
        <v>350364334.19999999</v>
      </c>
      <c r="N15" s="184">
        <v>350364334.19999999</v>
      </c>
      <c r="O15" s="93">
        <f t="shared" si="0"/>
        <v>0.36642977540687161</v>
      </c>
      <c r="P15" s="94"/>
      <c r="Q15" s="94"/>
      <c r="R15" s="93"/>
    </row>
    <row r="16" spans="1:18" s="96" customFormat="1" x14ac:dyDescent="0.2">
      <c r="A16" s="134" t="s">
        <v>403</v>
      </c>
      <c r="B16" s="187" t="s">
        <v>396</v>
      </c>
      <c r="C16" s="134" t="s">
        <v>69</v>
      </c>
      <c r="D16" s="134" t="s">
        <v>70</v>
      </c>
      <c r="E16" s="184">
        <v>81625365</v>
      </c>
      <c r="F16" s="184">
        <v>71195715</v>
      </c>
      <c r="G16" s="184">
        <v>71195715</v>
      </c>
      <c r="H16" s="184">
        <v>0</v>
      </c>
      <c r="I16" s="184">
        <v>0</v>
      </c>
      <c r="J16" s="184">
        <v>0</v>
      </c>
      <c r="K16" s="184">
        <v>19584183.75</v>
      </c>
      <c r="L16" s="184">
        <v>19584183.75</v>
      </c>
      <c r="M16" s="184">
        <v>51611531.25</v>
      </c>
      <c r="N16" s="184">
        <v>51611531.25</v>
      </c>
      <c r="O16" s="93">
        <f t="shared" si="0"/>
        <v>0.27507531527705004</v>
      </c>
      <c r="P16" s="94"/>
      <c r="Q16" s="94"/>
      <c r="R16" s="93"/>
    </row>
    <row r="17" spans="1:18" s="96" customFormat="1" x14ac:dyDescent="0.2">
      <c r="A17" s="134" t="s">
        <v>403</v>
      </c>
      <c r="B17" s="187" t="s">
        <v>396</v>
      </c>
      <c r="C17" s="134" t="s">
        <v>73</v>
      </c>
      <c r="D17" s="134" t="s">
        <v>74</v>
      </c>
      <c r="E17" s="184">
        <v>162846623</v>
      </c>
      <c r="F17" s="184">
        <v>162846623</v>
      </c>
      <c r="G17" s="184">
        <v>162846623</v>
      </c>
      <c r="H17" s="184">
        <v>0</v>
      </c>
      <c r="I17" s="184">
        <v>0</v>
      </c>
      <c r="J17" s="184">
        <v>0</v>
      </c>
      <c r="K17" s="184">
        <v>152378873.59</v>
      </c>
      <c r="L17" s="184">
        <v>152378873.59</v>
      </c>
      <c r="M17" s="184">
        <v>10467749.41</v>
      </c>
      <c r="N17" s="184">
        <v>10467749.41</v>
      </c>
      <c r="O17" s="93">
        <f t="shared" si="0"/>
        <v>0.93572019353450153</v>
      </c>
      <c r="P17" s="94"/>
      <c r="Q17" s="94"/>
      <c r="R17" s="93"/>
    </row>
    <row r="18" spans="1:18" s="96" customFormat="1" x14ac:dyDescent="0.2">
      <c r="A18" s="134" t="s">
        <v>403</v>
      </c>
      <c r="B18" s="187" t="s">
        <v>396</v>
      </c>
      <c r="C18" s="134" t="s">
        <v>75</v>
      </c>
      <c r="D18" s="134" t="s">
        <v>76</v>
      </c>
      <c r="E18" s="184">
        <v>453759000</v>
      </c>
      <c r="F18" s="184">
        <v>246509000</v>
      </c>
      <c r="G18" s="184">
        <v>246509000</v>
      </c>
      <c r="H18" s="184">
        <v>0</v>
      </c>
      <c r="I18" s="184">
        <v>0</v>
      </c>
      <c r="J18" s="184">
        <v>0</v>
      </c>
      <c r="K18" s="184">
        <v>6555454.3700000001</v>
      </c>
      <c r="L18" s="184">
        <v>6555454.3700000001</v>
      </c>
      <c r="M18" s="184">
        <v>239953545.63</v>
      </c>
      <c r="N18" s="184">
        <v>239953545.63</v>
      </c>
      <c r="O18" s="93">
        <f t="shared" si="0"/>
        <v>2.6593164428073621E-2</v>
      </c>
      <c r="P18" s="94"/>
      <c r="Q18" s="94"/>
      <c r="R18" s="93"/>
    </row>
    <row r="19" spans="1:18" s="96" customFormat="1" x14ac:dyDescent="0.2">
      <c r="A19" s="134" t="s">
        <v>403</v>
      </c>
      <c r="B19" s="187" t="s">
        <v>397</v>
      </c>
      <c r="C19" s="134" t="s">
        <v>71</v>
      </c>
      <c r="D19" s="134" t="s">
        <v>72</v>
      </c>
      <c r="E19" s="184">
        <v>222585069</v>
      </c>
      <c r="F19" s="184">
        <v>198627704</v>
      </c>
      <c r="G19" s="184">
        <v>198466704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198627704</v>
      </c>
      <c r="N19" s="184">
        <v>198466704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134" t="s">
        <v>403</v>
      </c>
      <c r="B20" s="187" t="s">
        <v>396</v>
      </c>
      <c r="C20" s="134" t="s">
        <v>77</v>
      </c>
      <c r="D20" s="134" t="s">
        <v>78</v>
      </c>
      <c r="E20" s="184">
        <v>269362213</v>
      </c>
      <c r="F20" s="184">
        <v>241320880</v>
      </c>
      <c r="G20" s="184">
        <v>241132434</v>
      </c>
      <c r="H20" s="184">
        <v>0</v>
      </c>
      <c r="I20" s="184">
        <v>150615805</v>
      </c>
      <c r="J20" s="184">
        <v>0</v>
      </c>
      <c r="K20" s="184">
        <v>90485075</v>
      </c>
      <c r="L20" s="184">
        <v>90485075</v>
      </c>
      <c r="M20" s="184">
        <v>220000</v>
      </c>
      <c r="N20" s="184">
        <v>31554</v>
      </c>
      <c r="O20" s="93">
        <f t="shared" si="0"/>
        <v>0.37495750471322664</v>
      </c>
      <c r="P20" s="94"/>
      <c r="Q20" s="94"/>
      <c r="R20" s="93"/>
    </row>
    <row r="21" spans="1:18" s="96" customFormat="1" x14ac:dyDescent="0.2">
      <c r="A21" s="134" t="s">
        <v>403</v>
      </c>
      <c r="B21" s="187" t="s">
        <v>396</v>
      </c>
      <c r="C21" s="134" t="s">
        <v>83</v>
      </c>
      <c r="D21" s="134" t="s">
        <v>407</v>
      </c>
      <c r="E21" s="184">
        <v>255548767</v>
      </c>
      <c r="F21" s="184">
        <v>228945450</v>
      </c>
      <c r="G21" s="184">
        <v>228766668</v>
      </c>
      <c r="H21" s="184">
        <v>0</v>
      </c>
      <c r="I21" s="184">
        <v>142900510</v>
      </c>
      <c r="J21" s="184">
        <v>0</v>
      </c>
      <c r="K21" s="184">
        <v>85844940</v>
      </c>
      <c r="L21" s="184">
        <v>85844940</v>
      </c>
      <c r="M21" s="184">
        <v>200000</v>
      </c>
      <c r="N21" s="184">
        <v>21218</v>
      </c>
      <c r="O21" s="93">
        <f t="shared" si="0"/>
        <v>0.37495805223471357</v>
      </c>
      <c r="P21" s="94"/>
      <c r="Q21" s="94"/>
      <c r="R21" s="93"/>
    </row>
    <row r="22" spans="1:18" s="96" customFormat="1" x14ac:dyDescent="0.2">
      <c r="A22" s="134" t="s">
        <v>403</v>
      </c>
      <c r="B22" s="187" t="s">
        <v>396</v>
      </c>
      <c r="C22" s="134" t="s">
        <v>88</v>
      </c>
      <c r="D22" s="134" t="s">
        <v>376</v>
      </c>
      <c r="E22" s="184">
        <v>13813446</v>
      </c>
      <c r="F22" s="184">
        <v>12375430</v>
      </c>
      <c r="G22" s="184">
        <v>12365766</v>
      </c>
      <c r="H22" s="184">
        <v>0</v>
      </c>
      <c r="I22" s="184">
        <v>7715295</v>
      </c>
      <c r="J22" s="184">
        <v>0</v>
      </c>
      <c r="K22" s="184">
        <v>4640135</v>
      </c>
      <c r="L22" s="184">
        <v>4640135</v>
      </c>
      <c r="M22" s="184">
        <v>20000</v>
      </c>
      <c r="N22" s="184">
        <v>10336</v>
      </c>
      <c r="O22" s="93">
        <f t="shared" si="0"/>
        <v>0.37494737556593993</v>
      </c>
      <c r="P22" s="94"/>
      <c r="Q22" s="94"/>
      <c r="R22" s="93"/>
    </row>
    <row r="23" spans="1:18" s="96" customFormat="1" x14ac:dyDescent="0.2">
      <c r="A23" s="134" t="s">
        <v>403</v>
      </c>
      <c r="B23" s="187" t="s">
        <v>396</v>
      </c>
      <c r="C23" s="134" t="s">
        <v>89</v>
      </c>
      <c r="D23" s="134" t="s">
        <v>90</v>
      </c>
      <c r="E23" s="184">
        <v>269362213</v>
      </c>
      <c r="F23" s="184">
        <v>241320880</v>
      </c>
      <c r="G23" s="184">
        <v>241132434</v>
      </c>
      <c r="H23" s="184">
        <v>0</v>
      </c>
      <c r="I23" s="184">
        <v>162054730</v>
      </c>
      <c r="J23" s="184">
        <v>0</v>
      </c>
      <c r="K23" s="184">
        <v>78916150</v>
      </c>
      <c r="L23" s="184">
        <v>78916150</v>
      </c>
      <c r="M23" s="184">
        <v>350000</v>
      </c>
      <c r="N23" s="184">
        <v>161554</v>
      </c>
      <c r="O23" s="93">
        <f t="shared" si="0"/>
        <v>0.32701749637246474</v>
      </c>
      <c r="P23" s="94"/>
      <c r="Q23" s="94"/>
      <c r="R23" s="93"/>
    </row>
    <row r="24" spans="1:18" s="96" customFormat="1" x14ac:dyDescent="0.2">
      <c r="A24" s="134" t="s">
        <v>403</v>
      </c>
      <c r="B24" s="187" t="s">
        <v>396</v>
      </c>
      <c r="C24" s="134" t="s">
        <v>95</v>
      </c>
      <c r="D24" s="134" t="s">
        <v>408</v>
      </c>
      <c r="E24" s="184">
        <v>145041192</v>
      </c>
      <c r="F24" s="184">
        <v>129942012</v>
      </c>
      <c r="G24" s="184">
        <v>129840541</v>
      </c>
      <c r="H24" s="184">
        <v>0</v>
      </c>
      <c r="I24" s="184">
        <v>92587738</v>
      </c>
      <c r="J24" s="184">
        <v>0</v>
      </c>
      <c r="K24" s="184">
        <v>37154274</v>
      </c>
      <c r="L24" s="184">
        <v>37154274</v>
      </c>
      <c r="M24" s="184">
        <v>200000</v>
      </c>
      <c r="N24" s="184">
        <v>98529</v>
      </c>
      <c r="O24" s="93">
        <f t="shared" si="0"/>
        <v>0.28592964991183911</v>
      </c>
      <c r="P24" s="94"/>
      <c r="Q24" s="94"/>
      <c r="R24" s="93"/>
    </row>
    <row r="25" spans="1:18" s="96" customFormat="1" x14ac:dyDescent="0.2">
      <c r="A25" s="134" t="s">
        <v>403</v>
      </c>
      <c r="B25" s="187" t="s">
        <v>396</v>
      </c>
      <c r="C25" s="134" t="s">
        <v>100</v>
      </c>
      <c r="D25" s="134" t="s">
        <v>409</v>
      </c>
      <c r="E25" s="184">
        <v>41440340</v>
      </c>
      <c r="F25" s="184">
        <v>37126289</v>
      </c>
      <c r="G25" s="184">
        <v>37097297</v>
      </c>
      <c r="H25" s="184">
        <v>0</v>
      </c>
      <c r="I25" s="184">
        <v>23155617</v>
      </c>
      <c r="J25" s="184">
        <v>0</v>
      </c>
      <c r="K25" s="184">
        <v>13920672</v>
      </c>
      <c r="L25" s="184">
        <v>13920672</v>
      </c>
      <c r="M25" s="184">
        <v>50000</v>
      </c>
      <c r="N25" s="184">
        <v>21008</v>
      </c>
      <c r="O25" s="93">
        <f t="shared" si="0"/>
        <v>0.37495457733467519</v>
      </c>
      <c r="P25" s="94"/>
      <c r="Q25" s="94"/>
      <c r="R25" s="93"/>
    </row>
    <row r="26" spans="1:18" s="96" customFormat="1" x14ac:dyDescent="0.2">
      <c r="A26" s="134" t="s">
        <v>403</v>
      </c>
      <c r="B26" s="187" t="s">
        <v>396</v>
      </c>
      <c r="C26" s="134" t="s">
        <v>105</v>
      </c>
      <c r="D26" s="134" t="s">
        <v>410</v>
      </c>
      <c r="E26" s="184">
        <v>82880681</v>
      </c>
      <c r="F26" s="184">
        <v>74252579</v>
      </c>
      <c r="G26" s="184">
        <v>74194596</v>
      </c>
      <c r="H26" s="184">
        <v>0</v>
      </c>
      <c r="I26" s="184">
        <v>46311375</v>
      </c>
      <c r="J26" s="184">
        <v>0</v>
      </c>
      <c r="K26" s="184">
        <v>27841204</v>
      </c>
      <c r="L26" s="184">
        <v>27841204</v>
      </c>
      <c r="M26" s="184">
        <v>100000</v>
      </c>
      <c r="N26" s="184">
        <v>42017</v>
      </c>
      <c r="O26" s="93">
        <f t="shared" si="0"/>
        <v>0.3749526868285612</v>
      </c>
      <c r="P26" s="94"/>
      <c r="Q26" s="94"/>
      <c r="R26" s="93"/>
    </row>
    <row r="27" spans="1:18" s="92" customFormat="1" x14ac:dyDescent="0.2">
      <c r="A27" s="133" t="s">
        <v>403</v>
      </c>
      <c r="B27" s="186" t="s">
        <v>396</v>
      </c>
      <c r="C27" s="133" t="s">
        <v>108</v>
      </c>
      <c r="D27" s="133" t="s">
        <v>109</v>
      </c>
      <c r="E27" s="183">
        <v>509390109</v>
      </c>
      <c r="F27" s="183">
        <v>494525609</v>
      </c>
      <c r="G27" s="183">
        <v>251518759</v>
      </c>
      <c r="H27" s="183">
        <v>0</v>
      </c>
      <c r="I27" s="183">
        <v>92282233.459999993</v>
      </c>
      <c r="J27" s="183">
        <v>6638895.3799999999</v>
      </c>
      <c r="K27" s="183">
        <v>74110367.349999994</v>
      </c>
      <c r="L27" s="183">
        <v>63772586.560000002</v>
      </c>
      <c r="M27" s="183">
        <v>321494112.81</v>
      </c>
      <c r="N27" s="183">
        <v>78487262.810000002</v>
      </c>
      <c r="O27" s="93">
        <f t="shared" si="0"/>
        <v>0.14986153598771462</v>
      </c>
      <c r="P27" s="28">
        <f>+F27</f>
        <v>494525609</v>
      </c>
      <c r="Q27" s="28">
        <f>+K27</f>
        <v>74110367.349999994</v>
      </c>
      <c r="R27" s="97">
        <f>+Q27/P27</f>
        <v>0.14986153598771462</v>
      </c>
    </row>
    <row r="28" spans="1:18" s="96" customFormat="1" x14ac:dyDescent="0.2">
      <c r="A28" s="134" t="s">
        <v>403</v>
      </c>
      <c r="B28" s="187" t="s">
        <v>396</v>
      </c>
      <c r="C28" s="134" t="s">
        <v>110</v>
      </c>
      <c r="D28" s="134" t="s">
        <v>111</v>
      </c>
      <c r="E28" s="184">
        <v>88158000</v>
      </c>
      <c r="F28" s="184">
        <v>88158000</v>
      </c>
      <c r="G28" s="184">
        <v>52882801</v>
      </c>
      <c r="H28" s="184">
        <v>0</v>
      </c>
      <c r="I28" s="184">
        <v>19504482.68</v>
      </c>
      <c r="J28" s="184">
        <v>2792895.38</v>
      </c>
      <c r="K28" s="184">
        <v>26641803.609999999</v>
      </c>
      <c r="L28" s="184">
        <v>21755128.780000001</v>
      </c>
      <c r="M28" s="184">
        <v>39218818.329999998</v>
      </c>
      <c r="N28" s="184">
        <v>3943619.33</v>
      </c>
      <c r="O28" s="93">
        <f t="shared" si="0"/>
        <v>0.30220517264456997</v>
      </c>
      <c r="P28" s="94">
        <f>+F28</f>
        <v>88158000</v>
      </c>
      <c r="Q28" s="94">
        <f t="shared" ref="Q28:Q80" si="1">+K28</f>
        <v>26641803.609999999</v>
      </c>
      <c r="R28" s="93">
        <f t="shared" ref="R28:R76" si="2">+Q28/P28</f>
        <v>0.30220517264456997</v>
      </c>
    </row>
    <row r="29" spans="1:18" s="92" customFormat="1" x14ac:dyDescent="0.2">
      <c r="A29" s="134" t="s">
        <v>403</v>
      </c>
      <c r="B29" s="187" t="s">
        <v>396</v>
      </c>
      <c r="C29" s="134" t="s">
        <v>112</v>
      </c>
      <c r="D29" s="134" t="s">
        <v>113</v>
      </c>
      <c r="E29" s="184">
        <v>88158000</v>
      </c>
      <c r="F29" s="184">
        <v>88158000</v>
      </c>
      <c r="G29" s="184">
        <v>52882801</v>
      </c>
      <c r="H29" s="184">
        <v>0</v>
      </c>
      <c r="I29" s="184">
        <v>19504482.68</v>
      </c>
      <c r="J29" s="184">
        <v>2792895.38</v>
      </c>
      <c r="K29" s="184">
        <v>26641803.609999999</v>
      </c>
      <c r="L29" s="184">
        <v>21755128.780000001</v>
      </c>
      <c r="M29" s="184">
        <v>39218818.329999998</v>
      </c>
      <c r="N29" s="184">
        <v>3943619.33</v>
      </c>
      <c r="O29" s="93">
        <f t="shared" si="0"/>
        <v>0.30220517264456997</v>
      </c>
      <c r="P29" s="94">
        <f t="shared" ref="P29:P79" si="3">+F29</f>
        <v>88158000</v>
      </c>
      <c r="Q29" s="94">
        <f t="shared" si="1"/>
        <v>26641803.609999999</v>
      </c>
      <c r="R29" s="93">
        <f t="shared" si="2"/>
        <v>0.30220517264456997</v>
      </c>
    </row>
    <row r="30" spans="1:18" s="96" customFormat="1" x14ac:dyDescent="0.2">
      <c r="A30" s="134" t="s">
        <v>403</v>
      </c>
      <c r="B30" s="187" t="s">
        <v>396</v>
      </c>
      <c r="C30" s="134" t="s">
        <v>120</v>
      </c>
      <c r="D30" s="134" t="s">
        <v>121</v>
      </c>
      <c r="E30" s="184">
        <v>21995749</v>
      </c>
      <c r="F30" s="184">
        <v>21826249</v>
      </c>
      <c r="G30" s="184">
        <v>10913123</v>
      </c>
      <c r="H30" s="184">
        <v>0</v>
      </c>
      <c r="I30" s="184">
        <v>3256229.44</v>
      </c>
      <c r="J30" s="184">
        <v>0</v>
      </c>
      <c r="K30" s="184">
        <v>5187670.5599999996</v>
      </c>
      <c r="L30" s="184">
        <v>5187670.5599999996</v>
      </c>
      <c r="M30" s="184">
        <v>13382349</v>
      </c>
      <c r="N30" s="184">
        <v>2469223</v>
      </c>
      <c r="O30" s="93">
        <f t="shared" si="0"/>
        <v>0.23768035267993137</v>
      </c>
      <c r="P30" s="94">
        <f t="shared" si="3"/>
        <v>21826249</v>
      </c>
      <c r="Q30" s="94">
        <f t="shared" si="1"/>
        <v>5187670.5599999996</v>
      </c>
      <c r="R30" s="93">
        <f t="shared" si="2"/>
        <v>0.23768035267993137</v>
      </c>
    </row>
    <row r="31" spans="1:18" s="96" customFormat="1" x14ac:dyDescent="0.2">
      <c r="A31" s="134" t="s">
        <v>403</v>
      </c>
      <c r="B31" s="187" t="s">
        <v>396</v>
      </c>
      <c r="C31" s="134" t="s">
        <v>122</v>
      </c>
      <c r="D31" s="134" t="s">
        <v>123</v>
      </c>
      <c r="E31" s="184">
        <v>4454495</v>
      </c>
      <c r="F31" s="184">
        <v>4454495</v>
      </c>
      <c r="G31" s="184">
        <v>2227247</v>
      </c>
      <c r="H31" s="184">
        <v>0</v>
      </c>
      <c r="I31" s="184">
        <v>280411</v>
      </c>
      <c r="J31" s="184">
        <v>0</v>
      </c>
      <c r="K31" s="184">
        <v>464489</v>
      </c>
      <c r="L31" s="184">
        <v>464489</v>
      </c>
      <c r="M31" s="184">
        <v>3709595</v>
      </c>
      <c r="N31" s="184">
        <v>1482347</v>
      </c>
      <c r="O31" s="93">
        <f t="shared" si="0"/>
        <v>0.10427422188149274</v>
      </c>
      <c r="P31" s="94">
        <f t="shared" si="3"/>
        <v>4454495</v>
      </c>
      <c r="Q31" s="94">
        <f t="shared" si="1"/>
        <v>464489</v>
      </c>
      <c r="R31" s="93">
        <f t="shared" si="2"/>
        <v>0.10427422188149274</v>
      </c>
    </row>
    <row r="32" spans="1:18" s="96" customFormat="1" x14ac:dyDescent="0.2">
      <c r="A32" s="134" t="s">
        <v>403</v>
      </c>
      <c r="B32" s="187" t="s">
        <v>396</v>
      </c>
      <c r="C32" s="134" t="s">
        <v>124</v>
      </c>
      <c r="D32" s="134" t="s">
        <v>125</v>
      </c>
      <c r="E32" s="184">
        <v>11439000</v>
      </c>
      <c r="F32" s="184">
        <v>11439000</v>
      </c>
      <c r="G32" s="184">
        <v>5719500</v>
      </c>
      <c r="H32" s="184">
        <v>0</v>
      </c>
      <c r="I32" s="184">
        <v>1907647.81</v>
      </c>
      <c r="J32" s="184">
        <v>0</v>
      </c>
      <c r="K32" s="184">
        <v>3249152.19</v>
      </c>
      <c r="L32" s="184">
        <v>3249152.19</v>
      </c>
      <c r="M32" s="184">
        <v>6282200</v>
      </c>
      <c r="N32" s="184">
        <v>562700</v>
      </c>
      <c r="O32" s="93">
        <f t="shared" si="0"/>
        <v>0.28404162863886701</v>
      </c>
      <c r="P32" s="94">
        <f t="shared" si="3"/>
        <v>11439000</v>
      </c>
      <c r="Q32" s="94">
        <f t="shared" si="1"/>
        <v>3249152.19</v>
      </c>
      <c r="R32" s="93">
        <f t="shared" si="2"/>
        <v>0.28404162863886701</v>
      </c>
    </row>
    <row r="33" spans="1:18" s="104" customFormat="1" x14ac:dyDescent="0.2">
      <c r="A33" s="134" t="s">
        <v>403</v>
      </c>
      <c r="B33" s="187" t="s">
        <v>396</v>
      </c>
      <c r="C33" s="134" t="s">
        <v>126</v>
      </c>
      <c r="D33" s="134" t="s">
        <v>127</v>
      </c>
      <c r="E33" s="184">
        <v>765600</v>
      </c>
      <c r="F33" s="184">
        <v>765600</v>
      </c>
      <c r="G33" s="184">
        <v>382800</v>
      </c>
      <c r="H33" s="184">
        <v>0</v>
      </c>
      <c r="I33" s="184">
        <v>72650</v>
      </c>
      <c r="J33" s="184">
        <v>0</v>
      </c>
      <c r="K33" s="184">
        <v>0</v>
      </c>
      <c r="L33" s="184">
        <v>0</v>
      </c>
      <c r="M33" s="184">
        <v>692950</v>
      </c>
      <c r="N33" s="184">
        <v>310150</v>
      </c>
      <c r="O33" s="93">
        <f t="shared" si="0"/>
        <v>0</v>
      </c>
      <c r="P33" s="94">
        <f t="shared" si="3"/>
        <v>765600</v>
      </c>
      <c r="Q33" s="94">
        <f t="shared" si="1"/>
        <v>0</v>
      </c>
      <c r="R33" s="93">
        <f t="shared" si="2"/>
        <v>0</v>
      </c>
    </row>
    <row r="34" spans="1:18" s="103" customFormat="1" x14ac:dyDescent="0.2">
      <c r="A34" s="134" t="s">
        <v>403</v>
      </c>
      <c r="B34" s="187" t="s">
        <v>396</v>
      </c>
      <c r="C34" s="134" t="s">
        <v>128</v>
      </c>
      <c r="D34" s="134" t="s">
        <v>129</v>
      </c>
      <c r="E34" s="184">
        <v>5167154</v>
      </c>
      <c r="F34" s="184">
        <v>5167154</v>
      </c>
      <c r="G34" s="184">
        <v>2583576</v>
      </c>
      <c r="H34" s="184">
        <v>0</v>
      </c>
      <c r="I34" s="184">
        <v>995520.63</v>
      </c>
      <c r="J34" s="184">
        <v>0</v>
      </c>
      <c r="K34" s="184">
        <v>1474029.37</v>
      </c>
      <c r="L34" s="184">
        <v>1474029.37</v>
      </c>
      <c r="M34" s="184">
        <v>2697604</v>
      </c>
      <c r="N34" s="184">
        <v>114026</v>
      </c>
      <c r="O34" s="93">
        <f t="shared" si="0"/>
        <v>0.28526909977910475</v>
      </c>
      <c r="P34" s="94">
        <f t="shared" si="3"/>
        <v>5167154</v>
      </c>
      <c r="Q34" s="94">
        <f t="shared" si="1"/>
        <v>1474029.37</v>
      </c>
      <c r="R34" s="93">
        <f t="shared" si="2"/>
        <v>0.28526909977910475</v>
      </c>
    </row>
    <row r="35" spans="1:18" s="103" customFormat="1" x14ac:dyDescent="0.2">
      <c r="A35" s="134" t="s">
        <v>403</v>
      </c>
      <c r="B35" s="187" t="s">
        <v>396</v>
      </c>
      <c r="C35" s="134" t="s">
        <v>130</v>
      </c>
      <c r="D35" s="134" t="s">
        <v>131</v>
      </c>
      <c r="E35" s="184">
        <v>169500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93">
        <v>0</v>
      </c>
      <c r="P35" s="94">
        <f t="shared" si="3"/>
        <v>0</v>
      </c>
      <c r="Q35" s="94">
        <f t="shared" si="1"/>
        <v>0</v>
      </c>
      <c r="R35" s="93">
        <v>0</v>
      </c>
    </row>
    <row r="36" spans="1:18" s="103" customFormat="1" x14ac:dyDescent="0.2">
      <c r="A36" s="134" t="s">
        <v>403</v>
      </c>
      <c r="B36" s="187" t="s">
        <v>396</v>
      </c>
      <c r="C36" s="134" t="s">
        <v>132</v>
      </c>
      <c r="D36" s="134" t="s">
        <v>133</v>
      </c>
      <c r="E36" s="184">
        <v>89056500</v>
      </c>
      <c r="F36" s="184">
        <v>85056500</v>
      </c>
      <c r="G36" s="184">
        <v>60389250</v>
      </c>
      <c r="H36" s="184">
        <v>0</v>
      </c>
      <c r="I36" s="184">
        <v>32917126</v>
      </c>
      <c r="J36" s="184">
        <v>0</v>
      </c>
      <c r="K36" s="184">
        <v>6193530</v>
      </c>
      <c r="L36" s="184">
        <v>6193530</v>
      </c>
      <c r="M36" s="184">
        <v>45945844</v>
      </c>
      <c r="N36" s="184">
        <v>21278594</v>
      </c>
      <c r="O36" s="93">
        <f t="shared" si="0"/>
        <v>7.2816657163179768E-2</v>
      </c>
      <c r="P36" s="94">
        <f t="shared" si="3"/>
        <v>85056500</v>
      </c>
      <c r="Q36" s="94">
        <f t="shared" si="1"/>
        <v>6193530</v>
      </c>
      <c r="R36" s="93">
        <f t="shared" si="2"/>
        <v>7.2816657163179768E-2</v>
      </c>
    </row>
    <row r="37" spans="1:18" s="103" customFormat="1" x14ac:dyDescent="0.2">
      <c r="A37" s="134" t="s">
        <v>403</v>
      </c>
      <c r="B37" s="187" t="s">
        <v>396</v>
      </c>
      <c r="C37" s="134" t="s">
        <v>134</v>
      </c>
      <c r="D37" s="134" t="s">
        <v>135</v>
      </c>
      <c r="E37" s="184">
        <v>56500</v>
      </c>
      <c r="F37" s="184">
        <v>56500</v>
      </c>
      <c r="G37" s="184">
        <v>28250</v>
      </c>
      <c r="H37" s="184">
        <v>0</v>
      </c>
      <c r="I37" s="184">
        <v>0</v>
      </c>
      <c r="J37" s="184">
        <v>0</v>
      </c>
      <c r="K37" s="184">
        <v>0</v>
      </c>
      <c r="L37" s="184">
        <v>0</v>
      </c>
      <c r="M37" s="184">
        <v>56500</v>
      </c>
      <c r="N37" s="184">
        <v>28250</v>
      </c>
      <c r="O37" s="93">
        <f t="shared" si="0"/>
        <v>0</v>
      </c>
      <c r="P37" s="94">
        <f t="shared" si="3"/>
        <v>56500</v>
      </c>
      <c r="Q37" s="94">
        <f t="shared" si="1"/>
        <v>0</v>
      </c>
      <c r="R37" s="93">
        <f t="shared" si="2"/>
        <v>0</v>
      </c>
    </row>
    <row r="38" spans="1:18" s="103" customFormat="1" x14ac:dyDescent="0.2">
      <c r="A38" s="134" t="s">
        <v>403</v>
      </c>
      <c r="B38" s="187" t="s">
        <v>396</v>
      </c>
      <c r="C38" s="134" t="s">
        <v>136</v>
      </c>
      <c r="D38" s="134" t="s">
        <v>137</v>
      </c>
      <c r="E38" s="184">
        <v>4000000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93">
        <v>0</v>
      </c>
      <c r="P38" s="94">
        <f t="shared" si="3"/>
        <v>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403</v>
      </c>
      <c r="B39" s="187" t="s">
        <v>396</v>
      </c>
      <c r="C39" s="134" t="s">
        <v>140</v>
      </c>
      <c r="D39" s="134" t="s">
        <v>141</v>
      </c>
      <c r="E39" s="184">
        <v>85000000</v>
      </c>
      <c r="F39" s="184">
        <v>85000000</v>
      </c>
      <c r="G39" s="184">
        <v>60361000</v>
      </c>
      <c r="H39" s="184">
        <v>0</v>
      </c>
      <c r="I39" s="184">
        <v>32917126</v>
      </c>
      <c r="J39" s="184">
        <v>0</v>
      </c>
      <c r="K39" s="184">
        <v>6193530</v>
      </c>
      <c r="L39" s="184">
        <v>6193530</v>
      </c>
      <c r="M39" s="184">
        <v>45889344</v>
      </c>
      <c r="N39" s="184">
        <v>21250344</v>
      </c>
      <c r="O39" s="93">
        <v>0</v>
      </c>
      <c r="P39" s="94">
        <f t="shared" si="3"/>
        <v>85000000</v>
      </c>
      <c r="Q39" s="94">
        <f t="shared" si="1"/>
        <v>6193530</v>
      </c>
      <c r="R39" s="93">
        <v>0</v>
      </c>
    </row>
    <row r="40" spans="1:18" s="103" customFormat="1" x14ac:dyDescent="0.2">
      <c r="A40" s="134" t="s">
        <v>403</v>
      </c>
      <c r="B40" s="187" t="s">
        <v>396</v>
      </c>
      <c r="C40" s="134" t="s">
        <v>146</v>
      </c>
      <c r="D40" s="134" t="s">
        <v>147</v>
      </c>
      <c r="E40" s="184">
        <v>193897760</v>
      </c>
      <c r="F40" s="184">
        <v>189897760</v>
      </c>
      <c r="G40" s="184">
        <v>81901380</v>
      </c>
      <c r="H40" s="184">
        <v>0</v>
      </c>
      <c r="I40" s="184">
        <v>20953131.98</v>
      </c>
      <c r="J40" s="184">
        <v>3846000</v>
      </c>
      <c r="K40" s="184">
        <v>29821095.84</v>
      </c>
      <c r="L40" s="184">
        <v>24369989.879999999</v>
      </c>
      <c r="M40" s="184">
        <v>135277532.18000001</v>
      </c>
      <c r="N40" s="184">
        <v>27281152.18</v>
      </c>
      <c r="O40" s="93">
        <f t="shared" si="0"/>
        <v>0.15703763877994137</v>
      </c>
      <c r="P40" s="94">
        <f t="shared" si="3"/>
        <v>189897760</v>
      </c>
      <c r="Q40" s="94">
        <f t="shared" si="1"/>
        <v>29821095.84</v>
      </c>
      <c r="R40" s="93">
        <f t="shared" si="2"/>
        <v>0.15703763877994137</v>
      </c>
    </row>
    <row r="41" spans="1:18" s="103" customFormat="1" x14ac:dyDescent="0.2">
      <c r="A41" s="134" t="s">
        <v>403</v>
      </c>
      <c r="B41" s="187" t="s">
        <v>396</v>
      </c>
      <c r="C41" s="134" t="s">
        <v>150</v>
      </c>
      <c r="D41" s="134" t="s">
        <v>384</v>
      </c>
      <c r="E41" s="184">
        <v>88000000</v>
      </c>
      <c r="F41" s="184">
        <v>82000000</v>
      </c>
      <c r="G41" s="184">
        <v>25839000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82000000</v>
      </c>
      <c r="N41" s="184">
        <v>25839000</v>
      </c>
      <c r="O41" s="93">
        <f t="shared" si="0"/>
        <v>0</v>
      </c>
      <c r="P41" s="94">
        <f t="shared" si="3"/>
        <v>82000000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403</v>
      </c>
      <c r="B42" s="187" t="s">
        <v>396</v>
      </c>
      <c r="C42" s="134" t="s">
        <v>153</v>
      </c>
      <c r="D42" s="134" t="s">
        <v>385</v>
      </c>
      <c r="E42" s="184">
        <v>791000</v>
      </c>
      <c r="F42" s="184">
        <v>791000</v>
      </c>
      <c r="G42" s="184">
        <v>395500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791000</v>
      </c>
      <c r="N42" s="184">
        <v>395500</v>
      </c>
      <c r="O42" s="93">
        <f t="shared" si="0"/>
        <v>0</v>
      </c>
      <c r="P42" s="94">
        <f t="shared" si="3"/>
        <v>791000</v>
      </c>
      <c r="Q42" s="94">
        <f t="shared" si="1"/>
        <v>0</v>
      </c>
      <c r="R42" s="93">
        <f t="shared" si="2"/>
        <v>0</v>
      </c>
    </row>
    <row r="43" spans="1:18" s="103" customFormat="1" x14ac:dyDescent="0.2">
      <c r="A43" s="134" t="s">
        <v>403</v>
      </c>
      <c r="B43" s="187" t="s">
        <v>396</v>
      </c>
      <c r="C43" s="134" t="s">
        <v>154</v>
      </c>
      <c r="D43" s="134" t="s">
        <v>155</v>
      </c>
      <c r="E43" s="184">
        <v>101106760</v>
      </c>
      <c r="F43" s="184">
        <v>101106760</v>
      </c>
      <c r="G43" s="184">
        <v>55666880</v>
      </c>
      <c r="H43" s="184">
        <v>0</v>
      </c>
      <c r="I43" s="184">
        <v>20953131.98</v>
      </c>
      <c r="J43" s="184">
        <v>3846000</v>
      </c>
      <c r="K43" s="184">
        <v>29821095.84</v>
      </c>
      <c r="L43" s="184">
        <v>24369989.879999999</v>
      </c>
      <c r="M43" s="184">
        <v>46486532.18</v>
      </c>
      <c r="N43" s="184">
        <v>1046652.18</v>
      </c>
      <c r="O43" s="93">
        <f t="shared" si="0"/>
        <v>0.29494660732872857</v>
      </c>
      <c r="P43" s="94">
        <f t="shared" si="3"/>
        <v>101106760</v>
      </c>
      <c r="Q43" s="94">
        <f t="shared" si="1"/>
        <v>29821095.84</v>
      </c>
      <c r="R43" s="93">
        <f t="shared" si="2"/>
        <v>0.29494660732872857</v>
      </c>
    </row>
    <row r="44" spans="1:18" s="103" customFormat="1" x14ac:dyDescent="0.2">
      <c r="A44" s="134" t="s">
        <v>403</v>
      </c>
      <c r="B44" s="187" t="s">
        <v>396</v>
      </c>
      <c r="C44" s="134" t="s">
        <v>156</v>
      </c>
      <c r="D44" s="134" t="s">
        <v>157</v>
      </c>
      <c r="E44" s="184">
        <v>4000000</v>
      </c>
      <c r="F44" s="184">
        <v>6000000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6000000</v>
      </c>
      <c r="N44" s="184">
        <v>0</v>
      </c>
      <c r="O44" s="93">
        <f t="shared" si="0"/>
        <v>0</v>
      </c>
      <c r="P44" s="94">
        <f t="shared" si="3"/>
        <v>6000000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403</v>
      </c>
      <c r="B45" s="187" t="s">
        <v>396</v>
      </c>
      <c r="C45" s="134" t="s">
        <v>158</v>
      </c>
      <c r="D45" s="134" t="s">
        <v>159</v>
      </c>
      <c r="E45" s="184">
        <v>96290100</v>
      </c>
      <c r="F45" s="184">
        <v>91290100</v>
      </c>
      <c r="G45" s="184">
        <v>35955375</v>
      </c>
      <c r="H45" s="184">
        <v>0</v>
      </c>
      <c r="I45" s="184">
        <v>13533295.119999999</v>
      </c>
      <c r="J45" s="184">
        <v>0</v>
      </c>
      <c r="K45" s="184">
        <v>3683919</v>
      </c>
      <c r="L45" s="184">
        <v>3683919</v>
      </c>
      <c r="M45" s="184">
        <v>74072885.879999995</v>
      </c>
      <c r="N45" s="184">
        <v>18738160.879999999</v>
      </c>
      <c r="O45" s="93">
        <f t="shared" si="0"/>
        <v>4.0353981428435284E-2</v>
      </c>
      <c r="P45" s="94">
        <f t="shared" si="3"/>
        <v>91290100</v>
      </c>
      <c r="Q45" s="94">
        <f t="shared" si="1"/>
        <v>3683919</v>
      </c>
      <c r="R45" s="93">
        <v>0</v>
      </c>
    </row>
    <row r="46" spans="1:18" s="103" customFormat="1" x14ac:dyDescent="0.2">
      <c r="A46" s="134" t="s">
        <v>403</v>
      </c>
      <c r="B46" s="187" t="s">
        <v>396</v>
      </c>
      <c r="C46" s="134" t="s">
        <v>160</v>
      </c>
      <c r="D46" s="134" t="s">
        <v>161</v>
      </c>
      <c r="E46" s="184">
        <v>60000000</v>
      </c>
      <c r="F46" s="184">
        <v>60000000</v>
      </c>
      <c r="G46" s="184">
        <v>30000000</v>
      </c>
      <c r="H46" s="184">
        <v>0</v>
      </c>
      <c r="I46" s="184">
        <v>10153554.470000001</v>
      </c>
      <c r="J46" s="184">
        <v>0</v>
      </c>
      <c r="K46" s="184">
        <v>2364619</v>
      </c>
      <c r="L46" s="184">
        <v>2364619</v>
      </c>
      <c r="M46" s="184">
        <v>47481826.530000001</v>
      </c>
      <c r="N46" s="184">
        <v>17481826.530000001</v>
      </c>
      <c r="O46" s="93">
        <f t="shared" si="0"/>
        <v>3.9410316666666667E-2</v>
      </c>
      <c r="P46" s="94">
        <f t="shared" si="3"/>
        <v>60000000</v>
      </c>
      <c r="Q46" s="94">
        <f t="shared" si="1"/>
        <v>2364619</v>
      </c>
      <c r="R46" s="93">
        <f t="shared" si="2"/>
        <v>3.9410316666666667E-2</v>
      </c>
    </row>
    <row r="47" spans="1:18" s="103" customFormat="1" x14ac:dyDescent="0.2">
      <c r="A47" s="134" t="s">
        <v>403</v>
      </c>
      <c r="B47" s="187" t="s">
        <v>396</v>
      </c>
      <c r="C47" s="134" t="s">
        <v>162</v>
      </c>
      <c r="D47" s="134" t="s">
        <v>163</v>
      </c>
      <c r="E47" s="184">
        <v>36290100</v>
      </c>
      <c r="F47" s="184">
        <v>31290100</v>
      </c>
      <c r="G47" s="184">
        <v>5955375</v>
      </c>
      <c r="H47" s="184">
        <v>0</v>
      </c>
      <c r="I47" s="184">
        <v>3379740.65</v>
      </c>
      <c r="J47" s="184">
        <v>0</v>
      </c>
      <c r="K47" s="184">
        <v>1319300</v>
      </c>
      <c r="L47" s="184">
        <v>1319300</v>
      </c>
      <c r="M47" s="184">
        <v>26591059.350000001</v>
      </c>
      <c r="N47" s="184">
        <v>1256334.3500000001</v>
      </c>
      <c r="O47" s="93">
        <f t="shared" si="0"/>
        <v>4.2163495802186632E-2</v>
      </c>
      <c r="P47" s="94">
        <f t="shared" si="3"/>
        <v>31290100</v>
      </c>
      <c r="Q47" s="94">
        <f t="shared" si="1"/>
        <v>1319300</v>
      </c>
      <c r="R47" s="93">
        <f t="shared" si="2"/>
        <v>4.2163495802186632E-2</v>
      </c>
    </row>
    <row r="48" spans="1:18" s="103" customFormat="1" x14ac:dyDescent="0.2">
      <c r="A48" s="134" t="s">
        <v>403</v>
      </c>
      <c r="B48" s="187" t="s">
        <v>396</v>
      </c>
      <c r="C48" s="134" t="s">
        <v>168</v>
      </c>
      <c r="D48" s="134" t="s">
        <v>169</v>
      </c>
      <c r="E48" s="184">
        <v>3616000</v>
      </c>
      <c r="F48" s="184">
        <v>3616000</v>
      </c>
      <c r="G48" s="184">
        <v>2010980</v>
      </c>
      <c r="H48" s="184">
        <v>0</v>
      </c>
      <c r="I48" s="184">
        <v>0</v>
      </c>
      <c r="J48" s="184">
        <v>0</v>
      </c>
      <c r="K48" s="184">
        <v>2010979.14</v>
      </c>
      <c r="L48" s="184">
        <v>2010979.14</v>
      </c>
      <c r="M48" s="184">
        <v>1605020.86</v>
      </c>
      <c r="N48" s="184">
        <v>0.86</v>
      </c>
      <c r="O48" s="93">
        <f t="shared" si="0"/>
        <v>0.55613361172566367</v>
      </c>
      <c r="P48" s="94">
        <f t="shared" si="3"/>
        <v>3616000</v>
      </c>
      <c r="Q48" s="94">
        <f t="shared" si="1"/>
        <v>2010979.14</v>
      </c>
      <c r="R48" s="93">
        <f t="shared" si="2"/>
        <v>0.55613361172566367</v>
      </c>
    </row>
    <row r="49" spans="1:18" s="103" customFormat="1" x14ac:dyDescent="0.2">
      <c r="A49" s="134" t="s">
        <v>403</v>
      </c>
      <c r="B49" s="187" t="s">
        <v>396</v>
      </c>
      <c r="C49" s="134" t="s">
        <v>170</v>
      </c>
      <c r="D49" s="134" t="s">
        <v>171</v>
      </c>
      <c r="E49" s="184">
        <v>3616000</v>
      </c>
      <c r="F49" s="184">
        <v>3616000</v>
      </c>
      <c r="G49" s="184">
        <v>2010980</v>
      </c>
      <c r="H49" s="184">
        <v>0</v>
      </c>
      <c r="I49" s="184">
        <v>0</v>
      </c>
      <c r="J49" s="184">
        <v>0</v>
      </c>
      <c r="K49" s="184">
        <v>2010979.14</v>
      </c>
      <c r="L49" s="184">
        <v>2010979.14</v>
      </c>
      <c r="M49" s="184">
        <v>1605020.86</v>
      </c>
      <c r="N49" s="184">
        <v>0.86</v>
      </c>
      <c r="O49" s="93">
        <f t="shared" si="0"/>
        <v>0.55613361172566367</v>
      </c>
      <c r="P49" s="94">
        <f t="shared" si="3"/>
        <v>3616000</v>
      </c>
      <c r="Q49" s="94">
        <f t="shared" si="1"/>
        <v>2010979.14</v>
      </c>
      <c r="R49" s="93">
        <f t="shared" si="2"/>
        <v>0.55613361172566367</v>
      </c>
    </row>
    <row r="50" spans="1:18" s="103" customFormat="1" x14ac:dyDescent="0.2">
      <c r="A50" s="134" t="s">
        <v>403</v>
      </c>
      <c r="B50" s="187" t="s">
        <v>396</v>
      </c>
      <c r="C50" s="134" t="s">
        <v>180</v>
      </c>
      <c r="D50" s="134" t="s">
        <v>181</v>
      </c>
      <c r="E50" s="184">
        <v>15981000</v>
      </c>
      <c r="F50" s="184">
        <v>14286000</v>
      </c>
      <c r="G50" s="184">
        <v>7143000</v>
      </c>
      <c r="H50" s="184">
        <v>0</v>
      </c>
      <c r="I50" s="184">
        <v>2117968.2400000002</v>
      </c>
      <c r="J50" s="184">
        <v>0</v>
      </c>
      <c r="K50" s="184">
        <v>271019.2</v>
      </c>
      <c r="L50" s="184">
        <v>271019.2</v>
      </c>
      <c r="M50" s="184">
        <v>11897012.560000001</v>
      </c>
      <c r="N50" s="184">
        <v>4754012.5599999996</v>
      </c>
      <c r="O50" s="93">
        <f t="shared" si="0"/>
        <v>1.8970964580708388E-2</v>
      </c>
      <c r="P50" s="94">
        <f t="shared" si="3"/>
        <v>14286000</v>
      </c>
      <c r="Q50" s="94">
        <f t="shared" si="1"/>
        <v>271019.2</v>
      </c>
      <c r="R50" s="93">
        <f t="shared" si="2"/>
        <v>1.8970964580708388E-2</v>
      </c>
    </row>
    <row r="51" spans="1:18" s="103" customFormat="1" x14ac:dyDescent="0.2">
      <c r="A51" s="134" t="s">
        <v>403</v>
      </c>
      <c r="B51" s="187" t="s">
        <v>396</v>
      </c>
      <c r="C51" s="134" t="s">
        <v>182</v>
      </c>
      <c r="D51" s="134" t="s">
        <v>183</v>
      </c>
      <c r="E51" s="184">
        <v>3390000</v>
      </c>
      <c r="F51" s="184">
        <v>3390000</v>
      </c>
      <c r="G51" s="184">
        <v>1695000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3390000</v>
      </c>
      <c r="N51" s="184">
        <v>1695000</v>
      </c>
      <c r="O51" s="93">
        <f t="shared" si="0"/>
        <v>0</v>
      </c>
      <c r="P51" s="94">
        <f t="shared" si="3"/>
        <v>3390000</v>
      </c>
      <c r="Q51" s="94">
        <f t="shared" si="1"/>
        <v>0</v>
      </c>
      <c r="R51" s="93">
        <f t="shared" si="2"/>
        <v>0</v>
      </c>
    </row>
    <row r="52" spans="1:18" s="103" customFormat="1" x14ac:dyDescent="0.2">
      <c r="A52" s="134" t="s">
        <v>403</v>
      </c>
      <c r="B52" s="187" t="s">
        <v>396</v>
      </c>
      <c r="C52" s="134" t="s">
        <v>186</v>
      </c>
      <c r="D52" s="134" t="s">
        <v>187</v>
      </c>
      <c r="E52" s="184">
        <v>3700000</v>
      </c>
      <c r="F52" s="184">
        <v>3700000</v>
      </c>
      <c r="G52" s="184">
        <v>1850000</v>
      </c>
      <c r="H52" s="184">
        <v>0</v>
      </c>
      <c r="I52" s="184">
        <v>736368.24</v>
      </c>
      <c r="J52" s="184">
        <v>0</v>
      </c>
      <c r="K52" s="184">
        <v>90219.199999999997</v>
      </c>
      <c r="L52" s="184">
        <v>90219.199999999997</v>
      </c>
      <c r="M52" s="184">
        <v>2873412.56</v>
      </c>
      <c r="N52" s="184">
        <v>1023412.56</v>
      </c>
      <c r="O52" s="93">
        <f t="shared" si="0"/>
        <v>2.4383567567567568E-2</v>
      </c>
      <c r="P52" s="94">
        <f t="shared" si="3"/>
        <v>3700000</v>
      </c>
      <c r="Q52" s="94">
        <f t="shared" si="1"/>
        <v>90219.199999999997</v>
      </c>
      <c r="R52" s="93">
        <f t="shared" si="2"/>
        <v>2.4383567567567568E-2</v>
      </c>
    </row>
    <row r="53" spans="1:18" s="103" customFormat="1" x14ac:dyDescent="0.2">
      <c r="A53" s="134" t="s">
        <v>403</v>
      </c>
      <c r="B53" s="187" t="s">
        <v>396</v>
      </c>
      <c r="C53" s="134" t="s">
        <v>190</v>
      </c>
      <c r="D53" s="134" t="s">
        <v>191</v>
      </c>
      <c r="E53" s="184">
        <v>3696000</v>
      </c>
      <c r="F53" s="184">
        <v>3696000</v>
      </c>
      <c r="G53" s="184">
        <v>1848000</v>
      </c>
      <c r="H53" s="184">
        <v>0</v>
      </c>
      <c r="I53" s="184">
        <v>511500</v>
      </c>
      <c r="J53" s="184">
        <v>0</v>
      </c>
      <c r="K53" s="184">
        <v>180800</v>
      </c>
      <c r="L53" s="184">
        <v>180800</v>
      </c>
      <c r="M53" s="184">
        <v>3003700</v>
      </c>
      <c r="N53" s="184">
        <v>1155700</v>
      </c>
      <c r="O53" s="93">
        <f t="shared" si="0"/>
        <v>4.8917748917748916E-2</v>
      </c>
      <c r="P53" s="94">
        <f t="shared" si="3"/>
        <v>3696000</v>
      </c>
      <c r="Q53" s="94">
        <f t="shared" si="1"/>
        <v>180800</v>
      </c>
      <c r="R53" s="93">
        <f t="shared" si="2"/>
        <v>4.8917748917748916E-2</v>
      </c>
    </row>
    <row r="54" spans="1:18" s="103" customFormat="1" x14ac:dyDescent="0.2">
      <c r="A54" s="134" t="s">
        <v>403</v>
      </c>
      <c r="B54" s="187" t="s">
        <v>396</v>
      </c>
      <c r="C54" s="134" t="s">
        <v>192</v>
      </c>
      <c r="D54" s="134" t="s">
        <v>193</v>
      </c>
      <c r="E54" s="184">
        <v>1695000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93">
        <v>0</v>
      </c>
      <c r="P54" s="94">
        <f t="shared" si="3"/>
        <v>0</v>
      </c>
      <c r="Q54" s="94">
        <f t="shared" si="1"/>
        <v>0</v>
      </c>
      <c r="R54" s="93">
        <v>0</v>
      </c>
    </row>
    <row r="55" spans="1:18" s="103" customFormat="1" x14ac:dyDescent="0.2">
      <c r="A55" s="134" t="s">
        <v>403</v>
      </c>
      <c r="B55" s="187" t="s">
        <v>396</v>
      </c>
      <c r="C55" s="134" t="s">
        <v>194</v>
      </c>
      <c r="D55" s="134" t="s">
        <v>195</v>
      </c>
      <c r="E55" s="184">
        <v>3500000</v>
      </c>
      <c r="F55" s="184">
        <v>3500000</v>
      </c>
      <c r="G55" s="184">
        <v>1750000</v>
      </c>
      <c r="H55" s="184">
        <v>0</v>
      </c>
      <c r="I55" s="184">
        <v>870100</v>
      </c>
      <c r="J55" s="184">
        <v>0</v>
      </c>
      <c r="K55" s="184">
        <v>0</v>
      </c>
      <c r="L55" s="184">
        <v>0</v>
      </c>
      <c r="M55" s="184">
        <v>2629900</v>
      </c>
      <c r="N55" s="184">
        <v>879900</v>
      </c>
      <c r="O55" s="93">
        <f t="shared" si="0"/>
        <v>0</v>
      </c>
      <c r="P55" s="94">
        <f t="shared" si="3"/>
        <v>3500000</v>
      </c>
      <c r="Q55" s="94">
        <f t="shared" si="1"/>
        <v>0</v>
      </c>
      <c r="R55" s="93">
        <f t="shared" si="2"/>
        <v>0</v>
      </c>
    </row>
    <row r="56" spans="1:18" s="103" customFormat="1" x14ac:dyDescent="0.2">
      <c r="A56" s="134" t="s">
        <v>403</v>
      </c>
      <c r="B56" s="187" t="s">
        <v>396</v>
      </c>
      <c r="C56" s="134" t="s">
        <v>196</v>
      </c>
      <c r="D56" s="134" t="s">
        <v>197</v>
      </c>
      <c r="E56" s="184">
        <v>350000</v>
      </c>
      <c r="F56" s="184">
        <v>350000</v>
      </c>
      <c r="G56" s="184">
        <v>300350</v>
      </c>
      <c r="H56" s="184">
        <v>0</v>
      </c>
      <c r="I56" s="184">
        <v>0</v>
      </c>
      <c r="J56" s="184">
        <v>0</v>
      </c>
      <c r="K56" s="184">
        <v>300350</v>
      </c>
      <c r="L56" s="184">
        <v>300350</v>
      </c>
      <c r="M56" s="184">
        <v>49650</v>
      </c>
      <c r="N56" s="184">
        <v>0</v>
      </c>
      <c r="O56" s="93">
        <f t="shared" si="0"/>
        <v>0.8581428571428571</v>
      </c>
      <c r="P56" s="94">
        <f t="shared" si="3"/>
        <v>350000</v>
      </c>
      <c r="Q56" s="94">
        <f t="shared" si="1"/>
        <v>300350</v>
      </c>
      <c r="R56" s="93">
        <f t="shared" si="2"/>
        <v>0.8581428571428571</v>
      </c>
    </row>
    <row r="57" spans="1:18" s="103" customFormat="1" x14ac:dyDescent="0.2">
      <c r="A57" s="134" t="s">
        <v>403</v>
      </c>
      <c r="B57" s="187" t="s">
        <v>396</v>
      </c>
      <c r="C57" s="134" t="s">
        <v>200</v>
      </c>
      <c r="D57" s="134" t="s">
        <v>201</v>
      </c>
      <c r="E57" s="184">
        <v>350000</v>
      </c>
      <c r="F57" s="184">
        <v>350000</v>
      </c>
      <c r="G57" s="184">
        <v>300350</v>
      </c>
      <c r="H57" s="184">
        <v>0</v>
      </c>
      <c r="I57" s="184">
        <v>0</v>
      </c>
      <c r="J57" s="184">
        <v>0</v>
      </c>
      <c r="K57" s="184">
        <v>300350</v>
      </c>
      <c r="L57" s="184">
        <v>300350</v>
      </c>
      <c r="M57" s="184">
        <v>49650</v>
      </c>
      <c r="N57" s="184">
        <v>0</v>
      </c>
      <c r="O57" s="93">
        <f t="shared" si="0"/>
        <v>0.8581428571428571</v>
      </c>
      <c r="P57" s="94">
        <f t="shared" si="3"/>
        <v>350000</v>
      </c>
      <c r="Q57" s="94">
        <f t="shared" si="1"/>
        <v>300350</v>
      </c>
      <c r="R57" s="93">
        <v>0</v>
      </c>
    </row>
    <row r="58" spans="1:18" s="103" customFormat="1" x14ac:dyDescent="0.2">
      <c r="A58" s="134" t="s">
        <v>403</v>
      </c>
      <c r="B58" s="187" t="s">
        <v>396</v>
      </c>
      <c r="C58" s="134" t="s">
        <v>202</v>
      </c>
      <c r="D58" s="134" t="s">
        <v>203</v>
      </c>
      <c r="E58" s="184">
        <v>45000</v>
      </c>
      <c r="F58" s="184">
        <v>45000</v>
      </c>
      <c r="G58" s="184">
        <v>22500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45000</v>
      </c>
      <c r="N58" s="184">
        <v>22500</v>
      </c>
      <c r="O58" s="93">
        <f t="shared" si="0"/>
        <v>0</v>
      </c>
      <c r="P58" s="94">
        <f t="shared" si="3"/>
        <v>45000</v>
      </c>
      <c r="Q58" s="94">
        <f t="shared" si="1"/>
        <v>0</v>
      </c>
      <c r="R58" s="93">
        <f t="shared" si="2"/>
        <v>0</v>
      </c>
    </row>
    <row r="59" spans="1:18" s="103" customFormat="1" x14ac:dyDescent="0.2">
      <c r="A59" s="134" t="s">
        <v>403</v>
      </c>
      <c r="B59" s="187" t="s">
        <v>396</v>
      </c>
      <c r="C59" s="134" t="s">
        <v>204</v>
      </c>
      <c r="D59" s="134" t="s">
        <v>205</v>
      </c>
      <c r="E59" s="184">
        <v>45000</v>
      </c>
      <c r="F59" s="184">
        <v>45000</v>
      </c>
      <c r="G59" s="184">
        <v>22500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45000</v>
      </c>
      <c r="N59" s="184">
        <v>22500</v>
      </c>
      <c r="O59" s="93">
        <f t="shared" si="0"/>
        <v>0</v>
      </c>
      <c r="P59" s="94">
        <f t="shared" si="3"/>
        <v>45000</v>
      </c>
      <c r="Q59" s="94">
        <f t="shared" si="1"/>
        <v>0</v>
      </c>
      <c r="R59" s="93">
        <v>0</v>
      </c>
    </row>
    <row r="60" spans="1:18" s="104" customFormat="1" x14ac:dyDescent="0.2">
      <c r="A60" s="133" t="s">
        <v>403</v>
      </c>
      <c r="B60" s="186" t="s">
        <v>396</v>
      </c>
      <c r="C60" s="133" t="s">
        <v>210</v>
      </c>
      <c r="D60" s="133" t="s">
        <v>211</v>
      </c>
      <c r="E60" s="183">
        <v>10934400</v>
      </c>
      <c r="F60" s="183">
        <v>10934400</v>
      </c>
      <c r="G60" s="183">
        <v>4242484</v>
      </c>
      <c r="H60" s="183">
        <v>0</v>
      </c>
      <c r="I60" s="183">
        <v>101950.89</v>
      </c>
      <c r="J60" s="183">
        <v>0</v>
      </c>
      <c r="K60" s="183">
        <v>1345042.03</v>
      </c>
      <c r="L60" s="183">
        <v>1345042.03</v>
      </c>
      <c r="M60" s="183">
        <v>9487407.0800000001</v>
      </c>
      <c r="N60" s="183">
        <v>2795491.08</v>
      </c>
      <c r="O60" s="97">
        <f t="shared" si="0"/>
        <v>0.12301013590137548</v>
      </c>
      <c r="P60" s="28">
        <f t="shared" si="3"/>
        <v>10934400</v>
      </c>
      <c r="Q60" s="28">
        <f t="shared" si="1"/>
        <v>1345042.03</v>
      </c>
      <c r="R60" s="97">
        <f t="shared" si="2"/>
        <v>0.12301013590137548</v>
      </c>
    </row>
    <row r="61" spans="1:18" s="103" customFormat="1" x14ac:dyDescent="0.2">
      <c r="A61" s="134" t="s">
        <v>403</v>
      </c>
      <c r="B61" s="187" t="s">
        <v>396</v>
      </c>
      <c r="C61" s="134" t="s">
        <v>212</v>
      </c>
      <c r="D61" s="134" t="s">
        <v>213</v>
      </c>
      <c r="E61" s="184">
        <v>5566900</v>
      </c>
      <c r="F61" s="184">
        <v>6066900</v>
      </c>
      <c r="G61" s="184">
        <v>2158450</v>
      </c>
      <c r="H61" s="184">
        <v>0</v>
      </c>
      <c r="I61" s="184">
        <v>98989</v>
      </c>
      <c r="J61" s="184">
        <v>0</v>
      </c>
      <c r="K61" s="184">
        <v>477011</v>
      </c>
      <c r="L61" s="184">
        <v>477011</v>
      </c>
      <c r="M61" s="184">
        <v>5490900</v>
      </c>
      <c r="N61" s="184">
        <v>1582450</v>
      </c>
      <c r="O61" s="93">
        <f t="shared" si="0"/>
        <v>7.8625162768464943E-2</v>
      </c>
      <c r="P61" s="94">
        <f t="shared" si="3"/>
        <v>6066900</v>
      </c>
      <c r="Q61" s="94">
        <f t="shared" si="1"/>
        <v>477011</v>
      </c>
      <c r="R61" s="93">
        <f t="shared" si="2"/>
        <v>7.8625162768464943E-2</v>
      </c>
    </row>
    <row r="62" spans="1:18" s="103" customFormat="1" x14ac:dyDescent="0.2">
      <c r="A62" s="134" t="s">
        <v>403</v>
      </c>
      <c r="B62" s="187" t="s">
        <v>396</v>
      </c>
      <c r="C62" s="134" t="s">
        <v>214</v>
      </c>
      <c r="D62" s="134" t="s">
        <v>215</v>
      </c>
      <c r="E62" s="184">
        <v>2500000</v>
      </c>
      <c r="F62" s="184">
        <v>2500000</v>
      </c>
      <c r="G62" s="184">
        <v>625000</v>
      </c>
      <c r="H62" s="184">
        <v>0</v>
      </c>
      <c r="I62" s="184">
        <v>98989</v>
      </c>
      <c r="J62" s="184">
        <v>0</v>
      </c>
      <c r="K62" s="184">
        <v>477011</v>
      </c>
      <c r="L62" s="184">
        <v>477011</v>
      </c>
      <c r="M62" s="184">
        <v>1924000</v>
      </c>
      <c r="N62" s="184">
        <v>49000</v>
      </c>
      <c r="O62" s="93">
        <f t="shared" si="0"/>
        <v>0.19080440000000001</v>
      </c>
      <c r="P62" s="94">
        <f t="shared" si="3"/>
        <v>2500000</v>
      </c>
      <c r="Q62" s="94">
        <f t="shared" si="1"/>
        <v>477011</v>
      </c>
      <c r="R62" s="93">
        <f t="shared" si="2"/>
        <v>0.19080440000000001</v>
      </c>
    </row>
    <row r="63" spans="1:18" s="103" customFormat="1" x14ac:dyDescent="0.2">
      <c r="A63" s="134" t="s">
        <v>403</v>
      </c>
      <c r="B63" s="187" t="s">
        <v>396</v>
      </c>
      <c r="C63" s="134" t="s">
        <v>216</v>
      </c>
      <c r="D63" s="134" t="s">
        <v>217</v>
      </c>
      <c r="E63" s="184">
        <v>0</v>
      </c>
      <c r="F63" s="184">
        <v>500000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500000</v>
      </c>
      <c r="N63" s="184">
        <v>0</v>
      </c>
      <c r="O63" s="93">
        <v>0</v>
      </c>
      <c r="P63" s="94">
        <f t="shared" si="3"/>
        <v>500000</v>
      </c>
      <c r="Q63" s="94">
        <f t="shared" si="1"/>
        <v>0</v>
      </c>
      <c r="R63" s="93">
        <v>0</v>
      </c>
    </row>
    <row r="64" spans="1:18" s="103" customFormat="1" x14ac:dyDescent="0.2">
      <c r="A64" s="134" t="s">
        <v>403</v>
      </c>
      <c r="B64" s="187" t="s">
        <v>396</v>
      </c>
      <c r="C64" s="134" t="s">
        <v>218</v>
      </c>
      <c r="D64" s="134" t="s">
        <v>219</v>
      </c>
      <c r="E64" s="184">
        <v>3066900</v>
      </c>
      <c r="F64" s="184">
        <v>3066900</v>
      </c>
      <c r="G64" s="184">
        <v>1533450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3066900</v>
      </c>
      <c r="N64" s="184">
        <v>1533450</v>
      </c>
      <c r="O64" s="93">
        <f t="shared" si="0"/>
        <v>0</v>
      </c>
      <c r="P64" s="94">
        <f t="shared" si="3"/>
        <v>3066900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403</v>
      </c>
      <c r="B65" s="187" t="s">
        <v>396</v>
      </c>
      <c r="C65" s="134" t="s">
        <v>228</v>
      </c>
      <c r="D65" s="134" t="s">
        <v>229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93">
        <v>0</v>
      </c>
      <c r="P65" s="94">
        <f t="shared" si="3"/>
        <v>0</v>
      </c>
      <c r="Q65" s="94">
        <f t="shared" si="1"/>
        <v>0</v>
      </c>
      <c r="R65" s="93">
        <v>0</v>
      </c>
    </row>
    <row r="66" spans="1:18" s="103" customFormat="1" x14ac:dyDescent="0.2">
      <c r="A66" s="134" t="s">
        <v>403</v>
      </c>
      <c r="B66" s="187" t="s">
        <v>396</v>
      </c>
      <c r="C66" s="134" t="s">
        <v>236</v>
      </c>
      <c r="D66" s="134" t="s">
        <v>237</v>
      </c>
      <c r="E66" s="184">
        <v>0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93">
        <v>0</v>
      </c>
      <c r="P66" s="94">
        <f t="shared" si="3"/>
        <v>0</v>
      </c>
      <c r="Q66" s="94">
        <f t="shared" si="1"/>
        <v>0</v>
      </c>
      <c r="R66" s="93">
        <v>0</v>
      </c>
    </row>
    <row r="67" spans="1:18" s="103" customFormat="1" x14ac:dyDescent="0.2">
      <c r="A67" s="134" t="s">
        <v>403</v>
      </c>
      <c r="B67" s="187" t="s">
        <v>396</v>
      </c>
      <c r="C67" s="134" t="s">
        <v>242</v>
      </c>
      <c r="D67" s="134" t="s">
        <v>243</v>
      </c>
      <c r="E67" s="184">
        <v>282500</v>
      </c>
      <c r="F67" s="184">
        <v>282500</v>
      </c>
      <c r="G67" s="184">
        <v>70625</v>
      </c>
      <c r="H67" s="184">
        <v>0</v>
      </c>
      <c r="I67" s="184">
        <v>0</v>
      </c>
      <c r="J67" s="184">
        <v>0</v>
      </c>
      <c r="K67" s="184">
        <v>0</v>
      </c>
      <c r="L67" s="184">
        <v>0</v>
      </c>
      <c r="M67" s="184">
        <v>282500</v>
      </c>
      <c r="N67" s="184">
        <v>70625</v>
      </c>
      <c r="O67" s="93">
        <f t="shared" si="0"/>
        <v>0</v>
      </c>
      <c r="P67" s="94">
        <f t="shared" si="3"/>
        <v>282500</v>
      </c>
      <c r="Q67" s="94">
        <f t="shared" si="1"/>
        <v>0</v>
      </c>
      <c r="R67" s="93">
        <f t="shared" si="2"/>
        <v>0</v>
      </c>
    </row>
    <row r="68" spans="1:18" s="103" customFormat="1" x14ac:dyDescent="0.2">
      <c r="A68" s="134" t="s">
        <v>403</v>
      </c>
      <c r="B68" s="187" t="s">
        <v>396</v>
      </c>
      <c r="C68" s="134" t="s">
        <v>246</v>
      </c>
      <c r="D68" s="134" t="s">
        <v>247</v>
      </c>
      <c r="E68" s="184">
        <v>282500</v>
      </c>
      <c r="F68" s="184">
        <v>282500</v>
      </c>
      <c r="G68" s="184">
        <v>70625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282500</v>
      </c>
      <c r="N68" s="184">
        <v>70625</v>
      </c>
      <c r="O68" s="93">
        <f t="shared" si="0"/>
        <v>0</v>
      </c>
      <c r="P68" s="94">
        <f t="shared" si="3"/>
        <v>282500</v>
      </c>
      <c r="Q68" s="94">
        <f t="shared" si="1"/>
        <v>0</v>
      </c>
      <c r="R68" s="93">
        <f t="shared" si="2"/>
        <v>0</v>
      </c>
    </row>
    <row r="69" spans="1:18" s="104" customFormat="1" x14ac:dyDescent="0.2">
      <c r="A69" s="134" t="s">
        <v>403</v>
      </c>
      <c r="B69" s="187" t="s">
        <v>396</v>
      </c>
      <c r="C69" s="134" t="s">
        <v>248</v>
      </c>
      <c r="D69" s="134" t="s">
        <v>386</v>
      </c>
      <c r="E69" s="184">
        <v>5085000</v>
      </c>
      <c r="F69" s="184">
        <v>4585000</v>
      </c>
      <c r="G69" s="184">
        <v>2013409</v>
      </c>
      <c r="H69" s="184">
        <v>0</v>
      </c>
      <c r="I69" s="184">
        <v>2961.89</v>
      </c>
      <c r="J69" s="184">
        <v>0</v>
      </c>
      <c r="K69" s="184">
        <v>868031.03</v>
      </c>
      <c r="L69" s="184">
        <v>868031.03</v>
      </c>
      <c r="M69" s="184">
        <v>3714007.08</v>
      </c>
      <c r="N69" s="184">
        <v>1142416.08</v>
      </c>
      <c r="O69" s="93">
        <f t="shared" si="0"/>
        <v>0.18931974482006544</v>
      </c>
      <c r="P69" s="94">
        <f t="shared" si="3"/>
        <v>4585000</v>
      </c>
      <c r="Q69" s="94">
        <f t="shared" si="1"/>
        <v>868031.03</v>
      </c>
      <c r="R69" s="93">
        <f t="shared" si="2"/>
        <v>0.18931974482006544</v>
      </c>
    </row>
    <row r="70" spans="1:18" s="103" customFormat="1" x14ac:dyDescent="0.2">
      <c r="A70" s="134" t="s">
        <v>403</v>
      </c>
      <c r="B70" s="187" t="s">
        <v>396</v>
      </c>
      <c r="C70" s="134" t="s">
        <v>249</v>
      </c>
      <c r="D70" s="134" t="s">
        <v>250</v>
      </c>
      <c r="E70" s="184">
        <v>904000</v>
      </c>
      <c r="F70" s="184">
        <v>904000</v>
      </c>
      <c r="G70" s="184">
        <v>452000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904000</v>
      </c>
      <c r="N70" s="184">
        <v>452000</v>
      </c>
      <c r="O70" s="93">
        <f t="shared" si="0"/>
        <v>0</v>
      </c>
      <c r="P70" s="94">
        <f t="shared" si="3"/>
        <v>904000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403</v>
      </c>
      <c r="B71" s="187" t="s">
        <v>396</v>
      </c>
      <c r="C71" s="134" t="s">
        <v>253</v>
      </c>
      <c r="D71" s="134" t="s">
        <v>254</v>
      </c>
      <c r="E71" s="184">
        <v>2486000</v>
      </c>
      <c r="F71" s="184">
        <v>2486000</v>
      </c>
      <c r="G71" s="184">
        <v>1137659</v>
      </c>
      <c r="H71" s="184">
        <v>0</v>
      </c>
      <c r="I71" s="184">
        <v>2961.89</v>
      </c>
      <c r="J71" s="184">
        <v>0</v>
      </c>
      <c r="K71" s="184">
        <v>868031.03</v>
      </c>
      <c r="L71" s="184">
        <v>868031.03</v>
      </c>
      <c r="M71" s="184">
        <v>1615007.08</v>
      </c>
      <c r="N71" s="184">
        <v>266666.08</v>
      </c>
      <c r="O71" s="93">
        <v>0</v>
      </c>
      <c r="P71" s="94">
        <f t="shared" si="3"/>
        <v>2486000</v>
      </c>
      <c r="Q71" s="94">
        <f t="shared" si="1"/>
        <v>868031.03</v>
      </c>
      <c r="R71" s="93">
        <v>0</v>
      </c>
    </row>
    <row r="72" spans="1:18" s="103" customFormat="1" x14ac:dyDescent="0.2">
      <c r="A72" s="134" t="s">
        <v>403</v>
      </c>
      <c r="B72" s="187" t="s">
        <v>396</v>
      </c>
      <c r="C72" s="134" t="s">
        <v>257</v>
      </c>
      <c r="D72" s="134" t="s">
        <v>258</v>
      </c>
      <c r="E72" s="184">
        <v>565000</v>
      </c>
      <c r="F72" s="184">
        <v>565000</v>
      </c>
      <c r="G72" s="184">
        <v>282500</v>
      </c>
      <c r="H72" s="184">
        <v>0</v>
      </c>
      <c r="I72" s="184">
        <v>0</v>
      </c>
      <c r="J72" s="184">
        <v>0</v>
      </c>
      <c r="K72" s="184">
        <v>0</v>
      </c>
      <c r="L72" s="184">
        <v>0</v>
      </c>
      <c r="M72" s="184">
        <v>565000</v>
      </c>
      <c r="N72" s="184">
        <v>282500</v>
      </c>
      <c r="O72" s="93">
        <v>0</v>
      </c>
      <c r="P72" s="94">
        <f t="shared" si="3"/>
        <v>565000</v>
      </c>
      <c r="Q72" s="94">
        <f t="shared" si="1"/>
        <v>0</v>
      </c>
      <c r="R72" s="93">
        <v>0</v>
      </c>
    </row>
    <row r="73" spans="1:18" s="103" customFormat="1" x14ac:dyDescent="0.2">
      <c r="A73" s="134" t="s">
        <v>403</v>
      </c>
      <c r="B73" s="187" t="s">
        <v>396</v>
      </c>
      <c r="C73" s="134" t="s">
        <v>259</v>
      </c>
      <c r="D73" s="134" t="s">
        <v>260</v>
      </c>
      <c r="E73" s="184">
        <v>565000</v>
      </c>
      <c r="F73" s="184">
        <v>565000</v>
      </c>
      <c r="G73" s="184">
        <v>141250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565000</v>
      </c>
      <c r="N73" s="184">
        <v>141250</v>
      </c>
      <c r="O73" s="93">
        <f t="shared" ref="O73:O87" si="4">+K73/F73</f>
        <v>0</v>
      </c>
      <c r="P73" s="94">
        <f t="shared" si="3"/>
        <v>565000</v>
      </c>
      <c r="Q73" s="94">
        <f t="shared" si="1"/>
        <v>0</v>
      </c>
      <c r="R73" s="93">
        <f t="shared" si="2"/>
        <v>0</v>
      </c>
    </row>
    <row r="74" spans="1:18" s="103" customFormat="1" x14ac:dyDescent="0.2">
      <c r="A74" s="134" t="s">
        <v>403</v>
      </c>
      <c r="B74" s="187" t="s">
        <v>396</v>
      </c>
      <c r="C74" s="134" t="s">
        <v>263</v>
      </c>
      <c r="D74" s="134" t="s">
        <v>264</v>
      </c>
      <c r="E74" s="184">
        <v>565000</v>
      </c>
      <c r="F74" s="184">
        <v>65000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65000</v>
      </c>
      <c r="N74" s="184">
        <v>0</v>
      </c>
      <c r="O74" s="93">
        <f t="shared" si="4"/>
        <v>0</v>
      </c>
      <c r="P74" s="94">
        <f t="shared" si="3"/>
        <v>65000</v>
      </c>
      <c r="Q74" s="94">
        <f t="shared" si="1"/>
        <v>0</v>
      </c>
      <c r="R74" s="93">
        <f t="shared" si="2"/>
        <v>0</v>
      </c>
    </row>
    <row r="75" spans="1:18" s="104" customFormat="1" x14ac:dyDescent="0.2">
      <c r="A75" s="133" t="s">
        <v>403</v>
      </c>
      <c r="B75" s="186" t="s">
        <v>397</v>
      </c>
      <c r="C75" s="133" t="s">
        <v>265</v>
      </c>
      <c r="D75" s="133" t="s">
        <v>266</v>
      </c>
      <c r="E75" s="183">
        <v>14675491</v>
      </c>
      <c r="F75" s="183">
        <v>10000000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10000000</v>
      </c>
      <c r="N75" s="183">
        <v>0</v>
      </c>
      <c r="O75" s="97">
        <f t="shared" si="4"/>
        <v>0</v>
      </c>
      <c r="P75" s="28">
        <f t="shared" si="3"/>
        <v>10000000</v>
      </c>
      <c r="Q75" s="28">
        <f t="shared" si="1"/>
        <v>0</v>
      </c>
      <c r="R75" s="97">
        <f t="shared" si="2"/>
        <v>0</v>
      </c>
    </row>
    <row r="76" spans="1:18" s="103" customFormat="1" x14ac:dyDescent="0.2">
      <c r="A76" s="134" t="s">
        <v>403</v>
      </c>
      <c r="B76" s="187" t="s">
        <v>397</v>
      </c>
      <c r="C76" s="134" t="s">
        <v>279</v>
      </c>
      <c r="D76" s="134" t="s">
        <v>280</v>
      </c>
      <c r="E76" s="184">
        <v>14675491</v>
      </c>
      <c r="F76" s="184">
        <v>10000000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10000000</v>
      </c>
      <c r="N76" s="184">
        <v>0</v>
      </c>
      <c r="O76" s="93">
        <f t="shared" si="4"/>
        <v>0</v>
      </c>
      <c r="P76" s="94">
        <f t="shared" si="3"/>
        <v>10000000</v>
      </c>
      <c r="Q76" s="94">
        <f t="shared" si="1"/>
        <v>0</v>
      </c>
      <c r="R76" s="93">
        <f t="shared" si="2"/>
        <v>0</v>
      </c>
    </row>
    <row r="77" spans="1:18" s="104" customFormat="1" x14ac:dyDescent="0.2">
      <c r="A77" s="134" t="s">
        <v>403</v>
      </c>
      <c r="B77" s="187" t="s">
        <v>397</v>
      </c>
      <c r="C77" s="134" t="s">
        <v>389</v>
      </c>
      <c r="D77" s="134" t="s">
        <v>390</v>
      </c>
      <c r="E77" s="184">
        <v>14675491</v>
      </c>
      <c r="F77" s="184">
        <v>10000000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10000000</v>
      </c>
      <c r="N77" s="184">
        <v>0</v>
      </c>
      <c r="O77" s="93">
        <f t="shared" si="4"/>
        <v>0</v>
      </c>
      <c r="P77" s="94">
        <f t="shared" si="3"/>
        <v>10000000</v>
      </c>
      <c r="Q77" s="94">
        <f>+K77</f>
        <v>0</v>
      </c>
      <c r="R77" s="93">
        <v>0</v>
      </c>
    </row>
    <row r="78" spans="1:18" s="104" customFormat="1" x14ac:dyDescent="0.2">
      <c r="A78" s="133" t="s">
        <v>403</v>
      </c>
      <c r="B78" s="186" t="s">
        <v>396</v>
      </c>
      <c r="C78" s="133" t="s">
        <v>287</v>
      </c>
      <c r="D78" s="133" t="s">
        <v>288</v>
      </c>
      <c r="E78" s="183">
        <v>10327111502</v>
      </c>
      <c r="F78" s="183">
        <v>9998184799</v>
      </c>
      <c r="G78" s="183">
        <v>5227470939</v>
      </c>
      <c r="H78" s="183">
        <v>0</v>
      </c>
      <c r="I78" s="183">
        <v>1090223792.26</v>
      </c>
      <c r="J78" s="183">
        <v>0</v>
      </c>
      <c r="K78" s="183">
        <v>4089585127.7399998</v>
      </c>
      <c r="L78" s="183">
        <v>4089585127.7399998</v>
      </c>
      <c r="M78" s="183">
        <v>4818375879</v>
      </c>
      <c r="N78" s="183">
        <v>47662019</v>
      </c>
      <c r="O78" s="97">
        <f t="shared" si="4"/>
        <v>0.4090327604415786</v>
      </c>
      <c r="P78" s="28">
        <f t="shared" si="3"/>
        <v>9998184799</v>
      </c>
      <c r="Q78" s="28">
        <f t="shared" si="1"/>
        <v>4089585127.7399998</v>
      </c>
      <c r="R78" s="97">
        <f>+Q78/P78</f>
        <v>0.4090327604415786</v>
      </c>
    </row>
    <row r="79" spans="1:18" s="103" customFormat="1" x14ac:dyDescent="0.2">
      <c r="A79" s="134" t="s">
        <v>403</v>
      </c>
      <c r="B79" s="187" t="s">
        <v>396</v>
      </c>
      <c r="C79" s="134" t="s">
        <v>289</v>
      </c>
      <c r="D79" s="134" t="s">
        <v>290</v>
      </c>
      <c r="E79" s="184">
        <v>10140631502</v>
      </c>
      <c r="F79" s="184">
        <v>9811704799</v>
      </c>
      <c r="G79" s="184">
        <v>5128230939</v>
      </c>
      <c r="H79" s="184">
        <v>0</v>
      </c>
      <c r="I79" s="184">
        <v>1081473792.26</v>
      </c>
      <c r="J79" s="184">
        <v>0</v>
      </c>
      <c r="K79" s="184">
        <v>4045563445.7399998</v>
      </c>
      <c r="L79" s="184">
        <v>4045563445.7399998</v>
      </c>
      <c r="M79" s="184">
        <v>4684667561</v>
      </c>
      <c r="N79" s="184">
        <v>1193701</v>
      </c>
      <c r="O79" s="93">
        <v>0</v>
      </c>
      <c r="P79" s="94">
        <f t="shared" si="3"/>
        <v>9811704799</v>
      </c>
      <c r="Q79" s="94">
        <f t="shared" si="1"/>
        <v>4045563445.7399998</v>
      </c>
      <c r="R79" s="93">
        <v>0</v>
      </c>
    </row>
    <row r="80" spans="1:18" s="104" customFormat="1" x14ac:dyDescent="0.2">
      <c r="A80" s="134" t="s">
        <v>403</v>
      </c>
      <c r="B80" s="187" t="s">
        <v>396</v>
      </c>
      <c r="C80" s="134" t="s">
        <v>292</v>
      </c>
      <c r="D80" s="134" t="s">
        <v>435</v>
      </c>
      <c r="E80" s="184">
        <v>2981000000</v>
      </c>
      <c r="F80" s="184">
        <v>2871000000</v>
      </c>
      <c r="G80" s="184">
        <v>1523198794</v>
      </c>
      <c r="H80" s="184">
        <v>0</v>
      </c>
      <c r="I80" s="184">
        <v>333788900</v>
      </c>
      <c r="J80" s="184">
        <v>0</v>
      </c>
      <c r="K80" s="184">
        <v>1189409894</v>
      </c>
      <c r="L80" s="184">
        <v>1189409894</v>
      </c>
      <c r="M80" s="184">
        <v>1347801206</v>
      </c>
      <c r="N80" s="184">
        <v>0</v>
      </c>
      <c r="O80" s="93">
        <v>0</v>
      </c>
      <c r="P80" s="94">
        <f>+F80</f>
        <v>2871000000</v>
      </c>
      <c r="Q80" s="94">
        <f t="shared" si="1"/>
        <v>1189409894</v>
      </c>
      <c r="R80" s="93">
        <v>0</v>
      </c>
    </row>
    <row r="81" spans="1:18" s="103" customFormat="1" x14ac:dyDescent="0.2">
      <c r="A81" s="134" t="s">
        <v>403</v>
      </c>
      <c r="B81" s="187" t="s">
        <v>396</v>
      </c>
      <c r="C81" s="134" t="s">
        <v>294</v>
      </c>
      <c r="D81" s="134" t="s">
        <v>295</v>
      </c>
      <c r="E81" s="184">
        <v>2633400000</v>
      </c>
      <c r="F81" s="184">
        <v>2602900000</v>
      </c>
      <c r="G81" s="184">
        <v>1316700000</v>
      </c>
      <c r="H81" s="184">
        <v>0</v>
      </c>
      <c r="I81" s="184">
        <v>175906122</v>
      </c>
      <c r="J81" s="184">
        <v>0</v>
      </c>
      <c r="K81" s="184">
        <v>1140793878</v>
      </c>
      <c r="L81" s="184">
        <v>1140793878</v>
      </c>
      <c r="M81" s="184">
        <v>1286200000</v>
      </c>
      <c r="N81" s="184">
        <v>0</v>
      </c>
      <c r="O81" s="93">
        <f t="shared" si="4"/>
        <v>0.43827802758461715</v>
      </c>
      <c r="P81" s="94">
        <f>+F81</f>
        <v>2602900000</v>
      </c>
      <c r="Q81" s="94">
        <f>+K81</f>
        <v>1140793878</v>
      </c>
      <c r="R81" s="93">
        <f>+Q81/P81</f>
        <v>0.43827802758461715</v>
      </c>
    </row>
    <row r="82" spans="1:18" s="103" customFormat="1" x14ac:dyDescent="0.2">
      <c r="A82" s="134" t="s">
        <v>403</v>
      </c>
      <c r="B82" s="187" t="s">
        <v>396</v>
      </c>
      <c r="C82" s="134" t="s">
        <v>296</v>
      </c>
      <c r="D82" s="134" t="s">
        <v>436</v>
      </c>
      <c r="E82" s="184">
        <v>1215770859</v>
      </c>
      <c r="F82" s="184">
        <v>1165770859</v>
      </c>
      <c r="G82" s="184">
        <v>607885429</v>
      </c>
      <c r="H82" s="184">
        <v>0</v>
      </c>
      <c r="I82" s="184">
        <v>142835293</v>
      </c>
      <c r="J82" s="184">
        <v>0</v>
      </c>
      <c r="K82" s="184">
        <v>465050136</v>
      </c>
      <c r="L82" s="184">
        <v>465050136</v>
      </c>
      <c r="M82" s="184">
        <v>557885430</v>
      </c>
      <c r="N82" s="184">
        <v>0</v>
      </c>
      <c r="O82" s="93">
        <f t="shared" si="4"/>
        <v>0.39892070762424164</v>
      </c>
      <c r="P82" s="94">
        <f>+F82</f>
        <v>1165770859</v>
      </c>
      <c r="Q82" s="94">
        <f>+K82</f>
        <v>465050136</v>
      </c>
      <c r="R82" s="93">
        <f>+Q82/P82</f>
        <v>0.39892070762424164</v>
      </c>
    </row>
    <row r="83" spans="1:18" s="104" customFormat="1" x14ac:dyDescent="0.2">
      <c r="A83" s="134" t="s">
        <v>403</v>
      </c>
      <c r="B83" s="187" t="s">
        <v>396</v>
      </c>
      <c r="C83" s="134" t="s">
        <v>298</v>
      </c>
      <c r="D83" s="134" t="s">
        <v>437</v>
      </c>
      <c r="E83" s="184">
        <v>3264600000</v>
      </c>
      <c r="F83" s="184">
        <v>3130947512</v>
      </c>
      <c r="G83" s="184">
        <v>1639392372</v>
      </c>
      <c r="H83" s="184">
        <v>0</v>
      </c>
      <c r="I83" s="184">
        <v>404229385</v>
      </c>
      <c r="J83" s="184">
        <v>0</v>
      </c>
      <c r="K83" s="184">
        <v>1235162987</v>
      </c>
      <c r="L83" s="184">
        <v>1235162987</v>
      </c>
      <c r="M83" s="184">
        <v>1491555140</v>
      </c>
      <c r="N83" s="184">
        <v>0</v>
      </c>
      <c r="O83" s="93">
        <f t="shared" si="4"/>
        <v>0.39450133937601445</v>
      </c>
      <c r="P83" s="94">
        <f t="shared" ref="P83:P87" si="5">+F83</f>
        <v>3130947512</v>
      </c>
      <c r="Q83" s="94">
        <f t="shared" ref="Q83:Q87" si="6">+K83</f>
        <v>1235162987</v>
      </c>
      <c r="R83" s="93">
        <f t="shared" ref="R83:R87" si="7">+Q83/P83</f>
        <v>0.39450133937601445</v>
      </c>
    </row>
    <row r="84" spans="1:18" s="103" customFormat="1" x14ac:dyDescent="0.2">
      <c r="A84" s="134" t="s">
        <v>403</v>
      </c>
      <c r="B84" s="187" t="s">
        <v>396</v>
      </c>
      <c r="C84" s="134" t="s">
        <v>314</v>
      </c>
      <c r="D84" s="134" t="s">
        <v>415</v>
      </c>
      <c r="E84" s="184">
        <v>38953920</v>
      </c>
      <c r="F84" s="184">
        <v>34898713</v>
      </c>
      <c r="G84" s="184">
        <v>34871461</v>
      </c>
      <c r="H84" s="184">
        <v>0</v>
      </c>
      <c r="I84" s="184">
        <v>21127465.829999998</v>
      </c>
      <c r="J84" s="184">
        <v>0</v>
      </c>
      <c r="K84" s="184">
        <v>12826454.17</v>
      </c>
      <c r="L84" s="184">
        <v>12826454.17</v>
      </c>
      <c r="M84" s="184">
        <v>944793</v>
      </c>
      <c r="N84" s="184">
        <v>917541</v>
      </c>
      <c r="O84" s="93">
        <v>0</v>
      </c>
      <c r="P84" s="94">
        <f t="shared" si="5"/>
        <v>34898713</v>
      </c>
      <c r="Q84" s="94">
        <f t="shared" si="6"/>
        <v>12826454.17</v>
      </c>
      <c r="R84" s="93">
        <v>0</v>
      </c>
    </row>
    <row r="85" spans="1:18" s="103" customFormat="1" x14ac:dyDescent="0.2">
      <c r="A85" s="134" t="s">
        <v>403</v>
      </c>
      <c r="B85" s="187" t="s">
        <v>396</v>
      </c>
      <c r="C85" s="134" t="s">
        <v>319</v>
      </c>
      <c r="D85" s="134" t="s">
        <v>416</v>
      </c>
      <c r="E85" s="184">
        <v>6906723</v>
      </c>
      <c r="F85" s="184">
        <v>6187715</v>
      </c>
      <c r="G85" s="184">
        <v>6182883</v>
      </c>
      <c r="H85" s="184">
        <v>0</v>
      </c>
      <c r="I85" s="184">
        <v>3586626.43</v>
      </c>
      <c r="J85" s="184">
        <v>0</v>
      </c>
      <c r="K85" s="184">
        <v>2320096.5699999998</v>
      </c>
      <c r="L85" s="184">
        <v>2320096.5699999998</v>
      </c>
      <c r="M85" s="184">
        <v>280992</v>
      </c>
      <c r="N85" s="184">
        <v>276160</v>
      </c>
      <c r="O85" s="93">
        <f t="shared" si="4"/>
        <v>0.37495207358451382</v>
      </c>
      <c r="P85" s="94">
        <f t="shared" si="5"/>
        <v>6187715</v>
      </c>
      <c r="Q85" s="94">
        <f t="shared" si="6"/>
        <v>2320096.5699999998</v>
      </c>
      <c r="R85" s="93">
        <f t="shared" si="7"/>
        <v>0.37495207358451382</v>
      </c>
    </row>
    <row r="86" spans="1:18" s="103" customFormat="1" x14ac:dyDescent="0.2">
      <c r="A86" s="134" t="s">
        <v>403</v>
      </c>
      <c r="B86" s="187" t="s">
        <v>396</v>
      </c>
      <c r="C86" s="134" t="s">
        <v>327</v>
      </c>
      <c r="D86" s="134" t="s">
        <v>328</v>
      </c>
      <c r="E86" s="184">
        <v>81480000</v>
      </c>
      <c r="F86" s="184">
        <v>81480000</v>
      </c>
      <c r="G86" s="184">
        <v>46740000</v>
      </c>
      <c r="H86" s="184">
        <v>0</v>
      </c>
      <c r="I86" s="184">
        <v>0</v>
      </c>
      <c r="J86" s="184">
        <v>0</v>
      </c>
      <c r="K86" s="184">
        <v>271682</v>
      </c>
      <c r="L86" s="184">
        <v>271682</v>
      </c>
      <c r="M86" s="184">
        <v>81208318</v>
      </c>
      <c r="N86" s="184">
        <v>46468318</v>
      </c>
      <c r="O86" s="93">
        <f t="shared" si="4"/>
        <v>3.3343397152675504E-3</v>
      </c>
      <c r="P86" s="94">
        <f t="shared" si="5"/>
        <v>81480000</v>
      </c>
      <c r="Q86" s="94">
        <f t="shared" si="6"/>
        <v>271682</v>
      </c>
      <c r="R86" s="93">
        <f t="shared" si="7"/>
        <v>3.3343397152675504E-3</v>
      </c>
    </row>
    <row r="87" spans="1:18" s="104" customFormat="1" x14ac:dyDescent="0.2">
      <c r="A87" s="134" t="s">
        <v>403</v>
      </c>
      <c r="B87" s="187" t="s">
        <v>396</v>
      </c>
      <c r="C87" s="134" t="s">
        <v>329</v>
      </c>
      <c r="D87" s="134" t="s">
        <v>330</v>
      </c>
      <c r="E87" s="184">
        <v>69480000</v>
      </c>
      <c r="F87" s="184">
        <v>69480000</v>
      </c>
      <c r="G87" s="184">
        <v>34740000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69480000</v>
      </c>
      <c r="N87" s="184">
        <v>34740000</v>
      </c>
      <c r="O87" s="93">
        <f t="shared" si="4"/>
        <v>0</v>
      </c>
      <c r="P87" s="94">
        <f t="shared" si="5"/>
        <v>69480000</v>
      </c>
      <c r="Q87" s="94">
        <f t="shared" si="6"/>
        <v>0</v>
      </c>
      <c r="R87" s="93">
        <f t="shared" si="7"/>
        <v>0</v>
      </c>
    </row>
    <row r="88" spans="1:18" s="103" customFormat="1" x14ac:dyDescent="0.2">
      <c r="A88" s="134" t="s">
        <v>403</v>
      </c>
      <c r="B88" s="187" t="s">
        <v>396</v>
      </c>
      <c r="C88" s="134" t="s">
        <v>331</v>
      </c>
      <c r="D88" s="134" t="s">
        <v>332</v>
      </c>
      <c r="E88" s="184">
        <v>12000000</v>
      </c>
      <c r="F88" s="184">
        <v>12000000</v>
      </c>
      <c r="G88" s="184">
        <v>12000000</v>
      </c>
      <c r="H88" s="184">
        <v>0</v>
      </c>
      <c r="I88" s="184">
        <v>0</v>
      </c>
      <c r="J88" s="184">
        <v>0</v>
      </c>
      <c r="K88" s="184">
        <v>271682</v>
      </c>
      <c r="L88" s="184">
        <v>271682</v>
      </c>
      <c r="M88" s="184">
        <v>11728318</v>
      </c>
      <c r="N88" s="184">
        <v>11728318</v>
      </c>
      <c r="O88" s="93"/>
      <c r="P88" s="94"/>
      <c r="Q88" s="94"/>
      <c r="R88" s="93"/>
    </row>
    <row r="89" spans="1:18" s="103" customFormat="1" x14ac:dyDescent="0.2">
      <c r="A89" s="134" t="s">
        <v>403</v>
      </c>
      <c r="B89" s="187" t="s">
        <v>396</v>
      </c>
      <c r="C89" s="134" t="s">
        <v>333</v>
      </c>
      <c r="D89" s="134" t="s">
        <v>334</v>
      </c>
      <c r="E89" s="184">
        <v>105000000</v>
      </c>
      <c r="F89" s="184">
        <v>105000000</v>
      </c>
      <c r="G89" s="184">
        <v>52500000</v>
      </c>
      <c r="H89" s="184">
        <v>0</v>
      </c>
      <c r="I89" s="184">
        <v>8750000</v>
      </c>
      <c r="J89" s="184">
        <v>0</v>
      </c>
      <c r="K89" s="184">
        <v>43750000</v>
      </c>
      <c r="L89" s="184">
        <v>43750000</v>
      </c>
      <c r="M89" s="184">
        <v>52500000</v>
      </c>
      <c r="N89" s="184">
        <v>0</v>
      </c>
      <c r="O89" s="93"/>
      <c r="P89" s="94"/>
      <c r="Q89" s="94"/>
      <c r="R89" s="93"/>
    </row>
    <row r="90" spans="1:18" s="103" customFormat="1" x14ac:dyDescent="0.2">
      <c r="A90" s="134" t="s">
        <v>403</v>
      </c>
      <c r="B90" s="187" t="s">
        <v>396</v>
      </c>
      <c r="C90" s="134" t="s">
        <v>337</v>
      </c>
      <c r="D90" s="134" t="s">
        <v>378</v>
      </c>
      <c r="E90" s="184">
        <v>105000000</v>
      </c>
      <c r="F90" s="184">
        <v>105000000</v>
      </c>
      <c r="G90" s="184">
        <v>52500000</v>
      </c>
      <c r="H90" s="184">
        <v>0</v>
      </c>
      <c r="I90" s="184">
        <v>8750000</v>
      </c>
      <c r="J90" s="184">
        <v>0</v>
      </c>
      <c r="K90" s="184">
        <v>43750000</v>
      </c>
      <c r="L90" s="184">
        <v>43750000</v>
      </c>
      <c r="M90" s="184">
        <v>52500000</v>
      </c>
      <c r="N90" s="184">
        <v>0</v>
      </c>
      <c r="O90" s="93"/>
      <c r="P90" s="94"/>
      <c r="Q90" s="94"/>
      <c r="R90" s="93"/>
    </row>
    <row r="91" spans="1:18" s="103" customFormat="1" x14ac:dyDescent="0.2">
      <c r="A91" s="134"/>
      <c r="B91" s="187"/>
      <c r="C91" s="134"/>
      <c r="D91" s="13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93"/>
      <c r="P91" s="94"/>
      <c r="Q91" s="94"/>
      <c r="R91" s="93"/>
    </row>
    <row r="92" spans="1:18" s="104" customFormat="1" x14ac:dyDescent="0.2">
      <c r="A92" s="134"/>
      <c r="B92" s="186"/>
      <c r="C92" s="133"/>
      <c r="D92" s="13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97"/>
      <c r="P92" s="28"/>
      <c r="Q92" s="28"/>
      <c r="R92" s="97"/>
    </row>
    <row r="93" spans="1:18" s="103" customFormat="1" x14ac:dyDescent="0.2">
      <c r="A93" s="134"/>
      <c r="B93" s="187"/>
      <c r="C93" s="134"/>
      <c r="D93" s="13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93"/>
      <c r="P93" s="94"/>
      <c r="Q93" s="94"/>
      <c r="R93" s="93"/>
    </row>
    <row r="94" spans="1:18" s="103" customFormat="1" x14ac:dyDescent="0.2">
      <c r="A94" s="134"/>
      <c r="B94" s="187"/>
      <c r="C94" s="134"/>
      <c r="D94" s="13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93"/>
      <c r="P94" s="94"/>
      <c r="Q94" s="94"/>
      <c r="R94" s="93"/>
    </row>
    <row r="95" spans="1:18" s="103" customFormat="1" x14ac:dyDescent="0.2">
      <c r="A95" s="134"/>
      <c r="B95" s="187"/>
      <c r="C95" s="134"/>
      <c r="D95" s="13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93"/>
      <c r="P95" s="94"/>
      <c r="Q95" s="94"/>
      <c r="R95" s="93"/>
    </row>
    <row r="96" spans="1:18" s="103" customFormat="1" x14ac:dyDescent="0.2">
      <c r="A96" s="134"/>
      <c r="B96" s="187"/>
      <c r="C96" s="134"/>
      <c r="D96" s="13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93"/>
      <c r="P96" s="94"/>
      <c r="Q96" s="94"/>
      <c r="R96" s="93"/>
    </row>
    <row r="97" spans="1:18" s="103" customFormat="1" x14ac:dyDescent="0.2">
      <c r="A97" s="134"/>
      <c r="B97" s="187"/>
      <c r="C97" s="134"/>
      <c r="D97" s="13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93"/>
      <c r="P97" s="94"/>
      <c r="Q97" s="94"/>
      <c r="R97" s="93"/>
    </row>
    <row r="98" spans="1:18" s="103" customFormat="1" ht="15.6" customHeight="1" x14ac:dyDescent="0.2">
      <c r="A98" s="134"/>
      <c r="B98" s="187"/>
      <c r="C98" s="134"/>
      <c r="D98" s="13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93"/>
      <c r="P98" s="94"/>
      <c r="Q98" s="94"/>
      <c r="R98" s="93"/>
    </row>
    <row r="99" spans="1:18" s="103" customFormat="1" x14ac:dyDescent="0.2">
      <c r="A99" s="134"/>
      <c r="B99" s="187"/>
      <c r="C99" s="134"/>
      <c r="D99" s="13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93"/>
      <c r="P99" s="94"/>
      <c r="Q99" s="94"/>
      <c r="R99" s="93"/>
    </row>
    <row r="100" spans="1:18" s="103" customFormat="1" x14ac:dyDescent="0.2">
      <c r="A100" s="134"/>
      <c r="B100" s="187"/>
      <c r="C100" s="134"/>
      <c r="D100" s="13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93"/>
      <c r="P100" s="94"/>
      <c r="Q100" s="94"/>
      <c r="R100" s="93"/>
    </row>
    <row r="101" spans="1:18" s="103" customFormat="1" x14ac:dyDescent="0.2">
      <c r="A101" s="134"/>
      <c r="B101" s="187"/>
      <c r="C101" s="134"/>
      <c r="D101" s="13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93"/>
      <c r="P101" s="94"/>
      <c r="Q101" s="94"/>
      <c r="R101" s="93"/>
    </row>
    <row r="102" spans="1:18" s="103" customFormat="1" x14ac:dyDescent="0.2">
      <c r="A102" s="134"/>
      <c r="B102" s="187"/>
      <c r="C102" s="134"/>
      <c r="D102" s="13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93"/>
      <c r="P102" s="94"/>
      <c r="Q102" s="94"/>
      <c r="R102" s="93"/>
    </row>
    <row r="103" spans="1:18" s="103" customFormat="1" x14ac:dyDescent="0.2">
      <c r="A103" s="134"/>
      <c r="B103" s="187"/>
      <c r="C103" s="134"/>
      <c r="D103" s="13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93"/>
      <c r="P103" s="94"/>
      <c r="Q103" s="94"/>
      <c r="R103" s="93"/>
    </row>
    <row r="104" spans="1:18" s="103" customFormat="1" x14ac:dyDescent="0.2">
      <c r="A104" s="134"/>
      <c r="B104" s="187"/>
      <c r="C104" s="134"/>
      <c r="D104" s="13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3" t="s">
        <v>11</v>
      </c>
      <c r="D112" s="233"/>
      <c r="E112" s="233"/>
      <c r="F112" s="233"/>
      <c r="G112" s="233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+F8</f>
        <v>3184020177</v>
      </c>
      <c r="E114" s="49">
        <f>+K8</f>
        <v>1104395654.29</v>
      </c>
      <c r="F114" s="49">
        <f>+D1+D114+F920-E114</f>
        <v>2079624522.71</v>
      </c>
      <c r="G114" s="22">
        <f t="shared" ref="G114:G119" si="8">+E114/D114</f>
        <v>0.34685573359983141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494525609</v>
      </c>
      <c r="E115" s="134">
        <f>+K27</f>
        <v>74110367.349999994</v>
      </c>
      <c r="F115" s="49">
        <f>+D115-E115</f>
        <v>420415241.64999998</v>
      </c>
      <c r="G115" s="22">
        <f t="shared" si="8"/>
        <v>0.14986153598771462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+F60</f>
        <v>10934400</v>
      </c>
      <c r="E116" s="134">
        <f>+K60</f>
        <v>1345042.03</v>
      </c>
      <c r="F116" s="49">
        <f>+D116-E116</f>
        <v>9589357.9700000007</v>
      </c>
      <c r="G116" s="22">
        <f t="shared" si="8"/>
        <v>0.12301013590137548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+F75</f>
        <v>10000000</v>
      </c>
      <c r="E117" s="134">
        <f>+K75</f>
        <v>0</v>
      </c>
      <c r="F117" s="49">
        <f>+D117-E117</f>
        <v>10000000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+F78</f>
        <v>9998184799</v>
      </c>
      <c r="E118" s="134">
        <f>+K78</f>
        <v>4089585127.7399998</v>
      </c>
      <c r="F118" s="49">
        <f>+D118-E118</f>
        <v>5908599671.2600002</v>
      </c>
      <c r="G118" s="22">
        <f t="shared" si="8"/>
        <v>0.4090327604415786</v>
      </c>
      <c r="H118" s="49"/>
      <c r="I118" s="49"/>
      <c r="K118" s="21"/>
      <c r="P118" s="21"/>
      <c r="Q118" s="21"/>
    </row>
    <row r="119" spans="3:17" ht="23.25" customHeight="1" thickBot="1" x14ac:dyDescent="0.25">
      <c r="C119" s="214" t="s">
        <v>10</v>
      </c>
      <c r="D119" s="215">
        <f>SUM(D114:D118)</f>
        <v>13697664985</v>
      </c>
      <c r="E119" s="215">
        <f>SUM(E114:E118)</f>
        <v>5269436191.4099998</v>
      </c>
      <c r="F119" s="215">
        <f>SUM(F114:F118)</f>
        <v>8428228793.5900002</v>
      </c>
      <c r="G119" s="216">
        <f t="shared" si="8"/>
        <v>0.38469594614705782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34" t="s">
        <v>37</v>
      </c>
      <c r="D122" s="234"/>
      <c r="E122" s="234"/>
      <c r="F122" s="234"/>
      <c r="G122" s="234"/>
      <c r="H122" s="49"/>
      <c r="I122" s="49"/>
      <c r="J122" s="19"/>
      <c r="K122" s="96"/>
      <c r="Q122" s="96"/>
    </row>
    <row r="123" spans="3:17" ht="32.1" customHeight="1" thickBot="1" x14ac:dyDescent="0.25">
      <c r="C123" s="149" t="s">
        <v>44</v>
      </c>
      <c r="D123" s="149" t="s">
        <v>31</v>
      </c>
      <c r="E123" s="149" t="s">
        <v>32</v>
      </c>
      <c r="F123" s="149" t="s">
        <v>36</v>
      </c>
      <c r="G123" s="149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494525609</v>
      </c>
      <c r="E124" s="49">
        <f t="shared" si="9"/>
        <v>74110367.349999994</v>
      </c>
      <c r="F124" s="49">
        <f>+D124-E124</f>
        <v>420415241.64999998</v>
      </c>
      <c r="G124" s="22">
        <f>+E124/D124</f>
        <v>0.14986153598771462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10934400</v>
      </c>
      <c r="E125" s="49">
        <f t="shared" si="9"/>
        <v>1345042.03</v>
      </c>
      <c r="F125" s="49">
        <f>+D125-E125</f>
        <v>9589357.9700000007</v>
      </c>
      <c r="G125" s="22">
        <f>+E125/D125</f>
        <v>0.12301013590137548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10000000</v>
      </c>
      <c r="E126" s="49">
        <f>E117</f>
        <v>0</v>
      </c>
      <c r="F126" s="49">
        <f>+D126-E126</f>
        <v>10000000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D118</f>
        <v>9998184799</v>
      </c>
      <c r="E127" s="49">
        <f>E118</f>
        <v>4089585127.7399998</v>
      </c>
      <c r="F127" s="49">
        <f>+D127-E127</f>
        <v>5908599671.2600002</v>
      </c>
      <c r="G127" s="22">
        <f>+E127/D127</f>
        <v>0.4090327604415786</v>
      </c>
      <c r="H127" s="19"/>
      <c r="I127" s="19"/>
      <c r="J127" s="19"/>
      <c r="K127" s="96"/>
      <c r="Q127" s="96"/>
    </row>
    <row r="128" spans="3:17" ht="13.5" thickBot="1" x14ac:dyDescent="0.25">
      <c r="C128" s="150" t="s">
        <v>10</v>
      </c>
      <c r="D128" s="151">
        <f>SUM(D124:D127)</f>
        <v>10513644808</v>
      </c>
      <c r="E128" s="151">
        <f>SUM(E124:E127)</f>
        <v>4165040537.1199999</v>
      </c>
      <c r="F128" s="151">
        <f>SUM(F124:F127)</f>
        <v>6348604270.8800001</v>
      </c>
      <c r="G128" s="152">
        <f>+E128/D128</f>
        <v>0.39615572079729705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3" t="s">
        <v>52</v>
      </c>
      <c r="E141" s="153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0.34685573359983141</v>
      </c>
      <c r="E142" s="88">
        <f>+(100%/12)*5</f>
        <v>0.41666666666666663</v>
      </c>
      <c r="F142" s="89">
        <f>+D114</f>
        <v>3184020177</v>
      </c>
      <c r="G142" s="89">
        <f>+E114</f>
        <v>1104395654.29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0.14986153598771462</v>
      </c>
      <c r="E143" s="88">
        <f t="shared" ref="E143:E146" si="10">+(100%/12)*5</f>
        <v>0.41666666666666663</v>
      </c>
      <c r="F143" s="89">
        <f t="shared" ref="F143:G146" si="11">+D115</f>
        <v>494525609</v>
      </c>
      <c r="G143" s="89">
        <f t="shared" si="11"/>
        <v>74110367.349999994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0.12301013590137548</v>
      </c>
      <c r="E144" s="88">
        <f t="shared" si="10"/>
        <v>0.41666666666666663</v>
      </c>
      <c r="F144" s="89">
        <f t="shared" si="11"/>
        <v>10934400</v>
      </c>
      <c r="G144" s="89">
        <f t="shared" si="11"/>
        <v>1345042.03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</v>
      </c>
      <c r="E145" s="88">
        <f t="shared" si="10"/>
        <v>0.41666666666666663</v>
      </c>
      <c r="F145" s="89">
        <f t="shared" si="11"/>
        <v>10000000</v>
      </c>
      <c r="G145" s="89">
        <f t="shared" si="11"/>
        <v>0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0.4090327604415786</v>
      </c>
      <c r="E146" s="88">
        <f t="shared" si="10"/>
        <v>0.41666666666666663</v>
      </c>
      <c r="F146" s="89">
        <f t="shared" si="11"/>
        <v>9998184799</v>
      </c>
      <c r="G146" s="89">
        <f t="shared" si="11"/>
        <v>4089585127.7399998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2020-06-01T21:13:47Z</dcterms:modified>
</cp:coreProperties>
</file>