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guilar\Downloads\04-2020\"/>
    </mc:Choice>
  </mc:AlternateContent>
  <bookViews>
    <workbookView xWindow="0" yWindow="0" windowWidth="28800" windowHeight="12435" tabRatio="701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D256" i="2541" l="1"/>
  <c r="D255" i="2541"/>
  <c r="D254" i="2541"/>
  <c r="D253" i="2541"/>
  <c r="D252" i="2541"/>
  <c r="E142" i="2536"/>
  <c r="D142" i="2536"/>
  <c r="E163" i="2537"/>
  <c r="D163" i="2537"/>
  <c r="D164" i="2537"/>
  <c r="E164" i="2537"/>
  <c r="D146" i="2538"/>
  <c r="D152" i="2537"/>
  <c r="D114" i="2540"/>
  <c r="E146" i="2540"/>
  <c r="E145" i="2540"/>
  <c r="E144" i="2540"/>
  <c r="E143" i="2540"/>
  <c r="E142" i="2540"/>
  <c r="E127" i="2540"/>
  <c r="D127" i="2540"/>
  <c r="E118" i="2540"/>
  <c r="D118" i="2540"/>
  <c r="E117" i="2540"/>
  <c r="D117" i="2540"/>
  <c r="E160" i="2536"/>
  <c r="E159" i="2536"/>
  <c r="E158" i="2536"/>
  <c r="E157" i="2536"/>
  <c r="E156" i="2536"/>
  <c r="E150" i="2538"/>
  <c r="D150" i="2538"/>
  <c r="E140" i="2538"/>
  <c r="D140" i="2538"/>
  <c r="E130" i="2539"/>
  <c r="E129" i="2539"/>
  <c r="E128" i="2539"/>
  <c r="E127" i="2539"/>
  <c r="E126" i="2539"/>
  <c r="E166" i="2538"/>
  <c r="E165" i="2538"/>
  <c r="E164" i="2538"/>
  <c r="E163" i="2538"/>
  <c r="E162" i="2538"/>
  <c r="E179" i="2537"/>
  <c r="E178" i="2537"/>
  <c r="E177" i="2537"/>
  <c r="E176" i="2537"/>
  <c r="E175" i="2537"/>
  <c r="E174" i="2537"/>
  <c r="D116" i="2540" l="1"/>
  <c r="E139" i="2538"/>
  <c r="G140" i="2538"/>
  <c r="D139" i="2538"/>
  <c r="F140" i="2538" l="1"/>
  <c r="N49" i="2541" l="1"/>
  <c r="N54" i="2541"/>
  <c r="D115" i="2540"/>
  <c r="E132" i="2536"/>
  <c r="E131" i="2536"/>
  <c r="E141" i="2536" s="1"/>
  <c r="E130" i="2536"/>
  <c r="E140" i="2536" s="1"/>
  <c r="E129" i="2536"/>
  <c r="E128" i="2536"/>
  <c r="D132" i="2536"/>
  <c r="D131" i="2536"/>
  <c r="D130" i="2536"/>
  <c r="D129" i="2536"/>
  <c r="D128" i="2536"/>
  <c r="E107" i="2539"/>
  <c r="E106" i="2539"/>
  <c r="E105" i="2539"/>
  <c r="E104" i="2539"/>
  <c r="E103" i="2539"/>
  <c r="D107" i="2539"/>
  <c r="D106" i="2539"/>
  <c r="D105" i="2539"/>
  <c r="E138" i="2538" l="1"/>
  <c r="E137" i="2538"/>
  <c r="E136" i="2538"/>
  <c r="E135" i="2538"/>
  <c r="D138" i="2538"/>
  <c r="D137" i="2538"/>
  <c r="D136" i="2538"/>
  <c r="D135" i="2538"/>
  <c r="D141" i="2538" s="1"/>
  <c r="F179" i="2537"/>
  <c r="G179" i="2537"/>
  <c r="E156" i="2537"/>
  <c r="E155" i="2537"/>
  <c r="E154" i="2537"/>
  <c r="E153" i="2537"/>
  <c r="E152" i="2537"/>
  <c r="D156" i="2537"/>
  <c r="D155" i="2537"/>
  <c r="D154" i="2537"/>
  <c r="D153" i="2537"/>
  <c r="D158" i="2537" l="1"/>
  <c r="D179" i="2537"/>
  <c r="N156" i="2541"/>
  <c r="O92" i="2539"/>
  <c r="N8" i="2541" l="1"/>
  <c r="N9" i="2541"/>
  <c r="N10" i="2541"/>
  <c r="N11" i="2541"/>
  <c r="N12" i="2541"/>
  <c r="N13" i="2541"/>
  <c r="N14" i="2541"/>
  <c r="N15" i="2541"/>
  <c r="N16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8" i="2541"/>
  <c r="N50" i="2541"/>
  <c r="N53" i="2541"/>
  <c r="N55" i="2541"/>
  <c r="N56" i="2541"/>
  <c r="N57" i="2541"/>
  <c r="N58" i="2541"/>
  <c r="N59" i="2541"/>
  <c r="N60" i="2541"/>
  <c r="N67" i="2541"/>
  <c r="N68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5" i="2541"/>
  <c r="N86" i="2541"/>
  <c r="N87" i="2541"/>
  <c r="N90" i="2541"/>
  <c r="N92" i="2541"/>
  <c r="N93" i="2541"/>
  <c r="N95" i="2541"/>
  <c r="N98" i="2541"/>
  <c r="N102" i="2541"/>
  <c r="N103" i="2541"/>
  <c r="N104" i="2541"/>
  <c r="N106" i="2541"/>
  <c r="N111" i="2541"/>
  <c r="N115" i="2541"/>
  <c r="N116" i="2541"/>
  <c r="N118" i="2541"/>
  <c r="N120" i="2541"/>
  <c r="N121" i="2541"/>
  <c r="N122" i="2541"/>
  <c r="N124" i="2541"/>
  <c r="N131" i="2541"/>
  <c r="N135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G178" i="2537"/>
  <c r="F178" i="2537"/>
  <c r="G177" i="2537"/>
  <c r="G176" i="2537"/>
  <c r="F176" i="2537"/>
  <c r="G175" i="2537"/>
  <c r="F175" i="2537"/>
  <c r="P124" i="2537"/>
  <c r="P125" i="2537"/>
  <c r="P126" i="2537"/>
  <c r="P127" i="2537"/>
  <c r="P128" i="2537"/>
  <c r="P113" i="2537"/>
  <c r="D166" i="2537" s="1"/>
  <c r="Q113" i="2537"/>
  <c r="E166" i="2537" s="1"/>
  <c r="P114" i="2537"/>
  <c r="Q114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7" i="2537"/>
  <c r="E114" i="2540"/>
  <c r="G142" i="2540" s="1"/>
  <c r="D124" i="2540"/>
  <c r="E115" i="2540"/>
  <c r="G115" i="2540" s="1"/>
  <c r="D125" i="2540"/>
  <c r="E116" i="2540"/>
  <c r="G144" i="2540" s="1"/>
  <c r="D126" i="2540"/>
  <c r="F146" i="2540"/>
  <c r="G146" i="2540"/>
  <c r="G159" i="2536"/>
  <c r="Q87" i="2540"/>
  <c r="P87" i="2540"/>
  <c r="Q86" i="2540"/>
  <c r="P86" i="2540"/>
  <c r="Q85" i="2540"/>
  <c r="P85" i="2540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5" i="2540"/>
  <c r="O56" i="2540"/>
  <c r="O57" i="2540"/>
  <c r="O58" i="2540"/>
  <c r="O59" i="2540"/>
  <c r="O60" i="2540"/>
  <c r="O61" i="2540"/>
  <c r="O62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G160" i="2536"/>
  <c r="F160" i="2536"/>
  <c r="F159" i="2536"/>
  <c r="D140" i="2536"/>
  <c r="E139" i="2536"/>
  <c r="F156" i="2536"/>
  <c r="Q112" i="2536"/>
  <c r="P112" i="2536"/>
  <c r="Q111" i="2536"/>
  <c r="P111" i="2536"/>
  <c r="Q110" i="2536"/>
  <c r="Q106" i="2536" s="1"/>
  <c r="P110" i="2536"/>
  <c r="P106" i="2536" s="1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P47" i="2536"/>
  <c r="Q47" i="2536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P54" i="2536"/>
  <c r="Q54" i="2536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30" i="2536"/>
  <c r="O31" i="2536"/>
  <c r="O32" i="2536"/>
  <c r="O33" i="2536"/>
  <c r="O34" i="2536"/>
  <c r="O35" i="2536"/>
  <c r="O36" i="2536"/>
  <c r="O37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G130" i="2539"/>
  <c r="F130" i="2539"/>
  <c r="F129" i="2539"/>
  <c r="G128" i="2539"/>
  <c r="F128" i="2539"/>
  <c r="D104" i="2539"/>
  <c r="F127" i="2539" s="1"/>
  <c r="G126" i="2539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2" i="2539"/>
  <c r="O73" i="2539"/>
  <c r="O74" i="2539"/>
  <c r="O75" i="2539"/>
  <c r="O77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90" i="2539"/>
  <c r="P90" i="2539"/>
  <c r="Q89" i="2539"/>
  <c r="P89" i="2539"/>
  <c r="Q88" i="2539"/>
  <c r="P88" i="2539"/>
  <c r="Q87" i="2539"/>
  <c r="P87" i="2539"/>
  <c r="Q86" i="2539"/>
  <c r="P86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Q74" i="2539"/>
  <c r="P74" i="2539"/>
  <c r="Q73" i="2539"/>
  <c r="P73" i="2539"/>
  <c r="Q72" i="2539"/>
  <c r="P72" i="2539"/>
  <c r="P71" i="2539"/>
  <c r="G166" i="2538"/>
  <c r="F166" i="2538"/>
  <c r="G165" i="2538"/>
  <c r="Q116" i="2538"/>
  <c r="P116" i="2538"/>
  <c r="Q115" i="2538"/>
  <c r="P115" i="2538"/>
  <c r="Q114" i="2538"/>
  <c r="P114" i="2538"/>
  <c r="Q113" i="2538"/>
  <c r="P113" i="2538"/>
  <c r="Q112" i="2538"/>
  <c r="P112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P50" i="2538"/>
  <c r="Q50" i="2538"/>
  <c r="P51" i="2538"/>
  <c r="Q51" i="2538"/>
  <c r="P52" i="2538"/>
  <c r="Q52" i="2538"/>
  <c r="P53" i="2538"/>
  <c r="Q53" i="2538"/>
  <c r="P54" i="2538"/>
  <c r="Q54" i="2538"/>
  <c r="P55" i="2538"/>
  <c r="Q55" i="2538"/>
  <c r="P56" i="2538"/>
  <c r="Q56" i="2538"/>
  <c r="P57" i="2538"/>
  <c r="Q57" i="2538"/>
  <c r="P58" i="2538"/>
  <c r="Q58" i="2538"/>
  <c r="P59" i="2538"/>
  <c r="Q59" i="2538"/>
  <c r="P60" i="2538"/>
  <c r="Q60" i="2538"/>
  <c r="P61" i="2538"/>
  <c r="Q61" i="2538"/>
  <c r="P62" i="2538"/>
  <c r="Q62" i="2538"/>
  <c r="P63" i="2538"/>
  <c r="Q63" i="2538"/>
  <c r="P64" i="2538"/>
  <c r="Q64" i="2538"/>
  <c r="P65" i="2538"/>
  <c r="Q65" i="2538"/>
  <c r="P66" i="2538"/>
  <c r="Q66" i="2538"/>
  <c r="P67" i="2538"/>
  <c r="D147" i="2538" s="1"/>
  <c r="Q67" i="2538"/>
  <c r="E147" i="2538" s="1"/>
  <c r="P68" i="2538"/>
  <c r="Q68" i="2538"/>
  <c r="P69" i="2538"/>
  <c r="Q69" i="2538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D148" i="2538" s="1"/>
  <c r="Q90" i="2538"/>
  <c r="E148" i="2538" s="1"/>
  <c r="P91" i="2538"/>
  <c r="Q91" i="2538"/>
  <c r="P92" i="2538"/>
  <c r="Q92" i="2538"/>
  <c r="P93" i="2538"/>
  <c r="Q93" i="2538"/>
  <c r="P94" i="2538"/>
  <c r="Q94" i="2538"/>
  <c r="P119" i="2538"/>
  <c r="Q119" i="2538"/>
  <c r="P120" i="2538"/>
  <c r="Q120" i="2538"/>
  <c r="P121" i="2538"/>
  <c r="Q121" i="2538"/>
  <c r="P95" i="2538"/>
  <c r="D149" i="2538" s="1"/>
  <c r="Q95" i="2538"/>
  <c r="E149" i="2538" s="1"/>
  <c r="P96" i="2538"/>
  <c r="Q96" i="2538"/>
  <c r="P97" i="2538"/>
  <c r="Q97" i="2538"/>
  <c r="P98" i="2538"/>
  <c r="Q98" i="2538"/>
  <c r="P99" i="2538"/>
  <c r="Q99" i="2538"/>
  <c r="Q27" i="2538"/>
  <c r="P27" i="2538"/>
  <c r="P29" i="2537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Q75" i="2537"/>
  <c r="P76" i="2537"/>
  <c r="Q76" i="2537"/>
  <c r="P77" i="2537"/>
  <c r="Q77" i="2537"/>
  <c r="P78" i="2537"/>
  <c r="Q78" i="2537"/>
  <c r="P79" i="2537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D165" i="2537" s="1"/>
  <c r="Q103" i="2537"/>
  <c r="E165" i="2537" s="1"/>
  <c r="P104" i="2537"/>
  <c r="Q104" i="2537"/>
  <c r="P105" i="2537"/>
  <c r="Q105" i="2537"/>
  <c r="P106" i="2537"/>
  <c r="Q106" i="2537"/>
  <c r="P107" i="2537"/>
  <c r="Q107" i="2537"/>
  <c r="P108" i="2537"/>
  <c r="Q108" i="2537"/>
  <c r="P109" i="2537"/>
  <c r="Q109" i="2537"/>
  <c r="P110" i="2537"/>
  <c r="Q110" i="2537"/>
  <c r="P111" i="2537"/>
  <c r="Q111" i="2537"/>
  <c r="P112" i="2537"/>
  <c r="Q112" i="2537"/>
  <c r="P193" i="2541"/>
  <c r="O193" i="2541"/>
  <c r="P192" i="2541"/>
  <c r="O192" i="2541"/>
  <c r="P181" i="2541"/>
  <c r="O181" i="2541"/>
  <c r="P180" i="2541"/>
  <c r="O180" i="2541"/>
  <c r="P179" i="2541"/>
  <c r="O179" i="2541"/>
  <c r="P178" i="2541"/>
  <c r="O178" i="2541"/>
  <c r="P177" i="2541"/>
  <c r="O177" i="2541"/>
  <c r="P176" i="2541"/>
  <c r="O176" i="254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2" i="2541"/>
  <c r="P102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Q120" i="2541" s="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2" i="2541"/>
  <c r="N184" i="2541"/>
  <c r="N185" i="2541"/>
  <c r="N189" i="2541"/>
  <c r="N190" i="2541"/>
  <c r="N194" i="2541"/>
  <c r="N197" i="2541"/>
  <c r="N200" i="2541"/>
  <c r="N202" i="2541"/>
  <c r="N203" i="2541"/>
  <c r="N204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Q27" i="2536"/>
  <c r="Q27" i="2539"/>
  <c r="P27" i="2539"/>
  <c r="Q125" i="2537"/>
  <c r="Q124" i="2537"/>
  <c r="Q123" i="2537"/>
  <c r="P123" i="2537"/>
  <c r="O92" i="2538"/>
  <c r="O93" i="2538"/>
  <c r="O94" i="2538"/>
  <c r="O120" i="2538"/>
  <c r="O121" i="2538"/>
  <c r="O97" i="2538"/>
  <c r="O98" i="2538"/>
  <c r="O99" i="2538"/>
  <c r="O100" i="2538"/>
  <c r="O102" i="2538"/>
  <c r="O103" i="2538"/>
  <c r="O104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8" i="2538"/>
  <c r="O79" i="2538"/>
  <c r="O80" i="2538"/>
  <c r="O81" i="2538"/>
  <c r="O84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6" i="2538"/>
  <c r="Q127" i="2537"/>
  <c r="P28" i="2539"/>
  <c r="Q28" i="2539"/>
  <c r="Q126" i="2537"/>
  <c r="R126" i="2537" s="1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R64" i="2539" l="1"/>
  <c r="F150" i="2538"/>
  <c r="R32" i="2540"/>
  <c r="R56" i="2540"/>
  <c r="R86" i="2537"/>
  <c r="G150" i="2538"/>
  <c r="R98" i="2538"/>
  <c r="R121" i="2538"/>
  <c r="R69" i="2538"/>
  <c r="R61" i="2538"/>
  <c r="R57" i="2538"/>
  <c r="R53" i="2538"/>
  <c r="R49" i="2538"/>
  <c r="R37" i="2538"/>
  <c r="R85" i="2540"/>
  <c r="R127" i="2537"/>
  <c r="R112" i="2537"/>
  <c r="R108" i="2537"/>
  <c r="Q176" i="2541"/>
  <c r="F145" i="2540"/>
  <c r="R64" i="2540"/>
  <c r="G157" i="2536"/>
  <c r="F129" i="2536"/>
  <c r="R28" i="2539"/>
  <c r="F143" i="2540"/>
  <c r="R50" i="2536"/>
  <c r="R46" i="2536"/>
  <c r="R92" i="2536"/>
  <c r="R88" i="2536"/>
  <c r="R76" i="2536"/>
  <c r="R64" i="2536"/>
  <c r="R30" i="2536"/>
  <c r="R75" i="2539"/>
  <c r="R99" i="2538"/>
  <c r="R94" i="2538"/>
  <c r="R87" i="2537"/>
  <c r="Q115" i="2541"/>
  <c r="Q111" i="2541"/>
  <c r="Q103" i="2541"/>
  <c r="Q95" i="2541"/>
  <c r="Q87" i="2541"/>
  <c r="Q83" i="2541"/>
  <c r="Q79" i="2541"/>
  <c r="Q75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116" i="2538"/>
  <c r="R65" i="2540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5" i="2538"/>
  <c r="G135" i="2538"/>
  <c r="E158" i="2537"/>
  <c r="D223" i="2541" s="1"/>
  <c r="F252" i="2541" s="1"/>
  <c r="R58" i="2540"/>
  <c r="R62" i="2540"/>
  <c r="G118" i="2540"/>
  <c r="F118" i="2540"/>
  <c r="R78" i="2540"/>
  <c r="D139" i="2536"/>
  <c r="R87" i="2536"/>
  <c r="R79" i="2536"/>
  <c r="R71" i="2536"/>
  <c r="R67" i="2536"/>
  <c r="R59" i="2536"/>
  <c r="R31" i="2536"/>
  <c r="R53" i="2536"/>
  <c r="F142" i="2536"/>
  <c r="F157" i="2536"/>
  <c r="D157" i="2536" s="1"/>
  <c r="R86" i="2536"/>
  <c r="R74" i="2536"/>
  <c r="R70" i="2536"/>
  <c r="R32" i="2536"/>
  <c r="R52" i="2536"/>
  <c r="R95" i="2536"/>
  <c r="R99" i="2536"/>
  <c r="R103" i="2536"/>
  <c r="R111" i="2536"/>
  <c r="D159" i="2536"/>
  <c r="R86" i="2539"/>
  <c r="G105" i="2539"/>
  <c r="R74" i="2539"/>
  <c r="R112" i="2538"/>
  <c r="R78" i="2538"/>
  <c r="R70" i="2538"/>
  <c r="R62" i="2538"/>
  <c r="R50" i="2538"/>
  <c r="R46" i="2538"/>
  <c r="R42" i="2538"/>
  <c r="R30" i="2538"/>
  <c r="R113" i="2538"/>
  <c r="F137" i="2538"/>
  <c r="R114" i="2538"/>
  <c r="R110" i="2537"/>
  <c r="R83" i="2537"/>
  <c r="R31" i="2537"/>
  <c r="G155" i="2537"/>
  <c r="R125" i="2537"/>
  <c r="R88" i="2537"/>
  <c r="R84" i="2537"/>
  <c r="R76" i="2537"/>
  <c r="R72" i="2537"/>
  <c r="R64" i="2537"/>
  <c r="R48" i="2537"/>
  <c r="R44" i="2537"/>
  <c r="R40" i="2537"/>
  <c r="R36" i="2537"/>
  <c r="Q116" i="2541"/>
  <c r="Q104" i="2541"/>
  <c r="Q76" i="2541"/>
  <c r="Q122" i="2541"/>
  <c r="Q118" i="2541"/>
  <c r="Q106" i="2541"/>
  <c r="Q102" i="2541"/>
  <c r="Q98" i="2541"/>
  <c r="Q90" i="2541"/>
  <c r="Q86" i="2541"/>
  <c r="Q82" i="2541"/>
  <c r="Q78" i="2541"/>
  <c r="Q74" i="2541"/>
  <c r="Q58" i="2541"/>
  <c r="Q54" i="2541"/>
  <c r="Q50" i="2541"/>
  <c r="Q121" i="2541"/>
  <c r="Q145" i="2541"/>
  <c r="Q93" i="2541"/>
  <c r="Q77" i="2541"/>
  <c r="Q73" i="2541"/>
  <c r="P7" i="2541"/>
  <c r="Q48" i="2541"/>
  <c r="Q131" i="2541"/>
  <c r="R67" i="2540"/>
  <c r="R75" i="2540"/>
  <c r="R44" i="2540"/>
  <c r="R76" i="2540"/>
  <c r="E125" i="2540"/>
  <c r="F125" i="2540" s="1"/>
  <c r="G145" i="2540"/>
  <c r="R55" i="2540"/>
  <c r="R87" i="2540"/>
  <c r="R43" i="2536"/>
  <c r="R93" i="2536"/>
  <c r="R90" i="2536"/>
  <c r="R51" i="2536"/>
  <c r="R104" i="2536"/>
  <c r="R65" i="2536"/>
  <c r="R72" i="2536"/>
  <c r="R47" i="2536"/>
  <c r="R96" i="2536"/>
  <c r="R57" i="2536"/>
  <c r="R87" i="2539"/>
  <c r="Q81" i="2539"/>
  <c r="E115" i="2539" s="1"/>
  <c r="G107" i="2539"/>
  <c r="R57" i="2539"/>
  <c r="D112" i="2539"/>
  <c r="R31" i="2539"/>
  <c r="R55" i="2539"/>
  <c r="R89" i="2539"/>
  <c r="D114" i="2539"/>
  <c r="F104" i="2539"/>
  <c r="R77" i="2539"/>
  <c r="F105" i="2539"/>
  <c r="R56" i="2539"/>
  <c r="R29" i="2538"/>
  <c r="R97" i="2538"/>
  <c r="R80" i="2538"/>
  <c r="R95" i="2537"/>
  <c r="R91" i="2537"/>
  <c r="R123" i="2537"/>
  <c r="R115" i="2537" s="1"/>
  <c r="R109" i="2537"/>
  <c r="R105" i="2537"/>
  <c r="Q179" i="2541"/>
  <c r="Q177" i="2541"/>
  <c r="Q124" i="2541"/>
  <c r="Q53" i="2541"/>
  <c r="R28" i="2540"/>
  <c r="R36" i="2540"/>
  <c r="R40" i="2540"/>
  <c r="R52" i="2540"/>
  <c r="R34" i="2540"/>
  <c r="R42" i="2540"/>
  <c r="R73" i="2540"/>
  <c r="G116" i="2540"/>
  <c r="R86" i="2540"/>
  <c r="R60" i="2540"/>
  <c r="G127" i="2540"/>
  <c r="R31" i="2540"/>
  <c r="R81" i="2540"/>
  <c r="D133" i="2536"/>
  <c r="C226" i="2541" s="1"/>
  <c r="E255" i="2541" s="1"/>
  <c r="G131" i="2536"/>
  <c r="R80" i="2536"/>
  <c r="R68" i="2536"/>
  <c r="R97" i="2536"/>
  <c r="G128" i="2536"/>
  <c r="R49" i="2536"/>
  <c r="R45" i="2536"/>
  <c r="R41" i="2536"/>
  <c r="R37" i="2536"/>
  <c r="R91" i="2536"/>
  <c r="R98" i="2536"/>
  <c r="R63" i="2536"/>
  <c r="R33" i="2536"/>
  <c r="R48" i="2536"/>
  <c r="R44" i="2536"/>
  <c r="R40" i="2536"/>
  <c r="R94" i="2536"/>
  <c r="G132" i="2536"/>
  <c r="R77" i="2536"/>
  <c r="R39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E113" i="2539"/>
  <c r="R42" i="2539"/>
  <c r="R54" i="2539"/>
  <c r="R66" i="2539"/>
  <c r="R88" i="2539"/>
  <c r="R92" i="2538"/>
  <c r="G139" i="2538"/>
  <c r="F139" i="2538"/>
  <c r="R89" i="2538"/>
  <c r="R66" i="2538"/>
  <c r="Q100" i="2538"/>
  <c r="G137" i="2538"/>
  <c r="R27" i="2538"/>
  <c r="D166" i="2538"/>
  <c r="R82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43" i="2541"/>
  <c r="Q85" i="2541"/>
  <c r="Q81" i="2541"/>
  <c r="Q57" i="2541"/>
  <c r="Q80" i="2541"/>
  <c r="Q72" i="2541"/>
  <c r="Q56" i="2541"/>
  <c r="O147" i="2541"/>
  <c r="O7" i="2541" s="1"/>
  <c r="Q92" i="2541"/>
  <c r="Q68" i="2541"/>
  <c r="Q60" i="2541"/>
  <c r="R50" i="2540"/>
  <c r="R43" i="2540"/>
  <c r="R69" i="2540"/>
  <c r="F116" i="2540"/>
  <c r="R74" i="2540"/>
  <c r="Q7" i="2540"/>
  <c r="R37" i="2540"/>
  <c r="R41" i="2540"/>
  <c r="R48" i="2540"/>
  <c r="D128" i="2540"/>
  <c r="C237" i="2541" s="1"/>
  <c r="F144" i="2540"/>
  <c r="D144" i="2540" s="1"/>
  <c r="R68" i="2540"/>
  <c r="R83" i="2536"/>
  <c r="Q7" i="2536"/>
  <c r="F132" i="2536"/>
  <c r="G129" i="2536"/>
  <c r="R34" i="2536"/>
  <c r="D160" i="2536"/>
  <c r="R110" i="2536"/>
  <c r="R89" i="2536"/>
  <c r="R85" i="2536"/>
  <c r="R81" i="2536"/>
  <c r="R35" i="2536"/>
  <c r="R42" i="2536"/>
  <c r="R112" i="2536"/>
  <c r="F158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79" i="2539"/>
  <c r="D130" i="2539"/>
  <c r="R44" i="2539"/>
  <c r="R48" i="2539"/>
  <c r="R120" i="2538"/>
  <c r="R84" i="2538"/>
  <c r="R59" i="2538"/>
  <c r="R36" i="2538"/>
  <c r="R28" i="2538"/>
  <c r="R73" i="2538"/>
  <c r="R65" i="2538"/>
  <c r="R58" i="2538"/>
  <c r="R54" i="2538"/>
  <c r="F164" i="2538"/>
  <c r="R90" i="2538"/>
  <c r="P100" i="2538"/>
  <c r="R95" i="2538"/>
  <c r="R81" i="2538"/>
  <c r="R67" i="2538"/>
  <c r="R60" i="2538"/>
  <c r="R56" i="2538"/>
  <c r="R52" i="2538"/>
  <c r="R45" i="2538"/>
  <c r="R41" i="2538"/>
  <c r="R33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R75" i="2537"/>
  <c r="R71" i="2537"/>
  <c r="F128" i="2536"/>
  <c r="R82" i="2540"/>
  <c r="P7" i="2540"/>
  <c r="R29" i="2537"/>
  <c r="F138" i="2538"/>
  <c r="F165" i="2538"/>
  <c r="D165" i="2538" s="1"/>
  <c r="G138" i="2538"/>
  <c r="R27" i="2540"/>
  <c r="R41" i="2539"/>
  <c r="R45" i="2539"/>
  <c r="E114" i="2539"/>
  <c r="F106" i="2539"/>
  <c r="G129" i="2539"/>
  <c r="D129" i="2539" s="1"/>
  <c r="P7" i="2536"/>
  <c r="R27" i="2536"/>
  <c r="G143" i="2540"/>
  <c r="E124" i="2540"/>
  <c r="E119" i="2540"/>
  <c r="F115" i="2540"/>
  <c r="R29" i="2540"/>
  <c r="R82" i="2536"/>
  <c r="R78" i="2536"/>
  <c r="R75" i="2536"/>
  <c r="F162" i="2538"/>
  <c r="C224" i="2541"/>
  <c r="F135" i="2538"/>
  <c r="G127" i="2539"/>
  <c r="D127" i="2539" s="1"/>
  <c r="G104" i="2539"/>
  <c r="E112" i="2539"/>
  <c r="F157" i="2537"/>
  <c r="F174" i="2537"/>
  <c r="F152" i="2537"/>
  <c r="R58" i="2539"/>
  <c r="R106" i="2536"/>
  <c r="G163" i="2538"/>
  <c r="E146" i="2538"/>
  <c r="G136" i="2538"/>
  <c r="G142" i="2536"/>
  <c r="D119" i="2540"/>
  <c r="C227" i="2541" s="1"/>
  <c r="F142" i="2540"/>
  <c r="D142" i="2540" s="1"/>
  <c r="G114" i="2540"/>
  <c r="F114" i="2540"/>
  <c r="R70" i="2539"/>
  <c r="R63" i="2539"/>
  <c r="R60" i="2536"/>
  <c r="R81" i="2537"/>
  <c r="E133" i="2536"/>
  <c r="G156" i="2536"/>
  <c r="D156" i="2536" s="1"/>
  <c r="E126" i="2540"/>
  <c r="G117" i="2540"/>
  <c r="G152" i="2537"/>
  <c r="R69" i="2536"/>
  <c r="Q115" i="2537"/>
  <c r="G164" i="2538"/>
  <c r="F127" i="2540"/>
  <c r="G158" i="2536"/>
  <c r="G130" i="2536"/>
  <c r="D175" i="2537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1" i="2538"/>
  <c r="R83" i="2540"/>
  <c r="G154" i="2537"/>
  <c r="F154" i="2537"/>
  <c r="R38" i="2539"/>
  <c r="R46" i="2539"/>
  <c r="R61" i="2536"/>
  <c r="Q49" i="2541"/>
  <c r="R104" i="2537"/>
  <c r="R38" i="2538"/>
  <c r="R34" i="2538"/>
  <c r="F163" i="2538"/>
  <c r="R73" i="2539"/>
  <c r="E108" i="2539"/>
  <c r="F103" i="2539"/>
  <c r="R61" i="2540"/>
  <c r="R124" i="2537"/>
  <c r="D126" i="2539"/>
  <c r="G162" i="2538"/>
  <c r="F131" i="2536"/>
  <c r="Q135" i="2541"/>
  <c r="R93" i="2537"/>
  <c r="R79" i="2537"/>
  <c r="R60" i="2537"/>
  <c r="R45" i="2537"/>
  <c r="R33" i="2537"/>
  <c r="P81" i="2539"/>
  <c r="P7" i="2539" s="1"/>
  <c r="D146" i="2540"/>
  <c r="D145" i="2540" l="1"/>
  <c r="D174" i="2537"/>
  <c r="D143" i="2540"/>
  <c r="F141" i="2536"/>
  <c r="G141" i="2536"/>
  <c r="Q7" i="2539"/>
  <c r="R7" i="2539" s="1"/>
  <c r="D143" i="2536"/>
  <c r="C236" i="2541" s="1"/>
  <c r="G166" i="2537"/>
  <c r="F139" i="2536"/>
  <c r="G139" i="2536"/>
  <c r="F113" i="2539"/>
  <c r="F114" i="2539"/>
  <c r="G149" i="2538"/>
  <c r="G125" i="2540"/>
  <c r="F119" i="2540"/>
  <c r="Q7" i="2541"/>
  <c r="R7" i="2540"/>
  <c r="D158" i="2536"/>
  <c r="G113" i="2539"/>
  <c r="F149" i="2538"/>
  <c r="Q7" i="2538"/>
  <c r="P7" i="2537"/>
  <c r="R7" i="2536"/>
  <c r="F133" i="2536"/>
  <c r="F148" i="2538"/>
  <c r="D164" i="2538"/>
  <c r="R100" i="2538"/>
  <c r="P7" i="2538"/>
  <c r="G124" i="2540"/>
  <c r="F124" i="2540"/>
  <c r="E128" i="2540"/>
  <c r="G128" i="2540" s="1"/>
  <c r="D163" i="2538"/>
  <c r="D151" i="2538"/>
  <c r="C234" i="2541" s="1"/>
  <c r="F146" i="2538"/>
  <c r="D224" i="2541"/>
  <c r="E224" i="2541" s="1"/>
  <c r="G141" i="2538"/>
  <c r="G164" i="2537"/>
  <c r="F164" i="2537"/>
  <c r="G140" i="2536"/>
  <c r="F140" i="2536"/>
  <c r="E143" i="2536"/>
  <c r="D226" i="2541"/>
  <c r="G133" i="2536"/>
  <c r="F112" i="2539"/>
  <c r="E116" i="2539"/>
  <c r="G112" i="2539"/>
  <c r="E256" i="2541"/>
  <c r="Q7" i="2537"/>
  <c r="F147" i="2538"/>
  <c r="G147" i="2538"/>
  <c r="G126" i="2540"/>
  <c r="F126" i="2540"/>
  <c r="F158" i="2537"/>
  <c r="F141" i="2538"/>
  <c r="G146" i="2538"/>
  <c r="E151" i="2538"/>
  <c r="D162" i="2538"/>
  <c r="E167" i="2537"/>
  <c r="G163" i="2537"/>
  <c r="F163" i="2537"/>
  <c r="D115" i="2539"/>
  <c r="R81" i="2539"/>
  <c r="F108" i="2539"/>
  <c r="D225" i="2541"/>
  <c r="G108" i="2539"/>
  <c r="C223" i="2541"/>
  <c r="G158" i="2537"/>
  <c r="E253" i="2541"/>
  <c r="D227" i="2541"/>
  <c r="E227" i="2541" s="1"/>
  <c r="G119" i="2540"/>
  <c r="G148" i="2538"/>
  <c r="F166" i="2537"/>
  <c r="F143" i="2536" l="1"/>
  <c r="R7" i="2538"/>
  <c r="R7" i="2537"/>
  <c r="F151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1" i="2538"/>
  <c r="D236" i="2541"/>
  <c r="G143" i="2536"/>
  <c r="F115" i="2539"/>
  <c r="F116" i="2539" s="1"/>
  <c r="G115" i="2539"/>
  <c r="D116" i="2539"/>
  <c r="C235" i="2541" s="1"/>
  <c r="F167" i="2537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<sst xmlns="http://schemas.openxmlformats.org/spreadsheetml/2006/main" count="3418" uniqueCount="445">
  <si>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</si>
  <si>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</si>
  <si>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</si>
  <si>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</si>
  <si>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</si>
  <si>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</si>
  <si>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</si>
  <si>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</si>
  <si>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</si>
  <si>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</si>
  <si>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</si>
  <si>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</si>
  <si>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</si>
  <si>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</si>
  <si>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</si>
  <si>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</si>
  <si>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</si>
  <si>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</si>
  <si>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</si>
  <si>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</si>
  <si>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</si>
  <si>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</si>
  <si>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</si>
  <si>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</si>
  <si>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</si>
  <si>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</si>
  <si>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</si>
  <si>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</si>
  <si>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</si>
  <si>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</si>
  <si>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</si>
  <si>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</si>
  <si>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</si>
  <si>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</si>
  <si>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</si>
  <si>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</si>
  <si>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</si>
  <si>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</si>
  <si>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</si>
  <si>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</si>
  <si>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</si>
  <si>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</si>
  <si>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</si>
  <si>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</si>
  <si>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</si>
  <si>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</si>
  <si>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</si>
  <si>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</si>
  <si>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</si>
  <si>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</si>
  <si>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</si>
  <si>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</si>
  <si>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</si>
  <si>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</si>
  <si>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</si>
  <si>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</si>
  <si>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</si>
  <si>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</si>
  <si>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</si>
  <si>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</si>
  <si>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</si>
  <si>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</si>
  <si>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</si>
  <si>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</si>
  <si>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</si>
  <si>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</si>
  <si>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</si>
  <si>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</si>
  <si>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</si>
  <si>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</si>
  <si>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</si>
  <si>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</si>
  <si>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</si>
  <si>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</si>
  <si>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</si>
  <si>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</si>
  <si>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</si>
  <si>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</si>
  <si>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</si>
  <si>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</si>
  <si>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</si>
  <si>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</si>
  <si>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</si>
  <si>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</si>
  <si>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</si>
  <si>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</si>
  <si>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</si>
  <si>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</si>
  <si>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</si>
  <si>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</si>
  <si>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</si>
  <si>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</si>
  <si>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</si>
  <si>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</si>
  <si>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</si>
  <si>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</si>
  <si>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</si>
  <si>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</si>
  <si>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</si>
  <si>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</si>
  <si>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</si>
  <si>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</si>
  <si>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</si>
  <si>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</si>
  <si>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</si>
  <si>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</si>
  <si>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</si>
  <si>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</si>
  <si>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</si>
  <si>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</si>
  <si>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</si>
  <si>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</si>
  <si>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</si>
  <si>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</si>
  <si>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</si>
  <si>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</si>
  <si>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</si>
  <si>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</si>
  <si>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</si>
  <si>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</si>
  <si>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</si>
  <si>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</si>
  <si>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</si>
  <si>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</si>
  <si>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</si>
  <si>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</si>
  <si>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</si>
  <si>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</si>
  <si>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</si>
  <si>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</si>
  <si>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</si>
  <si>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</si>
  <si>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</si>
  <si>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</si>
  <si>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</si>
  <si>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</si>
  <si>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</si>
  <si>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</si>
  <si>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</si>
  <si>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</si>
  <si>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</si>
  <si>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</si>
  <si>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</si>
  <si>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</si>
  <si>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</si>
  <si>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</si>
  <si>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</si>
  <si>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</si>
  <si>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</si>
  <si>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</si>
  <si>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</si>
  <si>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</si>
  <si>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</si>
  <si>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</si>
  <si>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</si>
  <si>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</si>
  <si>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</si>
  <si>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</si>
  <si>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</si>
  <si>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</si>
  <si>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</si>
  <si>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</si>
  <si>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</si>
  <si>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</si>
  <si>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</si>
  <si>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</si>
  <si>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</si>
  <si>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</si>
  <si>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</si>
  <si>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</si>
  <si>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</si>
  <si>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</si>
  <si>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</si>
  <si>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</si>
  <si>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</si>
  <si>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</si>
  <si>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</si>
  <si>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</si>
  <si>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</si>
  <si>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</si>
  <si>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</si>
  <si>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</si>
  <si>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</si>
  <si>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</si>
  <si>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</si>
  <si>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</si>
  <si>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</si>
  <si>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</si>
  <si>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</si>
  <si>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</si>
  <si>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</si>
  <si>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</si>
  <si>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</si>
  <si>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</si>
  <si>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</si>
  <si>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</si>
  <si>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</si>
  <si>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</si>
  <si>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</si>
  <si>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</si>
  <si>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</si>
  <si>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</si>
  <si>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</si>
  <si>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</si>
  <si>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</si>
  <si>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</si>
  <si>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</si>
  <si>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</si>
  <si>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</si>
  <si>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</si>
  <si>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</si>
  <si>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</si>
  <si>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</si>
  <si>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</si>
  <si>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</si>
  <si>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</si>
  <si>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</si>
  <si>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</si>
  <si>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</si>
  <si>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</si>
  <si>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</si>
  <si>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</si>
  <si>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</si>
  <si>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</si>
  <si>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</si>
  <si>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</si>
  <si>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</si>
  <si>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</si>
  <si>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</si>
  <si>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</si>
  <si>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</si>
  <si>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</si>
  <si>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</si>
  <si>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</si>
  <si>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</si>
  <si>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</si>
  <si>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</si>
  <si>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</si>
  <si>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</si>
  <si>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</si>
  <si>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</si>
  <si>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</si>
  <si>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</si>
  <si>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</si>
  <si>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</si>
  <si>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</si>
  <si>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</si>
  <si>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</si>
  <si>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</si>
  <si>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</si>
  <si>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</si>
  <si>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</si>
  <si>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</si>
  <si>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</si>
  <si>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</si>
  <si>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</si>
  <si>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</si>
  <si>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</si>
  <si>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</si>
  <si>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</si>
  <si>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</si>
  <si>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</si>
  <si>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</si>
  <si>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</si>
  <si>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</si>
  <si>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</si>
  <si>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</si>
  <si>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</si>
  <si>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</si>
  <si>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</si>
  <si>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</si>
  <si>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</si>
  <si>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</si>
  <si>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</si>
  <si>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</si>
  <si>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</si>
  <si>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</si>
  <si>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</si>
  <si>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</si>
  <si>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</si>
  <si>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</si>
  <si>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</si>
  <si>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</si>
  <si>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</si>
  <si>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</si>
  <si>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</si>
  <si>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</si>
  <si>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</si>
  <si>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</si>
  <si>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</si>
  <si>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</si>
  <si>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</si>
  <si>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</si>
  <si>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</si>
  <si>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</si>
  <si>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</si>
  <si>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</si>
  <si>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E6010222075100</t>
  </si>
  <si>
    <t>E6010222075800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</si>
  <si>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</si>
  <si>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</si>
  <si>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</si>
  <si>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</si>
  <si>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E6010224575100</t>
  </si>
  <si>
    <t>E6010225075100</t>
  </si>
  <si>
    <t>E6010226075100</t>
  </si>
  <si>
    <t>E6010227575100</t>
  </si>
  <si>
    <t>E6010228575100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</si>
  <si>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</si>
  <si>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</si>
  <si>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</si>
  <si>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</si>
  <si>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</si>
  <si>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</si>
  <si>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</si>
  <si>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</si>
  <si>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</si>
  <si>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</si>
  <si>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</si>
  <si>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</si>
  <si>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</si>
  <si>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</si>
  <si>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</si>
  <si>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</si>
  <si>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</si>
  <si>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</si>
  <si>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</si>
  <si>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</si>
  <si>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</si>
  <si>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</si>
  <si>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</si>
  <si>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</si>
  <si>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</si>
  <si>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</si>
  <si>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</si>
  <si>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</si>
  <si>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</si>
  <si>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</si>
  <si>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</si>
  <si>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</si>
  <si>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</si>
  <si>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</si>
  <si>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</si>
  <si>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</si>
  <si>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</si>
  <si>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</si>
  <si>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</si>
  <si>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</si>
  <si>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</si>
  <si>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</si>
  <si>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</si>
  <si>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</si>
  <si>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</si>
  <si>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</si>
  <si>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</si>
  <si>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</si>
  <si>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</si>
  <si>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</si>
  <si>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</si>
  <si>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</si>
  <si>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</si>
  <si>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</si>
  <si>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</si>
  <si>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</si>
  <si>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</si>
  <si>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</si>
  <si>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</si>
  <si>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</si>
  <si>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</si>
  <si>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</si>
  <si>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</si>
  <si>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</si>
  <si>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</si>
  <si>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</si>
  <si>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</si>
  <si>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</si>
  <si>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</si>
  <si>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</si>
  <si>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</si>
  <si>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</si>
  <si>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</si>
  <si>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</si>
  <si>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E-10306</t>
  </si>
  <si>
    <t>COMIS. Y GASTOS POR SERV. FINANCIEROS Y COMERCIAL.</t>
  </si>
  <si>
    <t>SERVICIOS DE INGENIERIA Y ARQUITECTURA</t>
  </si>
  <si>
    <t>SERVICIOS INFORMATICOS</t>
  </si>
  <si>
    <t>UTILES, MATERIALES Y SUMINISTROS DIVERSOS</t>
  </si>
  <si>
    <t>E-50106</t>
  </si>
  <si>
    <t>EQUIPO SANITARIO, DE LABORATORIO E INVESTIGACION</t>
  </si>
  <si>
    <t>E-50201</t>
  </si>
  <si>
    <t>EDIFICIOS</t>
  </si>
  <si>
    <t>FUNDACION PARQUE METROPOLITANO LA LIBERTAD. (PARA GASTOS DE OPERACION Y DE MANTENIMIENTO DEL PARQUE METROPOLITANO LA LIBERTAD, SEGUN LEY NO</t>
  </si>
  <si>
    <t>E-7</t>
  </si>
  <si>
    <t>TRANSFERENCIAS DE CAPITAL</t>
  </si>
  <si>
    <t>TRANSF. CAPITAL</t>
  </si>
  <si>
    <t>FUENTE FINANCIAMIENTO</t>
  </si>
  <si>
    <t>001</t>
  </si>
  <si>
    <t>280</t>
  </si>
  <si>
    <t>21374900</t>
  </si>
  <si>
    <t/>
  </si>
  <si>
    <t>21375100</t>
  </si>
  <si>
    <t>21375300</t>
  </si>
  <si>
    <t>21375500</t>
  </si>
  <si>
    <t>21375800</t>
  </si>
  <si>
    <t xml:space="preserve">                               -   </t>
  </si>
  <si>
    <t xml:space="preserve">                         -   </t>
  </si>
  <si>
    <t xml:space="preserve">                           -   </t>
  </si>
  <si>
    <t>CCSS CONTRIBUCION PATRONAL SEGURO SALUD (CONTRIBUCION PATRONAL SEGURO DE SALUD, SEGUN LEY NO. 17 DEL 22 DE OCTUBRE DE 1943, LEY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</si>
  <si>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</si>
  <si>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</si>
  <si>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</si>
  <si>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E-50102</t>
  </si>
  <si>
    <t>EQUIPO DE TRANSPORTE</t>
  </si>
  <si>
    <t>CENTRO COSTARRICENSE DE PRODUCCION CINEMATOGRAFICA. (PARA GASTOS DE OPERACION SEGUN LEY NO. 6158 DEL 25/11/1977 Y SEGUN LOS ARTICULOS</t>
  </si>
  <si>
    <t>CONSEJO NACIONAL DE LA POLITICA PUBLICA DE LA PERSONA JOVEN. (PARA GASTOS DE OPERACION SEGUN LEY NO. 8261 DEL 02/05/2002 Y SEGUN LOS ARTICULOS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</si>
  <si>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</si>
  <si>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</si>
  <si>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SISTEMA NACIONAL DE RADIO Y TELEVISION SOCIEDAD ANONIMA (SINART S.A.). (PARA GASTOS DE OPERACION SEGUN LEY NO. 8346 DEL 12/02/2003 Y SEGUN LOS</t>
  </si>
  <si>
    <t>FUNDACION AYUDENOS PARA AYUDAR. (PARA GASTOS DE OPERACION DEL MUSEO DE LOS NIÑOS, SEGUN LEY Nº 7972 DEL 22/12/1999 Y SEGUN</t>
  </si>
  <si>
    <t>PROGRAMA DE LAS NACIONES UNIDAS PARA EL DESARROLLO (PNUD) (PARA LA V ETAPA DEL PROYECTO SISTEMA DE REGISTROS ADMINISTRATIVOS DE GESTION</t>
  </si>
  <si>
    <t>MUSEO NACIONAL DE COSTA RICA. (PARA GASTOS DE OPERACION SEGUN LEY NO. 7429 DEL 14/09/1994 Y EL DECRETO NO. 11496 DEL 14/05/1980</t>
  </si>
  <si>
    <t>MUSEO DE ARTE COSTARRICENSE. (PARA GASTOS DE OPERACION SEGUN LEY NO. 6091 DEL 07/10/1977 Y SEGUN LOS ARTICULOS NO. 22, 23 Y 24</t>
  </si>
  <si>
    <t>JUNTA ADMINISTRATIVA DEL ARCHIVO NACIONAL. (PARA GASTOS DE OPERACION SEGUN LEY NO. 5574 DEL 17/09/1974 Y LEY NO. 7202 DEL 24/10/1990 Y SEGUN</t>
  </si>
  <si>
    <t>JUNTA ADMINISTRATIVA DEL ARCHIVO NACIONAL. (SEGUN LOS ARTICULOS NO. 22, 23 Y 24 DEL TITULO IV DE LA LEY NO. 9635 “LEY FORTALECIMIENTO DE LAS</t>
  </si>
  <si>
    <t>MUSEO HISTORICO CULTURAL JUAN SANTAMARIA. (PARA GASTOS DE OPERACION SEGUN LEY NO. 6572 DEL 23/04/1981 Y SEGUN LOS ARTICULOS NO. 22, 23 Y 24</t>
  </si>
  <si>
    <t>MUSEO DR. RAFAEL ANGEL CALDERON GUARDIA. (PARA GASTOS DE OPERACION SEGUN LEY NO. 7606 DEL 24/05/1996 Y SEGUN LOS ARTICULOS NO. 22, 23 Y 24</t>
  </si>
  <si>
    <t>MUSEO DE ARTE Y DISEÑO CONTEMPORANEO. (PARA GASTOS DE OPERACION SEGUN LEY NO. 7758 DEL 19/03/1998 Y SEGUN LOS ARTICULOS NO. 22, 23 Y 24</t>
  </si>
  <si>
    <t>CENTRO CULTURAL E HISTORICO JOSE FIGUERES FERRER. (PARA GASTOS DE OPERACION SEGUN LEY NO. 7672 DEL 29/04/1997 Y SEGUN LOS ARTICULOS NO. 22, 23 Y 24</t>
  </si>
  <si>
    <t>ASOCIACION ACADEMIA COSTARRICENSE DE CIENCIAS GENEALOGICAS. (PARA GASTOS DE OPERACION, SEGUN DECRETO EJECUTIVO NO. 8543-G DEL 03/05/78 Y SEGUN</t>
  </si>
  <si>
    <t>ACADEMIA DE GEOGRAFIA E HISTORIA. (PARA GASTOS DE OPERACION, SEGUN DECRETO EJECUTIVO N°32556-C DEL 08/06/2005 Y SEGUN LOS</t>
  </si>
  <si>
    <t>TEMPORALIDADES DE LA ARQUIDIOCESIS DE SAN JOSE. (PARA EL ARCHIVO HISTORICO ARQUIDIOCESANO, SEGUN LEY NO. 6475 DEL 25/09/1980 Y SEGUN LOS ARTICULOS</t>
  </si>
  <si>
    <t>E-701</t>
  </si>
  <si>
    <t>TRANSFERENCIAS DE CAPITAL AL SECTOR PUBLICO</t>
  </si>
  <si>
    <t>E7010240075100</t>
  </si>
  <si>
    <t>MUSEO NACIONAL DE COSTA RICA (PARA RESTAURACION Y ADECUACION DE LA SALA ESTE CUARTEL BELLAVISTA SEGUN LEY NO.7429 DEL</t>
  </si>
  <si>
    <t>CENTRO NACIONAL DE LA MUSICA. (PARA GASTOS DE OPERACION SEGUN LEY NO. 8347 DEL 19/02/2003 Y SEGUN LOS ARTICULOS NO. 22, 23 Y 24</t>
  </si>
  <si>
    <t>TEATRO NACIONAL (JUNTA ADMINISTRATIVA TEATRO NACIONAL). (PARA GASTOS DE OPERACION SEGUN LEY NO 8290 DEL 23/07/2002 Y SEGUN LOS ARTICULOS NO. 22,</t>
  </si>
  <si>
    <t>SISTEMA NACIONAL DE EDUCACION MUSICAL (SINEM). (PARA GASTOS DE OPERACION, SEGUN LEY NO. 8894 DEL 10/11/2010 Y SEGUN LOS ARTICULOS NO. 22, 23 Y</t>
  </si>
  <si>
    <t>MCJD</t>
  </si>
  <si>
    <t xml:space="preserve">                                     -   </t>
  </si>
  <si>
    <t>LIQUIDACION AL 30 ABRIL 2020</t>
  </si>
  <si>
    <t>LIQUIDACION AL 30 DE ABRIL 2020</t>
  </si>
  <si>
    <t xml:space="preserve">LIQUIDACION AL 30 DE ABRIL 2020 </t>
  </si>
  <si>
    <t xml:space="preserve">                       -   </t>
  </si>
  <si>
    <t xml:space="preserve">   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</si>
</sst>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p_t_a_-;\-* #,##0.00\ _p_t_a_-;_-* &quot;-&quot;??\ _p_t_a_-;_-@_-"/>
    <numFmt numFmtId="165" formatCode="#,##0.00;[Red]#,##0.00"/>
  </numFmts>
  <fonts count="51" x14ac:knownFonts="1">
    <font>
      <sz val="10"/>
      <name val="Arial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  <font>
      <sz val="10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5" applyNumberFormat="0" applyAlignment="0" applyProtection="0"/>
    <xf numFmtId="0" fontId="23" fillId="21" borderId="6" applyNumberFormat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7" fillId="28" borderId="5" applyNumberFormat="0" applyAlignment="0" applyProtection="0"/>
    <xf numFmtId="0" fontId="28" fillId="29" borderId="0" applyNumberFormat="0" applyBorder="0" applyAlignment="0" applyProtection="0"/>
    <xf numFmtId="164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30" borderId="0" applyNumberFormat="0" applyBorder="0" applyAlignment="0" applyProtection="0"/>
    <xf numFmtId="0" fontId="20" fillId="0" borderId="0"/>
    <xf numFmtId="0" fontId="20" fillId="0" borderId="0"/>
    <xf numFmtId="0" fontId="4" fillId="31" borderId="9" applyNumberFormat="0" applyFont="0" applyAlignment="0" applyProtection="0"/>
    <xf numFmtId="0" fontId="8" fillId="31" borderId="9" applyNumberFormat="0" applyFont="0" applyAlignment="0" applyProtection="0"/>
    <xf numFmtId="0" fontId="11" fillId="31" borderId="9" applyNumberFormat="0" applyFont="0" applyAlignment="0" applyProtection="0"/>
    <xf numFmtId="0" fontId="20" fillId="31" borderId="9" applyNumberFormat="0" applyFont="0" applyAlignment="0" applyProtection="0"/>
    <xf numFmtId="9" fontId="3" fillId="0" borderId="0" applyFont="0" applyFill="0" applyBorder="0" applyAlignment="0" applyProtection="0"/>
    <xf numFmtId="0" fontId="30" fillId="20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26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</cellStyleXfs>
  <cellXfs count="241">
    <xf numFmtId="0" fontId="0" fillId="0" borderId="0" xfId="0"/>
    <xf numFmtId="4" fontId="9" fillId="0" borderId="0" xfId="0" applyNumberFormat="1" applyFont="1"/>
    <xf numFmtId="0" fontId="9" fillId="0" borderId="0" xfId="0" applyFont="1"/>
    <xf numFmtId="4" fontId="10" fillId="0" borderId="0" xfId="0" applyNumberFormat="1" applyFont="1"/>
    <xf numFmtId="0" fontId="10" fillId="0" borderId="0" xfId="0" applyFont="1"/>
    <xf numFmtId="4" fontId="5" fillId="0" borderId="0" xfId="0" applyNumberFormat="1" applyFont="1"/>
    <xf numFmtId="4" fontId="5" fillId="0" borderId="0" xfId="0" applyNumberFormat="1" applyFont="1" applyAlignment="1"/>
    <xf numFmtId="4" fontId="5" fillId="0" borderId="0" xfId="0" applyNumberFormat="1" applyFont="1" applyAlignment="1">
      <alignment horizontal="center"/>
    </xf>
    <xf numFmtId="4" fontId="7" fillId="0" borderId="0" xfId="0" applyNumberFormat="1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/>
    </xf>
    <xf numFmtId="0" fontId="6" fillId="32" borderId="14" xfId="35" applyFont="1" applyFill="1" applyBorder="1" applyAlignment="1">
      <alignment horizontal="center" vertical="center" wrapText="1"/>
    </xf>
    <xf numFmtId="4" fontId="6" fillId="32" borderId="14" xfId="35" applyNumberFormat="1" applyFont="1" applyFill="1" applyBorder="1" applyAlignment="1">
      <alignment horizontal="center" vertical="center" wrapText="1"/>
    </xf>
    <xf numFmtId="164" fontId="7" fillId="0" borderId="0" xfId="32" applyFont="1" applyAlignment="1">
      <alignment horizontal="left"/>
    </xf>
    <xf numFmtId="43" fontId="0" fillId="0" borderId="0" xfId="33" applyFont="1"/>
    <xf numFmtId="0" fontId="13" fillId="0" borderId="0" xfId="0" applyFont="1"/>
    <xf numFmtId="43" fontId="13" fillId="0" borderId="0" xfId="33" applyFont="1"/>
    <xf numFmtId="0" fontId="3" fillId="0" borderId="0" xfId="0" applyFont="1"/>
    <xf numFmtId="4" fontId="5" fillId="32" borderId="14" xfId="35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0" fontId="3" fillId="0" borderId="0" xfId="41" applyNumberFormat="1" applyFont="1"/>
    <xf numFmtId="10" fontId="13" fillId="0" borderId="0" xfId="41" applyNumberFormat="1" applyFont="1"/>
    <xf numFmtId="4" fontId="15" fillId="0" borderId="0" xfId="0" applyNumberFormat="1" applyFont="1"/>
    <xf numFmtId="10" fontId="3" fillId="0" borderId="0" xfId="41" applyNumberFormat="1" applyFont="1" applyBorder="1"/>
    <xf numFmtId="4" fontId="7" fillId="0" borderId="0" xfId="0" applyNumberFormat="1" applyFont="1" applyFill="1"/>
    <xf numFmtId="164" fontId="37" fillId="0" borderId="0" xfId="32" applyFont="1" applyFill="1"/>
    <xf numFmtId="43" fontId="13" fillId="0" borderId="0" xfId="33" applyFont="1" applyFill="1"/>
    <xf numFmtId="4" fontId="5" fillId="0" borderId="0" xfId="0" applyNumberFormat="1" applyFont="1" applyFill="1"/>
    <xf numFmtId="4" fontId="7" fillId="0" borderId="0" xfId="0" applyNumberFormat="1" applyFont="1" applyFill="1" applyAlignment="1">
      <alignment horizontal="right"/>
    </xf>
    <xf numFmtId="4" fontId="1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/>
    <xf numFmtId="0" fontId="15" fillId="0" borderId="0" xfId="0" applyFont="1"/>
    <xf numFmtId="4" fontId="15" fillId="0" borderId="0" xfId="0" applyNumberFormat="1" applyFont="1" applyFill="1"/>
    <xf numFmtId="164" fontId="15" fillId="0" borderId="0" xfId="32" applyFont="1" applyAlignment="1">
      <alignment horizontal="lef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Fill="1" applyAlignment="1">
      <alignment horizontal="right"/>
    </xf>
    <xf numFmtId="164" fontId="15" fillId="0" borderId="0" xfId="32" applyFont="1" applyFill="1"/>
    <xf numFmtId="10" fontId="10" fillId="0" borderId="0" xfId="41" applyNumberFormat="1" applyFont="1"/>
    <xf numFmtId="0" fontId="6" fillId="33" borderId="15" xfId="35" applyFont="1" applyFill="1" applyBorder="1" applyAlignment="1">
      <alignment horizontal="center" vertical="center" wrapText="1"/>
    </xf>
    <xf numFmtId="4" fontId="6" fillId="33" borderId="15" xfId="35" applyNumberFormat="1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43" fontId="3" fillId="0" borderId="0" xfId="33" applyFont="1"/>
    <xf numFmtId="10" fontId="15" fillId="0" borderId="0" xfId="41" applyNumberFormat="1" applyFont="1"/>
    <xf numFmtId="10" fontId="5" fillId="33" borderId="16" xfId="41" applyNumberFormat="1" applyFont="1" applyFill="1" applyBorder="1"/>
    <xf numFmtId="0" fontId="13" fillId="34" borderId="17" xfId="0" applyFont="1" applyFill="1" applyBorder="1" applyAlignment="1">
      <alignment horizontal="center" vertical="center" wrapText="1"/>
    </xf>
    <xf numFmtId="164" fontId="3" fillId="0" borderId="0" xfId="32" applyFont="1"/>
    <xf numFmtId="4" fontId="38" fillId="35" borderId="18" xfId="35" applyNumberFormat="1" applyFont="1" applyFill="1" applyBorder="1" applyAlignment="1">
      <alignment horizontal="center" vertical="center" wrapText="1"/>
    </xf>
    <xf numFmtId="4" fontId="39" fillId="35" borderId="19" xfId="0" applyNumberFormat="1" applyFont="1" applyFill="1" applyBorder="1" applyAlignment="1">
      <alignment horizontal="center" vertical="center" wrapText="1"/>
    </xf>
    <xf numFmtId="4" fontId="39" fillId="35" borderId="16" xfId="0" applyNumberFormat="1" applyFont="1" applyFill="1" applyBorder="1"/>
    <xf numFmtId="10" fontId="39" fillId="35" borderId="16" xfId="41" applyNumberFormat="1" applyFont="1" applyFill="1" applyBorder="1"/>
    <xf numFmtId="10" fontId="7" fillId="0" borderId="0" xfId="41" applyNumberFormat="1" applyFont="1"/>
    <xf numFmtId="4" fontId="13" fillId="0" borderId="0" xfId="0" applyNumberFormat="1" applyFont="1"/>
    <xf numFmtId="4" fontId="7" fillId="0" borderId="0" xfId="0" applyNumberFormat="1" applyFont="1" applyAlignment="1">
      <alignment horizontal="right"/>
    </xf>
    <xf numFmtId="4" fontId="5" fillId="33" borderId="16" xfId="0" applyNumberFormat="1" applyFont="1" applyFill="1" applyBorder="1"/>
    <xf numFmtId="4" fontId="38" fillId="35" borderId="1" xfId="0" applyNumberFormat="1" applyFont="1" applyFill="1" applyBorder="1" applyAlignment="1">
      <alignment horizontal="center" wrapText="1"/>
    </xf>
    <xf numFmtId="4" fontId="38" fillId="35" borderId="2" xfId="0" applyNumberFormat="1" applyFont="1" applyFill="1" applyBorder="1"/>
    <xf numFmtId="10" fontId="38" fillId="35" borderId="2" xfId="41" applyNumberFormat="1" applyFont="1" applyFill="1" applyBorder="1"/>
    <xf numFmtId="4" fontId="12" fillId="36" borderId="17" xfId="0" applyNumberFormat="1" applyFont="1" applyFill="1" applyBorder="1"/>
    <xf numFmtId="10" fontId="12" fillId="36" borderId="17" xfId="41" applyNumberFormat="1" applyFont="1" applyFill="1" applyBorder="1"/>
    <xf numFmtId="4" fontId="13" fillId="0" borderId="0" xfId="0" applyNumberFormat="1" applyFont="1" applyAlignment="1">
      <alignment horizontal="right"/>
    </xf>
    <xf numFmtId="4" fontId="12" fillId="36" borderId="2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5" fillId="33" borderId="1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Fill="1" applyAlignment="1">
      <alignment vertical="center" wrapText="1"/>
    </xf>
    <xf numFmtId="4" fontId="10" fillId="0" borderId="0" xfId="0" applyNumberFormat="1" applyFont="1" applyAlignment="1">
      <alignment wrapText="1"/>
    </xf>
    <xf numFmtId="43" fontId="0" fillId="0" borderId="0" xfId="33" applyFont="1" applyAlignment="1">
      <alignment wrapText="1"/>
    </xf>
    <xf numFmtId="4" fontId="7" fillId="0" borderId="0" xfId="0" applyNumberFormat="1" applyFont="1" applyAlignment="1">
      <alignment wrapText="1"/>
    </xf>
    <xf numFmtId="4" fontId="15" fillId="0" borderId="0" xfId="0" applyNumberFormat="1" applyFont="1" applyAlignment="1">
      <alignment horizontal="center"/>
    </xf>
    <xf numFmtId="4" fontId="40" fillId="0" borderId="0" xfId="0" applyNumberFormat="1" applyFont="1"/>
    <xf numFmtId="4" fontId="17" fillId="36" borderId="20" xfId="0" applyNumberFormat="1" applyFont="1" applyFill="1" applyBorder="1" applyAlignment="1">
      <alignment horizontal="center" vertical="center" wrapText="1"/>
    </xf>
    <xf numFmtId="4" fontId="17" fillId="36" borderId="17" xfId="0" applyNumberFormat="1" applyFont="1" applyFill="1" applyBorder="1"/>
    <xf numFmtId="10" fontId="17" fillId="36" borderId="17" xfId="41" applyNumberFormat="1" applyFont="1" applyFill="1" applyBorder="1"/>
    <xf numFmtId="4" fontId="41" fillId="35" borderId="1" xfId="0" applyNumberFormat="1" applyFont="1" applyFill="1" applyBorder="1" applyAlignment="1">
      <alignment horizontal="center" wrapText="1"/>
    </xf>
    <xf numFmtId="4" fontId="41" fillId="35" borderId="2" xfId="0" applyNumberFormat="1" applyFont="1" applyFill="1" applyBorder="1"/>
    <xf numFmtId="10" fontId="41" fillId="35" borderId="2" xfId="41" applyNumberFormat="1" applyFont="1" applyFill="1" applyBorder="1"/>
    <xf numFmtId="0" fontId="16" fillId="0" borderId="0" xfId="0" applyFont="1" applyFill="1" applyBorder="1"/>
    <xf numFmtId="0" fontId="0" fillId="0" borderId="0" xfId="0" applyFont="1" applyFill="1" applyBorder="1"/>
    <xf numFmtId="0" fontId="15" fillId="0" borderId="0" xfId="0" applyFont="1" applyFill="1" applyBorder="1"/>
    <xf numFmtId="4" fontId="14" fillId="37" borderId="3" xfId="35" applyNumberFormat="1" applyFont="1" applyFill="1" applyBorder="1" applyAlignment="1">
      <alignment horizontal="center" vertical="center" wrapText="1"/>
    </xf>
    <xf numFmtId="4" fontId="41" fillId="35" borderId="3" xfId="35" applyNumberFormat="1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/>
    <xf numFmtId="10" fontId="45" fillId="0" borderId="0" xfId="41" applyNumberFormat="1" applyFont="1"/>
    <xf numFmtId="43" fontId="45" fillId="0" borderId="0" xfId="33" applyFont="1"/>
    <xf numFmtId="4" fontId="46" fillId="0" borderId="0" xfId="0" applyNumberFormat="1" applyFont="1"/>
    <xf numFmtId="4" fontId="18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0" fontId="3" fillId="0" borderId="0" xfId="41" applyNumberFormat="1" applyFont="1" applyFill="1"/>
    <xf numFmtId="43" fontId="3" fillId="0" borderId="0" xfId="33" applyFont="1" applyFill="1"/>
    <xf numFmtId="4" fontId="16" fillId="0" borderId="0" xfId="0" applyNumberFormat="1" applyFont="1" applyFill="1"/>
    <xf numFmtId="0" fontId="3" fillId="0" borderId="0" xfId="0" applyFont="1" applyFill="1"/>
    <xf numFmtId="10" fontId="13" fillId="0" borderId="0" xfId="41" applyNumberFormat="1" applyFont="1" applyFill="1"/>
    <xf numFmtId="0" fontId="5" fillId="0" borderId="0" xfId="0" applyFont="1" applyFill="1"/>
    <xf numFmtId="0" fontId="7" fillId="0" borderId="0" xfId="0" applyFont="1" applyFill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17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/>
    <xf numFmtId="4" fontId="13" fillId="0" borderId="0" xfId="0" applyNumberFormat="1" applyFont="1" applyFill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6" fillId="33" borderId="15" xfId="35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6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10" fontId="3" fillId="0" borderId="0" xfId="41" applyNumberFormat="1" applyFont="1" applyFill="1" applyBorder="1"/>
    <xf numFmtId="4" fontId="13" fillId="0" borderId="0" xfId="0" applyNumberFormat="1" applyFont="1" applyAlignment="1">
      <alignment horizontal="center"/>
    </xf>
    <xf numFmtId="0" fontId="19" fillId="38" borderId="21" xfId="35" applyFont="1" applyFill="1" applyBorder="1" applyAlignment="1">
      <alignment horizontal="center" vertical="center" wrapText="1"/>
    </xf>
    <xf numFmtId="49" fontId="19" fillId="38" borderId="21" xfId="35" applyNumberFormat="1" applyFont="1" applyFill="1" applyBorder="1" applyAlignment="1">
      <alignment horizontal="center" vertical="center" wrapText="1"/>
    </xf>
    <xf numFmtId="4" fontId="13" fillId="38" borderId="21" xfId="35" applyNumberFormat="1" applyFont="1" applyFill="1" applyBorder="1" applyAlignment="1">
      <alignment horizontal="center" vertical="center" wrapText="1"/>
    </xf>
    <xf numFmtId="4" fontId="19" fillId="38" borderId="21" xfId="35" applyNumberFormat="1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4" fontId="47" fillId="35" borderId="18" xfId="3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" fontId="13" fillId="38" borderId="22" xfId="0" applyNumberFormat="1" applyFont="1" applyFill="1" applyBorder="1" applyAlignment="1">
      <alignment horizontal="center" vertical="center" wrapText="1"/>
    </xf>
    <xf numFmtId="164" fontId="3" fillId="0" borderId="0" xfId="32" applyFont="1" applyAlignment="1">
      <alignment horizontal="left"/>
    </xf>
    <xf numFmtId="4" fontId="13" fillId="38" borderId="21" xfId="0" applyNumberFormat="1" applyFont="1" applyFill="1" applyBorder="1"/>
    <xf numFmtId="10" fontId="13" fillId="38" borderId="21" xfId="41" applyNumberFormat="1" applyFont="1" applyFill="1" applyBorder="1"/>
    <xf numFmtId="164" fontId="13" fillId="0" borderId="0" xfId="32" applyFont="1" applyFill="1"/>
    <xf numFmtId="164" fontId="3" fillId="0" borderId="0" xfId="32" applyFont="1" applyFill="1"/>
    <xf numFmtId="4" fontId="47" fillId="35" borderId="22" xfId="0" applyNumberFormat="1" applyFont="1" applyFill="1" applyBorder="1" applyAlignment="1">
      <alignment horizontal="center" vertical="center" wrapText="1"/>
    </xf>
    <xf numFmtId="4" fontId="47" fillId="35" borderId="21" xfId="0" applyNumberFormat="1" applyFont="1" applyFill="1" applyBorder="1"/>
    <xf numFmtId="10" fontId="47" fillId="35" borderId="21" xfId="41" applyNumberFormat="1" applyFont="1" applyFill="1" applyBorder="1"/>
    <xf numFmtId="0" fontId="48" fillId="0" borderId="0" xfId="0" applyFont="1"/>
    <xf numFmtId="49" fontId="48" fillId="0" borderId="0" xfId="0" applyNumberFormat="1" applyFont="1" applyAlignment="1">
      <alignment horizontal="center"/>
    </xf>
    <xf numFmtId="4" fontId="48" fillId="0" borderId="0" xfId="0" applyNumberFormat="1" applyFont="1"/>
    <xf numFmtId="4" fontId="48" fillId="0" borderId="0" xfId="0" applyNumberFormat="1" applyFont="1" applyFill="1"/>
    <xf numFmtId="0" fontId="4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19" fillId="39" borderId="23" xfId="35" applyFont="1" applyFill="1" applyBorder="1" applyAlignment="1">
      <alignment horizontal="center" vertical="center" wrapText="1"/>
    </xf>
    <xf numFmtId="49" fontId="19" fillId="39" borderId="23" xfId="35" applyNumberFormat="1" applyFont="1" applyFill="1" applyBorder="1" applyAlignment="1">
      <alignment horizontal="center" vertical="center" wrapText="1"/>
    </xf>
    <xf numFmtId="4" fontId="13" fillId="39" borderId="23" xfId="35" applyNumberFormat="1" applyFont="1" applyFill="1" applyBorder="1" applyAlignment="1">
      <alignment horizontal="center" vertical="center" wrapText="1"/>
    </xf>
    <xf numFmtId="4" fontId="19" fillId="39" borderId="23" xfId="35" applyNumberFormat="1" applyFont="1" applyFill="1" applyBorder="1" applyAlignment="1">
      <alignment horizontal="center" vertical="center" wrapText="1"/>
    </xf>
    <xf numFmtId="4" fontId="13" fillId="40" borderId="22" xfId="0" applyNumberFormat="1" applyFont="1" applyFill="1" applyBorder="1" applyAlignment="1">
      <alignment horizontal="center" vertical="center" wrapText="1"/>
    </xf>
    <xf numFmtId="4" fontId="47" fillId="35" borderId="25" xfId="0" applyNumberFormat="1" applyFont="1" applyFill="1" applyBorder="1" applyAlignment="1">
      <alignment horizontal="center" vertical="center" wrapText="1"/>
    </xf>
    <xf numFmtId="4" fontId="47" fillId="35" borderId="24" xfId="0" applyNumberFormat="1" applyFont="1" applyFill="1" applyBorder="1"/>
    <xf numFmtId="164" fontId="47" fillId="35" borderId="24" xfId="32" applyFont="1" applyFill="1" applyBorder="1"/>
    <xf numFmtId="10" fontId="47" fillId="35" borderId="24" xfId="41" applyNumberFormat="1" applyFont="1" applyFill="1" applyBorder="1"/>
    <xf numFmtId="0" fontId="49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9" fillId="34" borderId="17" xfId="35" applyFont="1" applyFill="1" applyBorder="1" applyAlignment="1">
      <alignment horizontal="left" vertical="center" wrapText="1"/>
    </xf>
    <xf numFmtId="49" fontId="19" fillId="34" borderId="17" xfId="35" applyNumberFormat="1" applyFont="1" applyFill="1" applyBorder="1" applyAlignment="1">
      <alignment horizontal="center" vertical="center" wrapText="1"/>
    </xf>
    <xf numFmtId="0" fontId="19" fillId="34" borderId="17" xfId="35" applyFont="1" applyFill="1" applyBorder="1" applyAlignment="1">
      <alignment horizontal="center" vertical="center" wrapText="1"/>
    </xf>
    <xf numFmtId="4" fontId="19" fillId="34" borderId="17" xfId="35" applyNumberFormat="1" applyFont="1" applyFill="1" applyBorder="1" applyAlignment="1">
      <alignment horizontal="center" vertical="center" wrapText="1"/>
    </xf>
    <xf numFmtId="49" fontId="3" fillId="0" borderId="0" xfId="32" applyNumberFormat="1" applyFont="1" applyAlignment="1">
      <alignment horizontal="center"/>
    </xf>
    <xf numFmtId="4" fontId="13" fillId="36" borderId="20" xfId="0" applyNumberFormat="1" applyFont="1" applyFill="1" applyBorder="1" applyAlignment="1">
      <alignment horizontal="center" vertical="center" wrapText="1"/>
    </xf>
    <xf numFmtId="4" fontId="13" fillId="36" borderId="17" xfId="0" applyNumberFormat="1" applyFont="1" applyFill="1" applyBorder="1"/>
    <xf numFmtId="10" fontId="13" fillId="36" borderId="17" xfId="41" applyNumberFormat="1" applyFont="1" applyFill="1" applyBorder="1"/>
    <xf numFmtId="4" fontId="47" fillId="35" borderId="1" xfId="0" applyNumberFormat="1" applyFont="1" applyFill="1" applyBorder="1" applyAlignment="1">
      <alignment horizontal="center" wrapText="1"/>
    </xf>
    <xf numFmtId="4" fontId="47" fillId="35" borderId="2" xfId="0" applyNumberFormat="1" applyFont="1" applyFill="1" applyBorder="1"/>
    <xf numFmtId="10" fontId="47" fillId="35" borderId="2" xfId="41" applyNumberFormat="1" applyFont="1" applyFill="1" applyBorder="1"/>
    <xf numFmtId="4" fontId="3" fillId="0" borderId="0" xfId="41" applyNumberFormat="1" applyFont="1"/>
    <xf numFmtId="0" fontId="13" fillId="0" borderId="0" xfId="0" applyFont="1" applyAlignment="1">
      <alignment horizontal="center" vertical="center"/>
    </xf>
    <xf numFmtId="10" fontId="13" fillId="0" borderId="0" xfId="41" applyNumberFormat="1" applyFont="1" applyFill="1" applyAlignment="1">
      <alignment horizontal="center" vertical="center"/>
    </xf>
    <xf numFmtId="43" fontId="13" fillId="0" borderId="0" xfId="33" applyFont="1" applyFill="1" applyAlignment="1">
      <alignment horizontal="center" vertical="center"/>
    </xf>
    <xf numFmtId="164" fontId="0" fillId="0" borderId="0" xfId="32" applyFont="1" applyFill="1" applyBorder="1"/>
    <xf numFmtId="164" fontId="15" fillId="0" borderId="0" xfId="32" applyFont="1"/>
    <xf numFmtId="164" fontId="40" fillId="0" borderId="0" xfId="32" applyFont="1"/>
    <xf numFmtId="4" fontId="3" fillId="0" borderId="0" xfId="0" applyNumberFormat="1" applyFont="1" applyFill="1" applyAlignment="1">
      <alignment horizontal="left"/>
    </xf>
    <xf numFmtId="10" fontId="13" fillId="0" borderId="0" xfId="41" applyNumberFormat="1" applyFont="1" applyFill="1" applyAlignment="1">
      <alignment horizontal="center"/>
    </xf>
    <xf numFmtId="10" fontId="3" fillId="0" borderId="0" xfId="41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164" fontId="13" fillId="0" borderId="0" xfId="32" applyFont="1"/>
    <xf numFmtId="164" fontId="19" fillId="34" borderId="17" xfId="32" applyFont="1" applyFill="1" applyBorder="1" applyAlignment="1">
      <alignment horizontal="center" vertical="center" wrapText="1"/>
    </xf>
    <xf numFmtId="164" fontId="13" fillId="0" borderId="0" xfId="32" applyFont="1" applyAlignment="1">
      <alignment horizontal="right"/>
    </xf>
    <xf numFmtId="164" fontId="13" fillId="0" borderId="0" xfId="32" applyFont="1" applyFill="1" applyAlignment="1">
      <alignment horizontal="right"/>
    </xf>
    <xf numFmtId="164" fontId="3" fillId="0" borderId="0" xfId="32" applyFont="1" applyFill="1" applyAlignment="1">
      <alignment horizontal="right"/>
    </xf>
    <xf numFmtId="164" fontId="3" fillId="0" borderId="0" xfId="32" applyFont="1" applyAlignment="1">
      <alignment horizontal="right"/>
    </xf>
    <xf numFmtId="164" fontId="13" fillId="0" borderId="0" xfId="32" applyFont="1" applyFill="1" applyAlignment="1">
      <alignment horizontal="center"/>
    </xf>
    <xf numFmtId="164" fontId="3" fillId="0" borderId="0" xfId="32" applyFont="1" applyFill="1" applyAlignment="1">
      <alignment horizontal="center"/>
    </xf>
    <xf numFmtId="164" fontId="3" fillId="0" borderId="0" xfId="32" applyFont="1" applyAlignment="1">
      <alignment horizontal="center"/>
    </xf>
    <xf numFmtId="0" fontId="10" fillId="0" borderId="0" xfId="0" applyFont="1" applyFill="1"/>
    <xf numFmtId="49" fontId="10" fillId="0" borderId="0" xfId="0" applyNumberFormat="1" applyFont="1" applyFill="1" applyAlignment="1">
      <alignment horizontal="center"/>
    </xf>
    <xf numFmtId="4" fontId="10" fillId="0" borderId="0" xfId="0" applyNumberFormat="1" applyFont="1" applyFill="1"/>
    <xf numFmtId="43" fontId="45" fillId="0" borderId="0" xfId="33" applyFont="1" applyFill="1"/>
    <xf numFmtId="49" fontId="7" fillId="0" borderId="0" xfId="0" applyNumberFormat="1" applyFont="1" applyFill="1" applyAlignment="1">
      <alignment horizontal="center"/>
    </xf>
    <xf numFmtId="0" fontId="42" fillId="37" borderId="30" xfId="0" applyFont="1" applyFill="1" applyBorder="1" applyAlignment="1">
      <alignment horizontal="center" vertical="center" wrapText="1"/>
    </xf>
    <xf numFmtId="164" fontId="42" fillId="37" borderId="30" xfId="32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2" fillId="0" borderId="0" xfId="0" applyNumberFormat="1" applyFont="1" applyFill="1"/>
    <xf numFmtId="0" fontId="2" fillId="0" borderId="0" xfId="0" applyFont="1" applyFill="1"/>
    <xf numFmtId="49" fontId="3" fillId="0" borderId="0" xfId="32" applyNumberFormat="1" applyFont="1" applyFill="1" applyAlignment="1">
      <alignment horizontal="center"/>
    </xf>
    <xf numFmtId="0" fontId="43" fillId="0" borderId="0" xfId="0" applyFont="1" applyFill="1"/>
    <xf numFmtId="0" fontId="45" fillId="0" borderId="0" xfId="0" applyFont="1" applyFill="1"/>
    <xf numFmtId="10" fontId="45" fillId="0" borderId="0" xfId="41" applyNumberFormat="1" applyFont="1" applyFill="1"/>
    <xf numFmtId="0" fontId="45" fillId="0" borderId="0" xfId="41" applyNumberFormat="1" applyFont="1" applyFill="1"/>
    <xf numFmtId="10" fontId="47" fillId="0" borderId="0" xfId="41" applyNumberFormat="1" applyFont="1" applyFill="1" applyAlignment="1">
      <alignment horizontal="center"/>
    </xf>
    <xf numFmtId="10" fontId="50" fillId="0" borderId="0" xfId="41" applyNumberFormat="1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164" fontId="2" fillId="0" borderId="0" xfId="32" applyFont="1" applyAlignment="1">
      <alignment horizontal="left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" fontId="41" fillId="35" borderId="4" xfId="0" applyNumberFormat="1" applyFont="1" applyFill="1" applyBorder="1" applyAlignment="1">
      <alignment horizontal="center" wrapText="1"/>
    </xf>
    <xf numFmtId="4" fontId="17" fillId="0" borderId="0" xfId="0" applyNumberFormat="1" applyFont="1" applyAlignment="1">
      <alignment horizontal="center"/>
    </xf>
    <xf numFmtId="4" fontId="47" fillId="35" borderId="4" xfId="0" applyNumberFormat="1" applyFont="1" applyFill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" fontId="13" fillId="36" borderId="26" xfId="0" applyNumberFormat="1" applyFont="1" applyFill="1" applyBorder="1" applyAlignment="1">
      <alignment horizontal="center" wrapText="1"/>
    </xf>
    <xf numFmtId="10" fontId="12" fillId="0" borderId="0" xfId="0" applyNumberFormat="1" applyFont="1" applyAlignment="1">
      <alignment horizontal="center"/>
    </xf>
    <xf numFmtId="4" fontId="12" fillId="36" borderId="26" xfId="0" applyNumberFormat="1" applyFont="1" applyFill="1" applyBorder="1" applyAlignment="1">
      <alignment horizontal="center" wrapText="1"/>
    </xf>
    <xf numFmtId="4" fontId="38" fillId="35" borderId="4" xfId="0" applyNumberFormat="1" applyFont="1" applyFill="1" applyBorder="1" applyAlignment="1">
      <alignment horizontal="center" wrapText="1"/>
    </xf>
    <xf numFmtId="4" fontId="12" fillId="0" borderId="0" xfId="0" applyNumberFormat="1" applyFont="1" applyAlignment="1">
      <alignment horizontal="center"/>
    </xf>
    <xf numFmtId="4" fontId="39" fillId="35" borderId="27" xfId="0" applyNumberFormat="1" applyFont="1" applyFill="1" applyBorder="1" applyAlignment="1">
      <alignment horizontal="center"/>
    </xf>
    <xf numFmtId="4" fontId="5" fillId="33" borderId="19" xfId="0" applyNumberFormat="1" applyFont="1" applyFill="1" applyBorder="1" applyAlignment="1">
      <alignment horizontal="center" vertical="center" wrapText="1"/>
    </xf>
    <xf numFmtId="4" fontId="13" fillId="38" borderId="28" xfId="0" applyNumberFormat="1" applyFont="1" applyFill="1" applyBorder="1" applyAlignment="1">
      <alignment horizontal="center"/>
    </xf>
    <xf numFmtId="4" fontId="47" fillId="35" borderId="28" xfId="0" applyNumberFormat="1" applyFont="1" applyFill="1" applyBorder="1" applyAlignment="1">
      <alignment horizontal="center"/>
    </xf>
    <xf numFmtId="4" fontId="13" fillId="0" borderId="0" xfId="0" applyNumberFormat="1" applyFont="1" applyFill="1" applyAlignment="1">
      <alignment horizontal="center"/>
    </xf>
    <xf numFmtId="49" fontId="13" fillId="0" borderId="0" xfId="0" applyNumberFormat="1" applyFont="1" applyAlignment="1">
      <alignment horizontal="center"/>
    </xf>
    <xf numFmtId="4" fontId="13" fillId="40" borderId="28" xfId="0" applyNumberFormat="1" applyFont="1" applyFill="1" applyBorder="1" applyAlignment="1">
      <alignment horizontal="center"/>
    </xf>
    <xf numFmtId="4" fontId="47" fillId="35" borderId="29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4" fontId="13" fillId="40" borderId="24" xfId="0" applyNumberFormat="1" applyFont="1" applyFill="1" applyBorder="1" applyAlignment="1">
      <alignment vertical="center"/>
    </xf>
    <xf numFmtId="164" fontId="13" fillId="40" borderId="24" xfId="32" applyFont="1" applyFill="1" applyBorder="1" applyAlignment="1">
      <alignment vertical="center"/>
    </xf>
    <xf numFmtId="10" fontId="13" fillId="40" borderId="24" xfId="41" applyNumberFormat="1" applyFont="1" applyFill="1" applyBorder="1" applyAlignment="1">
      <alignment vertic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0.27253622596821742</c:v>
                </c:pt>
                <c:pt idx="1">
                  <c:v>0.22978061958841181</c:v>
                </c:pt>
                <c:pt idx="2">
                  <c:v>0.18310046403552471</c:v>
                </c:pt>
                <c:pt idx="3">
                  <c:v>0.25968196502096941</c:v>
                </c:pt>
                <c:pt idx="4">
                  <c:v>0.31042855803645569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26928704"/>
        <c:axId val="308620544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85-4886-97A4-A99239A024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85-4886-97A4-A99239A024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85-4886-97A4-A99239A024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85-4886-97A4-A99239A024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85-4886-97A4-A99239A024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85-4886-97A4-A99239A0248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28704"/>
        <c:axId val="308620544"/>
      </c:lineChart>
      <c:catAx>
        <c:axId val="22692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308620544"/>
        <c:crosses val="autoZero"/>
        <c:auto val="1"/>
        <c:lblAlgn val="ctr"/>
        <c:lblOffset val="100"/>
        <c:noMultiLvlLbl val="0"/>
      </c:catAx>
      <c:valAx>
        <c:axId val="3086205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2692870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0.28913407978447792</c:v>
                </c:pt>
                <c:pt idx="1">
                  <c:v>0.11659640844698708</c:v>
                </c:pt>
                <c:pt idx="2">
                  <c:v>3.7136836153301891E-2</c:v>
                </c:pt>
                <c:pt idx="3">
                  <c:v>2.9419055599207902E-2</c:v>
                </c:pt>
                <c:pt idx="4">
                  <c:v>0.34745648271287932</c:v>
                </c:pt>
                <c:pt idx="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32462016"/>
        <c:axId val="232462576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3B9-4A3C-B664-060EDE9A435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3B9-4A3C-B664-060EDE9A435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0.33333333333333331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2016"/>
        <c:axId val="232462576"/>
      </c:lineChart>
      <c:catAx>
        <c:axId val="2324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32462576"/>
        <c:crosses val="autoZero"/>
        <c:auto val="1"/>
        <c:lblAlgn val="ctr"/>
        <c:lblOffset val="100"/>
        <c:noMultiLvlLbl val="0"/>
      </c:catAx>
      <c:valAx>
        <c:axId val="2324625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324620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3C4-4452-843C-790EE684A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'751'!$D$162:$D$166</c:f>
              <c:numCache>
                <c:formatCode>0.00%</c:formatCode>
                <c:ptCount val="5"/>
                <c:pt idx="0">
                  <c:v>0.30661951466339449</c:v>
                </c:pt>
                <c:pt idx="1">
                  <c:v>0.14427713306462819</c:v>
                </c:pt>
                <c:pt idx="2">
                  <c:v>8.5726631158455399E-2</c:v>
                </c:pt>
                <c:pt idx="3">
                  <c:v>0</c:v>
                </c:pt>
                <c:pt idx="4">
                  <c:v>0.25803613150175131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30742832"/>
        <c:axId val="230743392"/>
      </c:barChart>
      <c:lineChart>
        <c:grouping val="standard"/>
        <c:varyColors val="0"/>
        <c:ser>
          <c:idx val="1"/>
          <c:order val="1"/>
          <c:tx>
            <c:strRef>
              <c:f>'751'!$E$161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3C4-4452-843C-790EE684A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3C4-4452-843C-790EE684A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'751'!$E$162:$E$166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742832"/>
        <c:axId val="230743392"/>
      </c:lineChart>
      <c:catAx>
        <c:axId val="23074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30743392"/>
        <c:crosses val="autoZero"/>
        <c:auto val="1"/>
        <c:lblAlgn val="ctr"/>
        <c:lblOffset val="100"/>
        <c:noMultiLvlLbl val="0"/>
      </c:catAx>
      <c:valAx>
        <c:axId val="230743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3074283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A0-44A0-8722-4682A75904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0.29115664840773969</c:v>
                </c:pt>
                <c:pt idx="1">
                  <c:v>6.5131421231584705E-2</c:v>
                </c:pt>
                <c:pt idx="2">
                  <c:v>9.3125727272727263E-2</c:v>
                </c:pt>
                <c:pt idx="3">
                  <c:v>0</c:v>
                </c:pt>
                <c:pt idx="4">
                  <c:v>0.13344384117621197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31682560"/>
        <c:axId val="228539360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A0-44A0-8722-4682A759040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A0-44A0-8722-4682A759040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A0-44A0-8722-4682A759040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A0-44A0-8722-4682A759040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7A0-44A0-8722-4682A75904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7A0-44A0-8722-4682A75904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82560"/>
        <c:axId val="228539360"/>
      </c:lineChart>
      <c:catAx>
        <c:axId val="23168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28539360"/>
        <c:crosses val="autoZero"/>
        <c:auto val="1"/>
        <c:lblAlgn val="ctr"/>
        <c:lblOffset val="100"/>
        <c:noMultiLvlLbl val="0"/>
      </c:catAx>
      <c:valAx>
        <c:axId val="2285393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3168256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0.29336939578767546</c:v>
                </c:pt>
                <c:pt idx="1">
                  <c:v>0.14475271916168791</c:v>
                </c:pt>
                <c:pt idx="2">
                  <c:v>7.206581405563689E-2</c:v>
                </c:pt>
                <c:pt idx="3">
                  <c:v>2.3832590372293148E-2</c:v>
                </c:pt>
                <c:pt idx="4">
                  <c:v>0.26831099417164778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315877744"/>
        <c:axId val="315878304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85-4810-9CB9-51C7534B673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B85-4810-9CB9-51C7534B673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85-4810-9CB9-51C7534B673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B85-4810-9CB9-51C7534B673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B85-4810-9CB9-51C7534B673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B85-4810-9CB9-51C7534B673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77744"/>
        <c:axId val="315878304"/>
      </c:lineChart>
      <c:catAx>
        <c:axId val="31587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315878304"/>
        <c:crosses val="autoZero"/>
        <c:auto val="1"/>
        <c:lblAlgn val="ctr"/>
        <c:lblOffset val="100"/>
        <c:noMultiLvlLbl val="0"/>
      </c:catAx>
      <c:valAx>
        <c:axId val="3158783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31587774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8B-43B9-8E22-CE54324634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0.28807568704047193</c:v>
                </c:pt>
                <c:pt idx="1">
                  <c:v>9.1268189247606782E-2</c:v>
                </c:pt>
                <c:pt idx="2">
                  <c:v>3.6509895376060871E-3</c:v>
                </c:pt>
                <c:pt idx="3">
                  <c:v>0</c:v>
                </c:pt>
                <c:pt idx="4">
                  <c:v>0.32903304725864169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316247408"/>
        <c:axId val="316247968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8B-43B9-8E22-CE54324634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8B-43B9-8E22-CE54324634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8B-43B9-8E22-CE54324634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28B-43B9-8E22-CE54324634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28B-43B9-8E22-CE54324634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28B-43B9-8E22-CE54324634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47408"/>
        <c:axId val="316247968"/>
      </c:lineChart>
      <c:catAx>
        <c:axId val="31624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316247968"/>
        <c:crosses val="autoZero"/>
        <c:auto val="1"/>
        <c:lblAlgn val="ctr"/>
        <c:lblOffset val="100"/>
        <c:noMultiLvlLbl val="0"/>
      </c:catAx>
      <c:valAx>
        <c:axId val="3162479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31624740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 AL 30 DE  ABRIL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ABRIL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ABRIL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DE ABRIL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ABRIL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ABRIL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3" customWidth="1"/>
    <col min="8" max="8" width="20.140625" style="173" customWidth="1"/>
    <col min="9" max="9" width="19.85546875" style="173" customWidth="1"/>
    <col min="10" max="10" width="21.85546875" style="40" customWidth="1"/>
    <col min="11" max="11" width="20.85546875" style="173" customWidth="1"/>
    <col min="12" max="12" width="20.5703125" style="173" customWidth="1"/>
    <col min="13" max="13" width="22.85546875" style="173" customWidth="1"/>
    <col min="14" max="14" width="18" style="179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72"/>
      <c r="Q1" s="72"/>
    </row>
    <row r="2" spans="1:17" s="31" customFormat="1" ht="15.75" x14ac:dyDescent="0.25">
      <c r="B2" s="220" t="s">
        <v>1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72"/>
      <c r="Q2" s="72"/>
    </row>
    <row r="3" spans="1:17" s="31" customFormat="1" ht="15.75" x14ac:dyDescent="0.25">
      <c r="B3" s="220" t="s">
        <v>50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72"/>
      <c r="Q3" s="72"/>
    </row>
    <row r="4" spans="1:17" s="32" customFormat="1" ht="15.75" x14ac:dyDescent="0.25">
      <c r="B4" s="220" t="s">
        <v>441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35"/>
      <c r="Q4" s="35"/>
    </row>
    <row r="5" spans="1:17" s="80" customFormat="1" ht="15.75" x14ac:dyDescent="0.25">
      <c r="B5" s="81"/>
      <c r="C5" s="81"/>
      <c r="D5" s="81"/>
      <c r="E5" s="81"/>
      <c r="F5" s="81"/>
      <c r="G5" s="172"/>
      <c r="H5" s="172"/>
      <c r="I5" s="172"/>
      <c r="J5" s="172"/>
      <c r="K5" s="172"/>
      <c r="L5" s="172"/>
      <c r="M5" s="172"/>
      <c r="N5" s="91"/>
      <c r="O5" s="82"/>
      <c r="P5" s="82"/>
      <c r="Q5" s="82"/>
    </row>
    <row r="6" spans="1:17" s="33" customFormat="1" ht="47.25" x14ac:dyDescent="0.2">
      <c r="A6" s="17"/>
      <c r="B6" s="194" t="s">
        <v>41</v>
      </c>
      <c r="C6" s="194" t="s">
        <v>40</v>
      </c>
      <c r="D6" s="194" t="s">
        <v>13</v>
      </c>
      <c r="E6" s="194" t="s">
        <v>14</v>
      </c>
      <c r="F6" s="194" t="s">
        <v>15</v>
      </c>
      <c r="G6" s="195" t="s">
        <v>16</v>
      </c>
      <c r="H6" s="195" t="s">
        <v>17</v>
      </c>
      <c r="I6" s="195" t="s">
        <v>18</v>
      </c>
      <c r="J6" s="195" t="s">
        <v>19</v>
      </c>
      <c r="K6" s="195" t="s">
        <v>20</v>
      </c>
      <c r="L6" s="195" t="s">
        <v>42</v>
      </c>
      <c r="M6" s="195" t="s">
        <v>43</v>
      </c>
      <c r="N6" s="83" t="s">
        <v>34</v>
      </c>
      <c r="O6" s="84" t="s">
        <v>30</v>
      </c>
      <c r="P6" s="84" t="s">
        <v>28</v>
      </c>
      <c r="Q6" s="84" t="s">
        <v>29</v>
      </c>
    </row>
    <row r="7" spans="1:17" s="33" customFormat="1" ht="15" x14ac:dyDescent="0.2">
      <c r="A7" s="169"/>
      <c r="B7" s="211">
        <v>213</v>
      </c>
      <c r="C7" s="211" t="s">
        <v>438</v>
      </c>
      <c r="D7" s="196">
        <v>46925000000</v>
      </c>
      <c r="E7" s="196">
        <v>45094730376</v>
      </c>
      <c r="F7" s="196">
        <v>28801909242.779999</v>
      </c>
      <c r="G7" s="196">
        <v>323189274.62</v>
      </c>
      <c r="H7" s="196">
        <v>7697456340.6599998</v>
      </c>
      <c r="I7" s="196">
        <v>36024755.299999997</v>
      </c>
      <c r="J7" s="196">
        <v>12101754857.65</v>
      </c>
      <c r="K7" s="196">
        <v>12012886236.6</v>
      </c>
      <c r="L7" s="196">
        <v>24936305147.77</v>
      </c>
      <c r="M7" s="196">
        <v>8643484014.5499992</v>
      </c>
      <c r="N7" s="170">
        <f>+J7/E7</f>
        <v>0.26836294965610241</v>
      </c>
      <c r="O7" s="171">
        <f>+O48+O103+O132+O147</f>
        <v>8046503935</v>
      </c>
      <c r="P7" s="171" t="e">
        <f>+P48+P103+P132+P147</f>
        <v>#VALUE!</v>
      </c>
      <c r="Q7" s="170" t="e">
        <f>+P7/O7</f>
        <v>#VALUE!</v>
      </c>
    </row>
    <row r="8" spans="1:17" s="92" customFormat="1" ht="12.75" x14ac:dyDescent="0.2">
      <c r="B8" s="216" t="s">
        <v>54</v>
      </c>
      <c r="C8" s="216" t="s">
        <v>22</v>
      </c>
      <c r="D8" s="217">
        <v>12260759958</v>
      </c>
      <c r="E8" s="217">
        <v>11547638726</v>
      </c>
      <c r="F8" s="217">
        <v>11269818129</v>
      </c>
      <c r="G8" s="218" t="s">
        <v>443</v>
      </c>
      <c r="H8" s="217">
        <v>1128794620</v>
      </c>
      <c r="I8" s="218" t="s">
        <v>404</v>
      </c>
      <c r="J8" s="217">
        <v>3361844005.1500001</v>
      </c>
      <c r="K8" s="217">
        <v>3361844005.1500001</v>
      </c>
      <c r="L8" s="217">
        <v>7057000100.8500004</v>
      </c>
      <c r="M8" s="217">
        <v>6779179503.8500004</v>
      </c>
      <c r="N8" s="176">
        <f t="shared" ref="N8:N68" si="0">+J8/E8</f>
        <v>0.29112826309509193</v>
      </c>
    </row>
    <row r="9" spans="1:17" s="95" customFormat="1" ht="15" x14ac:dyDescent="0.25">
      <c r="A9" s="92"/>
      <c r="B9" s="213" t="s">
        <v>55</v>
      </c>
      <c r="C9" s="213" t="s">
        <v>56</v>
      </c>
      <c r="D9" s="214">
        <v>4783179400</v>
      </c>
      <c r="E9" s="214">
        <v>4564639175</v>
      </c>
      <c r="F9" s="214">
        <v>4466707300</v>
      </c>
      <c r="G9" s="215" t="s">
        <v>443</v>
      </c>
      <c r="H9" s="215" t="s">
        <v>405</v>
      </c>
      <c r="I9" s="215" t="s">
        <v>404</v>
      </c>
      <c r="J9" s="214">
        <v>1342125089.4200001</v>
      </c>
      <c r="K9" s="214">
        <v>1342125089.4200001</v>
      </c>
      <c r="L9" s="214">
        <v>3222514085.5799999</v>
      </c>
      <c r="M9" s="214">
        <v>3124582210.5799999</v>
      </c>
      <c r="N9" s="177">
        <f t="shared" si="0"/>
        <v>0.29402654579373189</v>
      </c>
      <c r="O9" s="28"/>
      <c r="P9" s="28"/>
      <c r="Q9" s="97"/>
    </row>
    <row r="10" spans="1:17" s="95" customFormat="1" ht="15" x14ac:dyDescent="0.25">
      <c r="A10" s="92"/>
      <c r="B10" s="213" t="s">
        <v>57</v>
      </c>
      <c r="C10" s="213" t="s">
        <v>58</v>
      </c>
      <c r="D10" s="214">
        <v>4732679400</v>
      </c>
      <c r="E10" s="214">
        <v>4514139175</v>
      </c>
      <c r="F10" s="214">
        <v>4416207300</v>
      </c>
      <c r="G10" s="215" t="s">
        <v>443</v>
      </c>
      <c r="H10" s="215" t="s">
        <v>405</v>
      </c>
      <c r="I10" s="215" t="s">
        <v>404</v>
      </c>
      <c r="J10" s="214">
        <v>1337422462.4000001</v>
      </c>
      <c r="K10" s="214">
        <v>1337422462.4000001</v>
      </c>
      <c r="L10" s="214">
        <v>3176716712.5999999</v>
      </c>
      <c r="M10" s="214">
        <v>3078784837.5999999</v>
      </c>
      <c r="N10" s="177">
        <f t="shared" si="0"/>
        <v>0.2962740869415042</v>
      </c>
      <c r="O10" s="94"/>
      <c r="P10" s="94"/>
      <c r="Q10" s="93"/>
    </row>
    <row r="11" spans="1:17" s="95" customFormat="1" ht="15" x14ac:dyDescent="0.25">
      <c r="A11" s="92"/>
      <c r="B11" s="213" t="s">
        <v>59</v>
      </c>
      <c r="C11" s="213" t="s">
        <v>60</v>
      </c>
      <c r="D11" s="214">
        <v>50500000</v>
      </c>
      <c r="E11" s="214">
        <v>50500000</v>
      </c>
      <c r="F11" s="214">
        <v>50500000</v>
      </c>
      <c r="G11" s="215" t="s">
        <v>443</v>
      </c>
      <c r="H11" s="215" t="s">
        <v>405</v>
      </c>
      <c r="I11" s="215" t="s">
        <v>404</v>
      </c>
      <c r="J11" s="214">
        <v>4702627.0199999996</v>
      </c>
      <c r="K11" s="214">
        <v>4702627.0199999996</v>
      </c>
      <c r="L11" s="214">
        <v>45797372.979999997</v>
      </c>
      <c r="M11" s="214">
        <v>45797372.979999997</v>
      </c>
      <c r="N11" s="177">
        <f t="shared" si="0"/>
        <v>9.3121327128712864E-2</v>
      </c>
      <c r="O11" s="94"/>
      <c r="P11" s="94"/>
      <c r="Q11" s="93"/>
    </row>
    <row r="12" spans="1:17" s="36" customFormat="1" x14ac:dyDescent="0.2">
      <c r="A12" s="96"/>
      <c r="B12" s="213" t="s">
        <v>61</v>
      </c>
      <c r="C12" s="213" t="s">
        <v>62</v>
      </c>
      <c r="D12" s="214">
        <v>97000000</v>
      </c>
      <c r="E12" s="214">
        <v>97000000</v>
      </c>
      <c r="F12" s="214">
        <v>97000000</v>
      </c>
      <c r="G12" s="215" t="s">
        <v>443</v>
      </c>
      <c r="H12" s="215" t="s">
        <v>405</v>
      </c>
      <c r="I12" s="215" t="s">
        <v>404</v>
      </c>
      <c r="J12" s="214">
        <v>12318297.140000001</v>
      </c>
      <c r="K12" s="214">
        <v>12318297.140000001</v>
      </c>
      <c r="L12" s="214">
        <v>84681702.859999999</v>
      </c>
      <c r="M12" s="214">
        <v>84681702.859999999</v>
      </c>
      <c r="N12" s="177">
        <f t="shared" si="0"/>
        <v>0.12699275402061858</v>
      </c>
      <c r="O12" s="94"/>
      <c r="P12" s="94"/>
      <c r="Q12" s="93"/>
    </row>
    <row r="13" spans="1:17" s="36" customFormat="1" x14ac:dyDescent="0.2">
      <c r="A13" s="96"/>
      <c r="B13" s="213" t="s">
        <v>63</v>
      </c>
      <c r="C13" s="213" t="s">
        <v>64</v>
      </c>
      <c r="D13" s="214">
        <v>97000000</v>
      </c>
      <c r="E13" s="214">
        <v>97000000</v>
      </c>
      <c r="F13" s="214">
        <v>97000000</v>
      </c>
      <c r="G13" s="215" t="s">
        <v>443</v>
      </c>
      <c r="H13" s="215" t="s">
        <v>405</v>
      </c>
      <c r="I13" s="215" t="s">
        <v>404</v>
      </c>
      <c r="J13" s="214">
        <v>12318297.140000001</v>
      </c>
      <c r="K13" s="214">
        <v>12318297.140000001</v>
      </c>
      <c r="L13" s="214">
        <v>84681702.859999999</v>
      </c>
      <c r="M13" s="214">
        <v>84681702.859999999</v>
      </c>
      <c r="N13" s="177">
        <f t="shared" si="0"/>
        <v>0.12699275402061858</v>
      </c>
      <c r="O13" s="94"/>
      <c r="P13" s="94"/>
      <c r="Q13" s="93"/>
    </row>
    <row r="14" spans="1:17" s="36" customFormat="1" x14ac:dyDescent="0.2">
      <c r="A14" s="96"/>
      <c r="B14" s="213" t="s">
        <v>65</v>
      </c>
      <c r="C14" s="213" t="s">
        <v>66</v>
      </c>
      <c r="D14" s="214">
        <v>5422843140</v>
      </c>
      <c r="E14" s="214">
        <v>5058921089</v>
      </c>
      <c r="F14" s="214">
        <v>4921522471</v>
      </c>
      <c r="G14" s="215" t="s">
        <v>443</v>
      </c>
      <c r="H14" s="215" t="s">
        <v>405</v>
      </c>
      <c r="I14" s="215" t="s">
        <v>404</v>
      </c>
      <c r="J14" s="214">
        <v>1462137745.5899999</v>
      </c>
      <c r="K14" s="214">
        <v>1462137745.5899999</v>
      </c>
      <c r="L14" s="214">
        <v>3596783343.4099998</v>
      </c>
      <c r="M14" s="214">
        <v>3459384725.4099998</v>
      </c>
      <c r="N14" s="177">
        <f t="shared" si="0"/>
        <v>0.28902165498672</v>
      </c>
      <c r="O14" s="94"/>
      <c r="P14" s="94"/>
      <c r="Q14" s="93"/>
    </row>
    <row r="15" spans="1:17" s="36" customFormat="1" x14ac:dyDescent="0.2">
      <c r="A15" s="96"/>
      <c r="B15" s="213" t="s">
        <v>67</v>
      </c>
      <c r="C15" s="213" t="s">
        <v>68</v>
      </c>
      <c r="D15" s="214">
        <v>1702800000</v>
      </c>
      <c r="E15" s="214">
        <v>1702800000</v>
      </c>
      <c r="F15" s="214">
        <v>1646153030</v>
      </c>
      <c r="G15" s="215" t="s">
        <v>443</v>
      </c>
      <c r="H15" s="215" t="s">
        <v>405</v>
      </c>
      <c r="I15" s="215" t="s">
        <v>404</v>
      </c>
      <c r="J15" s="214">
        <v>442168970.05000001</v>
      </c>
      <c r="K15" s="214">
        <v>442168970.05000001</v>
      </c>
      <c r="L15" s="214">
        <v>1260631029.95</v>
      </c>
      <c r="M15" s="214">
        <v>1203984059.95</v>
      </c>
      <c r="N15" s="177">
        <f t="shared" si="0"/>
        <v>0.25967169958303971</v>
      </c>
      <c r="O15" s="94"/>
      <c r="P15" s="94"/>
      <c r="Q15" s="93"/>
    </row>
    <row r="16" spans="1:17" s="36" customFormat="1" x14ac:dyDescent="0.2">
      <c r="A16" s="96"/>
      <c r="B16" s="213" t="s">
        <v>69</v>
      </c>
      <c r="C16" s="213" t="s">
        <v>70</v>
      </c>
      <c r="D16" s="214">
        <v>1433969263</v>
      </c>
      <c r="E16" s="214">
        <v>1351428832</v>
      </c>
      <c r="F16" s="214">
        <v>1304008746</v>
      </c>
      <c r="G16" s="215" t="s">
        <v>443</v>
      </c>
      <c r="H16" s="215" t="s">
        <v>405</v>
      </c>
      <c r="I16" s="215" t="s">
        <v>404</v>
      </c>
      <c r="J16" s="214">
        <v>345899305.86000001</v>
      </c>
      <c r="K16" s="214">
        <v>345899305.86000001</v>
      </c>
      <c r="L16" s="214">
        <v>1005529526.14</v>
      </c>
      <c r="M16" s="214">
        <v>958109440.13999999</v>
      </c>
      <c r="N16" s="177">
        <f t="shared" si="0"/>
        <v>0.255950811222592</v>
      </c>
      <c r="O16" s="94"/>
      <c r="P16" s="94"/>
      <c r="Q16" s="93"/>
    </row>
    <row r="17" spans="1:17" s="36" customFormat="1" x14ac:dyDescent="0.2">
      <c r="A17" s="96"/>
      <c r="B17" s="213" t="s">
        <v>71</v>
      </c>
      <c r="C17" s="213" t="s">
        <v>72</v>
      </c>
      <c r="D17" s="214">
        <v>786163509</v>
      </c>
      <c r="E17" s="214">
        <v>730348680</v>
      </c>
      <c r="F17" s="214">
        <v>713377696</v>
      </c>
      <c r="G17" s="215" t="s">
        <v>443</v>
      </c>
      <c r="H17" s="215" t="s">
        <v>405</v>
      </c>
      <c r="I17" s="215" t="s">
        <v>404</v>
      </c>
      <c r="J17" s="215" t="s">
        <v>405</v>
      </c>
      <c r="K17" s="215" t="s">
        <v>405</v>
      </c>
      <c r="L17" s="214">
        <v>730348680</v>
      </c>
      <c r="M17" s="214">
        <v>713377696</v>
      </c>
      <c r="N17" s="177">
        <v>1</v>
      </c>
      <c r="O17" s="94"/>
      <c r="P17" s="94"/>
      <c r="Q17" s="93"/>
    </row>
    <row r="18" spans="1:17" s="36" customFormat="1" x14ac:dyDescent="0.2">
      <c r="A18" s="96"/>
      <c r="B18" s="213" t="s">
        <v>73</v>
      </c>
      <c r="C18" s="213" t="s">
        <v>74</v>
      </c>
      <c r="D18" s="214">
        <v>655751368</v>
      </c>
      <c r="E18" s="214">
        <v>655751368</v>
      </c>
      <c r="F18" s="214">
        <v>641824702</v>
      </c>
      <c r="G18" s="215" t="s">
        <v>443</v>
      </c>
      <c r="H18" s="215" t="s">
        <v>405</v>
      </c>
      <c r="I18" s="215" t="s">
        <v>404</v>
      </c>
      <c r="J18" s="214">
        <v>585988860.84000003</v>
      </c>
      <c r="K18" s="214">
        <v>585988860.84000003</v>
      </c>
      <c r="L18" s="214">
        <v>69762507.159999996</v>
      </c>
      <c r="M18" s="214">
        <v>55835841.159999996</v>
      </c>
      <c r="N18" s="177">
        <f t="shared" si="0"/>
        <v>0.89361439325277936</v>
      </c>
      <c r="O18" s="94"/>
      <c r="P18" s="94"/>
      <c r="Q18" s="93"/>
    </row>
    <row r="19" spans="1:17" s="36" customFormat="1" x14ac:dyDescent="0.2">
      <c r="A19" s="96"/>
      <c r="B19" s="213" t="s">
        <v>75</v>
      </c>
      <c r="C19" s="213" t="s">
        <v>76</v>
      </c>
      <c r="D19" s="214">
        <v>844159000</v>
      </c>
      <c r="E19" s="214">
        <v>618592209</v>
      </c>
      <c r="F19" s="214">
        <v>616158297</v>
      </c>
      <c r="G19" s="215" t="s">
        <v>443</v>
      </c>
      <c r="H19" s="215" t="s">
        <v>405</v>
      </c>
      <c r="I19" s="215" t="s">
        <v>404</v>
      </c>
      <c r="J19" s="214">
        <v>88080608.840000004</v>
      </c>
      <c r="K19" s="214">
        <v>88080608.840000004</v>
      </c>
      <c r="L19" s="214">
        <v>530511600.16000003</v>
      </c>
      <c r="M19" s="214">
        <v>528077688.16000003</v>
      </c>
      <c r="N19" s="177">
        <f t="shared" si="0"/>
        <v>0.14238881052574007</v>
      </c>
      <c r="O19" s="94"/>
      <c r="P19" s="94"/>
      <c r="Q19" s="93"/>
    </row>
    <row r="20" spans="1:17" s="36" customFormat="1" x14ac:dyDescent="0.2">
      <c r="A20" s="96"/>
      <c r="B20" s="213" t="s">
        <v>77</v>
      </c>
      <c r="C20" s="213" t="s">
        <v>78</v>
      </c>
      <c r="D20" s="214">
        <v>928868709</v>
      </c>
      <c r="E20" s="214">
        <v>863539230</v>
      </c>
      <c r="F20" s="214">
        <v>842249178</v>
      </c>
      <c r="G20" s="215" t="s">
        <v>443</v>
      </c>
      <c r="H20" s="214">
        <v>556686953.21000004</v>
      </c>
      <c r="I20" s="215" t="s">
        <v>404</v>
      </c>
      <c r="J20" s="214">
        <v>278232832.79000002</v>
      </c>
      <c r="K20" s="214">
        <v>278232832.79000002</v>
      </c>
      <c r="L20" s="214">
        <v>28619444</v>
      </c>
      <c r="M20" s="214">
        <v>7329392</v>
      </c>
      <c r="N20" s="177">
        <f t="shared" si="0"/>
        <v>0.32220057077198455</v>
      </c>
      <c r="O20" s="94"/>
      <c r="P20" s="94"/>
      <c r="Q20" s="93"/>
    </row>
    <row r="21" spans="1:17" s="36" customFormat="1" x14ac:dyDescent="0.2">
      <c r="A21" s="96"/>
      <c r="B21" s="213" t="s">
        <v>79</v>
      </c>
      <c r="C21" s="213" t="s">
        <v>407</v>
      </c>
      <c r="D21" s="214">
        <v>275030790</v>
      </c>
      <c r="E21" s="214">
        <v>265387215</v>
      </c>
      <c r="F21" s="214">
        <v>256036540</v>
      </c>
      <c r="G21" s="215" t="s">
        <v>443</v>
      </c>
      <c r="H21" s="214">
        <v>170105655.21000001</v>
      </c>
      <c r="I21" s="215" t="s">
        <v>404</v>
      </c>
      <c r="J21" s="214">
        <v>85930884.790000007</v>
      </c>
      <c r="K21" s="214">
        <v>85930884.790000007</v>
      </c>
      <c r="L21" s="214">
        <v>9350675</v>
      </c>
      <c r="M21" s="214" t="s">
        <v>404</v>
      </c>
      <c r="N21" s="177">
        <f t="shared" si="0"/>
        <v>0.32379436511287857</v>
      </c>
      <c r="O21" s="94"/>
      <c r="P21" s="94"/>
      <c r="Q21" s="93"/>
    </row>
    <row r="22" spans="1:17" s="36" customFormat="1" x14ac:dyDescent="0.2">
      <c r="A22" s="96"/>
      <c r="B22" s="213" t="s">
        <v>80</v>
      </c>
      <c r="C22" s="213" t="s">
        <v>407</v>
      </c>
      <c r="D22" s="214">
        <v>51501286</v>
      </c>
      <c r="E22" s="214">
        <v>48103169</v>
      </c>
      <c r="F22" s="214">
        <v>48103169</v>
      </c>
      <c r="G22" s="215" t="s">
        <v>443</v>
      </c>
      <c r="H22" s="214">
        <v>30210393</v>
      </c>
      <c r="I22" s="215" t="s">
        <v>404</v>
      </c>
      <c r="J22" s="214">
        <v>16290893</v>
      </c>
      <c r="K22" s="214">
        <v>16290893</v>
      </c>
      <c r="L22" s="214">
        <v>1601883</v>
      </c>
      <c r="M22" s="214">
        <v>1601883</v>
      </c>
      <c r="N22" s="177">
        <f t="shared" si="0"/>
        <v>0.33866569165120908</v>
      </c>
      <c r="O22" s="94"/>
      <c r="P22" s="94"/>
      <c r="Q22" s="93"/>
    </row>
    <row r="23" spans="1:17" s="36" customFormat="1" x14ac:dyDescent="0.2">
      <c r="A23" s="96"/>
      <c r="B23" s="213" t="s">
        <v>81</v>
      </c>
      <c r="C23" s="213" t="s">
        <v>407</v>
      </c>
      <c r="D23" s="214">
        <v>67274292</v>
      </c>
      <c r="E23" s="214">
        <v>62903348</v>
      </c>
      <c r="F23" s="214">
        <v>62903348</v>
      </c>
      <c r="G23" s="215" t="s">
        <v>443</v>
      </c>
      <c r="H23" s="214">
        <v>38732150</v>
      </c>
      <c r="I23" s="215" t="s">
        <v>404</v>
      </c>
      <c r="J23" s="214">
        <v>20208691</v>
      </c>
      <c r="K23" s="214">
        <v>20208691</v>
      </c>
      <c r="L23" s="214">
        <v>3962507</v>
      </c>
      <c r="M23" s="214">
        <v>3962507</v>
      </c>
      <c r="N23" s="177">
        <f t="shared" si="0"/>
        <v>0.32126574566428484</v>
      </c>
      <c r="O23" s="94"/>
      <c r="P23" s="94"/>
      <c r="Q23" s="93"/>
    </row>
    <row r="24" spans="1:17" s="36" customFormat="1" x14ac:dyDescent="0.2">
      <c r="A24" s="96"/>
      <c r="B24" s="213" t="s">
        <v>82</v>
      </c>
      <c r="C24" s="213" t="s">
        <v>407</v>
      </c>
      <c r="D24" s="214">
        <v>231879283</v>
      </c>
      <c r="E24" s="214">
        <v>213915984</v>
      </c>
      <c r="F24" s="214">
        <v>203068404</v>
      </c>
      <c r="G24" s="215" t="s">
        <v>443</v>
      </c>
      <c r="H24" s="214">
        <v>131863904</v>
      </c>
      <c r="I24" s="215" t="s">
        <v>404</v>
      </c>
      <c r="J24" s="214">
        <v>70119549</v>
      </c>
      <c r="K24" s="214">
        <v>70119549</v>
      </c>
      <c r="L24" s="214">
        <v>11932531</v>
      </c>
      <c r="M24" s="214">
        <v>1084951</v>
      </c>
      <c r="N24" s="177">
        <f t="shared" si="0"/>
        <v>0.32779013371903992</v>
      </c>
      <c r="O24" s="94"/>
      <c r="P24" s="94"/>
      <c r="Q24" s="93"/>
    </row>
    <row r="25" spans="1:17" s="36" customFormat="1" x14ac:dyDescent="0.2">
      <c r="A25" s="96"/>
      <c r="B25" s="213" t="s">
        <v>83</v>
      </c>
      <c r="C25" s="213" t="s">
        <v>407</v>
      </c>
      <c r="D25" s="214">
        <v>255548767</v>
      </c>
      <c r="E25" s="214">
        <v>228945450</v>
      </c>
      <c r="F25" s="214">
        <v>228945450</v>
      </c>
      <c r="G25" s="215" t="s">
        <v>443</v>
      </c>
      <c r="H25" s="214">
        <v>157526600</v>
      </c>
      <c r="I25" s="215" t="s">
        <v>404</v>
      </c>
      <c r="J25" s="214">
        <v>71418850</v>
      </c>
      <c r="K25" s="214">
        <v>71418850</v>
      </c>
      <c r="L25" s="214" t="s">
        <v>439</v>
      </c>
      <c r="M25" s="214" t="s">
        <v>404</v>
      </c>
      <c r="N25" s="177">
        <f t="shared" si="0"/>
        <v>0.31194701619971044</v>
      </c>
      <c r="O25" s="94"/>
      <c r="P25" s="94"/>
      <c r="Q25" s="93"/>
    </row>
    <row r="26" spans="1:17" s="36" customFormat="1" x14ac:dyDescent="0.2">
      <c r="A26" s="96"/>
      <c r="B26" s="213" t="s">
        <v>84</v>
      </c>
      <c r="C26" s="213" t="s">
        <v>376</v>
      </c>
      <c r="D26" s="214">
        <v>14866529</v>
      </c>
      <c r="E26" s="214">
        <v>14345255</v>
      </c>
      <c r="F26" s="214">
        <v>13839813</v>
      </c>
      <c r="G26" s="215" t="s">
        <v>443</v>
      </c>
      <c r="H26" s="214">
        <v>9197927</v>
      </c>
      <c r="I26" s="215" t="s">
        <v>404</v>
      </c>
      <c r="J26" s="214">
        <v>4641886</v>
      </c>
      <c r="K26" s="214">
        <v>4641886</v>
      </c>
      <c r="L26" s="214">
        <v>505442</v>
      </c>
      <c r="M26" s="214" t="s">
        <v>404</v>
      </c>
      <c r="N26" s="177">
        <f t="shared" si="0"/>
        <v>0.32358337303868073</v>
      </c>
      <c r="O26" s="94"/>
      <c r="P26" s="94"/>
      <c r="Q26" s="93"/>
    </row>
    <row r="27" spans="1:17" s="36" customFormat="1" x14ac:dyDescent="0.2">
      <c r="A27" s="96"/>
      <c r="B27" s="213" t="s">
        <v>85</v>
      </c>
      <c r="C27" s="213" t="s">
        <v>376</v>
      </c>
      <c r="D27" s="214">
        <v>2783853</v>
      </c>
      <c r="E27" s="214">
        <v>2600171</v>
      </c>
      <c r="F27" s="214">
        <v>2600171</v>
      </c>
      <c r="G27" s="215" t="s">
        <v>443</v>
      </c>
      <c r="H27" s="214">
        <v>1403268</v>
      </c>
      <c r="I27" s="215" t="s">
        <v>404</v>
      </c>
      <c r="J27" s="214">
        <v>880585</v>
      </c>
      <c r="K27" s="214">
        <v>880585</v>
      </c>
      <c r="L27" s="214">
        <v>316318</v>
      </c>
      <c r="M27" s="214">
        <v>316318</v>
      </c>
      <c r="N27" s="177">
        <f t="shared" si="0"/>
        <v>0.33866426477335532</v>
      </c>
      <c r="O27" s="94"/>
      <c r="P27" s="94"/>
      <c r="Q27" s="93"/>
    </row>
    <row r="28" spans="1:17" s="36" customFormat="1" x14ac:dyDescent="0.2">
      <c r="A28" s="96"/>
      <c r="B28" s="213" t="s">
        <v>86</v>
      </c>
      <c r="C28" s="213" t="s">
        <v>376</v>
      </c>
      <c r="D28" s="214">
        <v>3636448</v>
      </c>
      <c r="E28" s="214">
        <v>3400181</v>
      </c>
      <c r="F28" s="214">
        <v>3400181</v>
      </c>
      <c r="G28" s="215" t="s">
        <v>443</v>
      </c>
      <c r="H28" s="214">
        <v>1944114</v>
      </c>
      <c r="I28" s="215" t="s">
        <v>404</v>
      </c>
      <c r="J28" s="214">
        <v>1092334</v>
      </c>
      <c r="K28" s="214">
        <v>1092334</v>
      </c>
      <c r="L28" s="214">
        <v>363733</v>
      </c>
      <c r="M28" s="214">
        <v>363733</v>
      </c>
      <c r="N28" s="177">
        <f t="shared" si="0"/>
        <v>0.3212576036393357</v>
      </c>
      <c r="O28" s="94"/>
      <c r="P28" s="94"/>
      <c r="Q28" s="93"/>
    </row>
    <row r="29" spans="1:17" s="36" customFormat="1" x14ac:dyDescent="0.2">
      <c r="A29" s="96"/>
      <c r="B29" s="213" t="s">
        <v>87</v>
      </c>
      <c r="C29" s="213" t="s">
        <v>376</v>
      </c>
      <c r="D29" s="214">
        <v>12534015</v>
      </c>
      <c r="E29" s="214">
        <v>11563027</v>
      </c>
      <c r="F29" s="214">
        <v>10976672</v>
      </c>
      <c r="G29" s="215" t="s">
        <v>443</v>
      </c>
      <c r="H29" s="214">
        <v>7187874</v>
      </c>
      <c r="I29" s="215" t="s">
        <v>404</v>
      </c>
      <c r="J29" s="214">
        <v>3788798</v>
      </c>
      <c r="K29" s="214">
        <v>3788798</v>
      </c>
      <c r="L29" s="214">
        <v>586355</v>
      </c>
      <c r="M29" s="214" t="s">
        <v>404</v>
      </c>
      <c r="N29" s="177">
        <f t="shared" si="0"/>
        <v>0.32766489259257114</v>
      </c>
      <c r="O29" s="94"/>
      <c r="P29" s="94"/>
      <c r="Q29" s="93"/>
    </row>
    <row r="30" spans="1:17" s="36" customFormat="1" x14ac:dyDescent="0.2">
      <c r="A30" s="96"/>
      <c r="B30" s="213" t="s">
        <v>88</v>
      </c>
      <c r="C30" s="213" t="s">
        <v>376</v>
      </c>
      <c r="D30" s="214">
        <v>13813446</v>
      </c>
      <c r="E30" s="214">
        <v>12375430</v>
      </c>
      <c r="F30" s="214">
        <v>12375430</v>
      </c>
      <c r="G30" s="215" t="s">
        <v>443</v>
      </c>
      <c r="H30" s="214">
        <v>8515068</v>
      </c>
      <c r="I30" s="215" t="s">
        <v>404</v>
      </c>
      <c r="J30" s="214">
        <v>3860362</v>
      </c>
      <c r="K30" s="214">
        <v>3860362</v>
      </c>
      <c r="L30" s="214" t="s">
        <v>439</v>
      </c>
      <c r="M30" s="214" t="s">
        <v>404</v>
      </c>
      <c r="N30" s="177">
        <f t="shared" si="0"/>
        <v>0.31193760540037802</v>
      </c>
      <c r="O30" s="94"/>
      <c r="P30" s="94"/>
      <c r="Q30" s="93"/>
    </row>
    <row r="31" spans="1:17" s="36" customFormat="1" x14ac:dyDescent="0.2">
      <c r="A31" s="96"/>
      <c r="B31" s="213" t="s">
        <v>89</v>
      </c>
      <c r="C31" s="213" t="s">
        <v>90</v>
      </c>
      <c r="D31" s="214">
        <v>1028868709</v>
      </c>
      <c r="E31" s="214">
        <v>963539232</v>
      </c>
      <c r="F31" s="214">
        <v>942339180</v>
      </c>
      <c r="G31" s="215" t="s">
        <v>443</v>
      </c>
      <c r="H31" s="214">
        <v>572107666.78999996</v>
      </c>
      <c r="I31" s="215" t="s">
        <v>404</v>
      </c>
      <c r="J31" s="214">
        <v>267030040.21000001</v>
      </c>
      <c r="K31" s="214">
        <v>267030040.21000001</v>
      </c>
      <c r="L31" s="214">
        <v>124401525</v>
      </c>
      <c r="M31" s="214">
        <v>103201473</v>
      </c>
      <c r="N31" s="177">
        <f t="shared" si="0"/>
        <v>0.27713457982995759</v>
      </c>
      <c r="O31" s="94"/>
      <c r="P31" s="94"/>
      <c r="Q31" s="93"/>
    </row>
    <row r="32" spans="1:17" s="36" customFormat="1" x14ac:dyDescent="0.2">
      <c r="A32" s="96"/>
      <c r="B32" s="213" t="s">
        <v>91</v>
      </c>
      <c r="C32" s="213" t="s">
        <v>408</v>
      </c>
      <c r="D32" s="214">
        <v>156098556</v>
      </c>
      <c r="E32" s="214">
        <v>150625176</v>
      </c>
      <c r="F32" s="214">
        <v>145318036</v>
      </c>
      <c r="G32" s="215" t="s">
        <v>443</v>
      </c>
      <c r="H32" s="214">
        <v>97208599.420000002</v>
      </c>
      <c r="I32" s="215" t="s">
        <v>404</v>
      </c>
      <c r="J32" s="214">
        <v>48109436.579999998</v>
      </c>
      <c r="K32" s="214">
        <v>48109436.579999998</v>
      </c>
      <c r="L32" s="214">
        <v>5307140</v>
      </c>
      <c r="M32" s="214" t="s">
        <v>404</v>
      </c>
      <c r="N32" s="177">
        <f t="shared" si="0"/>
        <v>0.31939837587310105</v>
      </c>
      <c r="O32" s="94"/>
      <c r="P32" s="94"/>
      <c r="Q32" s="93"/>
    </row>
    <row r="33" spans="1:17" s="36" customFormat="1" x14ac:dyDescent="0.2">
      <c r="A33" s="96"/>
      <c r="B33" s="213" t="s">
        <v>92</v>
      </c>
      <c r="C33" s="213" t="s">
        <v>408</v>
      </c>
      <c r="D33" s="214">
        <v>29230460</v>
      </c>
      <c r="E33" s="214">
        <v>27301800</v>
      </c>
      <c r="F33" s="214">
        <v>27301800</v>
      </c>
      <c r="G33" s="215" t="s">
        <v>443</v>
      </c>
      <c r="H33" s="214">
        <v>18180827</v>
      </c>
      <c r="I33" s="215" t="s">
        <v>404</v>
      </c>
      <c r="J33" s="214">
        <v>9120973</v>
      </c>
      <c r="K33" s="214">
        <v>9120973</v>
      </c>
      <c r="L33" s="214" t="s">
        <v>439</v>
      </c>
      <c r="M33" s="214" t="s">
        <v>404</v>
      </c>
      <c r="N33" s="177">
        <f t="shared" si="0"/>
        <v>0.33407954786863869</v>
      </c>
      <c r="O33" s="94"/>
      <c r="P33" s="94"/>
      <c r="Q33" s="93"/>
    </row>
    <row r="34" spans="1:17" s="36" customFormat="1" x14ac:dyDescent="0.2">
      <c r="A34" s="96"/>
      <c r="B34" s="213" t="s">
        <v>93</v>
      </c>
      <c r="C34" s="213" t="s">
        <v>408</v>
      </c>
      <c r="D34" s="214">
        <v>38182707</v>
      </c>
      <c r="E34" s="214">
        <v>35701901</v>
      </c>
      <c r="F34" s="214">
        <v>35701901</v>
      </c>
      <c r="G34" s="215" t="s">
        <v>443</v>
      </c>
      <c r="H34" s="214">
        <v>24278571</v>
      </c>
      <c r="I34" s="215" t="s">
        <v>404</v>
      </c>
      <c r="J34" s="214">
        <v>11315289</v>
      </c>
      <c r="K34" s="214">
        <v>11315289</v>
      </c>
      <c r="L34" s="214">
        <v>108041</v>
      </c>
      <c r="M34" s="214">
        <v>108041</v>
      </c>
      <c r="N34" s="177">
        <f t="shared" si="0"/>
        <v>0.31693799722317306</v>
      </c>
      <c r="O34" s="94"/>
      <c r="P34" s="94"/>
      <c r="Q34" s="93"/>
    </row>
    <row r="35" spans="1:17" s="36" customFormat="1" x14ac:dyDescent="0.2">
      <c r="A35" s="96"/>
      <c r="B35" s="213" t="s">
        <v>94</v>
      </c>
      <c r="C35" s="213" t="s">
        <v>408</v>
      </c>
      <c r="D35" s="214">
        <v>131607160</v>
      </c>
      <c r="E35" s="214">
        <v>121411774</v>
      </c>
      <c r="F35" s="214">
        <v>115255039</v>
      </c>
      <c r="G35" s="215" t="s">
        <v>443</v>
      </c>
      <c r="H35" s="214">
        <v>76020454</v>
      </c>
      <c r="I35" s="215" t="s">
        <v>404</v>
      </c>
      <c r="J35" s="214">
        <v>39234585</v>
      </c>
      <c r="K35" s="214">
        <v>39234585</v>
      </c>
      <c r="L35" s="214">
        <v>6156735</v>
      </c>
      <c r="M35" s="214" t="s">
        <v>404</v>
      </c>
      <c r="N35" s="177">
        <f t="shared" si="0"/>
        <v>0.32315304939041578</v>
      </c>
      <c r="O35" s="94"/>
      <c r="P35" s="94"/>
      <c r="Q35" s="93"/>
    </row>
    <row r="36" spans="1:17" s="36" customFormat="1" x14ac:dyDescent="0.2">
      <c r="A36" s="96"/>
      <c r="B36" s="213" t="s">
        <v>95</v>
      </c>
      <c r="C36" s="213" t="s">
        <v>408</v>
      </c>
      <c r="D36" s="214">
        <v>145041192</v>
      </c>
      <c r="E36" s="214">
        <v>129942012</v>
      </c>
      <c r="F36" s="214">
        <v>129942012</v>
      </c>
      <c r="G36" s="215" t="s">
        <v>443</v>
      </c>
      <c r="H36" s="214">
        <v>99083850</v>
      </c>
      <c r="I36" s="215" t="s">
        <v>404</v>
      </c>
      <c r="J36" s="214">
        <v>30858162</v>
      </c>
      <c r="K36" s="214">
        <v>30858162</v>
      </c>
      <c r="L36" s="214" t="s">
        <v>439</v>
      </c>
      <c r="M36" s="214" t="s">
        <v>404</v>
      </c>
      <c r="N36" s="177">
        <f t="shared" si="0"/>
        <v>0.2374764060140919</v>
      </c>
      <c r="O36" s="94"/>
      <c r="P36" s="94"/>
      <c r="Q36" s="93"/>
    </row>
    <row r="37" spans="1:17" s="36" customFormat="1" x14ac:dyDescent="0.2">
      <c r="A37" s="96"/>
      <c r="B37" s="213" t="s">
        <v>96</v>
      </c>
      <c r="C37" s="213" t="s">
        <v>409</v>
      </c>
      <c r="D37" s="214">
        <v>44599587</v>
      </c>
      <c r="E37" s="214">
        <v>43035764</v>
      </c>
      <c r="F37" s="214">
        <v>41609439</v>
      </c>
      <c r="G37" s="215" t="s">
        <v>443</v>
      </c>
      <c r="H37" s="214">
        <v>25658621.370000001</v>
      </c>
      <c r="I37" s="215" t="s">
        <v>404</v>
      </c>
      <c r="J37" s="214">
        <v>13940965.630000001</v>
      </c>
      <c r="K37" s="214">
        <v>13940965.630000001</v>
      </c>
      <c r="L37" s="214">
        <v>3436177</v>
      </c>
      <c r="M37" s="214">
        <v>2009852</v>
      </c>
      <c r="N37" s="177">
        <f t="shared" si="0"/>
        <v>0.32393907611353201</v>
      </c>
      <c r="O37" s="94"/>
      <c r="P37" s="94"/>
      <c r="Q37" s="93"/>
    </row>
    <row r="38" spans="1:17" s="36" customFormat="1" x14ac:dyDescent="0.2">
      <c r="A38" s="96"/>
      <c r="B38" s="213" t="s">
        <v>97</v>
      </c>
      <c r="C38" s="213" t="s">
        <v>409</v>
      </c>
      <c r="D38" s="214">
        <v>8351560</v>
      </c>
      <c r="E38" s="214">
        <v>7800514</v>
      </c>
      <c r="F38" s="214">
        <v>7800514</v>
      </c>
      <c r="G38" s="215" t="s">
        <v>443</v>
      </c>
      <c r="H38" s="214">
        <v>4709794</v>
      </c>
      <c r="I38" s="215" t="s">
        <v>404</v>
      </c>
      <c r="J38" s="214">
        <v>2641766</v>
      </c>
      <c r="K38" s="214">
        <v>2641766</v>
      </c>
      <c r="L38" s="214">
        <v>448954</v>
      </c>
      <c r="M38" s="214">
        <v>448954</v>
      </c>
      <c r="N38" s="177">
        <f t="shared" si="0"/>
        <v>0.33866563152120488</v>
      </c>
      <c r="O38" s="94"/>
      <c r="P38" s="94"/>
      <c r="Q38" s="93"/>
    </row>
    <row r="39" spans="1:17" s="36" customFormat="1" x14ac:dyDescent="0.2">
      <c r="A39" s="96"/>
      <c r="B39" s="213" t="s">
        <v>98</v>
      </c>
      <c r="C39" s="213" t="s">
        <v>409</v>
      </c>
      <c r="D39" s="214">
        <v>10909345</v>
      </c>
      <c r="E39" s="214">
        <v>10200543</v>
      </c>
      <c r="F39" s="214">
        <v>10200543</v>
      </c>
      <c r="G39" s="215" t="s">
        <v>443</v>
      </c>
      <c r="H39" s="214">
        <v>6632346</v>
      </c>
      <c r="I39" s="215" t="s">
        <v>404</v>
      </c>
      <c r="J39" s="214">
        <v>3276999</v>
      </c>
      <c r="K39" s="214">
        <v>3276999</v>
      </c>
      <c r="L39" s="214">
        <v>291198</v>
      </c>
      <c r="M39" s="214">
        <v>291198</v>
      </c>
      <c r="N39" s="177">
        <f t="shared" si="0"/>
        <v>0.32125730953734521</v>
      </c>
      <c r="O39" s="94"/>
      <c r="P39" s="94"/>
      <c r="Q39" s="93"/>
    </row>
    <row r="40" spans="1:17" s="36" customFormat="1" x14ac:dyDescent="0.2">
      <c r="A40" s="96"/>
      <c r="B40" s="213" t="s">
        <v>99</v>
      </c>
      <c r="C40" s="213" t="s">
        <v>409</v>
      </c>
      <c r="D40" s="214">
        <v>37602045</v>
      </c>
      <c r="E40" s="214">
        <v>34689078</v>
      </c>
      <c r="F40" s="214">
        <v>32930011</v>
      </c>
      <c r="G40" s="215" t="s">
        <v>443</v>
      </c>
      <c r="H40" s="214">
        <v>21387605</v>
      </c>
      <c r="I40" s="215" t="s">
        <v>404</v>
      </c>
      <c r="J40" s="214">
        <v>11366467</v>
      </c>
      <c r="K40" s="214">
        <v>11366467</v>
      </c>
      <c r="L40" s="214">
        <v>1935006</v>
      </c>
      <c r="M40" s="214">
        <v>175939</v>
      </c>
      <c r="N40" s="177">
        <f t="shared" si="0"/>
        <v>0.32766702533863828</v>
      </c>
      <c r="O40" s="94"/>
      <c r="P40" s="94"/>
      <c r="Q40" s="93"/>
    </row>
    <row r="41" spans="1:17" s="36" customFormat="1" x14ac:dyDescent="0.2">
      <c r="A41" s="96"/>
      <c r="B41" s="213" t="s">
        <v>100</v>
      </c>
      <c r="C41" s="213" t="s">
        <v>409</v>
      </c>
      <c r="D41" s="214">
        <v>41440340</v>
      </c>
      <c r="E41" s="214">
        <v>37126289</v>
      </c>
      <c r="F41" s="214">
        <v>37126289</v>
      </c>
      <c r="G41" s="215" t="s">
        <v>443</v>
      </c>
      <c r="H41" s="214">
        <v>25545005</v>
      </c>
      <c r="I41" s="215" t="s">
        <v>404</v>
      </c>
      <c r="J41" s="214">
        <v>11581284</v>
      </c>
      <c r="K41" s="214">
        <v>11581284</v>
      </c>
      <c r="L41" s="214" t="s">
        <v>439</v>
      </c>
      <c r="M41" s="214" t="s">
        <v>404</v>
      </c>
      <c r="N41" s="177">
        <f t="shared" si="0"/>
        <v>0.31194294695060959</v>
      </c>
      <c r="O41" s="94"/>
      <c r="P41" s="94"/>
      <c r="Q41" s="93"/>
    </row>
    <row r="42" spans="1:17" s="36" customFormat="1" x14ac:dyDescent="0.2">
      <c r="A42" s="96"/>
      <c r="B42" s="213" t="s">
        <v>101</v>
      </c>
      <c r="C42" s="213" t="s">
        <v>410</v>
      </c>
      <c r="D42" s="214">
        <v>89199175</v>
      </c>
      <c r="E42" s="214">
        <v>86071530</v>
      </c>
      <c r="F42" s="214">
        <v>83038879</v>
      </c>
      <c r="G42" s="215" t="s">
        <v>443</v>
      </c>
      <c r="H42" s="214">
        <v>55187602</v>
      </c>
      <c r="I42" s="215" t="s">
        <v>404</v>
      </c>
      <c r="J42" s="214">
        <v>27851277</v>
      </c>
      <c r="K42" s="214">
        <v>27851277</v>
      </c>
      <c r="L42" s="214">
        <v>3032651</v>
      </c>
      <c r="M42" s="214" t="s">
        <v>404</v>
      </c>
      <c r="N42" s="177">
        <f t="shared" si="0"/>
        <v>0.32358291992718152</v>
      </c>
      <c r="O42" s="94"/>
      <c r="P42" s="94"/>
      <c r="Q42" s="93"/>
    </row>
    <row r="43" spans="1:17" s="36" customFormat="1" x14ac:dyDescent="0.2">
      <c r="A43" s="96"/>
      <c r="B43" s="213" t="s">
        <v>102</v>
      </c>
      <c r="C43" s="213" t="s">
        <v>410</v>
      </c>
      <c r="D43" s="214">
        <v>16703120</v>
      </c>
      <c r="E43" s="214">
        <v>15601029</v>
      </c>
      <c r="F43" s="214">
        <v>15601029</v>
      </c>
      <c r="G43" s="215" t="s">
        <v>443</v>
      </c>
      <c r="H43" s="214">
        <v>10150015</v>
      </c>
      <c r="I43" s="215" t="s">
        <v>404</v>
      </c>
      <c r="J43" s="214">
        <v>5283525</v>
      </c>
      <c r="K43" s="214">
        <v>5283525</v>
      </c>
      <c r="L43" s="214">
        <v>167489</v>
      </c>
      <c r="M43" s="214">
        <v>167489</v>
      </c>
      <c r="N43" s="177">
        <f t="shared" si="0"/>
        <v>0.33866516112494888</v>
      </c>
      <c r="O43" s="94"/>
      <c r="P43" s="94"/>
      <c r="Q43" s="93"/>
    </row>
    <row r="44" spans="1:17" s="36" customFormat="1" x14ac:dyDescent="0.2">
      <c r="A44" s="96"/>
      <c r="B44" s="213" t="s">
        <v>103</v>
      </c>
      <c r="C44" s="213" t="s">
        <v>410</v>
      </c>
      <c r="D44" s="214">
        <v>21818689</v>
      </c>
      <c r="E44" s="214">
        <v>20401086</v>
      </c>
      <c r="F44" s="214">
        <v>20401086</v>
      </c>
      <c r="G44" s="215" t="s">
        <v>443</v>
      </c>
      <c r="H44" s="214">
        <v>13847062</v>
      </c>
      <c r="I44" s="215" t="s">
        <v>404</v>
      </c>
      <c r="J44" s="214">
        <v>6554024</v>
      </c>
      <c r="K44" s="214">
        <v>6554024</v>
      </c>
      <c r="L44" s="214" t="s">
        <v>439</v>
      </c>
      <c r="M44" s="214" t="s">
        <v>404</v>
      </c>
      <c r="N44" s="177">
        <f t="shared" si="0"/>
        <v>0.32125858397930385</v>
      </c>
      <c r="O44" s="94"/>
      <c r="P44" s="94"/>
      <c r="Q44" s="93"/>
    </row>
    <row r="45" spans="1:17" s="36" customFormat="1" x14ac:dyDescent="0.2">
      <c r="A45" s="96"/>
      <c r="B45" s="213" t="s">
        <v>104</v>
      </c>
      <c r="C45" s="213" t="s">
        <v>410</v>
      </c>
      <c r="D45" s="214">
        <v>75204092</v>
      </c>
      <c r="E45" s="214">
        <v>69378157</v>
      </c>
      <c r="F45" s="214">
        <v>65860023</v>
      </c>
      <c r="G45" s="215" t="s">
        <v>443</v>
      </c>
      <c r="H45" s="214">
        <v>43127195</v>
      </c>
      <c r="I45" s="215" t="s">
        <v>404</v>
      </c>
      <c r="J45" s="214">
        <v>22732828</v>
      </c>
      <c r="K45" s="214">
        <v>22732828</v>
      </c>
      <c r="L45" s="214">
        <v>3518134</v>
      </c>
      <c r="M45" s="214" t="s">
        <v>404</v>
      </c>
      <c r="N45" s="177">
        <f t="shared" si="0"/>
        <v>0.32766549275732421</v>
      </c>
      <c r="O45" s="94"/>
      <c r="P45" s="94"/>
      <c r="Q45" s="93"/>
    </row>
    <row r="46" spans="1:17" s="36" customFormat="1" x14ac:dyDescent="0.2">
      <c r="A46" s="96"/>
      <c r="B46" s="213" t="s">
        <v>105</v>
      </c>
      <c r="C46" s="213" t="s">
        <v>410</v>
      </c>
      <c r="D46" s="214">
        <v>82880681</v>
      </c>
      <c r="E46" s="214">
        <v>74252579</v>
      </c>
      <c r="F46" s="214">
        <v>74252579</v>
      </c>
      <c r="G46" s="215" t="s">
        <v>443</v>
      </c>
      <c r="H46" s="214">
        <v>51090120</v>
      </c>
      <c r="I46" s="215" t="s">
        <v>404</v>
      </c>
      <c r="J46" s="214">
        <v>23162459</v>
      </c>
      <c r="K46" s="214">
        <v>23162459</v>
      </c>
      <c r="L46" s="214" t="s">
        <v>439</v>
      </c>
      <c r="M46" s="214" t="s">
        <v>404</v>
      </c>
      <c r="N46" s="177">
        <f t="shared" si="0"/>
        <v>0.31194147478702389</v>
      </c>
      <c r="O46" s="94"/>
      <c r="P46" s="94"/>
      <c r="Q46" s="93"/>
    </row>
    <row r="47" spans="1:17" s="36" customFormat="1" x14ac:dyDescent="0.2">
      <c r="A47" s="96"/>
      <c r="B47" s="213" t="s">
        <v>106</v>
      </c>
      <c r="C47" s="213" t="s">
        <v>107</v>
      </c>
      <c r="D47" s="214">
        <v>100000000</v>
      </c>
      <c r="E47" s="214">
        <v>100000000</v>
      </c>
      <c r="F47" s="214">
        <v>100000000</v>
      </c>
      <c r="G47" s="215" t="s">
        <v>443</v>
      </c>
      <c r="H47" s="215" t="s">
        <v>405</v>
      </c>
      <c r="I47" s="215" t="s">
        <v>404</v>
      </c>
      <c r="J47" s="215" t="s">
        <v>405</v>
      </c>
      <c r="K47" s="215" t="s">
        <v>405</v>
      </c>
      <c r="L47" s="214">
        <v>100000000</v>
      </c>
      <c r="M47" s="214">
        <v>100000000</v>
      </c>
      <c r="N47" s="177">
        <v>1</v>
      </c>
      <c r="O47" s="94"/>
      <c r="P47" s="94"/>
      <c r="Q47" s="93"/>
    </row>
    <row r="48" spans="1:17" s="95" customFormat="1" ht="15" x14ac:dyDescent="0.25">
      <c r="A48" s="92"/>
      <c r="B48" s="216" t="s">
        <v>108</v>
      </c>
      <c r="C48" s="216" t="s">
        <v>109</v>
      </c>
      <c r="D48" s="217">
        <v>5146140391</v>
      </c>
      <c r="E48" s="217">
        <v>4939704892</v>
      </c>
      <c r="F48" s="217">
        <v>2840207034</v>
      </c>
      <c r="G48" s="217">
        <v>156563515.74000001</v>
      </c>
      <c r="H48" s="217">
        <v>932060844.62</v>
      </c>
      <c r="I48" s="217">
        <v>25429319.48</v>
      </c>
      <c r="J48" s="217">
        <v>559591088.25999999</v>
      </c>
      <c r="K48" s="217">
        <v>532465959.27999997</v>
      </c>
      <c r="L48" s="217">
        <v>3266060123.9000001</v>
      </c>
      <c r="M48" s="217">
        <v>1166562265.9000001</v>
      </c>
      <c r="N48" s="176">
        <f t="shared" si="0"/>
        <v>0.11328431566150328</v>
      </c>
      <c r="O48" s="28">
        <f>+E48</f>
        <v>4939704892</v>
      </c>
      <c r="P48" s="28">
        <f>+J48</f>
        <v>559591088.25999999</v>
      </c>
      <c r="Q48" s="97">
        <f>+P48/O48</f>
        <v>0.11328431566150328</v>
      </c>
    </row>
    <row r="49" spans="1:17" s="36" customFormat="1" x14ac:dyDescent="0.2">
      <c r="A49" s="96"/>
      <c r="B49" s="213" t="s">
        <v>110</v>
      </c>
      <c r="C49" s="213" t="s">
        <v>111</v>
      </c>
      <c r="D49" s="214">
        <v>569812800</v>
      </c>
      <c r="E49" s="214">
        <v>569312800</v>
      </c>
      <c r="F49" s="214">
        <v>309188900</v>
      </c>
      <c r="G49" s="215" t="s">
        <v>443</v>
      </c>
      <c r="H49" s="214">
        <v>115924008.5</v>
      </c>
      <c r="I49" s="214">
        <v>1007835.88</v>
      </c>
      <c r="J49" s="214">
        <v>33848416.409999996</v>
      </c>
      <c r="K49" s="214">
        <v>29565903.559999999</v>
      </c>
      <c r="L49" s="214">
        <v>418532539.20999998</v>
      </c>
      <c r="M49" s="214">
        <v>158408639.21000001</v>
      </c>
      <c r="N49" s="177">
        <f>+J49/E49</f>
        <v>5.9454866305482676E-2</v>
      </c>
      <c r="O49" s="94">
        <f t="shared" ref="O49:O112" si="1">+E49</f>
        <v>569312800</v>
      </c>
      <c r="P49" s="94">
        <f t="shared" ref="P49:P112" si="2">+J49</f>
        <v>33848416.409999996</v>
      </c>
      <c r="Q49" s="93">
        <f t="shared" ref="Q49:Q111" si="3">+P49/O49</f>
        <v>5.9454866305482676E-2</v>
      </c>
    </row>
    <row r="50" spans="1:17" s="36" customFormat="1" x14ac:dyDescent="0.2">
      <c r="A50" s="96"/>
      <c r="B50" s="213" t="s">
        <v>112</v>
      </c>
      <c r="C50" s="213" t="s">
        <v>113</v>
      </c>
      <c r="D50" s="214">
        <v>103083000</v>
      </c>
      <c r="E50" s="214">
        <v>103083000</v>
      </c>
      <c r="F50" s="214">
        <v>48374000</v>
      </c>
      <c r="G50" s="215" t="s">
        <v>443</v>
      </c>
      <c r="H50" s="214">
        <v>26252705.960000001</v>
      </c>
      <c r="I50" s="214" t="s">
        <v>404</v>
      </c>
      <c r="J50" s="214">
        <v>20640383.350000001</v>
      </c>
      <c r="K50" s="214">
        <v>16357870.5</v>
      </c>
      <c r="L50" s="214">
        <v>56189910.689999998</v>
      </c>
      <c r="M50" s="214">
        <v>1480910.69</v>
      </c>
      <c r="N50" s="177">
        <f t="shared" si="0"/>
        <v>0.20023072039036505</v>
      </c>
      <c r="O50" s="94">
        <f t="shared" si="1"/>
        <v>103083000</v>
      </c>
      <c r="P50" s="94">
        <f t="shared" si="2"/>
        <v>20640383.350000001</v>
      </c>
      <c r="Q50" s="93">
        <f t="shared" si="3"/>
        <v>0.20023072039036505</v>
      </c>
    </row>
    <row r="51" spans="1:17" s="36" customFormat="1" x14ac:dyDescent="0.2">
      <c r="A51" s="96"/>
      <c r="B51" s="213" t="s">
        <v>114</v>
      </c>
      <c r="C51" s="213" t="s">
        <v>115</v>
      </c>
      <c r="D51" s="214">
        <v>220000000</v>
      </c>
      <c r="E51" s="214">
        <v>220000000</v>
      </c>
      <c r="F51" s="214">
        <v>110000000</v>
      </c>
      <c r="G51" s="215" t="s">
        <v>443</v>
      </c>
      <c r="H51" s="214">
        <v>40800000</v>
      </c>
      <c r="I51" s="215" t="s">
        <v>404</v>
      </c>
      <c r="J51" s="215" t="s">
        <v>405</v>
      </c>
      <c r="K51" s="215" t="s">
        <v>405</v>
      </c>
      <c r="L51" s="214">
        <v>179200000</v>
      </c>
      <c r="M51" s="214">
        <v>69200000</v>
      </c>
      <c r="N51" s="177">
        <v>0</v>
      </c>
      <c r="O51" s="94">
        <f t="shared" si="1"/>
        <v>220000000</v>
      </c>
      <c r="P51" s="94" t="str">
        <f t="shared" si="2"/>
        <v xml:space="preserve">                         -   </v>
      </c>
      <c r="Q51" s="93">
        <v>0</v>
      </c>
    </row>
    <row r="52" spans="1:17" s="36" customFormat="1" x14ac:dyDescent="0.2">
      <c r="A52" s="96"/>
      <c r="B52" s="213" t="s">
        <v>116</v>
      </c>
      <c r="C52" s="213" t="s">
        <v>117</v>
      </c>
      <c r="D52" s="214">
        <v>57229800</v>
      </c>
      <c r="E52" s="214">
        <v>57229800</v>
      </c>
      <c r="F52" s="214">
        <v>30314900</v>
      </c>
      <c r="G52" s="215" t="s">
        <v>443</v>
      </c>
      <c r="H52" s="214">
        <v>3213344</v>
      </c>
      <c r="I52" s="214" t="s">
        <v>404</v>
      </c>
      <c r="J52" s="214">
        <v>4497174</v>
      </c>
      <c r="K52" s="214">
        <v>4497174</v>
      </c>
      <c r="L52" s="214">
        <v>49519282</v>
      </c>
      <c r="M52" s="214">
        <v>22604382</v>
      </c>
      <c r="N52" s="177">
        <v>0</v>
      </c>
      <c r="O52" s="94">
        <f t="shared" si="1"/>
        <v>57229800</v>
      </c>
      <c r="P52" s="94">
        <f t="shared" si="2"/>
        <v>4497174</v>
      </c>
      <c r="Q52" s="93">
        <v>0</v>
      </c>
    </row>
    <row r="53" spans="1:17" s="36" customFormat="1" x14ac:dyDescent="0.2">
      <c r="A53" s="96"/>
      <c r="B53" s="213" t="s">
        <v>118</v>
      </c>
      <c r="C53" s="213" t="s">
        <v>119</v>
      </c>
      <c r="D53" s="214">
        <v>189500000</v>
      </c>
      <c r="E53" s="214">
        <v>189000000</v>
      </c>
      <c r="F53" s="214">
        <v>120500000</v>
      </c>
      <c r="G53" s="215" t="s">
        <v>443</v>
      </c>
      <c r="H53" s="214">
        <v>45657958.539999999</v>
      </c>
      <c r="I53" s="214">
        <v>1007835.88</v>
      </c>
      <c r="J53" s="214">
        <v>8710859.0600000005</v>
      </c>
      <c r="K53" s="214">
        <v>8710859.0600000005</v>
      </c>
      <c r="L53" s="214">
        <v>133623346.52</v>
      </c>
      <c r="M53" s="214">
        <v>65123346.520000003</v>
      </c>
      <c r="N53" s="177">
        <f t="shared" si="0"/>
        <v>4.608920137566138E-2</v>
      </c>
      <c r="O53" s="94">
        <f t="shared" si="1"/>
        <v>189000000</v>
      </c>
      <c r="P53" s="94">
        <f t="shared" si="2"/>
        <v>8710859.0600000005</v>
      </c>
      <c r="Q53" s="93">
        <f t="shared" si="3"/>
        <v>4.608920137566138E-2</v>
      </c>
    </row>
    <row r="54" spans="1:17" s="36" customFormat="1" x14ac:dyDescent="0.2">
      <c r="A54" s="96"/>
      <c r="B54" s="213" t="s">
        <v>120</v>
      </c>
      <c r="C54" s="213" t="s">
        <v>121</v>
      </c>
      <c r="D54" s="214">
        <v>422711260</v>
      </c>
      <c r="E54" s="214">
        <v>422289760</v>
      </c>
      <c r="F54" s="214">
        <v>227336036</v>
      </c>
      <c r="G54" s="215" t="s">
        <v>443</v>
      </c>
      <c r="H54" s="214">
        <v>80878346.359999999</v>
      </c>
      <c r="I54" s="214" t="s">
        <v>404</v>
      </c>
      <c r="J54" s="214">
        <v>101355905.48999999</v>
      </c>
      <c r="K54" s="214">
        <v>95604326.079999998</v>
      </c>
      <c r="L54" s="214">
        <v>240055508.15000001</v>
      </c>
      <c r="M54" s="214">
        <v>45101784.149999999</v>
      </c>
      <c r="N54" s="177">
        <f>+J54/E54</f>
        <v>0.24001506806605966</v>
      </c>
      <c r="O54" s="94">
        <f t="shared" si="1"/>
        <v>422289760</v>
      </c>
      <c r="P54" s="94">
        <f t="shared" si="2"/>
        <v>101355905.48999999</v>
      </c>
      <c r="Q54" s="93">
        <f t="shared" si="3"/>
        <v>0.24001506806605966</v>
      </c>
    </row>
    <row r="55" spans="1:17" s="36" customFormat="1" x14ac:dyDescent="0.2">
      <c r="A55" s="96"/>
      <c r="B55" s="213" t="s">
        <v>122</v>
      </c>
      <c r="C55" s="213" t="s">
        <v>123</v>
      </c>
      <c r="D55" s="214">
        <v>121904104</v>
      </c>
      <c r="E55" s="214">
        <v>121904104</v>
      </c>
      <c r="F55" s="214">
        <v>61307053</v>
      </c>
      <c r="G55" s="215" t="s">
        <v>443</v>
      </c>
      <c r="H55" s="214">
        <v>11636366.300000001</v>
      </c>
      <c r="I55" s="215" t="s">
        <v>404</v>
      </c>
      <c r="J55" s="214">
        <v>23684386.699999999</v>
      </c>
      <c r="K55" s="214">
        <v>22325089.699999999</v>
      </c>
      <c r="L55" s="214">
        <v>86583351</v>
      </c>
      <c r="M55" s="214">
        <v>25986300</v>
      </c>
      <c r="N55" s="177">
        <f t="shared" si="0"/>
        <v>0.19428703319126975</v>
      </c>
      <c r="O55" s="94">
        <f t="shared" si="1"/>
        <v>121904104</v>
      </c>
      <c r="P55" s="94">
        <f t="shared" si="2"/>
        <v>23684386.699999999</v>
      </c>
      <c r="Q55" s="93">
        <f t="shared" si="3"/>
        <v>0.19428703319126975</v>
      </c>
    </row>
    <row r="56" spans="1:17" s="36" customFormat="1" x14ac:dyDescent="0.2">
      <c r="A56" s="96"/>
      <c r="B56" s="213" t="s">
        <v>124</v>
      </c>
      <c r="C56" s="213" t="s">
        <v>125</v>
      </c>
      <c r="D56" s="214">
        <v>126801687</v>
      </c>
      <c r="E56" s="214">
        <v>126801687</v>
      </c>
      <c r="F56" s="214">
        <v>66119845</v>
      </c>
      <c r="G56" s="215" t="s">
        <v>443</v>
      </c>
      <c r="H56" s="214">
        <v>31084565.510000002</v>
      </c>
      <c r="I56" s="215" t="s">
        <v>404</v>
      </c>
      <c r="J56" s="214">
        <v>29243079.489999998</v>
      </c>
      <c r="K56" s="214">
        <v>28424760.190000001</v>
      </c>
      <c r="L56" s="214">
        <v>66474042</v>
      </c>
      <c r="M56" s="214">
        <v>5792200</v>
      </c>
      <c r="N56" s="177">
        <f t="shared" si="0"/>
        <v>0.23062058701159077</v>
      </c>
      <c r="O56" s="94">
        <f t="shared" si="1"/>
        <v>126801687</v>
      </c>
      <c r="P56" s="94">
        <f t="shared" si="2"/>
        <v>29243079.489999998</v>
      </c>
      <c r="Q56" s="93">
        <f t="shared" si="3"/>
        <v>0.23062058701159077</v>
      </c>
    </row>
    <row r="57" spans="1:17" s="36" customFormat="1" x14ac:dyDescent="0.2">
      <c r="A57" s="96"/>
      <c r="B57" s="213" t="s">
        <v>126</v>
      </c>
      <c r="C57" s="213" t="s">
        <v>127</v>
      </c>
      <c r="D57" s="214">
        <v>1207116</v>
      </c>
      <c r="E57" s="214">
        <v>955116</v>
      </c>
      <c r="F57" s="214">
        <v>477712</v>
      </c>
      <c r="G57" s="215" t="s">
        <v>443</v>
      </c>
      <c r="H57" s="214">
        <v>72650</v>
      </c>
      <c r="I57" s="215" t="s">
        <v>404</v>
      </c>
      <c r="J57" s="214">
        <v>18927.5</v>
      </c>
      <c r="K57" s="214">
        <v>18927.5</v>
      </c>
      <c r="L57" s="214">
        <v>863538.5</v>
      </c>
      <c r="M57" s="214">
        <v>386134.5</v>
      </c>
      <c r="N57" s="177">
        <f t="shared" si="0"/>
        <v>1.9816964640944137E-2</v>
      </c>
      <c r="O57" s="94">
        <f t="shared" si="1"/>
        <v>955116</v>
      </c>
      <c r="P57" s="94">
        <f t="shared" si="2"/>
        <v>18927.5</v>
      </c>
      <c r="Q57" s="93">
        <f t="shared" si="3"/>
        <v>1.9816964640944137E-2</v>
      </c>
    </row>
    <row r="58" spans="1:17" s="36" customFormat="1" x14ac:dyDescent="0.2">
      <c r="A58" s="96"/>
      <c r="B58" s="213" t="s">
        <v>128</v>
      </c>
      <c r="C58" s="213" t="s">
        <v>129</v>
      </c>
      <c r="D58" s="214">
        <v>150486404</v>
      </c>
      <c r="E58" s="214">
        <v>150486404</v>
      </c>
      <c r="F58" s="214">
        <v>89053200</v>
      </c>
      <c r="G58" s="215" t="s">
        <v>443</v>
      </c>
      <c r="H58" s="214">
        <v>37505454.200000003</v>
      </c>
      <c r="I58" s="215" t="s">
        <v>404</v>
      </c>
      <c r="J58" s="214">
        <v>43750407.799999997</v>
      </c>
      <c r="K58" s="214">
        <v>40176444.689999998</v>
      </c>
      <c r="L58" s="214">
        <v>69230542</v>
      </c>
      <c r="M58" s="214">
        <v>7797338</v>
      </c>
      <c r="N58" s="177">
        <f t="shared" si="0"/>
        <v>0.2907266479701382</v>
      </c>
      <c r="O58" s="94">
        <f t="shared" si="1"/>
        <v>150486404</v>
      </c>
      <c r="P58" s="94">
        <f t="shared" si="2"/>
        <v>43750407.799999997</v>
      </c>
      <c r="Q58" s="93">
        <f t="shared" si="3"/>
        <v>0.2907266479701382</v>
      </c>
    </row>
    <row r="59" spans="1:17" s="36" customFormat="1" x14ac:dyDescent="0.2">
      <c r="A59" s="96"/>
      <c r="B59" s="213" t="s">
        <v>130</v>
      </c>
      <c r="C59" s="213" t="s">
        <v>131</v>
      </c>
      <c r="D59" s="214">
        <v>22311949</v>
      </c>
      <c r="E59" s="214">
        <v>22142449</v>
      </c>
      <c r="F59" s="214">
        <v>10378226</v>
      </c>
      <c r="G59" s="215" t="s">
        <v>443</v>
      </c>
      <c r="H59" s="214">
        <v>579310.35</v>
      </c>
      <c r="I59" s="214" t="s">
        <v>404</v>
      </c>
      <c r="J59" s="214">
        <v>4659104</v>
      </c>
      <c r="K59" s="214">
        <v>4659104</v>
      </c>
      <c r="L59" s="214">
        <v>16904034.649999999</v>
      </c>
      <c r="M59" s="214">
        <v>5139811.6500000004</v>
      </c>
      <c r="N59" s="177">
        <f t="shared" si="0"/>
        <v>0.21041502681117161</v>
      </c>
      <c r="O59" s="94">
        <f t="shared" si="1"/>
        <v>22142449</v>
      </c>
      <c r="P59" s="94">
        <f t="shared" si="2"/>
        <v>4659104</v>
      </c>
      <c r="Q59" s="93">
        <f t="shared" si="3"/>
        <v>0.21041502681117161</v>
      </c>
    </row>
    <row r="60" spans="1:17" s="36" customFormat="1" x14ac:dyDescent="0.2">
      <c r="A60" s="96"/>
      <c r="B60" s="213" t="s">
        <v>132</v>
      </c>
      <c r="C60" s="213" t="s">
        <v>133</v>
      </c>
      <c r="D60" s="214">
        <v>209335581</v>
      </c>
      <c r="E60" s="214">
        <v>204469610</v>
      </c>
      <c r="F60" s="214">
        <v>140898650</v>
      </c>
      <c r="G60" s="214">
        <v>29630908</v>
      </c>
      <c r="H60" s="214">
        <v>44129753.619999997</v>
      </c>
      <c r="I60" s="214">
        <v>5481000</v>
      </c>
      <c r="J60" s="214">
        <v>15600</v>
      </c>
      <c r="K60" s="214">
        <v>15600</v>
      </c>
      <c r="L60" s="214">
        <v>125212348.38</v>
      </c>
      <c r="M60" s="214">
        <v>61641388.380000003</v>
      </c>
      <c r="N60" s="177">
        <f t="shared" si="0"/>
        <v>7.6294956497447231E-5</v>
      </c>
      <c r="O60" s="94">
        <f t="shared" si="1"/>
        <v>204469610</v>
      </c>
      <c r="P60" s="94">
        <f t="shared" si="2"/>
        <v>15600</v>
      </c>
      <c r="Q60" s="93">
        <f t="shared" si="3"/>
        <v>7.6294956497447231E-5</v>
      </c>
    </row>
    <row r="61" spans="1:17" s="36" customFormat="1" x14ac:dyDescent="0.2">
      <c r="A61" s="96"/>
      <c r="B61" s="213" t="s">
        <v>134</v>
      </c>
      <c r="C61" s="213" t="s">
        <v>135</v>
      </c>
      <c r="D61" s="214">
        <v>68474500</v>
      </c>
      <c r="E61" s="214">
        <v>67974500</v>
      </c>
      <c r="F61" s="214">
        <v>61154940</v>
      </c>
      <c r="G61" s="214">
        <v>29140200</v>
      </c>
      <c r="H61" s="214">
        <v>10295387.619999999</v>
      </c>
      <c r="I61" s="215" t="s">
        <v>404</v>
      </c>
      <c r="J61" s="215" t="s">
        <v>405</v>
      </c>
      <c r="K61" s="215" t="s">
        <v>405</v>
      </c>
      <c r="L61" s="214">
        <v>28538912.379999999</v>
      </c>
      <c r="M61" s="214">
        <v>21719352.379999999</v>
      </c>
      <c r="N61" s="177">
        <v>0</v>
      </c>
      <c r="O61" s="94">
        <f t="shared" si="1"/>
        <v>67974500</v>
      </c>
      <c r="P61" s="94" t="str">
        <f t="shared" si="2"/>
        <v xml:space="preserve">                         -   </v>
      </c>
      <c r="Q61" s="93">
        <v>0</v>
      </c>
    </row>
    <row r="62" spans="1:17" s="36" customFormat="1" x14ac:dyDescent="0.2">
      <c r="A62" s="96"/>
      <c r="B62" s="213" t="s">
        <v>136</v>
      </c>
      <c r="C62" s="213" t="s">
        <v>137</v>
      </c>
      <c r="D62" s="214">
        <v>4000000</v>
      </c>
      <c r="E62" s="214" t="s">
        <v>444</v>
      </c>
      <c r="F62" s="214" t="s">
        <v>406</v>
      </c>
      <c r="G62" s="215" t="s">
        <v>443</v>
      </c>
      <c r="H62" s="215" t="s">
        <v>405</v>
      </c>
      <c r="I62" s="215" t="s">
        <v>404</v>
      </c>
      <c r="J62" s="215" t="s">
        <v>405</v>
      </c>
      <c r="K62" s="215" t="s">
        <v>405</v>
      </c>
      <c r="L62" s="214" t="s">
        <v>439</v>
      </c>
      <c r="M62" s="214" t="s">
        <v>404</v>
      </c>
      <c r="N62" s="177">
        <v>0</v>
      </c>
      <c r="O62" s="94" t="str">
        <f t="shared" si="1"/>
        <v xml:space="preserve">                              -   </v>
      </c>
      <c r="P62" s="94" t="str">
        <f t="shared" si="2"/>
        <v xml:space="preserve">                         -   </v>
      </c>
      <c r="Q62" s="93">
        <v>0</v>
      </c>
    </row>
    <row r="63" spans="1:17" s="36" customFormat="1" x14ac:dyDescent="0.2">
      <c r="A63" s="96"/>
      <c r="B63" s="213" t="s">
        <v>138</v>
      </c>
      <c r="C63" s="213" t="s">
        <v>139</v>
      </c>
      <c r="D63" s="214">
        <v>29824800</v>
      </c>
      <c r="E63" s="214">
        <v>29774800</v>
      </c>
      <c r="F63" s="214">
        <v>9362400</v>
      </c>
      <c r="G63" s="214">
        <v>490708</v>
      </c>
      <c r="H63" s="214">
        <v>100000</v>
      </c>
      <c r="I63" s="215" t="s">
        <v>404</v>
      </c>
      <c r="J63" s="215" t="s">
        <v>405</v>
      </c>
      <c r="K63" s="215" t="s">
        <v>405</v>
      </c>
      <c r="L63" s="214">
        <v>29184092</v>
      </c>
      <c r="M63" s="214">
        <v>8771692</v>
      </c>
      <c r="N63" s="177">
        <v>0</v>
      </c>
      <c r="O63" s="94">
        <f t="shared" si="1"/>
        <v>29774800</v>
      </c>
      <c r="P63" s="94" t="str">
        <f t="shared" si="2"/>
        <v xml:space="preserve">                         -   </v>
      </c>
      <c r="Q63" s="93">
        <v>0</v>
      </c>
    </row>
    <row r="64" spans="1:17" s="36" customFormat="1" x14ac:dyDescent="0.2">
      <c r="A64" s="96"/>
      <c r="B64" s="213" t="s">
        <v>140</v>
      </c>
      <c r="C64" s="213" t="s">
        <v>141</v>
      </c>
      <c r="D64" s="214">
        <v>85315971</v>
      </c>
      <c r="E64" s="214">
        <v>85000000</v>
      </c>
      <c r="F64" s="214">
        <v>60361000</v>
      </c>
      <c r="G64" s="215" t="s">
        <v>443</v>
      </c>
      <c r="H64" s="214">
        <v>33629656</v>
      </c>
      <c r="I64" s="214">
        <v>5481000</v>
      </c>
      <c r="J64" s="215" t="s">
        <v>405</v>
      </c>
      <c r="K64" s="215" t="s">
        <v>405</v>
      </c>
      <c r="L64" s="214">
        <v>45889344</v>
      </c>
      <c r="M64" s="214">
        <v>21250344</v>
      </c>
      <c r="N64" s="177">
        <v>0</v>
      </c>
      <c r="O64" s="94">
        <f t="shared" si="1"/>
        <v>85000000</v>
      </c>
      <c r="P64" s="94" t="str">
        <f t="shared" si="2"/>
        <v xml:space="preserve">                         -   </v>
      </c>
      <c r="Q64" s="93">
        <v>0</v>
      </c>
    </row>
    <row r="65" spans="1:17" s="36" customFormat="1" x14ac:dyDescent="0.2">
      <c r="A65" s="96"/>
      <c r="B65" s="213" t="s">
        <v>142</v>
      </c>
      <c r="C65" s="213" t="s">
        <v>143</v>
      </c>
      <c r="D65" s="214">
        <v>300000</v>
      </c>
      <c r="E65" s="214">
        <v>300000</v>
      </c>
      <c r="F65" s="214">
        <v>150000</v>
      </c>
      <c r="G65" s="215" t="s">
        <v>443</v>
      </c>
      <c r="H65" s="215" t="s">
        <v>405</v>
      </c>
      <c r="I65" s="215" t="s">
        <v>404</v>
      </c>
      <c r="J65" s="215" t="s">
        <v>405</v>
      </c>
      <c r="K65" s="215" t="s">
        <v>405</v>
      </c>
      <c r="L65" s="214">
        <v>300000</v>
      </c>
      <c r="M65" s="214">
        <v>150000</v>
      </c>
      <c r="N65" s="177">
        <v>0</v>
      </c>
      <c r="O65" s="94">
        <f t="shared" si="1"/>
        <v>300000</v>
      </c>
      <c r="P65" s="94" t="str">
        <f t="shared" si="2"/>
        <v xml:space="preserve">                         -   </v>
      </c>
      <c r="Q65" s="93">
        <v>0</v>
      </c>
    </row>
    <row r="66" spans="1:17" s="36" customFormat="1" x14ac:dyDescent="0.2">
      <c r="A66" s="96"/>
      <c r="B66" s="213" t="s">
        <v>382</v>
      </c>
      <c r="C66" s="213" t="s">
        <v>383</v>
      </c>
      <c r="D66" s="214">
        <v>1000000</v>
      </c>
      <c r="E66" s="214">
        <v>1000000</v>
      </c>
      <c r="F66" s="214">
        <v>500000</v>
      </c>
      <c r="G66" s="215" t="s">
        <v>443</v>
      </c>
      <c r="H66" s="215" t="s">
        <v>405</v>
      </c>
      <c r="I66" s="215" t="s">
        <v>404</v>
      </c>
      <c r="J66" s="215" t="s">
        <v>405</v>
      </c>
      <c r="K66" s="215" t="s">
        <v>405</v>
      </c>
      <c r="L66" s="214">
        <v>1000000</v>
      </c>
      <c r="M66" s="214">
        <v>500000</v>
      </c>
      <c r="N66" s="177">
        <v>0</v>
      </c>
      <c r="O66" s="94">
        <f t="shared" si="1"/>
        <v>1000000</v>
      </c>
      <c r="P66" s="94" t="str">
        <f t="shared" si="2"/>
        <v xml:space="preserve">                         -   </v>
      </c>
      <c r="Q66" s="93">
        <v>0</v>
      </c>
    </row>
    <row r="67" spans="1:17" s="36" customFormat="1" x14ac:dyDescent="0.2">
      <c r="A67" s="96"/>
      <c r="B67" s="213" t="s">
        <v>144</v>
      </c>
      <c r="C67" s="213" t="s">
        <v>145</v>
      </c>
      <c r="D67" s="214">
        <v>20420310</v>
      </c>
      <c r="E67" s="214">
        <v>20420310</v>
      </c>
      <c r="F67" s="214">
        <v>9370310</v>
      </c>
      <c r="G67" s="215" t="s">
        <v>443</v>
      </c>
      <c r="H67" s="214">
        <v>104710</v>
      </c>
      <c r="I67" s="215" t="s">
        <v>404</v>
      </c>
      <c r="J67" s="214">
        <v>15600</v>
      </c>
      <c r="K67" s="214">
        <v>15600</v>
      </c>
      <c r="L67" s="214">
        <v>20300000</v>
      </c>
      <c r="M67" s="214">
        <v>9250000</v>
      </c>
      <c r="N67" s="177">
        <f t="shared" si="0"/>
        <v>7.6394530739249311E-4</v>
      </c>
      <c r="O67" s="94">
        <f t="shared" si="1"/>
        <v>20420310</v>
      </c>
      <c r="P67" s="94">
        <f t="shared" si="2"/>
        <v>15600</v>
      </c>
      <c r="Q67" s="93">
        <f t="shared" si="3"/>
        <v>7.6394530739249311E-4</v>
      </c>
    </row>
    <row r="68" spans="1:17" s="36" customFormat="1" x14ac:dyDescent="0.2">
      <c r="A68" s="96"/>
      <c r="B68" s="213" t="s">
        <v>146</v>
      </c>
      <c r="C68" s="213" t="s">
        <v>147</v>
      </c>
      <c r="D68" s="214">
        <v>2874610047</v>
      </c>
      <c r="E68" s="214">
        <v>2732941902</v>
      </c>
      <c r="F68" s="214">
        <v>1598983674</v>
      </c>
      <c r="G68" s="214">
        <v>100964496.5</v>
      </c>
      <c r="H68" s="214">
        <v>521244231.49000001</v>
      </c>
      <c r="I68" s="214">
        <v>13514288.83</v>
      </c>
      <c r="J68" s="214">
        <v>349255370.52999997</v>
      </c>
      <c r="K68" s="214">
        <v>333131387.41000003</v>
      </c>
      <c r="L68" s="214">
        <v>1747963514.6500001</v>
      </c>
      <c r="M68" s="214">
        <v>614005286.64999998</v>
      </c>
      <c r="N68" s="177">
        <f t="shared" si="0"/>
        <v>0.12779465610828047</v>
      </c>
      <c r="O68" s="94">
        <f t="shared" si="1"/>
        <v>2732941902</v>
      </c>
      <c r="P68" s="94">
        <f t="shared" si="2"/>
        <v>349255370.52999997</v>
      </c>
      <c r="Q68" s="93">
        <f t="shared" si="3"/>
        <v>0.12779465610828047</v>
      </c>
    </row>
    <row r="69" spans="1:17" s="36" customFormat="1" x14ac:dyDescent="0.2">
      <c r="A69" s="96"/>
      <c r="B69" s="213" t="s">
        <v>148</v>
      </c>
      <c r="C69" s="213" t="s">
        <v>149</v>
      </c>
      <c r="D69" s="214">
        <v>20000</v>
      </c>
      <c r="E69" s="214">
        <v>20000</v>
      </c>
      <c r="F69" s="214">
        <v>20000</v>
      </c>
      <c r="G69" s="215" t="s">
        <v>443</v>
      </c>
      <c r="H69" s="215" t="s">
        <v>405</v>
      </c>
      <c r="I69" s="215" t="s">
        <v>404</v>
      </c>
      <c r="J69" s="215" t="s">
        <v>405</v>
      </c>
      <c r="K69" s="215" t="s">
        <v>405</v>
      </c>
      <c r="L69" s="214">
        <v>20000</v>
      </c>
      <c r="M69" s="214">
        <v>20000</v>
      </c>
      <c r="N69" s="177">
        <v>0</v>
      </c>
      <c r="O69" s="94">
        <f t="shared" si="1"/>
        <v>20000</v>
      </c>
      <c r="P69" s="94" t="str">
        <f t="shared" si="2"/>
        <v xml:space="preserve">                         -   </v>
      </c>
      <c r="Q69" s="93">
        <v>0</v>
      </c>
    </row>
    <row r="70" spans="1:17" s="36" customFormat="1" x14ac:dyDescent="0.2">
      <c r="A70" s="96"/>
      <c r="B70" s="213" t="s">
        <v>150</v>
      </c>
      <c r="C70" s="213" t="s">
        <v>384</v>
      </c>
      <c r="D70" s="214">
        <v>133650000</v>
      </c>
      <c r="E70" s="214">
        <v>135650000</v>
      </c>
      <c r="F70" s="214">
        <v>38664000</v>
      </c>
      <c r="G70" s="215" t="s">
        <v>443</v>
      </c>
      <c r="H70" s="215" t="s">
        <v>405</v>
      </c>
      <c r="I70" s="215" t="s">
        <v>404</v>
      </c>
      <c r="J70" s="215" t="s">
        <v>405</v>
      </c>
      <c r="K70" s="215" t="s">
        <v>405</v>
      </c>
      <c r="L70" s="214">
        <v>135650000</v>
      </c>
      <c r="M70" s="214">
        <v>38664000</v>
      </c>
      <c r="N70" s="177">
        <v>0</v>
      </c>
      <c r="O70" s="94">
        <f t="shared" si="1"/>
        <v>135650000</v>
      </c>
      <c r="P70" s="94" t="str">
        <f t="shared" si="2"/>
        <v xml:space="preserve">                         -   </v>
      </c>
      <c r="Q70" s="93">
        <v>0</v>
      </c>
    </row>
    <row r="71" spans="1:17" s="36" customFormat="1" x14ac:dyDescent="0.2">
      <c r="A71" s="96"/>
      <c r="B71" s="213" t="s">
        <v>151</v>
      </c>
      <c r="C71" s="213" t="s">
        <v>152</v>
      </c>
      <c r="D71" s="214">
        <v>192000000</v>
      </c>
      <c r="E71" s="214">
        <v>212000000</v>
      </c>
      <c r="F71" s="214">
        <v>112500000</v>
      </c>
      <c r="G71" s="215" t="s">
        <v>443</v>
      </c>
      <c r="H71" s="214">
        <v>21395750</v>
      </c>
      <c r="I71" s="214" t="s">
        <v>404</v>
      </c>
      <c r="J71" s="214">
        <v>32549650</v>
      </c>
      <c r="K71" s="214">
        <v>32549650</v>
      </c>
      <c r="L71" s="214">
        <v>158054600</v>
      </c>
      <c r="M71" s="214">
        <v>58554600</v>
      </c>
      <c r="N71" s="177">
        <v>0</v>
      </c>
      <c r="O71" s="94">
        <f t="shared" si="1"/>
        <v>212000000</v>
      </c>
      <c r="P71" s="94">
        <f t="shared" si="2"/>
        <v>32549650</v>
      </c>
      <c r="Q71" s="93">
        <v>0</v>
      </c>
    </row>
    <row r="72" spans="1:17" s="36" customFormat="1" x14ac:dyDescent="0.2">
      <c r="A72" s="96"/>
      <c r="B72" s="213" t="s">
        <v>153</v>
      </c>
      <c r="C72" s="213" t="s">
        <v>385</v>
      </c>
      <c r="D72" s="214">
        <v>182266000</v>
      </c>
      <c r="E72" s="214">
        <v>182266000</v>
      </c>
      <c r="F72" s="214">
        <v>112235667</v>
      </c>
      <c r="G72" s="214">
        <v>19984050</v>
      </c>
      <c r="H72" s="214">
        <v>58679143.479999997</v>
      </c>
      <c r="I72" s="215" t="s">
        <v>404</v>
      </c>
      <c r="J72" s="214">
        <v>8508900</v>
      </c>
      <c r="K72" s="214">
        <v>8508900</v>
      </c>
      <c r="L72" s="214">
        <v>95093906.519999996</v>
      </c>
      <c r="M72" s="214">
        <v>25063573.52</v>
      </c>
      <c r="N72" s="177">
        <f t="shared" ref="N72:N135" si="4">+J72/E72</f>
        <v>4.6683967388322561E-2</v>
      </c>
      <c r="O72" s="94">
        <f t="shared" si="1"/>
        <v>182266000</v>
      </c>
      <c r="P72" s="94">
        <f t="shared" si="2"/>
        <v>8508900</v>
      </c>
      <c r="Q72" s="93">
        <f t="shared" si="3"/>
        <v>4.6683967388322561E-2</v>
      </c>
    </row>
    <row r="73" spans="1:17" s="36" customFormat="1" x14ac:dyDescent="0.2">
      <c r="A73" s="96"/>
      <c r="B73" s="213" t="s">
        <v>154</v>
      </c>
      <c r="C73" s="213" t="s">
        <v>155</v>
      </c>
      <c r="D73" s="214">
        <v>1205654736</v>
      </c>
      <c r="E73" s="214">
        <v>1217654736</v>
      </c>
      <c r="F73" s="214">
        <v>681979187</v>
      </c>
      <c r="G73" s="215" t="s">
        <v>443</v>
      </c>
      <c r="H73" s="214">
        <v>307363285.30000001</v>
      </c>
      <c r="I73" s="214">
        <v>9671798.8300000001</v>
      </c>
      <c r="J73" s="214">
        <v>203736463.71000001</v>
      </c>
      <c r="K73" s="214">
        <v>188443900.66</v>
      </c>
      <c r="L73" s="214">
        <v>696883188.15999997</v>
      </c>
      <c r="M73" s="214">
        <v>161207639.16</v>
      </c>
      <c r="N73" s="177">
        <f t="shared" si="4"/>
        <v>0.16731874618192263</v>
      </c>
      <c r="O73" s="94">
        <f t="shared" si="1"/>
        <v>1217654736</v>
      </c>
      <c r="P73" s="94">
        <f t="shared" si="2"/>
        <v>203736463.71000001</v>
      </c>
      <c r="Q73" s="93">
        <f t="shared" si="3"/>
        <v>0.16731874618192263</v>
      </c>
    </row>
    <row r="74" spans="1:17" s="36" customFormat="1" x14ac:dyDescent="0.2">
      <c r="A74" s="96"/>
      <c r="B74" s="213" t="s">
        <v>156</v>
      </c>
      <c r="C74" s="213" t="s">
        <v>157</v>
      </c>
      <c r="D74" s="214">
        <v>1161019311</v>
      </c>
      <c r="E74" s="214">
        <v>985351166</v>
      </c>
      <c r="F74" s="214">
        <v>653584820</v>
      </c>
      <c r="G74" s="214">
        <v>80980446.5</v>
      </c>
      <c r="H74" s="214">
        <v>133806052.70999999</v>
      </c>
      <c r="I74" s="214">
        <v>3842490</v>
      </c>
      <c r="J74" s="214">
        <v>104460356.81999999</v>
      </c>
      <c r="K74" s="214">
        <v>103628936.75</v>
      </c>
      <c r="L74" s="214">
        <v>662261819.97000003</v>
      </c>
      <c r="M74" s="214">
        <v>330495473.97000003</v>
      </c>
      <c r="N74" s="177">
        <f t="shared" si="4"/>
        <v>0.10601332847055259</v>
      </c>
      <c r="O74" s="94">
        <f t="shared" si="1"/>
        <v>985351166</v>
      </c>
      <c r="P74" s="94">
        <f t="shared" si="2"/>
        <v>104460356.81999999</v>
      </c>
      <c r="Q74" s="93">
        <f t="shared" si="3"/>
        <v>0.10601332847055259</v>
      </c>
    </row>
    <row r="75" spans="1:17" s="36" customFormat="1" x14ac:dyDescent="0.2">
      <c r="A75" s="96"/>
      <c r="B75" s="213" t="s">
        <v>158</v>
      </c>
      <c r="C75" s="213" t="s">
        <v>159</v>
      </c>
      <c r="D75" s="214">
        <v>291410940</v>
      </c>
      <c r="E75" s="214">
        <v>278933940</v>
      </c>
      <c r="F75" s="214">
        <v>130446174</v>
      </c>
      <c r="G75" s="215" t="s">
        <v>443</v>
      </c>
      <c r="H75" s="214">
        <v>47048251.840000004</v>
      </c>
      <c r="I75" s="214">
        <v>2291400</v>
      </c>
      <c r="J75" s="214">
        <v>13093697.07</v>
      </c>
      <c r="K75" s="214">
        <v>13085697.07</v>
      </c>
      <c r="L75" s="214">
        <v>216500591.09</v>
      </c>
      <c r="M75" s="214">
        <v>68012825.090000004</v>
      </c>
      <c r="N75" s="177">
        <f t="shared" si="4"/>
        <v>4.6941928508233886E-2</v>
      </c>
      <c r="O75" s="94">
        <f t="shared" si="1"/>
        <v>278933940</v>
      </c>
      <c r="P75" s="94">
        <f t="shared" si="2"/>
        <v>13093697.07</v>
      </c>
      <c r="Q75" s="93">
        <f t="shared" si="3"/>
        <v>4.6941928508233886E-2</v>
      </c>
    </row>
    <row r="76" spans="1:17" s="36" customFormat="1" x14ac:dyDescent="0.2">
      <c r="A76" s="96"/>
      <c r="B76" s="213" t="s">
        <v>160</v>
      </c>
      <c r="C76" s="213" t="s">
        <v>161</v>
      </c>
      <c r="D76" s="214">
        <v>86364490</v>
      </c>
      <c r="E76" s="214">
        <v>86616490</v>
      </c>
      <c r="F76" s="214">
        <v>53462623</v>
      </c>
      <c r="G76" s="215" t="s">
        <v>443</v>
      </c>
      <c r="H76" s="214">
        <v>27330990.670000002</v>
      </c>
      <c r="I76" s="214">
        <v>2291400</v>
      </c>
      <c r="J76" s="214">
        <v>582843.97</v>
      </c>
      <c r="K76" s="214">
        <v>582843.97</v>
      </c>
      <c r="L76" s="214">
        <v>56411255.359999999</v>
      </c>
      <c r="M76" s="214">
        <v>23257388.359999999</v>
      </c>
      <c r="N76" s="177">
        <f t="shared" si="4"/>
        <v>6.729018573715005E-3</v>
      </c>
      <c r="O76" s="94">
        <f t="shared" si="1"/>
        <v>86616490</v>
      </c>
      <c r="P76" s="94">
        <f t="shared" si="2"/>
        <v>582843.97</v>
      </c>
      <c r="Q76" s="93">
        <f t="shared" si="3"/>
        <v>6.729018573715005E-3</v>
      </c>
    </row>
    <row r="77" spans="1:17" s="36" customFormat="1" x14ac:dyDescent="0.2">
      <c r="A77" s="96"/>
      <c r="B77" s="213" t="s">
        <v>162</v>
      </c>
      <c r="C77" s="213" t="s">
        <v>163</v>
      </c>
      <c r="D77" s="214">
        <v>138698450</v>
      </c>
      <c r="E77" s="214">
        <v>126698450</v>
      </c>
      <c r="F77" s="214">
        <v>49559551</v>
      </c>
      <c r="G77" s="215" t="s">
        <v>443</v>
      </c>
      <c r="H77" s="214">
        <v>14455828.050000001</v>
      </c>
      <c r="I77" s="215" t="s">
        <v>404</v>
      </c>
      <c r="J77" s="214">
        <v>9892113</v>
      </c>
      <c r="K77" s="214">
        <v>9884113</v>
      </c>
      <c r="L77" s="214">
        <v>102350508.95</v>
      </c>
      <c r="M77" s="214">
        <v>25211609.949999999</v>
      </c>
      <c r="N77" s="177">
        <f t="shared" si="4"/>
        <v>7.8076038025721703E-2</v>
      </c>
      <c r="O77" s="94">
        <f t="shared" si="1"/>
        <v>126698450</v>
      </c>
      <c r="P77" s="94">
        <f t="shared" si="2"/>
        <v>9892113</v>
      </c>
      <c r="Q77" s="93">
        <f t="shared" si="3"/>
        <v>7.8076038025721703E-2</v>
      </c>
    </row>
    <row r="78" spans="1:17" s="36" customFormat="1" x14ac:dyDescent="0.2">
      <c r="A78" s="96"/>
      <c r="B78" s="213" t="s">
        <v>164</v>
      </c>
      <c r="C78" s="213" t="s">
        <v>165</v>
      </c>
      <c r="D78" s="214">
        <v>41700000</v>
      </c>
      <c r="E78" s="214">
        <v>41350000</v>
      </c>
      <c r="F78" s="214">
        <v>17850000</v>
      </c>
      <c r="G78" s="215" t="s">
        <v>443</v>
      </c>
      <c r="H78" s="214">
        <v>3501086.68</v>
      </c>
      <c r="I78" s="215" t="s">
        <v>404</v>
      </c>
      <c r="J78" s="214">
        <v>1498913.32</v>
      </c>
      <c r="K78" s="214">
        <v>1498913.32</v>
      </c>
      <c r="L78" s="214">
        <v>36350000</v>
      </c>
      <c r="M78" s="214">
        <v>12850000</v>
      </c>
      <c r="N78" s="177">
        <f t="shared" si="4"/>
        <v>3.6249415235792018E-2</v>
      </c>
      <c r="O78" s="94">
        <f t="shared" si="1"/>
        <v>41350000</v>
      </c>
      <c r="P78" s="94">
        <f t="shared" si="2"/>
        <v>1498913.32</v>
      </c>
      <c r="Q78" s="93">
        <f t="shared" si="3"/>
        <v>3.6249415235792018E-2</v>
      </c>
    </row>
    <row r="79" spans="1:17" s="36" customFormat="1" x14ac:dyDescent="0.2">
      <c r="A79" s="96"/>
      <c r="B79" s="213" t="s">
        <v>166</v>
      </c>
      <c r="C79" s="213" t="s">
        <v>167</v>
      </c>
      <c r="D79" s="214">
        <v>24648000</v>
      </c>
      <c r="E79" s="214">
        <v>24269000</v>
      </c>
      <c r="F79" s="214">
        <v>9574000</v>
      </c>
      <c r="G79" s="215" t="s">
        <v>443</v>
      </c>
      <c r="H79" s="214">
        <v>1760346.44</v>
      </c>
      <c r="I79" s="215" t="s">
        <v>404</v>
      </c>
      <c r="J79" s="214">
        <v>1119826.78</v>
      </c>
      <c r="K79" s="214">
        <v>1119826.78</v>
      </c>
      <c r="L79" s="214">
        <v>21388826.780000001</v>
      </c>
      <c r="M79" s="214">
        <v>6693826.7800000003</v>
      </c>
      <c r="N79" s="177">
        <f t="shared" si="4"/>
        <v>4.6142271210185833E-2</v>
      </c>
      <c r="O79" s="94">
        <f t="shared" si="1"/>
        <v>24269000</v>
      </c>
      <c r="P79" s="94">
        <f t="shared" si="2"/>
        <v>1119826.78</v>
      </c>
      <c r="Q79" s="93">
        <f t="shared" si="3"/>
        <v>4.6142271210185833E-2</v>
      </c>
    </row>
    <row r="80" spans="1:17" s="36" customFormat="1" x14ac:dyDescent="0.2">
      <c r="A80" s="96"/>
      <c r="B80" s="213" t="s">
        <v>168</v>
      </c>
      <c r="C80" s="213" t="s">
        <v>169</v>
      </c>
      <c r="D80" s="214">
        <v>139116000</v>
      </c>
      <c r="E80" s="214">
        <v>124116000</v>
      </c>
      <c r="F80" s="214">
        <v>67560980</v>
      </c>
      <c r="G80" s="215" t="s">
        <v>443</v>
      </c>
      <c r="H80" s="214">
        <v>16584206.48</v>
      </c>
      <c r="I80" s="215" t="s">
        <v>404</v>
      </c>
      <c r="J80" s="214">
        <v>209078</v>
      </c>
      <c r="K80" s="214">
        <v>209078</v>
      </c>
      <c r="L80" s="214">
        <v>107322715.52</v>
      </c>
      <c r="M80" s="214">
        <v>50767695.520000003</v>
      </c>
      <c r="N80" s="177">
        <f t="shared" si="4"/>
        <v>1.6845370459892359E-3</v>
      </c>
      <c r="O80" s="94">
        <f t="shared" si="1"/>
        <v>124116000</v>
      </c>
      <c r="P80" s="94">
        <f t="shared" si="2"/>
        <v>209078</v>
      </c>
      <c r="Q80" s="93">
        <f t="shared" si="3"/>
        <v>1.6845370459892359E-3</v>
      </c>
    </row>
    <row r="81" spans="1:17" s="36" customFormat="1" x14ac:dyDescent="0.2">
      <c r="A81" s="96"/>
      <c r="B81" s="213" t="s">
        <v>170</v>
      </c>
      <c r="C81" s="213" t="s">
        <v>171</v>
      </c>
      <c r="D81" s="214">
        <v>139116000</v>
      </c>
      <c r="E81" s="214">
        <v>124116000</v>
      </c>
      <c r="F81" s="214">
        <v>67560980</v>
      </c>
      <c r="G81" s="215" t="s">
        <v>443</v>
      </c>
      <c r="H81" s="214">
        <v>16584206.48</v>
      </c>
      <c r="I81" s="215" t="s">
        <v>404</v>
      </c>
      <c r="J81" s="214">
        <v>209078</v>
      </c>
      <c r="K81" s="214">
        <v>209078</v>
      </c>
      <c r="L81" s="214">
        <v>107322715.52</v>
      </c>
      <c r="M81" s="214">
        <v>50767695.520000003</v>
      </c>
      <c r="N81" s="177">
        <f t="shared" si="4"/>
        <v>1.6845370459892359E-3</v>
      </c>
      <c r="O81" s="94">
        <f t="shared" si="1"/>
        <v>124116000</v>
      </c>
      <c r="P81" s="94">
        <f t="shared" si="2"/>
        <v>209078</v>
      </c>
      <c r="Q81" s="93">
        <f t="shared" si="3"/>
        <v>1.6845370459892359E-3</v>
      </c>
    </row>
    <row r="82" spans="1:17" s="36" customFormat="1" x14ac:dyDescent="0.2">
      <c r="A82" s="96"/>
      <c r="B82" s="213" t="s">
        <v>172</v>
      </c>
      <c r="C82" s="213" t="s">
        <v>173</v>
      </c>
      <c r="D82" s="214">
        <v>45017883</v>
      </c>
      <c r="E82" s="214">
        <v>41210000</v>
      </c>
      <c r="F82" s="214">
        <v>22205000</v>
      </c>
      <c r="G82" s="214">
        <v>912900</v>
      </c>
      <c r="H82" s="214">
        <v>2093765</v>
      </c>
      <c r="I82" s="215" t="s">
        <v>404</v>
      </c>
      <c r="J82" s="214">
        <v>80835</v>
      </c>
      <c r="K82" s="214">
        <v>80835</v>
      </c>
      <c r="L82" s="214">
        <v>38122500</v>
      </c>
      <c r="M82" s="214">
        <v>19117500</v>
      </c>
      <c r="N82" s="177">
        <f t="shared" si="4"/>
        <v>1.9615384615384616E-3</v>
      </c>
      <c r="O82" s="94">
        <f t="shared" si="1"/>
        <v>41210000</v>
      </c>
      <c r="P82" s="94">
        <f t="shared" si="2"/>
        <v>80835</v>
      </c>
      <c r="Q82" s="93">
        <f t="shared" si="3"/>
        <v>1.9615384615384616E-3</v>
      </c>
    </row>
    <row r="83" spans="1:17" s="36" customFormat="1" x14ac:dyDescent="0.2">
      <c r="A83" s="96"/>
      <c r="B83" s="213" t="s">
        <v>174</v>
      </c>
      <c r="C83" s="213" t="s">
        <v>175</v>
      </c>
      <c r="D83" s="214">
        <v>32122000</v>
      </c>
      <c r="E83" s="214">
        <v>29922000</v>
      </c>
      <c r="F83" s="214">
        <v>15961000</v>
      </c>
      <c r="G83" s="214">
        <v>912900</v>
      </c>
      <c r="H83" s="214">
        <v>1128000</v>
      </c>
      <c r="I83" s="215" t="s">
        <v>404</v>
      </c>
      <c r="J83" s="214">
        <v>50000</v>
      </c>
      <c r="K83" s="214">
        <v>50000</v>
      </c>
      <c r="L83" s="214">
        <v>27831100</v>
      </c>
      <c r="M83" s="214">
        <v>13870100</v>
      </c>
      <c r="N83" s="177">
        <f t="shared" si="4"/>
        <v>1.6710112960363612E-3</v>
      </c>
      <c r="O83" s="94">
        <f t="shared" si="1"/>
        <v>29922000</v>
      </c>
      <c r="P83" s="94">
        <f t="shared" si="2"/>
        <v>50000</v>
      </c>
      <c r="Q83" s="93">
        <f t="shared" si="3"/>
        <v>1.6710112960363612E-3</v>
      </c>
    </row>
    <row r="84" spans="1:17" s="36" customFormat="1" x14ac:dyDescent="0.2">
      <c r="A84" s="96"/>
      <c r="B84" s="213" t="s">
        <v>176</v>
      </c>
      <c r="C84" s="213" t="s">
        <v>177</v>
      </c>
      <c r="D84" s="214">
        <v>10807883</v>
      </c>
      <c r="E84" s="214">
        <v>9200000</v>
      </c>
      <c r="F84" s="214">
        <v>5200000</v>
      </c>
      <c r="G84" s="214" t="s">
        <v>443</v>
      </c>
      <c r="H84" s="214">
        <v>474600</v>
      </c>
      <c r="I84" s="215" t="s">
        <v>404</v>
      </c>
      <c r="J84" s="215" t="s">
        <v>405</v>
      </c>
      <c r="K84" s="215" t="s">
        <v>405</v>
      </c>
      <c r="L84" s="214">
        <v>8725400</v>
      </c>
      <c r="M84" s="214">
        <v>4725400</v>
      </c>
      <c r="N84" s="177">
        <v>0</v>
      </c>
      <c r="O84" s="94">
        <f t="shared" si="1"/>
        <v>9200000</v>
      </c>
      <c r="P84" s="94" t="str">
        <f t="shared" si="2"/>
        <v xml:space="preserve">                         -   </v>
      </c>
      <c r="Q84" s="93">
        <v>0</v>
      </c>
    </row>
    <row r="85" spans="1:17" s="36" customFormat="1" x14ac:dyDescent="0.2">
      <c r="A85" s="96"/>
      <c r="B85" s="213" t="s">
        <v>178</v>
      </c>
      <c r="C85" s="213" t="s">
        <v>179</v>
      </c>
      <c r="D85" s="214">
        <v>2088000</v>
      </c>
      <c r="E85" s="214">
        <v>2088000</v>
      </c>
      <c r="F85" s="214">
        <v>1044000</v>
      </c>
      <c r="G85" s="215" t="s">
        <v>443</v>
      </c>
      <c r="H85" s="214">
        <v>491165</v>
      </c>
      <c r="I85" s="215" t="s">
        <v>404</v>
      </c>
      <c r="J85" s="214">
        <v>30835</v>
      </c>
      <c r="K85" s="214">
        <v>30835</v>
      </c>
      <c r="L85" s="214">
        <v>1566000</v>
      </c>
      <c r="M85" s="214">
        <v>522000</v>
      </c>
      <c r="N85" s="177">
        <f t="shared" si="4"/>
        <v>1.476772030651341E-2</v>
      </c>
      <c r="O85" s="94">
        <f t="shared" si="1"/>
        <v>2088000</v>
      </c>
      <c r="P85" s="94">
        <f t="shared" si="2"/>
        <v>30835</v>
      </c>
      <c r="Q85" s="93">
        <f t="shared" si="3"/>
        <v>1.476772030651341E-2</v>
      </c>
    </row>
    <row r="86" spans="1:17" s="36" customFormat="1" x14ac:dyDescent="0.2">
      <c r="A86" s="96"/>
      <c r="B86" s="213" t="s">
        <v>180</v>
      </c>
      <c r="C86" s="213" t="s">
        <v>181</v>
      </c>
      <c r="D86" s="214">
        <v>586180880</v>
      </c>
      <c r="E86" s="214">
        <v>558485880</v>
      </c>
      <c r="F86" s="214">
        <v>339265692</v>
      </c>
      <c r="G86" s="214">
        <v>25055211.239999998</v>
      </c>
      <c r="H86" s="214">
        <v>104152011.33</v>
      </c>
      <c r="I86" s="214">
        <v>3134794.77</v>
      </c>
      <c r="J86" s="214">
        <v>60272460.759999998</v>
      </c>
      <c r="K86" s="214">
        <v>59313407.159999996</v>
      </c>
      <c r="L86" s="214">
        <v>365871401.89999998</v>
      </c>
      <c r="M86" s="214">
        <v>146651213.90000001</v>
      </c>
      <c r="N86" s="177">
        <f t="shared" si="4"/>
        <v>0.10792118998603868</v>
      </c>
      <c r="O86" s="94">
        <f t="shared" si="1"/>
        <v>558485880</v>
      </c>
      <c r="P86" s="94">
        <f t="shared" si="2"/>
        <v>60272460.759999998</v>
      </c>
      <c r="Q86" s="93">
        <f t="shared" si="3"/>
        <v>0.10792118998603868</v>
      </c>
    </row>
    <row r="87" spans="1:17" s="36" customFormat="1" x14ac:dyDescent="0.2">
      <c r="A87" s="96"/>
      <c r="B87" s="213" t="s">
        <v>182</v>
      </c>
      <c r="C87" s="213" t="s">
        <v>183</v>
      </c>
      <c r="D87" s="214">
        <v>321527480</v>
      </c>
      <c r="E87" s="214">
        <v>295527480</v>
      </c>
      <c r="F87" s="214">
        <v>141830792</v>
      </c>
      <c r="G87" s="215" t="s">
        <v>443</v>
      </c>
      <c r="H87" s="214">
        <v>39816525.439999998</v>
      </c>
      <c r="I87" s="214">
        <v>265486.73</v>
      </c>
      <c r="J87" s="214">
        <v>21337981.579999998</v>
      </c>
      <c r="K87" s="214">
        <v>20378927.98</v>
      </c>
      <c r="L87" s="214">
        <v>234107486.25</v>
      </c>
      <c r="M87" s="214">
        <v>80410798.25</v>
      </c>
      <c r="N87" s="177">
        <f t="shared" si="4"/>
        <v>7.2203037023832767E-2</v>
      </c>
      <c r="O87" s="94">
        <f t="shared" si="1"/>
        <v>295527480</v>
      </c>
      <c r="P87" s="94">
        <f t="shared" si="2"/>
        <v>21337981.579999998</v>
      </c>
      <c r="Q87" s="93">
        <f t="shared" si="3"/>
        <v>7.2203037023832767E-2</v>
      </c>
    </row>
    <row r="88" spans="1:17" s="36" customFormat="1" x14ac:dyDescent="0.2">
      <c r="A88" s="96"/>
      <c r="B88" s="213" t="s">
        <v>367</v>
      </c>
      <c r="C88" s="213" t="s">
        <v>368</v>
      </c>
      <c r="D88" s="214">
        <v>25000000</v>
      </c>
      <c r="E88" s="214">
        <v>25000000</v>
      </c>
      <c r="F88" s="214">
        <v>22422000</v>
      </c>
      <c r="G88" s="215" t="s">
        <v>443</v>
      </c>
      <c r="H88" s="215" t="s">
        <v>405</v>
      </c>
      <c r="I88" s="215" t="s">
        <v>404</v>
      </c>
      <c r="J88" s="215" t="s">
        <v>405</v>
      </c>
      <c r="K88" s="215" t="s">
        <v>405</v>
      </c>
      <c r="L88" s="214">
        <v>25000000</v>
      </c>
      <c r="M88" s="214">
        <v>22422000</v>
      </c>
      <c r="N88" s="177">
        <v>0</v>
      </c>
      <c r="O88" s="94">
        <f t="shared" si="1"/>
        <v>25000000</v>
      </c>
      <c r="P88" s="94" t="str">
        <f t="shared" si="2"/>
        <v xml:space="preserve">                         -   </v>
      </c>
      <c r="Q88" s="93">
        <v>0</v>
      </c>
    </row>
    <row r="89" spans="1:17" s="36" customFormat="1" x14ac:dyDescent="0.2">
      <c r="A89" s="96"/>
      <c r="B89" s="213" t="s">
        <v>184</v>
      </c>
      <c r="C89" s="213" t="s">
        <v>185</v>
      </c>
      <c r="D89" s="214">
        <v>2000000</v>
      </c>
      <c r="E89" s="214">
        <v>2000000</v>
      </c>
      <c r="F89" s="214">
        <v>1000000</v>
      </c>
      <c r="G89" s="215" t="s">
        <v>443</v>
      </c>
      <c r="H89" s="214">
        <v>531568.4</v>
      </c>
      <c r="I89" s="215" t="s">
        <v>404</v>
      </c>
      <c r="J89" s="215" t="s">
        <v>405</v>
      </c>
      <c r="K89" s="215" t="s">
        <v>405</v>
      </c>
      <c r="L89" s="214">
        <v>1468431.6</v>
      </c>
      <c r="M89" s="214">
        <v>468431.6</v>
      </c>
      <c r="N89" s="177">
        <v>0</v>
      </c>
      <c r="O89" s="94">
        <f t="shared" si="1"/>
        <v>2000000</v>
      </c>
      <c r="P89" s="94" t="str">
        <f t="shared" si="2"/>
        <v xml:space="preserve">                         -   </v>
      </c>
      <c r="Q89" s="93">
        <v>0</v>
      </c>
    </row>
    <row r="90" spans="1:17" s="36" customFormat="1" x14ac:dyDescent="0.2">
      <c r="A90" s="96"/>
      <c r="B90" s="213" t="s">
        <v>186</v>
      </c>
      <c r="C90" s="213" t="s">
        <v>187</v>
      </c>
      <c r="D90" s="214">
        <v>33525000</v>
      </c>
      <c r="E90" s="214">
        <v>33525000</v>
      </c>
      <c r="F90" s="214">
        <v>19762500</v>
      </c>
      <c r="G90" s="214">
        <v>182487.44</v>
      </c>
      <c r="H90" s="214">
        <v>11832810.27</v>
      </c>
      <c r="I90" s="214">
        <v>202300</v>
      </c>
      <c r="J90" s="214">
        <v>633605.64</v>
      </c>
      <c r="K90" s="214">
        <v>633605.64</v>
      </c>
      <c r="L90" s="214">
        <v>20673796.649999999</v>
      </c>
      <c r="M90" s="214">
        <v>6911296.6500000004</v>
      </c>
      <c r="N90" s="177">
        <f t="shared" si="4"/>
        <v>1.8899497091722596E-2</v>
      </c>
      <c r="O90" s="94">
        <f t="shared" si="1"/>
        <v>33525000</v>
      </c>
      <c r="P90" s="94">
        <f t="shared" si="2"/>
        <v>633605.64</v>
      </c>
      <c r="Q90" s="93">
        <f t="shared" si="3"/>
        <v>1.8899497091722596E-2</v>
      </c>
    </row>
    <row r="91" spans="1:17" s="36" customFormat="1" x14ac:dyDescent="0.2">
      <c r="A91" s="96"/>
      <c r="B91" s="213" t="s">
        <v>188</v>
      </c>
      <c r="C91" s="213" t="s">
        <v>189</v>
      </c>
      <c r="D91" s="214">
        <v>26205000</v>
      </c>
      <c r="E91" s="214">
        <v>26205000</v>
      </c>
      <c r="F91" s="214">
        <v>13265000</v>
      </c>
      <c r="G91" s="215" t="s">
        <v>443</v>
      </c>
      <c r="H91" s="215" t="s">
        <v>405</v>
      </c>
      <c r="I91" s="215" t="s">
        <v>404</v>
      </c>
      <c r="J91" s="215" t="s">
        <v>405</v>
      </c>
      <c r="K91" s="215" t="s">
        <v>405</v>
      </c>
      <c r="L91" s="214">
        <v>26205000</v>
      </c>
      <c r="M91" s="214">
        <v>13265000</v>
      </c>
      <c r="N91" s="177">
        <v>0</v>
      </c>
      <c r="O91" s="94">
        <f t="shared" si="1"/>
        <v>26205000</v>
      </c>
      <c r="P91" s="94" t="str">
        <f t="shared" si="2"/>
        <v xml:space="preserve">                         -   </v>
      </c>
      <c r="Q91" s="93">
        <v>0</v>
      </c>
    </row>
    <row r="92" spans="1:17" s="36" customFormat="1" x14ac:dyDescent="0.2">
      <c r="A92" s="96"/>
      <c r="B92" s="213" t="s">
        <v>190</v>
      </c>
      <c r="C92" s="213" t="s">
        <v>191</v>
      </c>
      <c r="D92" s="214">
        <v>16196000</v>
      </c>
      <c r="E92" s="214">
        <v>16196000</v>
      </c>
      <c r="F92" s="214">
        <v>8848000</v>
      </c>
      <c r="G92" s="214">
        <v>514150</v>
      </c>
      <c r="H92" s="214">
        <v>2067932.52</v>
      </c>
      <c r="I92" s="214">
        <v>160000</v>
      </c>
      <c r="J92" s="214">
        <v>18419</v>
      </c>
      <c r="K92" s="214">
        <v>18419</v>
      </c>
      <c r="L92" s="214">
        <v>13435498.48</v>
      </c>
      <c r="M92" s="214">
        <v>6087498.4800000004</v>
      </c>
      <c r="N92" s="177">
        <f t="shared" si="4"/>
        <v>1.1372561126204001E-3</v>
      </c>
      <c r="O92" s="94">
        <f t="shared" si="1"/>
        <v>16196000</v>
      </c>
      <c r="P92" s="94">
        <f t="shared" si="2"/>
        <v>18419</v>
      </c>
      <c r="Q92" s="93">
        <f t="shared" si="3"/>
        <v>1.1372561126204001E-3</v>
      </c>
    </row>
    <row r="93" spans="1:17" s="36" customFormat="1" x14ac:dyDescent="0.2">
      <c r="A93" s="96"/>
      <c r="B93" s="213" t="s">
        <v>192</v>
      </c>
      <c r="C93" s="213" t="s">
        <v>193</v>
      </c>
      <c r="D93" s="214">
        <v>156227400</v>
      </c>
      <c r="E93" s="214">
        <v>154532400</v>
      </c>
      <c r="F93" s="214">
        <v>129387400</v>
      </c>
      <c r="G93" s="214">
        <v>24358573.800000001</v>
      </c>
      <c r="H93" s="214">
        <v>49033074.700000003</v>
      </c>
      <c r="I93" s="214">
        <v>2507008.04</v>
      </c>
      <c r="J93" s="214">
        <v>38282454.539999999</v>
      </c>
      <c r="K93" s="214">
        <v>38282454.539999999</v>
      </c>
      <c r="L93" s="214">
        <v>40351288.920000002</v>
      </c>
      <c r="M93" s="214">
        <v>15206288.92</v>
      </c>
      <c r="N93" s="177">
        <f t="shared" si="4"/>
        <v>0.24773092594174426</v>
      </c>
      <c r="O93" s="94">
        <f t="shared" si="1"/>
        <v>154532400</v>
      </c>
      <c r="P93" s="94">
        <f t="shared" si="2"/>
        <v>38282454.539999999</v>
      </c>
      <c r="Q93" s="93">
        <f t="shared" si="3"/>
        <v>0.24773092594174426</v>
      </c>
    </row>
    <row r="94" spans="1:17" s="36" customFormat="1" x14ac:dyDescent="0.2">
      <c r="A94" s="96"/>
      <c r="B94" s="213" t="s">
        <v>194</v>
      </c>
      <c r="C94" s="213" t="s">
        <v>195</v>
      </c>
      <c r="D94" s="214">
        <v>5500000</v>
      </c>
      <c r="E94" s="214">
        <v>5500000</v>
      </c>
      <c r="F94" s="214">
        <v>2750000</v>
      </c>
      <c r="G94" s="215" t="s">
        <v>443</v>
      </c>
      <c r="H94" s="214">
        <v>870100</v>
      </c>
      <c r="I94" s="215" t="s">
        <v>404</v>
      </c>
      <c r="J94" s="215" t="s">
        <v>405</v>
      </c>
      <c r="K94" s="215" t="s">
        <v>405</v>
      </c>
      <c r="L94" s="214">
        <v>4629900</v>
      </c>
      <c r="M94" s="214">
        <v>1879900</v>
      </c>
      <c r="N94" s="177">
        <v>0</v>
      </c>
      <c r="O94" s="94">
        <f t="shared" si="1"/>
        <v>5500000</v>
      </c>
      <c r="P94" s="94" t="str">
        <f t="shared" si="2"/>
        <v xml:space="preserve">                         -   </v>
      </c>
      <c r="Q94" s="93">
        <v>0</v>
      </c>
    </row>
    <row r="95" spans="1:17" s="36" customFormat="1" x14ac:dyDescent="0.2">
      <c r="A95" s="96"/>
      <c r="B95" s="213" t="s">
        <v>196</v>
      </c>
      <c r="C95" s="213" t="s">
        <v>197</v>
      </c>
      <c r="D95" s="214">
        <v>5500000</v>
      </c>
      <c r="E95" s="214">
        <v>5500000</v>
      </c>
      <c r="F95" s="214">
        <v>3199428</v>
      </c>
      <c r="G95" s="215" t="s">
        <v>443</v>
      </c>
      <c r="H95" s="215" t="s">
        <v>405</v>
      </c>
      <c r="I95" s="215" t="s">
        <v>404</v>
      </c>
      <c r="J95" s="214">
        <v>1305995</v>
      </c>
      <c r="K95" s="214">
        <v>1305995</v>
      </c>
      <c r="L95" s="214">
        <v>4194005</v>
      </c>
      <c r="M95" s="214">
        <v>1893433</v>
      </c>
      <c r="N95" s="177">
        <f t="shared" si="4"/>
        <v>0.23745363636363637</v>
      </c>
      <c r="O95" s="94">
        <f t="shared" si="1"/>
        <v>5500000</v>
      </c>
      <c r="P95" s="94">
        <f t="shared" si="2"/>
        <v>1305995</v>
      </c>
      <c r="Q95" s="93">
        <f t="shared" si="3"/>
        <v>0.23745363636363637</v>
      </c>
    </row>
    <row r="96" spans="1:17" s="36" customFormat="1" x14ac:dyDescent="0.2">
      <c r="A96" s="96"/>
      <c r="B96" s="213" t="s">
        <v>198</v>
      </c>
      <c r="C96" s="213" t="s">
        <v>199</v>
      </c>
      <c r="D96" s="214">
        <v>1000000</v>
      </c>
      <c r="E96" s="214">
        <v>1000000</v>
      </c>
      <c r="F96" s="214">
        <v>500000</v>
      </c>
      <c r="G96" s="215" t="s">
        <v>443</v>
      </c>
      <c r="H96" s="215" t="s">
        <v>405</v>
      </c>
      <c r="I96" s="215" t="s">
        <v>404</v>
      </c>
      <c r="J96" s="215" t="s">
        <v>405</v>
      </c>
      <c r="K96" s="215" t="s">
        <v>405</v>
      </c>
      <c r="L96" s="214">
        <v>1000000</v>
      </c>
      <c r="M96" s="214">
        <v>500000</v>
      </c>
      <c r="N96" s="177">
        <v>0</v>
      </c>
      <c r="O96" s="94">
        <f t="shared" si="1"/>
        <v>1000000</v>
      </c>
      <c r="P96" s="94" t="str">
        <f t="shared" si="2"/>
        <v xml:space="preserve">                         -   </v>
      </c>
      <c r="Q96" s="93">
        <v>0</v>
      </c>
    </row>
    <row r="97" spans="1:17" s="36" customFormat="1" x14ac:dyDescent="0.2">
      <c r="A97" s="96"/>
      <c r="B97" s="213" t="s">
        <v>200</v>
      </c>
      <c r="C97" s="213" t="s">
        <v>201</v>
      </c>
      <c r="D97" s="214">
        <v>4500000</v>
      </c>
      <c r="E97" s="214">
        <v>4500000</v>
      </c>
      <c r="F97" s="214">
        <v>2699428</v>
      </c>
      <c r="G97" s="215" t="s">
        <v>443</v>
      </c>
      <c r="H97" s="215" t="s">
        <v>405</v>
      </c>
      <c r="I97" s="215" t="s">
        <v>404</v>
      </c>
      <c r="J97" s="214">
        <v>1305995</v>
      </c>
      <c r="K97" s="214">
        <v>1305995</v>
      </c>
      <c r="L97" s="214">
        <v>3194005</v>
      </c>
      <c r="M97" s="214">
        <v>1393433</v>
      </c>
      <c r="N97" s="177">
        <v>0</v>
      </c>
      <c r="O97" s="94">
        <f t="shared" si="1"/>
        <v>4500000</v>
      </c>
      <c r="P97" s="94">
        <f t="shared" si="2"/>
        <v>1305995</v>
      </c>
      <c r="Q97" s="93">
        <v>0</v>
      </c>
    </row>
    <row r="98" spans="1:17" s="36" customFormat="1" x14ac:dyDescent="0.2">
      <c r="A98" s="96"/>
      <c r="B98" s="213" t="s">
        <v>202</v>
      </c>
      <c r="C98" s="213" t="s">
        <v>203</v>
      </c>
      <c r="D98" s="214">
        <v>2445000</v>
      </c>
      <c r="E98" s="214">
        <v>2445000</v>
      </c>
      <c r="F98" s="214">
        <v>1122500</v>
      </c>
      <c r="G98" s="215" t="s">
        <v>443</v>
      </c>
      <c r="H98" s="214">
        <v>6270</v>
      </c>
      <c r="I98" s="215" t="s">
        <v>404</v>
      </c>
      <c r="J98" s="214">
        <v>153730</v>
      </c>
      <c r="K98" s="214">
        <v>153730</v>
      </c>
      <c r="L98" s="214">
        <v>2285000</v>
      </c>
      <c r="M98" s="214">
        <v>962500</v>
      </c>
      <c r="N98" s="177">
        <f t="shared" si="4"/>
        <v>6.2875255623721885E-2</v>
      </c>
      <c r="O98" s="94">
        <f t="shared" si="1"/>
        <v>2445000</v>
      </c>
      <c r="P98" s="94">
        <f t="shared" si="2"/>
        <v>153730</v>
      </c>
      <c r="Q98" s="93">
        <f t="shared" si="3"/>
        <v>6.2875255623721885E-2</v>
      </c>
    </row>
    <row r="99" spans="1:17" s="36" customFormat="1" x14ac:dyDescent="0.2">
      <c r="A99" s="96"/>
      <c r="B99" s="213" t="s">
        <v>204</v>
      </c>
      <c r="C99" s="213" t="s">
        <v>205</v>
      </c>
      <c r="D99" s="214">
        <v>345000</v>
      </c>
      <c r="E99" s="214">
        <v>345000</v>
      </c>
      <c r="F99" s="214">
        <v>72500</v>
      </c>
      <c r="G99" s="215" t="s">
        <v>443</v>
      </c>
      <c r="H99" s="215" t="s">
        <v>405</v>
      </c>
      <c r="I99" s="215" t="s">
        <v>404</v>
      </c>
      <c r="J99" s="215" t="s">
        <v>405</v>
      </c>
      <c r="K99" s="215" t="s">
        <v>405</v>
      </c>
      <c r="L99" s="214">
        <v>345000</v>
      </c>
      <c r="M99" s="214">
        <v>72500</v>
      </c>
      <c r="N99" s="177">
        <v>0</v>
      </c>
      <c r="O99" s="94">
        <f t="shared" si="1"/>
        <v>345000</v>
      </c>
      <c r="P99" s="94" t="str">
        <f t="shared" si="2"/>
        <v xml:space="preserve">                         -   </v>
      </c>
      <c r="Q99" s="93">
        <v>0</v>
      </c>
    </row>
    <row r="100" spans="1:17" s="36" customFormat="1" x14ac:dyDescent="0.2">
      <c r="A100" s="96"/>
      <c r="B100" s="213" t="s">
        <v>206</v>
      </c>
      <c r="C100" s="213" t="s">
        <v>207</v>
      </c>
      <c r="D100" s="214">
        <v>1700000</v>
      </c>
      <c r="E100" s="214">
        <v>1700000</v>
      </c>
      <c r="F100" s="214">
        <v>850000</v>
      </c>
      <c r="G100" s="215" t="s">
        <v>443</v>
      </c>
      <c r="H100" s="215" t="s">
        <v>405</v>
      </c>
      <c r="I100" s="215" t="s">
        <v>404</v>
      </c>
      <c r="J100" s="214">
        <v>150000</v>
      </c>
      <c r="K100" s="214">
        <v>150000</v>
      </c>
      <c r="L100" s="214">
        <v>1550000</v>
      </c>
      <c r="M100" s="214">
        <v>700000</v>
      </c>
      <c r="N100" s="177">
        <v>0</v>
      </c>
      <c r="O100" s="94">
        <f t="shared" si="1"/>
        <v>1700000</v>
      </c>
      <c r="P100" s="94">
        <f t="shared" si="2"/>
        <v>150000</v>
      </c>
      <c r="Q100" s="93">
        <v>0</v>
      </c>
    </row>
    <row r="101" spans="1:17" s="36" customFormat="1" x14ac:dyDescent="0.2">
      <c r="A101" s="96"/>
      <c r="B101" s="213" t="s">
        <v>208</v>
      </c>
      <c r="C101" s="213" t="s">
        <v>209</v>
      </c>
      <c r="D101" s="214">
        <v>400000</v>
      </c>
      <c r="E101" s="214">
        <v>400000</v>
      </c>
      <c r="F101" s="214">
        <v>200000</v>
      </c>
      <c r="G101" s="215" t="s">
        <v>443</v>
      </c>
      <c r="H101" s="214">
        <v>6270</v>
      </c>
      <c r="I101" s="215" t="s">
        <v>404</v>
      </c>
      <c r="J101" s="214">
        <v>3730</v>
      </c>
      <c r="K101" s="214">
        <v>3730</v>
      </c>
      <c r="L101" s="214">
        <v>390000</v>
      </c>
      <c r="M101" s="214">
        <v>190000</v>
      </c>
      <c r="N101" s="177">
        <v>0</v>
      </c>
      <c r="O101" s="94">
        <f t="shared" si="1"/>
        <v>400000</v>
      </c>
      <c r="P101" s="94">
        <f t="shared" si="2"/>
        <v>3730</v>
      </c>
      <c r="Q101" s="93">
        <v>0</v>
      </c>
    </row>
    <row r="102" spans="1:17" s="95" customFormat="1" ht="15" x14ac:dyDescent="0.25">
      <c r="A102" s="92"/>
      <c r="B102" s="216" t="s">
        <v>210</v>
      </c>
      <c r="C102" s="216" t="s">
        <v>211</v>
      </c>
      <c r="D102" s="217">
        <v>319487473</v>
      </c>
      <c r="E102" s="217">
        <v>280187473</v>
      </c>
      <c r="F102" s="217">
        <v>153168445</v>
      </c>
      <c r="G102" s="217">
        <v>33809326.770000003</v>
      </c>
      <c r="H102" s="217">
        <v>20210910.84</v>
      </c>
      <c r="I102" s="217">
        <v>4593813.03</v>
      </c>
      <c r="J102" s="217">
        <v>14067339.33</v>
      </c>
      <c r="K102" s="217">
        <v>9440442.25</v>
      </c>
      <c r="L102" s="217">
        <v>207506083.03</v>
      </c>
      <c r="M102" s="217">
        <v>80487055.030000001</v>
      </c>
      <c r="N102" s="176">
        <f t="shared" si="4"/>
        <v>5.0206881768764873E-2</v>
      </c>
      <c r="O102" s="28">
        <f t="shared" si="1"/>
        <v>280187473</v>
      </c>
      <c r="P102" s="28">
        <f t="shared" si="2"/>
        <v>14067339.33</v>
      </c>
      <c r="Q102" s="97">
        <f t="shared" si="3"/>
        <v>5.0206881768764873E-2</v>
      </c>
    </row>
    <row r="103" spans="1:17" s="95" customFormat="1" ht="15" x14ac:dyDescent="0.25">
      <c r="A103" s="92"/>
      <c r="B103" s="213" t="s">
        <v>212</v>
      </c>
      <c r="C103" s="213" t="s">
        <v>213</v>
      </c>
      <c r="D103" s="214">
        <v>106254973</v>
      </c>
      <c r="E103" s="214">
        <v>106754973</v>
      </c>
      <c r="F103" s="214">
        <v>60807488</v>
      </c>
      <c r="G103" s="214">
        <v>17995802.219999999</v>
      </c>
      <c r="H103" s="214">
        <v>5366482.9800000004</v>
      </c>
      <c r="I103" s="215" t="s">
        <v>404</v>
      </c>
      <c r="J103" s="214">
        <v>9874539.4499999993</v>
      </c>
      <c r="K103" s="214">
        <v>6511971.8700000001</v>
      </c>
      <c r="L103" s="214">
        <v>73518148.349999994</v>
      </c>
      <c r="M103" s="214">
        <v>27570663.350000001</v>
      </c>
      <c r="N103" s="176">
        <f t="shared" si="4"/>
        <v>9.2497231487286308E-2</v>
      </c>
      <c r="O103" s="28">
        <f t="shared" si="1"/>
        <v>106754973</v>
      </c>
      <c r="P103" s="28">
        <f t="shared" si="2"/>
        <v>9874539.4499999993</v>
      </c>
      <c r="Q103" s="97">
        <f t="shared" si="3"/>
        <v>9.2497231487286308E-2</v>
      </c>
    </row>
    <row r="104" spans="1:17" s="36" customFormat="1" x14ac:dyDescent="0.2">
      <c r="A104" s="96"/>
      <c r="B104" s="213" t="s">
        <v>214</v>
      </c>
      <c r="C104" s="213" t="s">
        <v>215</v>
      </c>
      <c r="D104" s="214">
        <v>44718073</v>
      </c>
      <c r="E104" s="214">
        <v>44718073</v>
      </c>
      <c r="F104" s="214">
        <v>22464038</v>
      </c>
      <c r="G104" s="215" t="s">
        <v>443</v>
      </c>
      <c r="H104" s="214">
        <v>4831520.05</v>
      </c>
      <c r="I104" s="215" t="s">
        <v>404</v>
      </c>
      <c r="J104" s="214">
        <v>5454479.9500000002</v>
      </c>
      <c r="K104" s="214">
        <v>5454479.9500000002</v>
      </c>
      <c r="L104" s="214">
        <v>34432073</v>
      </c>
      <c r="M104" s="214">
        <v>12178038</v>
      </c>
      <c r="N104" s="177">
        <f t="shared" si="4"/>
        <v>0.12197484337037511</v>
      </c>
      <c r="O104" s="94">
        <f t="shared" si="1"/>
        <v>44718073</v>
      </c>
      <c r="P104" s="94">
        <f t="shared" si="2"/>
        <v>5454479.9500000002</v>
      </c>
      <c r="Q104" s="93">
        <f t="shared" si="3"/>
        <v>0.12197484337037511</v>
      </c>
    </row>
    <row r="105" spans="1:17" s="36" customFormat="1" x14ac:dyDescent="0.2">
      <c r="A105" s="96"/>
      <c r="B105" s="213" t="s">
        <v>216</v>
      </c>
      <c r="C105" s="213" t="s">
        <v>217</v>
      </c>
      <c r="D105" s="214">
        <v>2450000</v>
      </c>
      <c r="E105" s="214">
        <v>3950000</v>
      </c>
      <c r="F105" s="214">
        <v>1285000</v>
      </c>
      <c r="G105" s="215" t="s">
        <v>443</v>
      </c>
      <c r="H105" s="215" t="s">
        <v>405</v>
      </c>
      <c r="I105" s="215" t="s">
        <v>404</v>
      </c>
      <c r="J105" s="215" t="s">
        <v>405</v>
      </c>
      <c r="K105" s="215" t="s">
        <v>405</v>
      </c>
      <c r="L105" s="214">
        <v>3950000</v>
      </c>
      <c r="M105" s="214">
        <v>1285000</v>
      </c>
      <c r="N105" s="177">
        <v>0</v>
      </c>
      <c r="O105" s="94">
        <f t="shared" si="1"/>
        <v>3950000</v>
      </c>
      <c r="P105" s="94" t="str">
        <f t="shared" si="2"/>
        <v xml:space="preserve">                         -   </v>
      </c>
      <c r="Q105" s="93">
        <v>0</v>
      </c>
    </row>
    <row r="106" spans="1:17" s="36" customFormat="1" x14ac:dyDescent="0.2">
      <c r="A106" s="96"/>
      <c r="B106" s="213" t="s">
        <v>218</v>
      </c>
      <c r="C106" s="213" t="s">
        <v>219</v>
      </c>
      <c r="D106" s="214">
        <v>58086900</v>
      </c>
      <c r="E106" s="214">
        <v>57086900</v>
      </c>
      <c r="F106" s="214">
        <v>36383450</v>
      </c>
      <c r="G106" s="214">
        <v>17956805.219999999</v>
      </c>
      <c r="H106" s="214">
        <v>483962.93</v>
      </c>
      <c r="I106" s="215" t="s">
        <v>404</v>
      </c>
      <c r="J106" s="214">
        <v>4122059.5</v>
      </c>
      <c r="K106" s="214">
        <v>759491.92</v>
      </c>
      <c r="L106" s="214">
        <v>34524072.350000001</v>
      </c>
      <c r="M106" s="214">
        <v>13820622.35</v>
      </c>
      <c r="N106" s="177">
        <f t="shared" si="4"/>
        <v>7.2206749709653184E-2</v>
      </c>
      <c r="O106" s="94">
        <f t="shared" si="1"/>
        <v>57086900</v>
      </c>
      <c r="P106" s="94">
        <f t="shared" si="2"/>
        <v>4122059.5</v>
      </c>
      <c r="Q106" s="93">
        <f t="shared" si="3"/>
        <v>7.2206749709653184E-2</v>
      </c>
    </row>
    <row r="107" spans="1:17" s="36" customFormat="1" x14ac:dyDescent="0.2">
      <c r="A107" s="96"/>
      <c r="B107" s="213" t="s">
        <v>220</v>
      </c>
      <c r="C107" s="213" t="s">
        <v>221</v>
      </c>
      <c r="D107" s="214">
        <v>1000000</v>
      </c>
      <c r="E107" s="214">
        <v>1000000</v>
      </c>
      <c r="F107" s="214">
        <v>675000</v>
      </c>
      <c r="G107" s="214">
        <v>38997</v>
      </c>
      <c r="H107" s="214">
        <v>51000</v>
      </c>
      <c r="I107" s="215" t="s">
        <v>404</v>
      </c>
      <c r="J107" s="214">
        <v>298000</v>
      </c>
      <c r="K107" s="214">
        <v>298000</v>
      </c>
      <c r="L107" s="214">
        <v>612003</v>
      </c>
      <c r="M107" s="214">
        <v>287003</v>
      </c>
      <c r="N107" s="177">
        <v>0</v>
      </c>
      <c r="O107" s="94">
        <f t="shared" si="1"/>
        <v>1000000</v>
      </c>
      <c r="P107" s="94">
        <f t="shared" si="2"/>
        <v>298000</v>
      </c>
      <c r="Q107" s="93">
        <v>0</v>
      </c>
    </row>
    <row r="108" spans="1:17" s="36" customFormat="1" x14ac:dyDescent="0.2">
      <c r="A108" s="96"/>
      <c r="B108" s="213" t="s">
        <v>222</v>
      </c>
      <c r="C108" s="213" t="s">
        <v>223</v>
      </c>
      <c r="D108" s="214">
        <v>2800000</v>
      </c>
      <c r="E108" s="214">
        <v>2800000</v>
      </c>
      <c r="F108" s="214">
        <v>1650000</v>
      </c>
      <c r="G108" s="214" t="s">
        <v>443</v>
      </c>
      <c r="H108" s="214">
        <v>445500</v>
      </c>
      <c r="I108" s="215" t="s">
        <v>404</v>
      </c>
      <c r="J108" s="215" t="s">
        <v>405</v>
      </c>
      <c r="K108" s="215" t="s">
        <v>405</v>
      </c>
      <c r="L108" s="214">
        <v>2354500</v>
      </c>
      <c r="M108" s="214">
        <v>1204500</v>
      </c>
      <c r="N108" s="177">
        <v>0</v>
      </c>
      <c r="O108" s="94">
        <f t="shared" si="1"/>
        <v>2800000</v>
      </c>
      <c r="P108" s="94" t="str">
        <f t="shared" si="2"/>
        <v xml:space="preserve">                         -   </v>
      </c>
      <c r="Q108" s="93">
        <v>0</v>
      </c>
    </row>
    <row r="109" spans="1:17" s="36" customFormat="1" x14ac:dyDescent="0.2">
      <c r="A109" s="96"/>
      <c r="B109" s="213" t="s">
        <v>224</v>
      </c>
      <c r="C109" s="213" t="s">
        <v>225</v>
      </c>
      <c r="D109" s="214">
        <v>800000</v>
      </c>
      <c r="E109" s="214">
        <v>800000</v>
      </c>
      <c r="F109" s="214">
        <v>400000</v>
      </c>
      <c r="G109" s="215" t="s">
        <v>443</v>
      </c>
      <c r="H109" s="215" t="s">
        <v>405</v>
      </c>
      <c r="I109" s="215" t="s">
        <v>404</v>
      </c>
      <c r="J109" s="215" t="s">
        <v>405</v>
      </c>
      <c r="K109" s="215" t="s">
        <v>405</v>
      </c>
      <c r="L109" s="214">
        <v>800000</v>
      </c>
      <c r="M109" s="214">
        <v>400000</v>
      </c>
      <c r="N109" s="177">
        <v>0</v>
      </c>
      <c r="O109" s="94">
        <f t="shared" si="1"/>
        <v>800000</v>
      </c>
      <c r="P109" s="94" t="str">
        <f t="shared" si="2"/>
        <v xml:space="preserve">                         -   </v>
      </c>
      <c r="Q109" s="93">
        <v>0</v>
      </c>
    </row>
    <row r="110" spans="1:17" s="36" customFormat="1" x14ac:dyDescent="0.2">
      <c r="A110" s="96"/>
      <c r="B110" s="213" t="s">
        <v>226</v>
      </c>
      <c r="C110" s="213" t="s">
        <v>227</v>
      </c>
      <c r="D110" s="214">
        <v>2000000</v>
      </c>
      <c r="E110" s="214">
        <v>2000000</v>
      </c>
      <c r="F110" s="214">
        <v>1250000</v>
      </c>
      <c r="G110" s="214" t="s">
        <v>443</v>
      </c>
      <c r="H110" s="214">
        <v>445500</v>
      </c>
      <c r="I110" s="215" t="s">
        <v>404</v>
      </c>
      <c r="J110" s="215" t="s">
        <v>405</v>
      </c>
      <c r="K110" s="215" t="s">
        <v>405</v>
      </c>
      <c r="L110" s="214">
        <v>1554500</v>
      </c>
      <c r="M110" s="214">
        <v>804500</v>
      </c>
      <c r="N110" s="177">
        <v>0</v>
      </c>
      <c r="O110" s="94">
        <f t="shared" si="1"/>
        <v>2000000</v>
      </c>
      <c r="P110" s="94" t="str">
        <f t="shared" si="2"/>
        <v xml:space="preserve">                         -   </v>
      </c>
      <c r="Q110" s="93">
        <v>0</v>
      </c>
    </row>
    <row r="111" spans="1:17" s="36" customFormat="1" x14ac:dyDescent="0.2">
      <c r="A111" s="96"/>
      <c r="B111" s="213" t="s">
        <v>228</v>
      </c>
      <c r="C111" s="213" t="s">
        <v>229</v>
      </c>
      <c r="D111" s="214">
        <v>38300000</v>
      </c>
      <c r="E111" s="214">
        <v>39078598.039999999</v>
      </c>
      <c r="F111" s="214">
        <v>27024423</v>
      </c>
      <c r="G111" s="214">
        <v>11409788.949999999</v>
      </c>
      <c r="H111" s="214">
        <v>4347517.76</v>
      </c>
      <c r="I111" s="214">
        <v>56876.55</v>
      </c>
      <c r="J111" s="214">
        <v>53862.92</v>
      </c>
      <c r="K111" s="214">
        <v>53862.92</v>
      </c>
      <c r="L111" s="214">
        <v>23210551.859999999</v>
      </c>
      <c r="M111" s="214">
        <v>11156376.82</v>
      </c>
      <c r="N111" s="177">
        <f t="shared" si="4"/>
        <v>1.3783227316616397E-3</v>
      </c>
      <c r="O111" s="94">
        <f t="shared" si="1"/>
        <v>39078598.039999999</v>
      </c>
      <c r="P111" s="94">
        <f t="shared" si="2"/>
        <v>53862.92</v>
      </c>
      <c r="Q111" s="93">
        <f t="shared" si="3"/>
        <v>1.3783227316616397E-3</v>
      </c>
    </row>
    <row r="112" spans="1:17" s="36" customFormat="1" x14ac:dyDescent="0.2">
      <c r="A112" s="96"/>
      <c r="B112" s="213" t="s">
        <v>230</v>
      </c>
      <c r="C112" s="213" t="s">
        <v>231</v>
      </c>
      <c r="D112" s="214">
        <v>7000000</v>
      </c>
      <c r="E112" s="214">
        <v>6950000</v>
      </c>
      <c r="F112" s="214">
        <v>3325000</v>
      </c>
      <c r="G112" s="214">
        <v>45859.9</v>
      </c>
      <c r="H112" s="214">
        <v>473400</v>
      </c>
      <c r="I112" s="215" t="s">
        <v>404</v>
      </c>
      <c r="J112" s="215" t="s">
        <v>405</v>
      </c>
      <c r="K112" s="215" t="s">
        <v>405</v>
      </c>
      <c r="L112" s="214">
        <v>6430740.0999999996</v>
      </c>
      <c r="M112" s="214">
        <v>2805740.1</v>
      </c>
      <c r="N112" s="177">
        <v>0</v>
      </c>
      <c r="O112" s="94">
        <f t="shared" si="1"/>
        <v>6950000</v>
      </c>
      <c r="P112" s="94" t="str">
        <f t="shared" si="2"/>
        <v xml:space="preserve">                         -   </v>
      </c>
      <c r="Q112" s="93">
        <v>0</v>
      </c>
    </row>
    <row r="113" spans="1:17" s="36" customFormat="1" x14ac:dyDescent="0.2">
      <c r="A113" s="96"/>
      <c r="B113" s="213" t="s">
        <v>232</v>
      </c>
      <c r="C113" s="213" t="s">
        <v>233</v>
      </c>
      <c r="D113" s="214">
        <v>200000</v>
      </c>
      <c r="E113" s="214">
        <v>200000</v>
      </c>
      <c r="F113" s="214">
        <v>100000</v>
      </c>
      <c r="G113" s="215" t="s">
        <v>443</v>
      </c>
      <c r="H113" s="215" t="s">
        <v>405</v>
      </c>
      <c r="I113" s="215" t="s">
        <v>404</v>
      </c>
      <c r="J113" s="215" t="s">
        <v>405</v>
      </c>
      <c r="K113" s="215" t="s">
        <v>405</v>
      </c>
      <c r="L113" s="214">
        <v>200000</v>
      </c>
      <c r="M113" s="214">
        <v>100000</v>
      </c>
      <c r="N113" s="177">
        <v>0</v>
      </c>
      <c r="O113" s="94">
        <f t="shared" ref="O113:O146" si="5">+E113</f>
        <v>200000</v>
      </c>
      <c r="P113" s="94" t="str">
        <f t="shared" ref="P113:P146" si="6">+J113</f>
        <v xml:space="preserve">                         -   </v>
      </c>
      <c r="Q113" s="93">
        <v>0</v>
      </c>
    </row>
    <row r="114" spans="1:17" s="36" customFormat="1" x14ac:dyDescent="0.2">
      <c r="A114" s="96"/>
      <c r="B114" s="213" t="s">
        <v>234</v>
      </c>
      <c r="C114" s="213" t="s">
        <v>235</v>
      </c>
      <c r="D114" s="214">
        <v>2950000</v>
      </c>
      <c r="E114" s="214">
        <v>2950000</v>
      </c>
      <c r="F114" s="214">
        <v>1400000</v>
      </c>
      <c r="G114" s="215" t="s">
        <v>443</v>
      </c>
      <c r="H114" s="215" t="s">
        <v>405</v>
      </c>
      <c r="I114" s="215" t="s">
        <v>404</v>
      </c>
      <c r="J114" s="215" t="s">
        <v>405</v>
      </c>
      <c r="K114" s="215" t="s">
        <v>405</v>
      </c>
      <c r="L114" s="214">
        <v>2950000</v>
      </c>
      <c r="M114" s="214">
        <v>1400000</v>
      </c>
      <c r="N114" s="177">
        <v>0</v>
      </c>
      <c r="O114" s="94">
        <f t="shared" si="5"/>
        <v>2950000</v>
      </c>
      <c r="P114" s="94" t="str">
        <f t="shared" si="6"/>
        <v xml:space="preserve">                         -   </v>
      </c>
      <c r="Q114" s="93">
        <v>0</v>
      </c>
    </row>
    <row r="115" spans="1:17" s="36" customFormat="1" x14ac:dyDescent="0.2">
      <c r="A115" s="96"/>
      <c r="B115" s="213" t="s">
        <v>236</v>
      </c>
      <c r="C115" s="213" t="s">
        <v>237</v>
      </c>
      <c r="D115" s="214">
        <v>22800000</v>
      </c>
      <c r="E115" s="214">
        <v>22800000</v>
      </c>
      <c r="F115" s="214">
        <v>18724423</v>
      </c>
      <c r="G115" s="214">
        <v>10003427.15</v>
      </c>
      <c r="H115" s="214">
        <v>2542368.64</v>
      </c>
      <c r="I115" s="215" t="s">
        <v>404</v>
      </c>
      <c r="J115" s="214">
        <v>28620.03</v>
      </c>
      <c r="K115" s="214">
        <v>28620.03</v>
      </c>
      <c r="L115" s="214">
        <v>10225584.18</v>
      </c>
      <c r="M115" s="214">
        <v>6150007.1799999997</v>
      </c>
      <c r="N115" s="177">
        <f t="shared" si="4"/>
        <v>1.2552644736842104E-3</v>
      </c>
      <c r="O115" s="94">
        <f t="shared" si="5"/>
        <v>22800000</v>
      </c>
      <c r="P115" s="94">
        <f t="shared" si="6"/>
        <v>28620.03</v>
      </c>
      <c r="Q115" s="93">
        <f t="shared" ref="Q115:Q145" si="7">+P115/O115</f>
        <v>1.2552644736842104E-3</v>
      </c>
    </row>
    <row r="116" spans="1:17" s="36" customFormat="1" x14ac:dyDescent="0.2">
      <c r="A116" s="96"/>
      <c r="B116" s="213" t="s">
        <v>238</v>
      </c>
      <c r="C116" s="213" t="s">
        <v>239</v>
      </c>
      <c r="D116" s="214">
        <v>3500000</v>
      </c>
      <c r="E116" s="214">
        <v>3500000</v>
      </c>
      <c r="F116" s="214">
        <v>1925000</v>
      </c>
      <c r="G116" s="214">
        <v>160022.70000000001</v>
      </c>
      <c r="H116" s="214">
        <v>101351.08</v>
      </c>
      <c r="I116" s="214">
        <v>56876.55</v>
      </c>
      <c r="J116" s="214">
        <v>25242.89</v>
      </c>
      <c r="K116" s="214">
        <v>25242.89</v>
      </c>
      <c r="L116" s="214">
        <v>3156506.78</v>
      </c>
      <c r="M116" s="214">
        <v>1581506.78</v>
      </c>
      <c r="N116" s="177">
        <f t="shared" si="4"/>
        <v>7.212254285714286E-3</v>
      </c>
      <c r="O116" s="94">
        <f t="shared" si="5"/>
        <v>3500000</v>
      </c>
      <c r="P116" s="94">
        <f t="shared" si="6"/>
        <v>25242.89</v>
      </c>
      <c r="Q116" s="93">
        <f t="shared" si="7"/>
        <v>7.212254285714286E-3</v>
      </c>
    </row>
    <row r="117" spans="1:17" s="36" customFormat="1" x14ac:dyDescent="0.2">
      <c r="A117" s="96"/>
      <c r="B117" s="213" t="s">
        <v>240</v>
      </c>
      <c r="C117" s="213" t="s">
        <v>241</v>
      </c>
      <c r="D117" s="214">
        <v>1850000</v>
      </c>
      <c r="E117" s="214">
        <v>2678598.04</v>
      </c>
      <c r="F117" s="214">
        <v>1550000</v>
      </c>
      <c r="G117" s="214">
        <v>1200479.2</v>
      </c>
      <c r="H117" s="214">
        <v>1230398.04</v>
      </c>
      <c r="I117" s="215" t="s">
        <v>404</v>
      </c>
      <c r="J117" s="215" t="s">
        <v>405</v>
      </c>
      <c r="K117" s="215" t="s">
        <v>405</v>
      </c>
      <c r="L117" s="214">
        <v>247720.8</v>
      </c>
      <c r="M117" s="214">
        <v>-880877.24</v>
      </c>
      <c r="N117" s="177">
        <v>0</v>
      </c>
      <c r="O117" s="94">
        <f t="shared" si="5"/>
        <v>2678598.04</v>
      </c>
      <c r="P117" s="94" t="str">
        <f t="shared" si="6"/>
        <v xml:space="preserve">                         -   </v>
      </c>
      <c r="Q117" s="93">
        <v>0</v>
      </c>
    </row>
    <row r="118" spans="1:17" s="36" customFormat="1" x14ac:dyDescent="0.2">
      <c r="A118" s="96"/>
      <c r="B118" s="213" t="s">
        <v>242</v>
      </c>
      <c r="C118" s="213" t="s">
        <v>243</v>
      </c>
      <c r="D118" s="214">
        <v>37317500</v>
      </c>
      <c r="E118" s="214">
        <v>37317500</v>
      </c>
      <c r="F118" s="214">
        <v>20540125</v>
      </c>
      <c r="G118" s="214">
        <v>861270.55</v>
      </c>
      <c r="H118" s="214">
        <v>1937718.89</v>
      </c>
      <c r="I118" s="215" t="s">
        <v>404</v>
      </c>
      <c r="J118" s="214">
        <v>111633.85</v>
      </c>
      <c r="K118" s="214">
        <v>111633.85</v>
      </c>
      <c r="L118" s="214">
        <v>34406876.710000001</v>
      </c>
      <c r="M118" s="214">
        <v>17629501.710000001</v>
      </c>
      <c r="N118" s="177">
        <f t="shared" si="4"/>
        <v>2.9914611107389297E-3</v>
      </c>
      <c r="O118" s="94">
        <f t="shared" si="5"/>
        <v>37317500</v>
      </c>
      <c r="P118" s="94">
        <f t="shared" si="6"/>
        <v>111633.85</v>
      </c>
      <c r="Q118" s="93">
        <f t="shared" si="7"/>
        <v>2.9914611107389297E-3</v>
      </c>
    </row>
    <row r="119" spans="1:17" s="36" customFormat="1" x14ac:dyDescent="0.2">
      <c r="A119" s="96"/>
      <c r="B119" s="213" t="s">
        <v>244</v>
      </c>
      <c r="C119" s="213" t="s">
        <v>245</v>
      </c>
      <c r="D119" s="214">
        <v>17025000</v>
      </c>
      <c r="E119" s="214">
        <v>17025000</v>
      </c>
      <c r="F119" s="214">
        <v>9544500</v>
      </c>
      <c r="G119" s="214">
        <v>632279.69999999995</v>
      </c>
      <c r="H119" s="214">
        <v>256556</v>
      </c>
      <c r="I119" s="215" t="s">
        <v>404</v>
      </c>
      <c r="J119" s="215" t="s">
        <v>405</v>
      </c>
      <c r="K119" s="215" t="s">
        <v>405</v>
      </c>
      <c r="L119" s="214">
        <v>16136164.300000001</v>
      </c>
      <c r="M119" s="214">
        <v>8655664.3000000007</v>
      </c>
      <c r="N119" s="177">
        <v>0</v>
      </c>
      <c r="O119" s="94">
        <f t="shared" si="5"/>
        <v>17025000</v>
      </c>
      <c r="P119" s="94" t="str">
        <f t="shared" si="6"/>
        <v xml:space="preserve">                         -   </v>
      </c>
      <c r="Q119" s="93">
        <v>0</v>
      </c>
    </row>
    <row r="120" spans="1:17" s="36" customFormat="1" x14ac:dyDescent="0.2">
      <c r="A120" s="96"/>
      <c r="B120" s="213" t="s">
        <v>246</v>
      </c>
      <c r="C120" s="213" t="s">
        <v>247</v>
      </c>
      <c r="D120" s="214">
        <v>20292500</v>
      </c>
      <c r="E120" s="214">
        <v>20292500</v>
      </c>
      <c r="F120" s="214">
        <v>10995625</v>
      </c>
      <c r="G120" s="214">
        <v>228990.85</v>
      </c>
      <c r="H120" s="214">
        <v>1681162.89</v>
      </c>
      <c r="I120" s="215" t="s">
        <v>404</v>
      </c>
      <c r="J120" s="214">
        <v>111633.85</v>
      </c>
      <c r="K120" s="214">
        <v>111633.85</v>
      </c>
      <c r="L120" s="214">
        <v>18270712.41</v>
      </c>
      <c r="M120" s="214">
        <v>8973837.4100000001</v>
      </c>
      <c r="N120" s="177">
        <f t="shared" si="4"/>
        <v>5.5012369101884936E-3</v>
      </c>
      <c r="O120" s="94">
        <f t="shared" si="5"/>
        <v>20292500</v>
      </c>
      <c r="P120" s="94">
        <f t="shared" si="6"/>
        <v>111633.85</v>
      </c>
      <c r="Q120" s="93">
        <f t="shared" si="7"/>
        <v>5.5012369101884936E-3</v>
      </c>
    </row>
    <row r="121" spans="1:17" s="36" customFormat="1" x14ac:dyDescent="0.2">
      <c r="A121" s="96"/>
      <c r="B121" s="213" t="s">
        <v>248</v>
      </c>
      <c r="C121" s="213" t="s">
        <v>386</v>
      </c>
      <c r="D121" s="214">
        <v>134815000</v>
      </c>
      <c r="E121" s="214">
        <v>94236401.959999993</v>
      </c>
      <c r="F121" s="214">
        <v>43146409</v>
      </c>
      <c r="G121" s="214">
        <v>3542465.05</v>
      </c>
      <c r="H121" s="214">
        <v>8113691.21</v>
      </c>
      <c r="I121" s="214">
        <v>4536936.4800000004</v>
      </c>
      <c r="J121" s="214">
        <v>4027303.11</v>
      </c>
      <c r="K121" s="214">
        <v>2762973.61</v>
      </c>
      <c r="L121" s="214">
        <v>74016006.109999999</v>
      </c>
      <c r="M121" s="214">
        <v>22926013.149999999</v>
      </c>
      <c r="N121" s="177">
        <f t="shared" si="4"/>
        <v>4.2736172288384347E-2</v>
      </c>
      <c r="O121" s="94">
        <f t="shared" si="5"/>
        <v>94236401.959999993</v>
      </c>
      <c r="P121" s="94">
        <f t="shared" si="6"/>
        <v>4027303.11</v>
      </c>
      <c r="Q121" s="93">
        <f t="shared" si="7"/>
        <v>4.2736172288384347E-2</v>
      </c>
    </row>
    <row r="122" spans="1:17" s="36" customFormat="1" x14ac:dyDescent="0.2">
      <c r="A122" s="96"/>
      <c r="B122" s="213" t="s">
        <v>249</v>
      </c>
      <c r="C122" s="213" t="s">
        <v>250</v>
      </c>
      <c r="D122" s="214">
        <v>9104000</v>
      </c>
      <c r="E122" s="214">
        <v>9104000</v>
      </c>
      <c r="F122" s="214">
        <v>4545000</v>
      </c>
      <c r="G122" s="214">
        <v>514167.28</v>
      </c>
      <c r="H122" s="214">
        <v>188732.26</v>
      </c>
      <c r="I122" s="214">
        <v>258663.4</v>
      </c>
      <c r="J122" s="214">
        <v>626436.31999999995</v>
      </c>
      <c r="K122" s="214">
        <v>626436.31999999995</v>
      </c>
      <c r="L122" s="214">
        <v>7516000.7400000002</v>
      </c>
      <c r="M122" s="214">
        <v>2957000.74</v>
      </c>
      <c r="N122" s="177">
        <f t="shared" si="4"/>
        <v>6.8808910369068541E-2</v>
      </c>
      <c r="O122" s="94">
        <f t="shared" si="5"/>
        <v>9104000</v>
      </c>
      <c r="P122" s="94">
        <f t="shared" si="6"/>
        <v>626436.31999999995</v>
      </c>
      <c r="Q122" s="93">
        <f t="shared" si="7"/>
        <v>6.8808910369068541E-2</v>
      </c>
    </row>
    <row r="123" spans="1:17" s="36" customFormat="1" x14ac:dyDescent="0.2">
      <c r="A123" s="96"/>
      <c r="B123" s="213" t="s">
        <v>251</v>
      </c>
      <c r="C123" s="213" t="s">
        <v>252</v>
      </c>
      <c r="D123" s="214">
        <v>3100000</v>
      </c>
      <c r="E123" s="214">
        <v>1500000</v>
      </c>
      <c r="F123" s="214">
        <v>1500000</v>
      </c>
      <c r="G123" s="214">
        <v>156750</v>
      </c>
      <c r="H123" s="215" t="s">
        <v>405</v>
      </c>
      <c r="I123" s="215" t="s">
        <v>404</v>
      </c>
      <c r="J123" s="215" t="s">
        <v>405</v>
      </c>
      <c r="K123" s="215" t="s">
        <v>405</v>
      </c>
      <c r="L123" s="214">
        <v>1343250</v>
      </c>
      <c r="M123" s="214">
        <v>1343250</v>
      </c>
      <c r="N123" s="177">
        <v>0</v>
      </c>
      <c r="O123" s="94">
        <f t="shared" si="5"/>
        <v>1500000</v>
      </c>
      <c r="P123" s="94" t="str">
        <f t="shared" si="6"/>
        <v xml:space="preserve">                         -   </v>
      </c>
      <c r="Q123" s="93">
        <v>0</v>
      </c>
    </row>
    <row r="124" spans="1:17" s="36" customFormat="1" x14ac:dyDescent="0.2">
      <c r="A124" s="96"/>
      <c r="B124" s="213" t="s">
        <v>253</v>
      </c>
      <c r="C124" s="213" t="s">
        <v>254</v>
      </c>
      <c r="D124" s="214">
        <v>58786000</v>
      </c>
      <c r="E124" s="214">
        <v>56907401.960000001</v>
      </c>
      <c r="F124" s="214">
        <v>25687659</v>
      </c>
      <c r="G124" s="214">
        <v>405063.51</v>
      </c>
      <c r="H124" s="214">
        <v>7824958.9500000002</v>
      </c>
      <c r="I124" s="214">
        <v>4278273.08</v>
      </c>
      <c r="J124" s="214">
        <v>3400866.79</v>
      </c>
      <c r="K124" s="214">
        <v>2136537.29</v>
      </c>
      <c r="L124" s="214">
        <v>40998239.630000003</v>
      </c>
      <c r="M124" s="214">
        <v>9778496.6699999999</v>
      </c>
      <c r="N124" s="177">
        <f t="shared" si="4"/>
        <v>5.9761413680252992E-2</v>
      </c>
      <c r="O124" s="94">
        <f t="shared" si="5"/>
        <v>56907401.960000001</v>
      </c>
      <c r="P124" s="94">
        <f t="shared" si="6"/>
        <v>3400866.79</v>
      </c>
      <c r="Q124" s="93">
        <f t="shared" si="7"/>
        <v>5.9761413680252992E-2</v>
      </c>
    </row>
    <row r="125" spans="1:17" s="36" customFormat="1" x14ac:dyDescent="0.2">
      <c r="A125" s="96"/>
      <c r="B125" s="213" t="s">
        <v>255</v>
      </c>
      <c r="C125" s="213" t="s">
        <v>256</v>
      </c>
      <c r="D125" s="214">
        <v>46100000</v>
      </c>
      <c r="E125" s="214">
        <v>9700000</v>
      </c>
      <c r="F125" s="214">
        <v>4500000</v>
      </c>
      <c r="G125" s="214">
        <v>914001.6</v>
      </c>
      <c r="H125" s="215" t="s">
        <v>405</v>
      </c>
      <c r="I125" s="215" t="s">
        <v>404</v>
      </c>
      <c r="J125" s="215" t="s">
        <v>405</v>
      </c>
      <c r="K125" s="215" t="s">
        <v>405</v>
      </c>
      <c r="L125" s="214">
        <v>8785998.4000000004</v>
      </c>
      <c r="M125" s="214">
        <v>3585998.4</v>
      </c>
      <c r="N125" s="177">
        <v>0</v>
      </c>
      <c r="O125" s="94">
        <f t="shared" si="5"/>
        <v>9700000</v>
      </c>
      <c r="P125" s="94" t="str">
        <f t="shared" si="6"/>
        <v xml:space="preserve">                         -   </v>
      </c>
      <c r="Q125" s="93">
        <v>0</v>
      </c>
    </row>
    <row r="126" spans="1:17" s="36" customFormat="1" x14ac:dyDescent="0.2">
      <c r="A126" s="96"/>
      <c r="B126" s="213" t="s">
        <v>257</v>
      </c>
      <c r="C126" s="213" t="s">
        <v>258</v>
      </c>
      <c r="D126" s="214">
        <v>10865000</v>
      </c>
      <c r="E126" s="214">
        <v>10665000</v>
      </c>
      <c r="F126" s="214">
        <v>3982500</v>
      </c>
      <c r="G126" s="214">
        <v>566659.30000000005</v>
      </c>
      <c r="H126" s="214">
        <v>50000</v>
      </c>
      <c r="I126" s="215" t="s">
        <v>404</v>
      </c>
      <c r="J126" s="215" t="s">
        <v>405</v>
      </c>
      <c r="K126" s="215" t="s">
        <v>405</v>
      </c>
      <c r="L126" s="214">
        <v>10048340.699999999</v>
      </c>
      <c r="M126" s="214">
        <v>3365840.7</v>
      </c>
      <c r="N126" s="177">
        <v>0</v>
      </c>
      <c r="O126" s="94">
        <f t="shared" si="5"/>
        <v>10665000</v>
      </c>
      <c r="P126" s="94" t="str">
        <f t="shared" si="6"/>
        <v xml:space="preserve">                         -   </v>
      </c>
      <c r="Q126" s="93">
        <v>0</v>
      </c>
    </row>
    <row r="127" spans="1:17" s="36" customFormat="1" x14ac:dyDescent="0.2">
      <c r="A127" s="96"/>
      <c r="B127" s="213" t="s">
        <v>259</v>
      </c>
      <c r="C127" s="213" t="s">
        <v>260</v>
      </c>
      <c r="D127" s="214">
        <v>2495000</v>
      </c>
      <c r="E127" s="214">
        <v>2295000</v>
      </c>
      <c r="F127" s="214">
        <v>1406250</v>
      </c>
      <c r="G127" s="214">
        <v>448298.4</v>
      </c>
      <c r="H127" s="215" t="s">
        <v>405</v>
      </c>
      <c r="I127" s="215" t="s">
        <v>404</v>
      </c>
      <c r="J127" s="215" t="s">
        <v>405</v>
      </c>
      <c r="K127" s="215" t="s">
        <v>405</v>
      </c>
      <c r="L127" s="214">
        <v>1846701.6</v>
      </c>
      <c r="M127" s="214">
        <v>957951.6</v>
      </c>
      <c r="N127" s="177">
        <v>0</v>
      </c>
      <c r="O127" s="94">
        <f t="shared" si="5"/>
        <v>2295000</v>
      </c>
      <c r="P127" s="94" t="str">
        <f t="shared" si="6"/>
        <v xml:space="preserve">                         -   </v>
      </c>
      <c r="Q127" s="93">
        <v>0</v>
      </c>
    </row>
    <row r="128" spans="1:17" s="36" customFormat="1" x14ac:dyDescent="0.2">
      <c r="A128" s="96"/>
      <c r="B128" s="213" t="s">
        <v>261</v>
      </c>
      <c r="C128" s="213" t="s">
        <v>262</v>
      </c>
      <c r="D128" s="214">
        <v>2100000</v>
      </c>
      <c r="E128" s="214">
        <v>1800000</v>
      </c>
      <c r="F128" s="214">
        <v>750000</v>
      </c>
      <c r="G128" s="214">
        <v>286199.59999999998</v>
      </c>
      <c r="H128" s="215" t="s">
        <v>405</v>
      </c>
      <c r="I128" s="215" t="s">
        <v>404</v>
      </c>
      <c r="J128" s="215" t="s">
        <v>405</v>
      </c>
      <c r="K128" s="215" t="s">
        <v>405</v>
      </c>
      <c r="L128" s="214">
        <v>1513800.4</v>
      </c>
      <c r="M128" s="214">
        <v>463800.4</v>
      </c>
      <c r="N128" s="177">
        <v>0</v>
      </c>
      <c r="O128" s="94">
        <f t="shared" si="5"/>
        <v>1800000</v>
      </c>
      <c r="P128" s="94" t="str">
        <f t="shared" si="6"/>
        <v xml:space="preserve">                         -   </v>
      </c>
      <c r="Q128" s="93">
        <v>0</v>
      </c>
    </row>
    <row r="129" spans="1:17" s="36" customFormat="1" x14ac:dyDescent="0.2">
      <c r="A129" s="96"/>
      <c r="B129" s="213" t="s">
        <v>263</v>
      </c>
      <c r="C129" s="213" t="s">
        <v>264</v>
      </c>
      <c r="D129" s="214">
        <v>2265000</v>
      </c>
      <c r="E129" s="214">
        <v>2265000</v>
      </c>
      <c r="F129" s="214">
        <v>775000</v>
      </c>
      <c r="G129" s="214">
        <v>251325.36</v>
      </c>
      <c r="H129" s="214">
        <v>50000</v>
      </c>
      <c r="I129" s="215" t="s">
        <v>404</v>
      </c>
      <c r="J129" s="215" t="s">
        <v>405</v>
      </c>
      <c r="K129" s="215" t="s">
        <v>405</v>
      </c>
      <c r="L129" s="214">
        <v>1963674.64</v>
      </c>
      <c r="M129" s="214">
        <v>473674.64</v>
      </c>
      <c r="N129" s="177">
        <v>0</v>
      </c>
      <c r="O129" s="94">
        <f t="shared" si="5"/>
        <v>2265000</v>
      </c>
      <c r="P129" s="94" t="str">
        <f t="shared" si="6"/>
        <v xml:space="preserve">                         -   </v>
      </c>
      <c r="Q129" s="93">
        <v>0</v>
      </c>
    </row>
    <row r="130" spans="1:17" s="95" customFormat="1" ht="15" x14ac:dyDescent="0.25">
      <c r="A130" s="92"/>
      <c r="B130" s="216" t="s">
        <v>265</v>
      </c>
      <c r="C130" s="216" t="s">
        <v>266</v>
      </c>
      <c r="D130" s="217">
        <v>1272780905</v>
      </c>
      <c r="E130" s="217">
        <v>1251105414</v>
      </c>
      <c r="F130" s="217">
        <v>567191533.77999997</v>
      </c>
      <c r="G130" s="217">
        <v>132816432.11</v>
      </c>
      <c r="H130" s="217">
        <v>209362380.00999999</v>
      </c>
      <c r="I130" s="217">
        <v>6001622.79</v>
      </c>
      <c r="J130" s="217">
        <v>8277711.5999999996</v>
      </c>
      <c r="K130" s="217">
        <v>8277711.5999999996</v>
      </c>
      <c r="L130" s="217">
        <v>894647267.49000001</v>
      </c>
      <c r="M130" s="217">
        <v>210733387.27000001</v>
      </c>
      <c r="N130" s="176">
        <v>0</v>
      </c>
      <c r="O130" s="28">
        <f t="shared" si="5"/>
        <v>1251105414</v>
      </c>
      <c r="P130" s="28">
        <f t="shared" si="6"/>
        <v>8277711.5999999996</v>
      </c>
      <c r="Q130" s="97">
        <v>0</v>
      </c>
    </row>
    <row r="131" spans="1:17" s="36" customFormat="1" x14ac:dyDescent="0.2">
      <c r="A131" s="96"/>
      <c r="B131" s="213" t="s">
        <v>267</v>
      </c>
      <c r="C131" s="213" t="s">
        <v>268</v>
      </c>
      <c r="D131" s="214">
        <v>286305414</v>
      </c>
      <c r="E131" s="214">
        <v>268071129.22</v>
      </c>
      <c r="F131" s="214">
        <v>133885914</v>
      </c>
      <c r="G131" s="214">
        <v>418700</v>
      </c>
      <c r="H131" s="214">
        <v>27351498.170000002</v>
      </c>
      <c r="I131" s="214">
        <v>215910</v>
      </c>
      <c r="J131" s="214">
        <v>6771045.3099999996</v>
      </c>
      <c r="K131" s="214">
        <v>6771045.3099999996</v>
      </c>
      <c r="L131" s="214">
        <v>233313975.74000001</v>
      </c>
      <c r="M131" s="214">
        <v>99128760.519999996</v>
      </c>
      <c r="N131" s="177">
        <f t="shared" si="4"/>
        <v>2.5258390673033475E-2</v>
      </c>
      <c r="O131" s="94">
        <f t="shared" si="5"/>
        <v>268071129.22</v>
      </c>
      <c r="P131" s="94">
        <f t="shared" si="6"/>
        <v>6771045.3099999996</v>
      </c>
      <c r="Q131" s="93">
        <f t="shared" si="7"/>
        <v>2.5258390673033475E-2</v>
      </c>
    </row>
    <row r="132" spans="1:17" s="95" customFormat="1" ht="15" x14ac:dyDescent="0.25">
      <c r="A132" s="92"/>
      <c r="B132" s="213" t="s">
        <v>269</v>
      </c>
      <c r="C132" s="213" t="s">
        <v>270</v>
      </c>
      <c r="D132" s="214">
        <v>3000000</v>
      </c>
      <c r="E132" s="214">
        <v>3601000</v>
      </c>
      <c r="F132" s="214">
        <v>1984780</v>
      </c>
      <c r="G132" s="215" t="s">
        <v>443</v>
      </c>
      <c r="H132" s="214">
        <v>682938.3</v>
      </c>
      <c r="I132" s="214">
        <v>215910</v>
      </c>
      <c r="J132" s="215" t="s">
        <v>405</v>
      </c>
      <c r="K132" s="215" t="s">
        <v>405</v>
      </c>
      <c r="L132" s="214">
        <v>2702151.7</v>
      </c>
      <c r="M132" s="214">
        <v>1085931.7</v>
      </c>
      <c r="N132" s="176">
        <v>0</v>
      </c>
      <c r="O132" s="28">
        <f t="shared" si="5"/>
        <v>3601000</v>
      </c>
      <c r="P132" s="28" t="str">
        <f t="shared" si="6"/>
        <v xml:space="preserve">                         -   </v>
      </c>
      <c r="Q132" s="97">
        <v>0</v>
      </c>
    </row>
    <row r="133" spans="1:17" s="36" customFormat="1" x14ac:dyDescent="0.2">
      <c r="A133" s="96"/>
      <c r="B133" s="213" t="s">
        <v>411</v>
      </c>
      <c r="C133" s="213" t="s">
        <v>412</v>
      </c>
      <c r="D133" s="214">
        <v>76000000</v>
      </c>
      <c r="E133" s="214">
        <v>76000000</v>
      </c>
      <c r="F133" s="214">
        <v>40865708</v>
      </c>
      <c r="G133" s="215" t="s">
        <v>443</v>
      </c>
      <c r="H133" s="215" t="s">
        <v>405</v>
      </c>
      <c r="I133" s="215" t="s">
        <v>404</v>
      </c>
      <c r="J133" s="215" t="s">
        <v>405</v>
      </c>
      <c r="K133" s="215" t="s">
        <v>405</v>
      </c>
      <c r="L133" s="214">
        <v>76000000</v>
      </c>
      <c r="M133" s="214">
        <v>40865708</v>
      </c>
      <c r="N133" s="177">
        <v>0</v>
      </c>
      <c r="O133" s="94">
        <f t="shared" si="5"/>
        <v>76000000</v>
      </c>
      <c r="P133" s="94" t="str">
        <f t="shared" si="6"/>
        <v xml:space="preserve">                         -   </v>
      </c>
      <c r="Q133" s="93">
        <v>0</v>
      </c>
    </row>
    <row r="134" spans="1:17" s="36" customFormat="1" x14ac:dyDescent="0.2">
      <c r="A134" s="96"/>
      <c r="B134" s="213" t="s">
        <v>271</v>
      </c>
      <c r="C134" s="213" t="s">
        <v>272</v>
      </c>
      <c r="D134" s="214">
        <v>11150000</v>
      </c>
      <c r="E134" s="214">
        <v>6424715.2199999997</v>
      </c>
      <c r="F134" s="214">
        <v>3285000</v>
      </c>
      <c r="G134" s="215" t="s">
        <v>443</v>
      </c>
      <c r="H134" s="214">
        <v>86451.71</v>
      </c>
      <c r="I134" s="214" t="s">
        <v>404</v>
      </c>
      <c r="J134" s="214">
        <v>365621.39</v>
      </c>
      <c r="K134" s="214">
        <v>365621.39</v>
      </c>
      <c r="L134" s="214">
        <v>5972642.1200000001</v>
      </c>
      <c r="M134" s="214">
        <v>2832926.9</v>
      </c>
      <c r="N134" s="177">
        <v>0</v>
      </c>
      <c r="O134" s="94">
        <f t="shared" si="5"/>
        <v>6424715.2199999997</v>
      </c>
      <c r="P134" s="94">
        <f t="shared" si="6"/>
        <v>365621.39</v>
      </c>
      <c r="Q134" s="93">
        <v>0</v>
      </c>
    </row>
    <row r="135" spans="1:17" s="36" customFormat="1" x14ac:dyDescent="0.2">
      <c r="A135" s="96"/>
      <c r="B135" s="213" t="s">
        <v>273</v>
      </c>
      <c r="C135" s="213" t="s">
        <v>274</v>
      </c>
      <c r="D135" s="214">
        <v>43179000</v>
      </c>
      <c r="E135" s="214">
        <v>41179000</v>
      </c>
      <c r="F135" s="214">
        <v>19718720</v>
      </c>
      <c r="G135" s="214">
        <v>156200</v>
      </c>
      <c r="H135" s="214">
        <v>339033.74</v>
      </c>
      <c r="I135" s="215" t="s">
        <v>404</v>
      </c>
      <c r="J135" s="214">
        <v>6405423.9199999999</v>
      </c>
      <c r="K135" s="214">
        <v>6405423.9199999999</v>
      </c>
      <c r="L135" s="214">
        <v>34278342.340000004</v>
      </c>
      <c r="M135" s="214">
        <v>12818062.34</v>
      </c>
      <c r="N135" s="177">
        <f t="shared" si="4"/>
        <v>0.15555073994026081</v>
      </c>
      <c r="O135" s="94">
        <f t="shared" si="5"/>
        <v>41179000</v>
      </c>
      <c r="P135" s="94">
        <f t="shared" si="6"/>
        <v>6405423.9199999999</v>
      </c>
      <c r="Q135" s="93">
        <f t="shared" si="7"/>
        <v>0.15555073994026081</v>
      </c>
    </row>
    <row r="136" spans="1:17" s="36" customFormat="1" x14ac:dyDescent="0.2">
      <c r="A136" s="96"/>
      <c r="B136" s="213" t="s">
        <v>275</v>
      </c>
      <c r="C136" s="213" t="s">
        <v>276</v>
      </c>
      <c r="D136" s="214">
        <v>145976414</v>
      </c>
      <c r="E136" s="214">
        <v>134476414</v>
      </c>
      <c r="F136" s="214">
        <v>63645706</v>
      </c>
      <c r="G136" s="214" t="s">
        <v>443</v>
      </c>
      <c r="H136" s="214">
        <v>23505574.420000002</v>
      </c>
      <c r="I136" s="215" t="s">
        <v>404</v>
      </c>
      <c r="J136" s="215" t="s">
        <v>405</v>
      </c>
      <c r="K136" s="215" t="s">
        <v>405</v>
      </c>
      <c r="L136" s="214">
        <v>110970839.58</v>
      </c>
      <c r="M136" s="214">
        <v>40140131.579999998</v>
      </c>
      <c r="N136" s="177">
        <v>0</v>
      </c>
      <c r="O136" s="94">
        <f t="shared" si="5"/>
        <v>134476414</v>
      </c>
      <c r="P136" s="94" t="str">
        <f t="shared" si="6"/>
        <v xml:space="preserve">                         -   </v>
      </c>
      <c r="Q136" s="93">
        <v>0</v>
      </c>
    </row>
    <row r="137" spans="1:17" s="36" customFormat="1" x14ac:dyDescent="0.2">
      <c r="A137" s="96"/>
      <c r="B137" s="213" t="s">
        <v>387</v>
      </c>
      <c r="C137" s="213" t="s">
        <v>388</v>
      </c>
      <c r="D137" s="214">
        <v>1000000</v>
      </c>
      <c r="E137" s="214">
        <v>1000000</v>
      </c>
      <c r="F137" s="214">
        <v>386000</v>
      </c>
      <c r="G137" s="215" t="s">
        <v>443</v>
      </c>
      <c r="H137" s="215" t="s">
        <v>405</v>
      </c>
      <c r="I137" s="215" t="s">
        <v>404</v>
      </c>
      <c r="J137" s="215" t="s">
        <v>405</v>
      </c>
      <c r="K137" s="215" t="s">
        <v>405</v>
      </c>
      <c r="L137" s="214">
        <v>1000000</v>
      </c>
      <c r="M137" s="214">
        <v>386000</v>
      </c>
      <c r="N137" s="177">
        <v>0</v>
      </c>
      <c r="O137" s="94">
        <f t="shared" si="5"/>
        <v>1000000</v>
      </c>
      <c r="P137" s="94" t="str">
        <f t="shared" si="6"/>
        <v xml:space="preserve">                         -   </v>
      </c>
      <c r="Q137" s="93">
        <v>0</v>
      </c>
    </row>
    <row r="138" spans="1:17" s="36" customFormat="1" x14ac:dyDescent="0.2">
      <c r="A138" s="96"/>
      <c r="B138" s="213" t="s">
        <v>277</v>
      </c>
      <c r="C138" s="213" t="s">
        <v>278</v>
      </c>
      <c r="D138" s="214">
        <v>6000000</v>
      </c>
      <c r="E138" s="214">
        <v>5390000</v>
      </c>
      <c r="F138" s="214">
        <v>4000000</v>
      </c>
      <c r="G138" s="214">
        <v>262500</v>
      </c>
      <c r="H138" s="214">
        <v>2737500</v>
      </c>
      <c r="I138" s="215" t="s">
        <v>404</v>
      </c>
      <c r="J138" s="215" t="s">
        <v>405</v>
      </c>
      <c r="K138" s="215" t="s">
        <v>405</v>
      </c>
      <c r="L138" s="214">
        <v>2390000</v>
      </c>
      <c r="M138" s="214">
        <v>1000000</v>
      </c>
      <c r="N138" s="177">
        <v>0</v>
      </c>
      <c r="O138" s="94">
        <f t="shared" si="5"/>
        <v>5390000</v>
      </c>
      <c r="P138" s="94" t="str">
        <f t="shared" si="6"/>
        <v xml:space="preserve">                         -   </v>
      </c>
      <c r="Q138" s="93">
        <v>0</v>
      </c>
    </row>
    <row r="139" spans="1:17" s="36" customFormat="1" x14ac:dyDescent="0.2">
      <c r="A139" s="96"/>
      <c r="B139" s="213" t="s">
        <v>279</v>
      </c>
      <c r="C139" s="213" t="s">
        <v>280</v>
      </c>
      <c r="D139" s="214">
        <v>929675491</v>
      </c>
      <c r="E139" s="214">
        <v>926234284.77999997</v>
      </c>
      <c r="F139" s="214">
        <v>396750619.77999997</v>
      </c>
      <c r="G139" s="214">
        <v>132397732.11</v>
      </c>
      <c r="H139" s="214">
        <v>165573954.78</v>
      </c>
      <c r="I139" s="215" t="s">
        <v>404</v>
      </c>
      <c r="J139" s="215" t="s">
        <v>405</v>
      </c>
      <c r="K139" s="215" t="s">
        <v>405</v>
      </c>
      <c r="L139" s="214">
        <v>628262597.88999999</v>
      </c>
      <c r="M139" s="214">
        <v>98778932.890000001</v>
      </c>
      <c r="N139" s="177">
        <v>0</v>
      </c>
      <c r="O139" s="94">
        <f t="shared" si="5"/>
        <v>926234284.77999997</v>
      </c>
      <c r="P139" s="94" t="str">
        <f t="shared" si="6"/>
        <v xml:space="preserve">                         -   </v>
      </c>
      <c r="Q139" s="93">
        <v>0</v>
      </c>
    </row>
    <row r="140" spans="1:17" s="36" customFormat="1" x14ac:dyDescent="0.2">
      <c r="A140" s="96"/>
      <c r="B140" s="213" t="s">
        <v>389</v>
      </c>
      <c r="C140" s="213" t="s">
        <v>390</v>
      </c>
      <c r="D140" s="214">
        <v>14675491</v>
      </c>
      <c r="E140" s="214">
        <v>11234284.779999999</v>
      </c>
      <c r="F140" s="214">
        <v>4761156.78</v>
      </c>
      <c r="G140" s="215" t="s">
        <v>443</v>
      </c>
      <c r="H140" s="214">
        <v>1092284.78</v>
      </c>
      <c r="I140" s="215" t="s">
        <v>404</v>
      </c>
      <c r="J140" s="215" t="s">
        <v>405</v>
      </c>
      <c r="K140" s="215" t="s">
        <v>405</v>
      </c>
      <c r="L140" s="214">
        <v>10142000</v>
      </c>
      <c r="M140" s="214">
        <v>3668872</v>
      </c>
      <c r="N140" s="177">
        <v>0</v>
      </c>
      <c r="O140" s="94">
        <f t="shared" si="5"/>
        <v>11234284.779999999</v>
      </c>
      <c r="P140" s="94" t="str">
        <f t="shared" si="6"/>
        <v xml:space="preserve">                         -   </v>
      </c>
      <c r="Q140" s="93">
        <v>0</v>
      </c>
    </row>
    <row r="141" spans="1:17" s="36" customFormat="1" x14ac:dyDescent="0.2">
      <c r="A141" s="96"/>
      <c r="B141" s="213" t="s">
        <v>281</v>
      </c>
      <c r="C141" s="213" t="s">
        <v>282</v>
      </c>
      <c r="D141" s="214">
        <v>915000000</v>
      </c>
      <c r="E141" s="214">
        <v>915000000</v>
      </c>
      <c r="F141" s="214">
        <v>391989463</v>
      </c>
      <c r="G141" s="214">
        <v>132397732.11</v>
      </c>
      <c r="H141" s="214">
        <v>164481670</v>
      </c>
      <c r="I141" s="215" t="s">
        <v>404</v>
      </c>
      <c r="J141" s="215" t="s">
        <v>405</v>
      </c>
      <c r="K141" s="215" t="s">
        <v>405</v>
      </c>
      <c r="L141" s="214">
        <v>618120597.88999999</v>
      </c>
      <c r="M141" s="214">
        <v>95110060.890000001</v>
      </c>
      <c r="N141" s="177">
        <v>0</v>
      </c>
      <c r="O141" s="94">
        <f t="shared" si="5"/>
        <v>915000000</v>
      </c>
      <c r="P141" s="94" t="str">
        <f t="shared" si="6"/>
        <v xml:space="preserve">                         -   </v>
      </c>
      <c r="Q141" s="93">
        <v>0</v>
      </c>
    </row>
    <row r="142" spans="1:17" s="36" customFormat="1" x14ac:dyDescent="0.2">
      <c r="A142" s="96"/>
      <c r="B142" s="213" t="s">
        <v>283</v>
      </c>
      <c r="C142" s="213" t="s">
        <v>284</v>
      </c>
      <c r="D142" s="214">
        <v>56800000</v>
      </c>
      <c r="E142" s="214">
        <v>56800000</v>
      </c>
      <c r="F142" s="214">
        <v>36555000</v>
      </c>
      <c r="G142" s="215" t="s">
        <v>443</v>
      </c>
      <c r="H142" s="214">
        <v>16436927.060000001</v>
      </c>
      <c r="I142" s="214">
        <v>5785712.79</v>
      </c>
      <c r="J142" s="214">
        <v>1506666.29</v>
      </c>
      <c r="K142" s="214">
        <v>1506666.29</v>
      </c>
      <c r="L142" s="214">
        <v>33070693.859999999</v>
      </c>
      <c r="M142" s="214">
        <v>12825693.859999999</v>
      </c>
      <c r="N142" s="177">
        <v>0</v>
      </c>
      <c r="O142" s="94">
        <f t="shared" si="5"/>
        <v>56800000</v>
      </c>
      <c r="P142" s="94">
        <f t="shared" si="6"/>
        <v>1506666.29</v>
      </c>
      <c r="Q142" s="93">
        <v>0</v>
      </c>
    </row>
    <row r="143" spans="1:17" s="36" customFormat="1" x14ac:dyDescent="0.2">
      <c r="A143" s="96"/>
      <c r="B143" s="213" t="s">
        <v>285</v>
      </c>
      <c r="C143" s="213" t="s">
        <v>286</v>
      </c>
      <c r="D143" s="214">
        <v>56800000</v>
      </c>
      <c r="E143" s="214">
        <v>56800000</v>
      </c>
      <c r="F143" s="214">
        <v>36555000</v>
      </c>
      <c r="G143" s="215" t="s">
        <v>443</v>
      </c>
      <c r="H143" s="214">
        <v>16436927.060000001</v>
      </c>
      <c r="I143" s="214">
        <v>5785712.79</v>
      </c>
      <c r="J143" s="214">
        <v>1506666.29</v>
      </c>
      <c r="K143" s="214">
        <v>1506666.29</v>
      </c>
      <c r="L143" s="214">
        <v>33070693.859999999</v>
      </c>
      <c r="M143" s="214">
        <v>12825693.859999999</v>
      </c>
      <c r="N143" s="177">
        <f t="shared" ref="N143:N197" si="8">+J143/E143</f>
        <v>2.6525814964788733E-2</v>
      </c>
      <c r="O143" s="94">
        <f t="shared" si="5"/>
        <v>56800000</v>
      </c>
      <c r="P143" s="94">
        <f t="shared" si="6"/>
        <v>1506666.29</v>
      </c>
      <c r="Q143" s="93">
        <f t="shared" si="7"/>
        <v>2.6525814964788733E-2</v>
      </c>
    </row>
    <row r="144" spans="1:17" s="95" customFormat="1" ht="15" x14ac:dyDescent="0.25">
      <c r="A144" s="92"/>
      <c r="B144" s="216" t="s">
        <v>287</v>
      </c>
      <c r="C144" s="216" t="s">
        <v>288</v>
      </c>
      <c r="D144" s="217">
        <v>27610831273</v>
      </c>
      <c r="E144" s="217">
        <v>26761093871</v>
      </c>
      <c r="F144" s="217">
        <v>13874459101</v>
      </c>
      <c r="G144" s="218" t="s">
        <v>443</v>
      </c>
      <c r="H144" s="217">
        <v>5407027585.1899996</v>
      </c>
      <c r="I144" s="218" t="s">
        <v>404</v>
      </c>
      <c r="J144" s="217">
        <v>8157974713.3100004</v>
      </c>
      <c r="K144" s="217">
        <v>8100858118.3199997</v>
      </c>
      <c r="L144" s="217">
        <v>13196091572.5</v>
      </c>
      <c r="M144" s="217">
        <v>309456802.5</v>
      </c>
      <c r="N144" s="176">
        <f t="shared" si="8"/>
        <v>0.30484459090629673</v>
      </c>
      <c r="O144" s="28">
        <f t="shared" si="5"/>
        <v>26761093871</v>
      </c>
      <c r="P144" s="28">
        <f t="shared" si="6"/>
        <v>8157974713.3100004</v>
      </c>
      <c r="Q144" s="97">
        <f t="shared" si="7"/>
        <v>0.30484459090629673</v>
      </c>
    </row>
    <row r="145" spans="1:17" s="36" customFormat="1" x14ac:dyDescent="0.2">
      <c r="A145" s="96"/>
      <c r="B145" s="213" t="s">
        <v>289</v>
      </c>
      <c r="C145" s="213" t="s">
        <v>290</v>
      </c>
      <c r="D145" s="214">
        <v>23540147600</v>
      </c>
      <c r="E145" s="214">
        <v>22690110198</v>
      </c>
      <c r="F145" s="214">
        <v>11878063044</v>
      </c>
      <c r="G145" s="215" t="s">
        <v>443</v>
      </c>
      <c r="H145" s="214">
        <v>4691490892.2299995</v>
      </c>
      <c r="I145" s="215" t="s">
        <v>404</v>
      </c>
      <c r="J145" s="214">
        <v>7181419704.7700005</v>
      </c>
      <c r="K145" s="214">
        <v>7160057704.7700005</v>
      </c>
      <c r="L145" s="214">
        <v>10817199601</v>
      </c>
      <c r="M145" s="214">
        <v>5152447</v>
      </c>
      <c r="N145" s="177">
        <f t="shared" si="8"/>
        <v>0.31649999238007226</v>
      </c>
      <c r="O145" s="94">
        <f t="shared" si="5"/>
        <v>22690110198</v>
      </c>
      <c r="P145" s="94">
        <f t="shared" si="6"/>
        <v>7181419704.7700005</v>
      </c>
      <c r="Q145" s="93">
        <f t="shared" si="7"/>
        <v>0.31649999238007226</v>
      </c>
    </row>
    <row r="146" spans="1:17" s="36" customFormat="1" x14ac:dyDescent="0.2">
      <c r="A146" s="96"/>
      <c r="B146" s="213" t="s">
        <v>291</v>
      </c>
      <c r="C146" s="213" t="s">
        <v>413</v>
      </c>
      <c r="D146" s="214">
        <v>1119100000</v>
      </c>
      <c r="E146" s="214">
        <v>1088400000</v>
      </c>
      <c r="F146" s="214">
        <v>784166590</v>
      </c>
      <c r="G146" s="215" t="s">
        <v>443</v>
      </c>
      <c r="H146" s="214">
        <v>279775000</v>
      </c>
      <c r="I146" s="215" t="s">
        <v>404</v>
      </c>
      <c r="J146" s="214">
        <v>504391590</v>
      </c>
      <c r="K146" s="214">
        <v>504391590</v>
      </c>
      <c r="L146" s="214">
        <v>304233410</v>
      </c>
      <c r="M146" s="215" t="s">
        <v>404</v>
      </c>
      <c r="N146" s="177">
        <v>0</v>
      </c>
      <c r="O146" s="94">
        <f t="shared" si="5"/>
        <v>1088400000</v>
      </c>
      <c r="P146" s="94">
        <f t="shared" si="6"/>
        <v>504391590</v>
      </c>
      <c r="Q146" s="93">
        <v>0</v>
      </c>
    </row>
    <row r="147" spans="1:17" s="95" customFormat="1" ht="15" x14ac:dyDescent="0.25">
      <c r="A147" s="92"/>
      <c r="B147" s="213" t="s">
        <v>292</v>
      </c>
      <c r="C147" s="213" t="s">
        <v>435</v>
      </c>
      <c r="D147" s="214">
        <v>2981000000</v>
      </c>
      <c r="E147" s="214">
        <v>2871000000</v>
      </c>
      <c r="F147" s="214">
        <v>1523198794</v>
      </c>
      <c r="G147" s="215" t="s">
        <v>443</v>
      </c>
      <c r="H147" s="214">
        <v>535693022</v>
      </c>
      <c r="I147" s="215" t="s">
        <v>404</v>
      </c>
      <c r="J147" s="214">
        <v>987505772</v>
      </c>
      <c r="K147" s="214">
        <v>987505772</v>
      </c>
      <c r="L147" s="214">
        <v>1347801206</v>
      </c>
      <c r="M147" s="215" t="s">
        <v>404</v>
      </c>
      <c r="N147" s="176">
        <f t="shared" si="8"/>
        <v>0.34395881992337163</v>
      </c>
      <c r="O147" s="28">
        <f>+O176+O179+O192</f>
        <v>2996443070</v>
      </c>
      <c r="P147" s="28">
        <v>0</v>
      </c>
      <c r="Q147" s="97">
        <v>0</v>
      </c>
    </row>
    <row r="148" spans="1:17" s="36" customFormat="1" x14ac:dyDescent="0.2">
      <c r="A148" s="96"/>
      <c r="B148" s="213" t="s">
        <v>293</v>
      </c>
      <c r="C148" s="213" t="s">
        <v>414</v>
      </c>
      <c r="D148" s="214">
        <v>1342700000</v>
      </c>
      <c r="E148" s="214">
        <v>1276025568</v>
      </c>
      <c r="F148" s="214">
        <v>671350000</v>
      </c>
      <c r="G148" s="215" t="s">
        <v>443</v>
      </c>
      <c r="H148" s="214">
        <v>223783336</v>
      </c>
      <c r="I148" s="215" t="s">
        <v>404</v>
      </c>
      <c r="J148" s="214">
        <v>447566664</v>
      </c>
      <c r="K148" s="214">
        <v>447566664</v>
      </c>
      <c r="L148" s="214">
        <v>604675568</v>
      </c>
      <c r="M148" s="215" t="s">
        <v>404</v>
      </c>
      <c r="N148" s="177">
        <f t="shared" si="8"/>
        <v>0.35075054546242446</v>
      </c>
      <c r="O148" s="94"/>
      <c r="P148" s="94"/>
      <c r="Q148" s="93"/>
    </row>
    <row r="149" spans="1:17" s="36" customFormat="1" x14ac:dyDescent="0.2">
      <c r="A149" s="96"/>
      <c r="B149" s="213" t="s">
        <v>294</v>
      </c>
      <c r="C149" s="213" t="s">
        <v>295</v>
      </c>
      <c r="D149" s="214">
        <v>2633400000</v>
      </c>
      <c r="E149" s="214">
        <v>2602900000</v>
      </c>
      <c r="F149" s="214">
        <v>1316700000</v>
      </c>
      <c r="G149" s="215" t="s">
        <v>443</v>
      </c>
      <c r="H149" s="214">
        <v>476901960</v>
      </c>
      <c r="I149" s="215" t="s">
        <v>404</v>
      </c>
      <c r="J149" s="214">
        <v>839798040</v>
      </c>
      <c r="K149" s="214">
        <v>818436040</v>
      </c>
      <c r="L149" s="214">
        <v>1286200000</v>
      </c>
      <c r="M149" s="215" t="s">
        <v>404</v>
      </c>
      <c r="N149" s="177">
        <f t="shared" si="8"/>
        <v>0.32263937915402052</v>
      </c>
      <c r="O149" s="94"/>
      <c r="P149" s="94"/>
      <c r="Q149" s="93"/>
    </row>
    <row r="150" spans="1:17" s="36" customFormat="1" x14ac:dyDescent="0.2">
      <c r="A150" s="96"/>
      <c r="B150" s="213" t="s">
        <v>296</v>
      </c>
      <c r="C150" s="213" t="s">
        <v>436</v>
      </c>
      <c r="D150" s="214">
        <v>1215770859</v>
      </c>
      <c r="E150" s="214">
        <v>1165770859</v>
      </c>
      <c r="F150" s="214">
        <v>607885429</v>
      </c>
      <c r="G150" s="215" t="s">
        <v>443</v>
      </c>
      <c r="H150" s="214">
        <v>223930675</v>
      </c>
      <c r="I150" s="215" t="s">
        <v>404</v>
      </c>
      <c r="J150" s="214">
        <v>383954754</v>
      </c>
      <c r="K150" s="214">
        <v>383954754</v>
      </c>
      <c r="L150" s="214">
        <v>557885430</v>
      </c>
      <c r="M150" s="215" t="s">
        <v>404</v>
      </c>
      <c r="N150" s="177">
        <f t="shared" si="8"/>
        <v>0.32935696671072817</v>
      </c>
      <c r="O150" s="94"/>
      <c r="P150" s="94"/>
      <c r="Q150" s="93"/>
    </row>
    <row r="151" spans="1:17" s="36" customFormat="1" x14ac:dyDescent="0.2">
      <c r="A151" s="96"/>
      <c r="B151" s="213" t="s">
        <v>297</v>
      </c>
      <c r="C151" s="213" t="s">
        <v>420</v>
      </c>
      <c r="D151" s="214">
        <v>3492100000</v>
      </c>
      <c r="E151" s="214">
        <v>3345646041</v>
      </c>
      <c r="F151" s="214">
        <v>1470202210</v>
      </c>
      <c r="G151" s="215" t="s">
        <v>443</v>
      </c>
      <c r="H151" s="214">
        <v>728967443</v>
      </c>
      <c r="I151" s="215" t="s">
        <v>404</v>
      </c>
      <c r="J151" s="214">
        <v>741234767</v>
      </c>
      <c r="K151" s="214">
        <v>741234767</v>
      </c>
      <c r="L151" s="214">
        <v>1875443831</v>
      </c>
      <c r="M151" s="215" t="s">
        <v>404</v>
      </c>
      <c r="N151" s="177">
        <f t="shared" si="8"/>
        <v>0.22155205838165951</v>
      </c>
      <c r="O151" s="94"/>
      <c r="P151" s="94"/>
      <c r="Q151" s="93"/>
    </row>
    <row r="152" spans="1:17" s="36" customFormat="1" x14ac:dyDescent="0.2">
      <c r="A152" s="96"/>
      <c r="B152" s="213" t="s">
        <v>298</v>
      </c>
      <c r="C152" s="213" t="s">
        <v>437</v>
      </c>
      <c r="D152" s="214">
        <v>3264600000</v>
      </c>
      <c r="E152" s="214">
        <v>3130947512</v>
      </c>
      <c r="F152" s="214">
        <v>1639392372</v>
      </c>
      <c r="G152" s="215" t="s">
        <v>443</v>
      </c>
      <c r="H152" s="214">
        <v>608681526</v>
      </c>
      <c r="I152" s="215" t="s">
        <v>404</v>
      </c>
      <c r="J152" s="214">
        <v>1030710846</v>
      </c>
      <c r="K152" s="214">
        <v>1030710846</v>
      </c>
      <c r="L152" s="214">
        <v>1491555140</v>
      </c>
      <c r="M152" s="215" t="s">
        <v>404</v>
      </c>
      <c r="N152" s="177">
        <f t="shared" si="8"/>
        <v>0.32920093423782698</v>
      </c>
      <c r="O152" s="94"/>
      <c r="P152" s="94"/>
      <c r="Q152" s="93"/>
    </row>
    <row r="153" spans="1:17" s="36" customFormat="1" x14ac:dyDescent="0.2">
      <c r="A153" s="96"/>
      <c r="B153" s="213" t="s">
        <v>299</v>
      </c>
      <c r="C153" s="213" t="s">
        <v>421</v>
      </c>
      <c r="D153" s="214">
        <v>1856100000</v>
      </c>
      <c r="E153" s="214">
        <v>1741100000</v>
      </c>
      <c r="F153" s="214">
        <v>741172898</v>
      </c>
      <c r="G153" s="215" t="s">
        <v>443</v>
      </c>
      <c r="H153" s="214">
        <v>355848149</v>
      </c>
      <c r="I153" s="215" t="s">
        <v>404</v>
      </c>
      <c r="J153" s="214">
        <v>385324749</v>
      </c>
      <c r="K153" s="214">
        <v>385324749</v>
      </c>
      <c r="L153" s="214">
        <v>999927102</v>
      </c>
      <c r="M153" s="215" t="s">
        <v>404</v>
      </c>
      <c r="N153" s="177">
        <f t="shared" si="8"/>
        <v>0.22131109585893974</v>
      </c>
      <c r="O153" s="94"/>
      <c r="P153" s="94"/>
      <c r="Q153" s="93"/>
    </row>
    <row r="154" spans="1:17" s="36" customFormat="1" x14ac:dyDescent="0.2">
      <c r="A154" s="96"/>
      <c r="B154" s="213" t="s">
        <v>300</v>
      </c>
      <c r="C154" s="213" t="s">
        <v>301</v>
      </c>
      <c r="D154" s="214">
        <v>574806</v>
      </c>
      <c r="E154" s="214">
        <v>574806</v>
      </c>
      <c r="F154" s="214">
        <v>143701</v>
      </c>
      <c r="G154" s="215" t="s">
        <v>443</v>
      </c>
      <c r="H154" s="215" t="s">
        <v>405</v>
      </c>
      <c r="I154" s="215" t="s">
        <v>404</v>
      </c>
      <c r="J154" s="215" t="s">
        <v>405</v>
      </c>
      <c r="K154" s="215" t="s">
        <v>405</v>
      </c>
      <c r="L154" s="214">
        <v>574806</v>
      </c>
      <c r="M154" s="214">
        <v>143701</v>
      </c>
      <c r="N154" s="177">
        <v>0</v>
      </c>
      <c r="O154" s="94"/>
      <c r="P154" s="94"/>
      <c r="Q154" s="93"/>
    </row>
    <row r="155" spans="1:17" s="36" customFormat="1" x14ac:dyDescent="0.2">
      <c r="A155" s="96"/>
      <c r="B155" s="213" t="s">
        <v>302</v>
      </c>
      <c r="C155" s="213" t="s">
        <v>422</v>
      </c>
      <c r="D155" s="214">
        <v>2330500000</v>
      </c>
      <c r="E155" s="214">
        <v>2242958192</v>
      </c>
      <c r="F155" s="214">
        <v>1203772363</v>
      </c>
      <c r="G155" s="215" t="s">
        <v>443</v>
      </c>
      <c r="H155" s="214">
        <v>416175000.86000001</v>
      </c>
      <c r="I155" s="215" t="s">
        <v>404</v>
      </c>
      <c r="J155" s="214">
        <v>787597362.13999999</v>
      </c>
      <c r="K155" s="214">
        <v>787597362.13999999</v>
      </c>
      <c r="L155" s="214">
        <v>1039185829</v>
      </c>
      <c r="M155" s="215" t="s">
        <v>404</v>
      </c>
      <c r="N155" s="177">
        <f t="shared" si="8"/>
        <v>0.35114223927540777</v>
      </c>
      <c r="O155" s="94"/>
      <c r="P155" s="94"/>
      <c r="Q155" s="93"/>
    </row>
    <row r="156" spans="1:17" s="36" customFormat="1" x14ac:dyDescent="0.2">
      <c r="A156" s="96"/>
      <c r="B156" s="213" t="s">
        <v>303</v>
      </c>
      <c r="C156" s="213" t="s">
        <v>423</v>
      </c>
      <c r="D156" s="214">
        <v>54600000</v>
      </c>
      <c r="E156" s="214">
        <v>54600000</v>
      </c>
      <c r="F156" s="214">
        <v>27300000</v>
      </c>
      <c r="G156" s="215" t="s">
        <v>443</v>
      </c>
      <c r="H156" s="214">
        <v>9100000</v>
      </c>
      <c r="I156" s="215" t="s">
        <v>404</v>
      </c>
      <c r="J156" s="214">
        <v>18200000</v>
      </c>
      <c r="K156" s="214">
        <v>18200000</v>
      </c>
      <c r="L156" s="214">
        <v>27300000</v>
      </c>
      <c r="M156" s="215" t="s">
        <v>404</v>
      </c>
      <c r="N156" s="177">
        <f>+J156/E156</f>
        <v>0.33333333333333331</v>
      </c>
      <c r="O156" s="94"/>
      <c r="P156" s="94"/>
      <c r="Q156" s="93"/>
    </row>
    <row r="157" spans="1:17" s="36" customFormat="1" x14ac:dyDescent="0.2">
      <c r="B157" s="213" t="s">
        <v>304</v>
      </c>
      <c r="C157" s="213" t="s">
        <v>424</v>
      </c>
      <c r="D157" s="214">
        <v>637000000</v>
      </c>
      <c r="E157" s="214">
        <v>601259793</v>
      </c>
      <c r="F157" s="214">
        <v>277102323</v>
      </c>
      <c r="G157" s="215" t="s">
        <v>443</v>
      </c>
      <c r="H157" s="214">
        <v>140987420</v>
      </c>
      <c r="I157" s="215" t="s">
        <v>404</v>
      </c>
      <c r="J157" s="214">
        <v>136114903</v>
      </c>
      <c r="K157" s="214">
        <v>136114903</v>
      </c>
      <c r="L157" s="214">
        <v>324157470</v>
      </c>
      <c r="M157" s="215" t="s">
        <v>404</v>
      </c>
      <c r="N157" s="177">
        <v>0</v>
      </c>
      <c r="O157" s="94"/>
      <c r="P157" s="94"/>
      <c r="Q157" s="93"/>
    </row>
    <row r="158" spans="1:17" s="36" customFormat="1" x14ac:dyDescent="0.2">
      <c r="B158" s="213" t="s">
        <v>305</v>
      </c>
      <c r="C158" s="213" t="s">
        <v>425</v>
      </c>
      <c r="D158" s="214">
        <v>296000000</v>
      </c>
      <c r="E158" s="214">
        <v>296000000</v>
      </c>
      <c r="F158" s="214">
        <v>148000000</v>
      </c>
      <c r="G158" s="215" t="s">
        <v>443</v>
      </c>
      <c r="H158" s="214">
        <v>56773733</v>
      </c>
      <c r="I158" s="215" t="s">
        <v>404</v>
      </c>
      <c r="J158" s="214">
        <v>91226267</v>
      </c>
      <c r="K158" s="214">
        <v>91226267</v>
      </c>
      <c r="L158" s="214">
        <v>148000000</v>
      </c>
      <c r="M158" s="215" t="s">
        <v>404</v>
      </c>
      <c r="N158" s="177">
        <f t="shared" si="8"/>
        <v>0.30819684797297298</v>
      </c>
      <c r="O158" s="94"/>
      <c r="P158" s="94"/>
      <c r="Q158" s="93"/>
    </row>
    <row r="159" spans="1:17" s="36" customFormat="1" x14ac:dyDescent="0.2">
      <c r="B159" s="213" t="s">
        <v>306</v>
      </c>
      <c r="C159" s="213" t="s">
        <v>426</v>
      </c>
      <c r="D159" s="214">
        <v>362000000</v>
      </c>
      <c r="E159" s="214">
        <v>340041335</v>
      </c>
      <c r="F159" s="214">
        <v>164689340</v>
      </c>
      <c r="G159" s="215" t="s">
        <v>443</v>
      </c>
      <c r="H159" s="214">
        <v>72592197</v>
      </c>
      <c r="I159" s="215" t="s">
        <v>404</v>
      </c>
      <c r="J159" s="214">
        <v>92097143</v>
      </c>
      <c r="K159" s="214">
        <v>92097143</v>
      </c>
      <c r="L159" s="214">
        <v>175351995</v>
      </c>
      <c r="M159" s="215" t="s">
        <v>404</v>
      </c>
      <c r="N159" s="177">
        <f t="shared" si="8"/>
        <v>0.27084102290093642</v>
      </c>
      <c r="O159" s="94"/>
      <c r="P159" s="94"/>
      <c r="Q159" s="93"/>
    </row>
    <row r="160" spans="1:17" s="36" customFormat="1" x14ac:dyDescent="0.2">
      <c r="B160" s="213" t="s">
        <v>307</v>
      </c>
      <c r="C160" s="213" t="s">
        <v>427</v>
      </c>
      <c r="D160" s="214">
        <v>185000000</v>
      </c>
      <c r="E160" s="214">
        <v>174306915</v>
      </c>
      <c r="F160" s="214">
        <v>92500000</v>
      </c>
      <c r="G160" s="215" t="s">
        <v>443</v>
      </c>
      <c r="H160" s="214">
        <v>43941370</v>
      </c>
      <c r="I160" s="215" t="s">
        <v>404</v>
      </c>
      <c r="J160" s="214">
        <v>48558630</v>
      </c>
      <c r="K160" s="214">
        <v>48558630</v>
      </c>
      <c r="L160" s="214">
        <v>81806915</v>
      </c>
      <c r="M160" s="215" t="s">
        <v>404</v>
      </c>
      <c r="N160" s="177">
        <f t="shared" si="8"/>
        <v>0.27858120258740166</v>
      </c>
      <c r="O160" s="94"/>
      <c r="P160" s="94"/>
      <c r="Q160" s="93"/>
    </row>
    <row r="161" spans="2:17" s="95" customFormat="1" ht="15" x14ac:dyDescent="0.25">
      <c r="B161" s="213" t="s">
        <v>308</v>
      </c>
      <c r="C161" s="213" t="s">
        <v>309</v>
      </c>
      <c r="D161" s="214">
        <v>113243449</v>
      </c>
      <c r="E161" s="214">
        <v>113243449</v>
      </c>
      <c r="F161" s="214">
        <v>56621724</v>
      </c>
      <c r="G161" s="215" t="s">
        <v>443</v>
      </c>
      <c r="H161" s="214">
        <v>25518225</v>
      </c>
      <c r="I161" s="215" t="s">
        <v>404</v>
      </c>
      <c r="J161" s="214">
        <v>31103499</v>
      </c>
      <c r="K161" s="214">
        <v>31103499</v>
      </c>
      <c r="L161" s="214">
        <v>56621725</v>
      </c>
      <c r="M161" s="215" t="s">
        <v>404</v>
      </c>
      <c r="N161" s="177">
        <f t="shared" si="8"/>
        <v>0.27466047064673915</v>
      </c>
      <c r="O161" s="94"/>
      <c r="P161" s="94"/>
      <c r="Q161" s="93"/>
    </row>
    <row r="162" spans="2:17" s="36" customFormat="1" x14ac:dyDescent="0.2">
      <c r="B162" s="213" t="s">
        <v>310</v>
      </c>
      <c r="C162" s="213" t="s">
        <v>415</v>
      </c>
      <c r="D162" s="214">
        <v>41923611</v>
      </c>
      <c r="E162" s="214">
        <v>40453617</v>
      </c>
      <c r="F162" s="214">
        <v>39028271</v>
      </c>
      <c r="G162" s="215" t="s">
        <v>443</v>
      </c>
      <c r="H162" s="214">
        <v>25186936.359999999</v>
      </c>
      <c r="I162" s="215" t="s">
        <v>404</v>
      </c>
      <c r="J162" s="214">
        <v>12736674.640000001</v>
      </c>
      <c r="K162" s="214">
        <v>12736674.640000001</v>
      </c>
      <c r="L162" s="214">
        <v>2530006</v>
      </c>
      <c r="M162" s="214">
        <v>1104660</v>
      </c>
      <c r="N162" s="177">
        <f t="shared" si="8"/>
        <v>0.3148463743056647</v>
      </c>
      <c r="O162" s="94"/>
      <c r="P162" s="94"/>
      <c r="Q162" s="93"/>
    </row>
    <row r="163" spans="2:17" s="36" customFormat="1" x14ac:dyDescent="0.2">
      <c r="B163" s="213" t="s">
        <v>311</v>
      </c>
      <c r="C163" s="213" t="s">
        <v>415</v>
      </c>
      <c r="D163" s="214">
        <v>7850466</v>
      </c>
      <c r="E163" s="214">
        <v>7332483</v>
      </c>
      <c r="F163" s="214">
        <v>7332483</v>
      </c>
      <c r="G163" s="215" t="s">
        <v>443</v>
      </c>
      <c r="H163" s="214">
        <v>4830787.3499999996</v>
      </c>
      <c r="I163" s="215" t="s">
        <v>404</v>
      </c>
      <c r="J163" s="214">
        <v>2419678.65</v>
      </c>
      <c r="K163" s="214">
        <v>2419678.65</v>
      </c>
      <c r="L163" s="214">
        <v>82017</v>
      </c>
      <c r="M163" s="214">
        <v>82017</v>
      </c>
      <c r="N163" s="177">
        <f t="shared" si="8"/>
        <v>0.32999444390119964</v>
      </c>
      <c r="O163" s="94"/>
      <c r="P163" s="94"/>
      <c r="Q163" s="93"/>
    </row>
    <row r="164" spans="2:17" s="36" customFormat="1" x14ac:dyDescent="0.2">
      <c r="B164" s="213" t="s">
        <v>312</v>
      </c>
      <c r="C164" s="213" t="s">
        <v>415</v>
      </c>
      <c r="D164" s="214">
        <v>10254783</v>
      </c>
      <c r="E164" s="214">
        <v>9588510</v>
      </c>
      <c r="F164" s="214">
        <v>9588510</v>
      </c>
      <c r="G164" s="215" t="s">
        <v>443</v>
      </c>
      <c r="H164" s="214">
        <v>6249231.8700000001</v>
      </c>
      <c r="I164" s="215" t="s">
        <v>404</v>
      </c>
      <c r="J164" s="214">
        <v>3005551.13</v>
      </c>
      <c r="K164" s="214">
        <v>3005551.13</v>
      </c>
      <c r="L164" s="214">
        <v>333727</v>
      </c>
      <c r="M164" s="214">
        <v>333727</v>
      </c>
      <c r="N164" s="177">
        <f t="shared" si="8"/>
        <v>0.31345340725514181</v>
      </c>
      <c r="O164" s="94"/>
      <c r="P164" s="94"/>
      <c r="Q164" s="93"/>
    </row>
    <row r="165" spans="2:17" s="36" customFormat="1" x14ac:dyDescent="0.2">
      <c r="B165" s="213" t="s">
        <v>313</v>
      </c>
      <c r="C165" s="213" t="s">
        <v>415</v>
      </c>
      <c r="D165" s="214">
        <v>35345923</v>
      </c>
      <c r="E165" s="214">
        <v>32607734</v>
      </c>
      <c r="F165" s="214">
        <v>30954211</v>
      </c>
      <c r="G165" s="215" t="s">
        <v>443</v>
      </c>
      <c r="H165" s="214">
        <v>20549732.620000001</v>
      </c>
      <c r="I165" s="215" t="s">
        <v>404</v>
      </c>
      <c r="J165" s="214">
        <v>10404478.380000001</v>
      </c>
      <c r="K165" s="214">
        <v>10404478.380000001</v>
      </c>
      <c r="L165" s="214">
        <v>1653523</v>
      </c>
      <c r="M165" s="214" t="s">
        <v>404</v>
      </c>
      <c r="N165" s="177">
        <f t="shared" si="8"/>
        <v>0.3190800802042853</v>
      </c>
      <c r="O165" s="94"/>
      <c r="P165" s="94"/>
      <c r="Q165" s="93"/>
    </row>
    <row r="166" spans="2:17" s="36" customFormat="1" x14ac:dyDescent="0.2">
      <c r="B166" s="213" t="s">
        <v>314</v>
      </c>
      <c r="C166" s="213" t="s">
        <v>415</v>
      </c>
      <c r="D166" s="214">
        <v>38953920</v>
      </c>
      <c r="E166" s="214">
        <v>34898713</v>
      </c>
      <c r="F166" s="214">
        <v>34898713</v>
      </c>
      <c r="G166" s="215" t="s">
        <v>443</v>
      </c>
      <c r="H166" s="214">
        <v>23326469.780000001</v>
      </c>
      <c r="I166" s="215" t="s">
        <v>404</v>
      </c>
      <c r="J166" s="214">
        <v>10627450.220000001</v>
      </c>
      <c r="K166" s="214">
        <v>10627450.220000001</v>
      </c>
      <c r="L166" s="214">
        <v>944793</v>
      </c>
      <c r="M166" s="214">
        <v>944793</v>
      </c>
      <c r="N166" s="177">
        <f t="shared" si="8"/>
        <v>0.30452269744159333</v>
      </c>
      <c r="O166" s="94"/>
      <c r="P166" s="94"/>
      <c r="Q166" s="93"/>
    </row>
    <row r="167" spans="2:17" s="36" customFormat="1" x14ac:dyDescent="0.2">
      <c r="B167" s="213" t="s">
        <v>315</v>
      </c>
      <c r="C167" s="213" t="s">
        <v>416</v>
      </c>
      <c r="D167" s="214">
        <v>7433264</v>
      </c>
      <c r="E167" s="214">
        <v>7172628</v>
      </c>
      <c r="F167" s="214">
        <v>6919907</v>
      </c>
      <c r="G167" s="215" t="s">
        <v>443</v>
      </c>
      <c r="H167" s="214">
        <v>4117044.61</v>
      </c>
      <c r="I167" s="215" t="s">
        <v>404</v>
      </c>
      <c r="J167" s="214">
        <v>2316219.39</v>
      </c>
      <c r="K167" s="214">
        <v>2316219.39</v>
      </c>
      <c r="L167" s="214">
        <v>739364</v>
      </c>
      <c r="M167" s="214">
        <v>486643</v>
      </c>
      <c r="N167" s="177">
        <f t="shared" si="8"/>
        <v>0.32292478990963985</v>
      </c>
      <c r="O167" s="94"/>
      <c r="P167" s="94"/>
      <c r="Q167" s="93"/>
    </row>
    <row r="168" spans="2:17" s="36" customFormat="1" x14ac:dyDescent="0.2">
      <c r="B168" s="213" t="s">
        <v>316</v>
      </c>
      <c r="C168" s="213" t="s">
        <v>416</v>
      </c>
      <c r="D168" s="214">
        <v>1391926</v>
      </c>
      <c r="E168" s="214">
        <v>1300085</v>
      </c>
      <c r="F168" s="214">
        <v>1300085</v>
      </c>
      <c r="G168" s="215" t="s">
        <v>443</v>
      </c>
      <c r="H168" s="214">
        <v>651631.65</v>
      </c>
      <c r="I168" s="215" t="s">
        <v>404</v>
      </c>
      <c r="J168" s="214">
        <v>440294.35</v>
      </c>
      <c r="K168" s="214">
        <v>440294.35</v>
      </c>
      <c r="L168" s="214">
        <v>208159</v>
      </c>
      <c r="M168" s="214">
        <v>208159</v>
      </c>
      <c r="N168" s="177">
        <f t="shared" si="8"/>
        <v>0.33866581800420742</v>
      </c>
      <c r="O168" s="94"/>
      <c r="P168" s="94"/>
      <c r="Q168" s="93"/>
    </row>
    <row r="169" spans="2:17" s="36" customFormat="1" x14ac:dyDescent="0.2">
      <c r="B169" s="213" t="s">
        <v>317</v>
      </c>
      <c r="C169" s="213" t="s">
        <v>416</v>
      </c>
      <c r="D169" s="214">
        <v>1818224</v>
      </c>
      <c r="E169" s="214">
        <v>1700091</v>
      </c>
      <c r="F169" s="214">
        <v>1700091</v>
      </c>
      <c r="G169" s="215" t="s">
        <v>443</v>
      </c>
      <c r="H169" s="214">
        <v>922056.44</v>
      </c>
      <c r="I169" s="215" t="s">
        <v>404</v>
      </c>
      <c r="J169" s="214">
        <v>546167.56000000006</v>
      </c>
      <c r="K169" s="214">
        <v>546167.56000000006</v>
      </c>
      <c r="L169" s="214">
        <v>231867</v>
      </c>
      <c r="M169" s="214">
        <v>231867</v>
      </c>
      <c r="N169" s="177">
        <f t="shared" si="8"/>
        <v>0.32125783855099527</v>
      </c>
      <c r="O169" s="94"/>
      <c r="P169" s="94"/>
      <c r="Q169" s="93"/>
    </row>
    <row r="170" spans="2:17" s="36" customFormat="1" x14ac:dyDescent="0.2">
      <c r="B170" s="213" t="s">
        <v>318</v>
      </c>
      <c r="C170" s="213" t="s">
        <v>416</v>
      </c>
      <c r="D170" s="214">
        <v>6267007</v>
      </c>
      <c r="E170" s="214">
        <v>5781513</v>
      </c>
      <c r="F170" s="214">
        <v>5488335</v>
      </c>
      <c r="G170" s="215" t="s">
        <v>443</v>
      </c>
      <c r="H170" s="214">
        <v>3372604.94</v>
      </c>
      <c r="I170" s="215" t="s">
        <v>404</v>
      </c>
      <c r="J170" s="214">
        <v>1894402.06</v>
      </c>
      <c r="K170" s="214">
        <v>1894402.06</v>
      </c>
      <c r="L170" s="214">
        <v>514506</v>
      </c>
      <c r="M170" s="214">
        <v>221328</v>
      </c>
      <c r="N170" s="177">
        <f t="shared" si="8"/>
        <v>0.32766545020308696</v>
      </c>
      <c r="O170" s="94"/>
      <c r="P170" s="94"/>
      <c r="Q170" s="93"/>
    </row>
    <row r="171" spans="2:17" s="36" customFormat="1" x14ac:dyDescent="0.2">
      <c r="B171" s="213" t="s">
        <v>319</v>
      </c>
      <c r="C171" s="213" t="s">
        <v>416</v>
      </c>
      <c r="D171" s="214">
        <v>6906723</v>
      </c>
      <c r="E171" s="214">
        <v>6187715</v>
      </c>
      <c r="F171" s="214">
        <v>6187715</v>
      </c>
      <c r="G171" s="215" t="s">
        <v>443</v>
      </c>
      <c r="H171" s="214">
        <v>3976520.75</v>
      </c>
      <c r="I171" s="215" t="s">
        <v>404</v>
      </c>
      <c r="J171" s="214">
        <v>1930202.25</v>
      </c>
      <c r="K171" s="214">
        <v>1930202.25</v>
      </c>
      <c r="L171" s="214">
        <v>280992</v>
      </c>
      <c r="M171" s="214">
        <v>280992</v>
      </c>
      <c r="N171" s="177">
        <f t="shared" si="8"/>
        <v>0.31194103962448172</v>
      </c>
      <c r="O171" s="94"/>
      <c r="P171" s="94"/>
      <c r="Q171" s="93"/>
    </row>
    <row r="172" spans="2:17" s="36" customFormat="1" x14ac:dyDescent="0.2">
      <c r="B172" s="213" t="s">
        <v>320</v>
      </c>
      <c r="C172" s="213" t="s">
        <v>417</v>
      </c>
      <c r="D172" s="214">
        <v>1498312639</v>
      </c>
      <c r="E172" s="214">
        <v>1498312639</v>
      </c>
      <c r="F172" s="214">
        <v>1010466979</v>
      </c>
      <c r="G172" s="215" t="s">
        <v>443</v>
      </c>
      <c r="H172" s="214">
        <v>399638819</v>
      </c>
      <c r="I172" s="215" t="s">
        <v>404</v>
      </c>
      <c r="J172" s="214">
        <v>609713600</v>
      </c>
      <c r="K172" s="214">
        <v>609713600</v>
      </c>
      <c r="L172" s="214">
        <v>488960220</v>
      </c>
      <c r="M172" s="214">
        <v>1114560</v>
      </c>
      <c r="N172" s="177">
        <f t="shared" si="8"/>
        <v>0.40693349580694554</v>
      </c>
      <c r="O172" s="94"/>
      <c r="P172" s="94"/>
      <c r="Q172" s="93"/>
    </row>
    <row r="173" spans="2:17" s="36" customFormat="1" x14ac:dyDescent="0.2">
      <c r="B173" s="213" t="s">
        <v>321</v>
      </c>
      <c r="C173" s="213" t="s">
        <v>322</v>
      </c>
      <c r="D173" s="214">
        <v>563300000</v>
      </c>
      <c r="E173" s="214">
        <v>563300000</v>
      </c>
      <c r="F173" s="214">
        <v>246598920</v>
      </c>
      <c r="G173" s="215" t="s">
        <v>443</v>
      </c>
      <c r="H173" s="214">
        <v>81618350</v>
      </c>
      <c r="I173" s="215" t="s">
        <v>404</v>
      </c>
      <c r="J173" s="214">
        <v>92612000</v>
      </c>
      <c r="K173" s="214">
        <v>68850000</v>
      </c>
      <c r="L173" s="214">
        <v>389069650</v>
      </c>
      <c r="M173" s="214">
        <v>72368570</v>
      </c>
      <c r="N173" s="177">
        <f t="shared" si="8"/>
        <v>0.16440972838629506</v>
      </c>
      <c r="O173" s="94"/>
      <c r="P173" s="94"/>
      <c r="Q173" s="93"/>
    </row>
    <row r="174" spans="2:17" s="36" customFormat="1" x14ac:dyDescent="0.2">
      <c r="B174" s="213" t="s">
        <v>323</v>
      </c>
      <c r="C174" s="213" t="s">
        <v>324</v>
      </c>
      <c r="D174" s="214">
        <v>46800000</v>
      </c>
      <c r="E174" s="214">
        <v>46800000</v>
      </c>
      <c r="F174" s="214">
        <v>35100000</v>
      </c>
      <c r="G174" s="215" t="s">
        <v>443</v>
      </c>
      <c r="H174" s="214">
        <v>100000</v>
      </c>
      <c r="I174" s="215" t="s">
        <v>404</v>
      </c>
      <c r="J174" s="214">
        <v>23250000</v>
      </c>
      <c r="K174" s="214">
        <v>23250000</v>
      </c>
      <c r="L174" s="214">
        <v>23450000</v>
      </c>
      <c r="M174" s="214">
        <v>11750000</v>
      </c>
      <c r="N174" s="177">
        <f t="shared" si="8"/>
        <v>0.49679487179487181</v>
      </c>
      <c r="O174" s="94"/>
      <c r="P174" s="94"/>
      <c r="Q174" s="93"/>
    </row>
    <row r="175" spans="2:17" s="36" customFormat="1" x14ac:dyDescent="0.2">
      <c r="B175" s="213" t="s">
        <v>325</v>
      </c>
      <c r="C175" s="213" t="s">
        <v>326</v>
      </c>
      <c r="D175" s="214">
        <v>516500000</v>
      </c>
      <c r="E175" s="214">
        <v>516500000</v>
      </c>
      <c r="F175" s="214">
        <v>211498920</v>
      </c>
      <c r="G175" s="215" t="s">
        <v>443</v>
      </c>
      <c r="H175" s="214">
        <v>81518350</v>
      </c>
      <c r="I175" s="215" t="s">
        <v>404</v>
      </c>
      <c r="J175" s="214">
        <v>69362000</v>
      </c>
      <c r="K175" s="214">
        <v>45600000</v>
      </c>
      <c r="L175" s="214">
        <v>365619650</v>
      </c>
      <c r="M175" s="214">
        <v>60618570</v>
      </c>
      <c r="N175" s="177">
        <f t="shared" si="8"/>
        <v>0.13429235237173281</v>
      </c>
      <c r="O175" s="94"/>
      <c r="P175" s="94"/>
      <c r="Q175" s="93"/>
    </row>
    <row r="176" spans="2:17" s="36" customFormat="1" x14ac:dyDescent="0.2">
      <c r="B176" s="213" t="s">
        <v>327</v>
      </c>
      <c r="C176" s="213" t="s">
        <v>328</v>
      </c>
      <c r="D176" s="214">
        <v>360780000</v>
      </c>
      <c r="E176" s="214">
        <v>358280000</v>
      </c>
      <c r="F176" s="214">
        <v>163725000</v>
      </c>
      <c r="G176" s="215" t="s">
        <v>443</v>
      </c>
      <c r="H176" s="214">
        <v>21912223.960000001</v>
      </c>
      <c r="I176" s="215" t="s">
        <v>404</v>
      </c>
      <c r="J176" s="214">
        <v>45220740.539999999</v>
      </c>
      <c r="K176" s="214">
        <v>33228145.550000001</v>
      </c>
      <c r="L176" s="214">
        <v>291147035.5</v>
      </c>
      <c r="M176" s="214">
        <v>96592035.5</v>
      </c>
      <c r="N176" s="177">
        <f t="shared" si="8"/>
        <v>0.1262162011276097</v>
      </c>
      <c r="O176" s="94">
        <f t="shared" ref="O176:O181" si="9">+E176</f>
        <v>358280000</v>
      </c>
      <c r="P176" s="94">
        <f t="shared" ref="P176:P181" si="10">+J176</f>
        <v>45220740.539999999</v>
      </c>
      <c r="Q176" s="93">
        <f t="shared" ref="Q176:Q179" si="11">+P176/O176</f>
        <v>0.1262162011276097</v>
      </c>
    </row>
    <row r="177" spans="2:17" s="36" customFormat="1" x14ac:dyDescent="0.2">
      <c r="B177" s="213" t="s">
        <v>329</v>
      </c>
      <c r="C177" s="213" t="s">
        <v>330</v>
      </c>
      <c r="D177" s="214">
        <v>306380000</v>
      </c>
      <c r="E177" s="214">
        <v>306380000</v>
      </c>
      <c r="F177" s="214">
        <v>115425000</v>
      </c>
      <c r="G177" s="215" t="s">
        <v>443</v>
      </c>
      <c r="H177" s="214">
        <v>21912223.960000001</v>
      </c>
      <c r="I177" s="215" t="s">
        <v>404</v>
      </c>
      <c r="J177" s="214">
        <v>34770276.039999999</v>
      </c>
      <c r="K177" s="214">
        <v>22777681.050000001</v>
      </c>
      <c r="L177" s="214">
        <v>249697500</v>
      </c>
      <c r="M177" s="214">
        <v>58742500</v>
      </c>
      <c r="N177" s="177">
        <f t="shared" si="8"/>
        <v>0.11348742098048176</v>
      </c>
      <c r="O177" s="94">
        <f t="shared" si="9"/>
        <v>306380000</v>
      </c>
      <c r="P177" s="94">
        <f t="shared" si="10"/>
        <v>34770276.039999999</v>
      </c>
      <c r="Q177" s="93">
        <f t="shared" si="11"/>
        <v>0.11348742098048176</v>
      </c>
    </row>
    <row r="178" spans="2:17" s="36" customFormat="1" x14ac:dyDescent="0.2">
      <c r="B178" s="213" t="s">
        <v>331</v>
      </c>
      <c r="C178" s="213" t="s">
        <v>332</v>
      </c>
      <c r="D178" s="214">
        <v>54400000</v>
      </c>
      <c r="E178" s="214">
        <v>51900000</v>
      </c>
      <c r="F178" s="214">
        <v>48300000</v>
      </c>
      <c r="G178" s="215" t="s">
        <v>443</v>
      </c>
      <c r="H178" s="215" t="s">
        <v>405</v>
      </c>
      <c r="I178" s="215" t="s">
        <v>404</v>
      </c>
      <c r="J178" s="214">
        <v>10450464.5</v>
      </c>
      <c r="K178" s="214">
        <v>10450464.5</v>
      </c>
      <c r="L178" s="214">
        <v>41449535.5</v>
      </c>
      <c r="M178" s="214">
        <v>37849535.5</v>
      </c>
      <c r="N178" s="177">
        <f t="shared" si="8"/>
        <v>0.20135769749518304</v>
      </c>
      <c r="O178" s="94">
        <f t="shared" si="9"/>
        <v>51900000</v>
      </c>
      <c r="P178" s="94">
        <f t="shared" si="10"/>
        <v>10450464.5</v>
      </c>
      <c r="Q178" s="93">
        <f t="shared" si="11"/>
        <v>0.20135769749518304</v>
      </c>
    </row>
    <row r="179" spans="2:17" s="95" customFormat="1" ht="15" x14ac:dyDescent="0.25">
      <c r="B179" s="213" t="s">
        <v>333</v>
      </c>
      <c r="C179" s="213" t="s">
        <v>334</v>
      </c>
      <c r="D179" s="214">
        <v>2563163070</v>
      </c>
      <c r="E179" s="214">
        <v>2563163070</v>
      </c>
      <c r="F179" s="214">
        <v>1281581534</v>
      </c>
      <c r="G179" s="215" t="s">
        <v>443</v>
      </c>
      <c r="H179" s="214">
        <v>467874713</v>
      </c>
      <c r="I179" s="215" t="s">
        <v>404</v>
      </c>
      <c r="J179" s="214">
        <v>803113071</v>
      </c>
      <c r="K179" s="214">
        <v>803113071</v>
      </c>
      <c r="L179" s="214">
        <v>1292175286</v>
      </c>
      <c r="M179" s="214">
        <v>10593750</v>
      </c>
      <c r="N179" s="177">
        <f t="shared" si="8"/>
        <v>0.31332890224577087</v>
      </c>
      <c r="O179" s="94">
        <f t="shared" si="9"/>
        <v>2563163070</v>
      </c>
      <c r="P179" s="94">
        <f t="shared" si="10"/>
        <v>803113071</v>
      </c>
      <c r="Q179" s="93">
        <f t="shared" si="11"/>
        <v>0.31332890224577087</v>
      </c>
    </row>
    <row r="180" spans="2:17" s="36" customFormat="1" x14ac:dyDescent="0.2">
      <c r="B180" s="213" t="s">
        <v>335</v>
      </c>
      <c r="C180" s="213" t="s">
        <v>428</v>
      </c>
      <c r="D180" s="214">
        <v>4200000</v>
      </c>
      <c r="E180" s="214">
        <v>4200000</v>
      </c>
      <c r="F180" s="214">
        <v>2100000</v>
      </c>
      <c r="G180" s="215" t="s">
        <v>443</v>
      </c>
      <c r="H180" s="214">
        <v>1050000</v>
      </c>
      <c r="I180" s="215" t="s">
        <v>404</v>
      </c>
      <c r="J180" s="215" t="s">
        <v>405</v>
      </c>
      <c r="K180" s="215" t="s">
        <v>405</v>
      </c>
      <c r="L180" s="214">
        <v>3150000</v>
      </c>
      <c r="M180" s="214">
        <v>1050000</v>
      </c>
      <c r="N180" s="177">
        <v>0</v>
      </c>
      <c r="O180" s="94">
        <f t="shared" si="9"/>
        <v>4200000</v>
      </c>
      <c r="P180" s="94" t="str">
        <f t="shared" si="10"/>
        <v xml:space="preserve">                         -   </v>
      </c>
      <c r="Q180" s="93">
        <v>0</v>
      </c>
    </row>
    <row r="181" spans="2:17" s="36" customFormat="1" x14ac:dyDescent="0.2">
      <c r="B181" s="213" t="s">
        <v>336</v>
      </c>
      <c r="C181" s="213" t="s">
        <v>377</v>
      </c>
      <c r="D181" s="214">
        <v>5160000</v>
      </c>
      <c r="E181" s="214">
        <v>5160000</v>
      </c>
      <c r="F181" s="214">
        <v>2580000</v>
      </c>
      <c r="G181" s="215" t="s">
        <v>443</v>
      </c>
      <c r="H181" s="214">
        <v>1290000</v>
      </c>
      <c r="I181" s="215" t="s">
        <v>404</v>
      </c>
      <c r="J181" s="215" t="s">
        <v>405</v>
      </c>
      <c r="K181" s="215" t="s">
        <v>405</v>
      </c>
      <c r="L181" s="214">
        <v>3870000</v>
      </c>
      <c r="M181" s="214">
        <v>1290000</v>
      </c>
      <c r="N181" s="177">
        <v>0</v>
      </c>
      <c r="O181" s="94">
        <f t="shared" si="9"/>
        <v>5160000</v>
      </c>
      <c r="P181" s="94" t="str">
        <f t="shared" si="10"/>
        <v xml:space="preserve">                         -   </v>
      </c>
      <c r="Q181" s="93">
        <v>0</v>
      </c>
    </row>
    <row r="182" spans="2:17" s="36" customFormat="1" x14ac:dyDescent="0.2">
      <c r="B182" s="213" t="s">
        <v>337</v>
      </c>
      <c r="C182" s="213" t="s">
        <v>378</v>
      </c>
      <c r="D182" s="214">
        <v>105000000</v>
      </c>
      <c r="E182" s="214">
        <v>105000000</v>
      </c>
      <c r="F182" s="214">
        <v>52500000</v>
      </c>
      <c r="G182" s="215" t="s">
        <v>443</v>
      </c>
      <c r="H182" s="214">
        <v>17500000</v>
      </c>
      <c r="I182" s="215" t="s">
        <v>404</v>
      </c>
      <c r="J182" s="214">
        <v>35000000</v>
      </c>
      <c r="K182" s="214">
        <v>35000000</v>
      </c>
      <c r="L182" s="214">
        <v>52500000</v>
      </c>
      <c r="M182" s="215" t="s">
        <v>404</v>
      </c>
      <c r="N182" s="177">
        <f t="shared" si="8"/>
        <v>0.33333333333333331</v>
      </c>
      <c r="O182" s="94"/>
      <c r="P182" s="94"/>
      <c r="Q182" s="93"/>
    </row>
    <row r="183" spans="2:17" s="36" customFormat="1" x14ac:dyDescent="0.2">
      <c r="B183" s="213" t="s">
        <v>338</v>
      </c>
      <c r="C183" s="213" t="s">
        <v>339</v>
      </c>
      <c r="D183" s="214">
        <v>100000000</v>
      </c>
      <c r="E183" s="214">
        <v>100000000</v>
      </c>
      <c r="F183" s="214">
        <v>50000000</v>
      </c>
      <c r="G183" s="215" t="s">
        <v>443</v>
      </c>
      <c r="H183" s="214">
        <v>16666667</v>
      </c>
      <c r="I183" s="215" t="s">
        <v>404</v>
      </c>
      <c r="J183" s="214">
        <v>33333333</v>
      </c>
      <c r="K183" s="214">
        <v>33333333</v>
      </c>
      <c r="L183" s="214">
        <v>50000000</v>
      </c>
      <c r="M183" s="215" t="s">
        <v>404</v>
      </c>
      <c r="N183" s="177">
        <v>0</v>
      </c>
      <c r="O183" s="94"/>
      <c r="P183" s="94"/>
      <c r="Q183" s="93"/>
    </row>
    <row r="184" spans="2:17" s="36" customFormat="1" x14ac:dyDescent="0.2">
      <c r="B184" s="213" t="s">
        <v>340</v>
      </c>
      <c r="C184" s="213" t="s">
        <v>418</v>
      </c>
      <c r="D184" s="214">
        <v>847200000</v>
      </c>
      <c r="E184" s="214">
        <v>847200000</v>
      </c>
      <c r="F184" s="214">
        <v>423600000</v>
      </c>
      <c r="G184" s="215" t="s">
        <v>443</v>
      </c>
      <c r="H184" s="214">
        <v>178349618</v>
      </c>
      <c r="I184" s="215" t="s">
        <v>404</v>
      </c>
      <c r="J184" s="214">
        <v>245250382</v>
      </c>
      <c r="K184" s="214">
        <v>245250382</v>
      </c>
      <c r="L184" s="214">
        <v>423600000</v>
      </c>
      <c r="M184" s="215" t="s">
        <v>404</v>
      </c>
      <c r="N184" s="177">
        <f t="shared" si="8"/>
        <v>0.28948345372993389</v>
      </c>
      <c r="O184" s="94"/>
      <c r="P184" s="94"/>
      <c r="Q184" s="93"/>
    </row>
    <row r="185" spans="2:17" s="36" customFormat="1" x14ac:dyDescent="0.2">
      <c r="B185" s="213" t="s">
        <v>341</v>
      </c>
      <c r="C185" s="213" t="s">
        <v>391</v>
      </c>
      <c r="D185" s="214">
        <v>1468588070</v>
      </c>
      <c r="E185" s="214">
        <v>1468588070</v>
      </c>
      <c r="F185" s="214">
        <v>734294034</v>
      </c>
      <c r="G185" s="215" t="s">
        <v>443</v>
      </c>
      <c r="H185" s="214">
        <v>244764678</v>
      </c>
      <c r="I185" s="215" t="s">
        <v>404</v>
      </c>
      <c r="J185" s="214">
        <v>489529356</v>
      </c>
      <c r="K185" s="214">
        <v>489529356</v>
      </c>
      <c r="L185" s="214">
        <v>734294036</v>
      </c>
      <c r="M185" s="215" t="s">
        <v>404</v>
      </c>
      <c r="N185" s="177">
        <f t="shared" si="8"/>
        <v>0.33333333287938255</v>
      </c>
      <c r="O185" s="94"/>
      <c r="P185" s="94"/>
      <c r="Q185" s="93"/>
    </row>
    <row r="186" spans="2:17" s="36" customFormat="1" x14ac:dyDescent="0.2">
      <c r="B186" s="213" t="s">
        <v>342</v>
      </c>
      <c r="C186" s="213" t="s">
        <v>429</v>
      </c>
      <c r="D186" s="214">
        <v>3570000</v>
      </c>
      <c r="E186" s="214">
        <v>3570000</v>
      </c>
      <c r="F186" s="214">
        <v>1785000</v>
      </c>
      <c r="G186" s="215" t="s">
        <v>443</v>
      </c>
      <c r="H186" s="214">
        <v>892500</v>
      </c>
      <c r="I186" s="215" t="s">
        <v>404</v>
      </c>
      <c r="J186" s="215" t="s">
        <v>405</v>
      </c>
      <c r="K186" s="215" t="s">
        <v>405</v>
      </c>
      <c r="L186" s="214">
        <v>2677500</v>
      </c>
      <c r="M186" s="214">
        <v>892500</v>
      </c>
      <c r="N186" s="177">
        <v>0</v>
      </c>
      <c r="O186" s="94"/>
      <c r="P186" s="94"/>
      <c r="Q186" s="93"/>
    </row>
    <row r="187" spans="2:17" s="95" customFormat="1" ht="15" x14ac:dyDescent="0.25">
      <c r="B187" s="213" t="s">
        <v>343</v>
      </c>
      <c r="C187" s="213" t="s">
        <v>344</v>
      </c>
      <c r="D187" s="214">
        <v>11945000</v>
      </c>
      <c r="E187" s="214">
        <v>11945000</v>
      </c>
      <c r="F187" s="214">
        <v>5972500</v>
      </c>
      <c r="G187" s="215" t="s">
        <v>443</v>
      </c>
      <c r="H187" s="214">
        <v>2986250</v>
      </c>
      <c r="I187" s="215" t="s">
        <v>404</v>
      </c>
      <c r="J187" s="215" t="s">
        <v>405</v>
      </c>
      <c r="K187" s="215" t="s">
        <v>405</v>
      </c>
      <c r="L187" s="214">
        <v>8958750</v>
      </c>
      <c r="M187" s="214">
        <v>2986250</v>
      </c>
      <c r="N187" s="177">
        <v>0</v>
      </c>
      <c r="O187" s="94"/>
      <c r="P187" s="94"/>
      <c r="Q187" s="93"/>
    </row>
    <row r="188" spans="2:17" s="36" customFormat="1" x14ac:dyDescent="0.2">
      <c r="B188" s="213" t="s">
        <v>345</v>
      </c>
      <c r="C188" s="213" t="s">
        <v>430</v>
      </c>
      <c r="D188" s="214">
        <v>17500000</v>
      </c>
      <c r="E188" s="214">
        <v>17500000</v>
      </c>
      <c r="F188" s="214">
        <v>8750000</v>
      </c>
      <c r="G188" s="215" t="s">
        <v>443</v>
      </c>
      <c r="H188" s="214">
        <v>4375000</v>
      </c>
      <c r="I188" s="215" t="s">
        <v>404</v>
      </c>
      <c r="J188" s="215" t="s">
        <v>405</v>
      </c>
      <c r="K188" s="215" t="s">
        <v>405</v>
      </c>
      <c r="L188" s="214">
        <v>13125000</v>
      </c>
      <c r="M188" s="214">
        <v>4375000</v>
      </c>
      <c r="N188" s="177">
        <v>0</v>
      </c>
      <c r="O188" s="94"/>
      <c r="P188" s="94"/>
      <c r="Q188" s="93"/>
    </row>
    <row r="189" spans="2:17" s="36" customFormat="1" x14ac:dyDescent="0.2">
      <c r="B189" s="213" t="s">
        <v>372</v>
      </c>
      <c r="C189" s="213" t="s">
        <v>373</v>
      </c>
      <c r="D189" s="214">
        <v>434000000</v>
      </c>
      <c r="E189" s="214">
        <v>436800000</v>
      </c>
      <c r="F189" s="214">
        <v>155050000</v>
      </c>
      <c r="G189" s="215" t="s">
        <v>443</v>
      </c>
      <c r="H189" s="214">
        <v>13615747</v>
      </c>
      <c r="I189" s="215" t="s">
        <v>404</v>
      </c>
      <c r="J189" s="214">
        <v>16684253</v>
      </c>
      <c r="K189" s="214">
        <v>16684253</v>
      </c>
      <c r="L189" s="214">
        <v>406500000</v>
      </c>
      <c r="M189" s="214">
        <v>124750000</v>
      </c>
      <c r="N189" s="177">
        <f t="shared" si="8"/>
        <v>3.8196549908424908E-2</v>
      </c>
      <c r="O189" s="94"/>
      <c r="P189" s="94"/>
      <c r="Q189" s="93"/>
    </row>
    <row r="190" spans="2:17" s="36" customFormat="1" x14ac:dyDescent="0.2">
      <c r="B190" s="213" t="s">
        <v>374</v>
      </c>
      <c r="C190" s="213" t="s">
        <v>375</v>
      </c>
      <c r="D190" s="214">
        <v>434000000</v>
      </c>
      <c r="E190" s="214">
        <v>436800000</v>
      </c>
      <c r="F190" s="214">
        <v>155050000</v>
      </c>
      <c r="G190" s="215" t="s">
        <v>443</v>
      </c>
      <c r="H190" s="214">
        <v>13615747</v>
      </c>
      <c r="I190" s="215" t="s">
        <v>404</v>
      </c>
      <c r="J190" s="214">
        <v>16684253</v>
      </c>
      <c r="K190" s="214">
        <v>16684253</v>
      </c>
      <c r="L190" s="214">
        <v>406500000</v>
      </c>
      <c r="M190" s="214">
        <v>124750000</v>
      </c>
      <c r="N190" s="177">
        <f t="shared" si="8"/>
        <v>3.8196549908424908E-2</v>
      </c>
      <c r="O190" s="94"/>
      <c r="P190" s="94"/>
      <c r="Q190" s="93"/>
    </row>
    <row r="191" spans="2:17" s="36" customFormat="1" x14ac:dyDescent="0.2">
      <c r="B191" s="213" t="s">
        <v>346</v>
      </c>
      <c r="C191" s="213" t="s">
        <v>347</v>
      </c>
      <c r="D191" s="214">
        <v>149440603</v>
      </c>
      <c r="E191" s="214">
        <v>149440603</v>
      </c>
      <c r="F191" s="214">
        <v>149440603</v>
      </c>
      <c r="G191" s="215" t="s">
        <v>443</v>
      </c>
      <c r="H191" s="214">
        <v>130515659</v>
      </c>
      <c r="I191" s="215" t="s">
        <v>404</v>
      </c>
      <c r="J191" s="214">
        <v>18924944</v>
      </c>
      <c r="K191" s="214">
        <v>18924944</v>
      </c>
      <c r="L191" s="214" t="s">
        <v>439</v>
      </c>
      <c r="M191" s="214" t="s">
        <v>404</v>
      </c>
      <c r="N191" s="177">
        <v>0</v>
      </c>
      <c r="O191" s="94"/>
      <c r="P191" s="94"/>
      <c r="Q191" s="93"/>
    </row>
    <row r="192" spans="2:17" s="36" customFormat="1" x14ac:dyDescent="0.2">
      <c r="B192" s="213" t="s">
        <v>348</v>
      </c>
      <c r="C192" s="213" t="s">
        <v>419</v>
      </c>
      <c r="D192" s="214">
        <v>75000000</v>
      </c>
      <c r="E192" s="214">
        <v>75000000</v>
      </c>
      <c r="F192" s="214">
        <v>75000000</v>
      </c>
      <c r="G192" s="215" t="s">
        <v>443</v>
      </c>
      <c r="H192" s="214">
        <v>75000000</v>
      </c>
      <c r="I192" s="215" t="s">
        <v>404</v>
      </c>
      <c r="J192" s="215" t="s">
        <v>405</v>
      </c>
      <c r="K192" s="215" t="s">
        <v>405</v>
      </c>
      <c r="L192" s="214" t="s">
        <v>439</v>
      </c>
      <c r="M192" s="214" t="s">
        <v>404</v>
      </c>
      <c r="N192" s="177">
        <v>0</v>
      </c>
      <c r="O192" s="94">
        <f>+E192</f>
        <v>75000000</v>
      </c>
      <c r="P192" s="94" t="str">
        <f>+J192</f>
        <v xml:space="preserve">                         -   </v>
      </c>
      <c r="Q192" s="93">
        <v>0</v>
      </c>
    </row>
    <row r="193" spans="2:17" s="36" customFormat="1" x14ac:dyDescent="0.2">
      <c r="B193" s="213" t="s">
        <v>349</v>
      </c>
      <c r="C193" s="213" t="s">
        <v>350</v>
      </c>
      <c r="D193" s="214">
        <v>15711000</v>
      </c>
      <c r="E193" s="214">
        <v>15711000</v>
      </c>
      <c r="F193" s="214">
        <v>15711000</v>
      </c>
      <c r="G193" s="215" t="s">
        <v>443</v>
      </c>
      <c r="H193" s="214">
        <v>15711000</v>
      </c>
      <c r="I193" s="215" t="s">
        <v>404</v>
      </c>
      <c r="J193" s="215" t="s">
        <v>405</v>
      </c>
      <c r="K193" s="215" t="s">
        <v>405</v>
      </c>
      <c r="L193" s="215" t="s">
        <v>439</v>
      </c>
      <c r="M193" s="215" t="s">
        <v>404</v>
      </c>
      <c r="N193" s="177">
        <v>0</v>
      </c>
      <c r="O193" s="94">
        <f>+E193</f>
        <v>15711000</v>
      </c>
      <c r="P193" s="94" t="str">
        <f>+J193</f>
        <v xml:space="preserve">                         -   </v>
      </c>
      <c r="Q193" s="93">
        <v>0</v>
      </c>
    </row>
    <row r="194" spans="2:17" s="36" customFormat="1" x14ac:dyDescent="0.2">
      <c r="B194" s="213" t="s">
        <v>351</v>
      </c>
      <c r="C194" s="213" t="s">
        <v>352</v>
      </c>
      <c r="D194" s="214">
        <v>2262384</v>
      </c>
      <c r="E194" s="214">
        <v>2262384</v>
      </c>
      <c r="F194" s="214">
        <v>2262384</v>
      </c>
      <c r="G194" s="215" t="s">
        <v>443</v>
      </c>
      <c r="H194" s="214">
        <v>271803</v>
      </c>
      <c r="I194" s="215" t="s">
        <v>404</v>
      </c>
      <c r="J194" s="214">
        <v>1990581</v>
      </c>
      <c r="K194" s="214">
        <v>1990581</v>
      </c>
      <c r="L194" s="215" t="s">
        <v>439</v>
      </c>
      <c r="M194" s="215" t="s">
        <v>404</v>
      </c>
      <c r="N194" s="177">
        <f t="shared" si="8"/>
        <v>0.87985991767975724</v>
      </c>
      <c r="O194" s="94"/>
      <c r="P194" s="94"/>
      <c r="Q194" s="93"/>
    </row>
    <row r="195" spans="2:17" s="36" customFormat="1" x14ac:dyDescent="0.2">
      <c r="B195" s="213" t="s">
        <v>353</v>
      </c>
      <c r="C195" s="213" t="s">
        <v>354</v>
      </c>
      <c r="D195" s="214">
        <v>634724</v>
      </c>
      <c r="E195" s="214">
        <v>634724</v>
      </c>
      <c r="F195" s="214">
        <v>634724</v>
      </c>
      <c r="G195" s="215" t="s">
        <v>443</v>
      </c>
      <c r="H195" s="214">
        <v>634724</v>
      </c>
      <c r="I195" s="215" t="s">
        <v>404</v>
      </c>
      <c r="J195" s="215" t="s">
        <v>405</v>
      </c>
      <c r="K195" s="215" t="s">
        <v>405</v>
      </c>
      <c r="L195" s="214" t="s">
        <v>439</v>
      </c>
      <c r="M195" s="214" t="s">
        <v>404</v>
      </c>
      <c r="N195" s="177">
        <v>0</v>
      </c>
      <c r="O195" s="94"/>
      <c r="P195" s="94"/>
      <c r="Q195" s="93"/>
    </row>
    <row r="196" spans="2:17" s="36" customFormat="1" x14ac:dyDescent="0.2">
      <c r="B196" s="213" t="s">
        <v>355</v>
      </c>
      <c r="C196" s="213" t="s">
        <v>356</v>
      </c>
      <c r="D196" s="214">
        <v>3621071</v>
      </c>
      <c r="E196" s="214">
        <v>3621071</v>
      </c>
      <c r="F196" s="214">
        <v>3621071</v>
      </c>
      <c r="G196" s="215" t="s">
        <v>443</v>
      </c>
      <c r="H196" s="214">
        <v>3621071</v>
      </c>
      <c r="I196" s="215" t="s">
        <v>404</v>
      </c>
      <c r="J196" s="215" t="s">
        <v>405</v>
      </c>
      <c r="K196" s="215" t="s">
        <v>405</v>
      </c>
      <c r="L196" s="215" t="s">
        <v>439</v>
      </c>
      <c r="M196" s="215" t="s">
        <v>404</v>
      </c>
      <c r="N196" s="177">
        <v>0</v>
      </c>
      <c r="O196" s="94"/>
      <c r="P196" s="94"/>
      <c r="Q196" s="93"/>
    </row>
    <row r="197" spans="2:17" s="36" customFormat="1" x14ac:dyDescent="0.2">
      <c r="B197" s="213" t="s">
        <v>357</v>
      </c>
      <c r="C197" s="213" t="s">
        <v>358</v>
      </c>
      <c r="D197" s="214">
        <v>5027520</v>
      </c>
      <c r="E197" s="214">
        <v>5027520</v>
      </c>
      <c r="F197" s="214">
        <v>5027520</v>
      </c>
      <c r="G197" s="215" t="s">
        <v>443</v>
      </c>
      <c r="H197" s="214">
        <v>527076</v>
      </c>
      <c r="I197" s="215" t="s">
        <v>404</v>
      </c>
      <c r="J197" s="214">
        <v>4500444</v>
      </c>
      <c r="K197" s="214">
        <v>4500444</v>
      </c>
      <c r="L197" s="215" t="s">
        <v>439</v>
      </c>
      <c r="M197" s="215" t="s">
        <v>404</v>
      </c>
      <c r="N197" s="177">
        <f t="shared" si="8"/>
        <v>0.89516182929157917</v>
      </c>
      <c r="O197" s="94"/>
      <c r="P197" s="94"/>
      <c r="Q197" s="93"/>
    </row>
    <row r="198" spans="2:17" s="36" customFormat="1" x14ac:dyDescent="0.2">
      <c r="B198" s="213" t="s">
        <v>359</v>
      </c>
      <c r="C198" s="213" t="s">
        <v>360</v>
      </c>
      <c r="D198" s="214">
        <v>6284400</v>
      </c>
      <c r="E198" s="214">
        <v>6284400</v>
      </c>
      <c r="F198" s="214">
        <v>6284400</v>
      </c>
      <c r="G198" s="215" t="s">
        <v>443</v>
      </c>
      <c r="H198" s="214">
        <v>6284400</v>
      </c>
      <c r="I198" s="215" t="s">
        <v>404</v>
      </c>
      <c r="J198" s="215" t="s">
        <v>405</v>
      </c>
      <c r="K198" s="215" t="s">
        <v>405</v>
      </c>
      <c r="L198" s="214" t="s">
        <v>439</v>
      </c>
      <c r="M198" s="214" t="s">
        <v>404</v>
      </c>
      <c r="N198" s="177">
        <v>0</v>
      </c>
      <c r="O198" s="94"/>
      <c r="P198" s="94"/>
      <c r="Q198" s="93"/>
    </row>
    <row r="199" spans="2:17" s="36" customFormat="1" x14ac:dyDescent="0.2">
      <c r="B199" s="213" t="s">
        <v>361</v>
      </c>
      <c r="C199" s="213" t="s">
        <v>362</v>
      </c>
      <c r="D199" s="214">
        <v>8169720</v>
      </c>
      <c r="E199" s="214">
        <v>8169720</v>
      </c>
      <c r="F199" s="214">
        <v>8169720</v>
      </c>
      <c r="G199" s="215" t="s">
        <v>443</v>
      </c>
      <c r="H199" s="214">
        <v>8169720</v>
      </c>
      <c r="I199" s="215" t="s">
        <v>404</v>
      </c>
      <c r="J199" s="215" t="s">
        <v>405</v>
      </c>
      <c r="K199" s="215" t="s">
        <v>405</v>
      </c>
      <c r="L199" s="214" t="s">
        <v>439</v>
      </c>
      <c r="M199" s="214" t="s">
        <v>404</v>
      </c>
      <c r="N199" s="177">
        <v>0</v>
      </c>
      <c r="O199" s="94"/>
      <c r="P199" s="94"/>
      <c r="Q199" s="93"/>
    </row>
    <row r="200" spans="2:17" s="36" customFormat="1" x14ac:dyDescent="0.2">
      <c r="B200" s="213" t="s">
        <v>363</v>
      </c>
      <c r="C200" s="213" t="s">
        <v>379</v>
      </c>
      <c r="D200" s="214">
        <v>9677976</v>
      </c>
      <c r="E200" s="214">
        <v>9677976</v>
      </c>
      <c r="F200" s="214">
        <v>9677976</v>
      </c>
      <c r="G200" s="215" t="s">
        <v>443</v>
      </c>
      <c r="H200" s="214">
        <v>1023276</v>
      </c>
      <c r="I200" s="215" t="s">
        <v>404</v>
      </c>
      <c r="J200" s="214">
        <v>8654700</v>
      </c>
      <c r="K200" s="214">
        <v>8654700</v>
      </c>
      <c r="L200" s="215" t="s">
        <v>439</v>
      </c>
      <c r="M200" s="215" t="s">
        <v>404</v>
      </c>
      <c r="N200" s="177">
        <f t="shared" ref="N200:N210" si="12">+J200/E200</f>
        <v>0.89426756172984934</v>
      </c>
      <c r="O200" s="94"/>
      <c r="P200" s="94"/>
      <c r="Q200" s="93"/>
    </row>
    <row r="201" spans="2:17" s="36" customFormat="1" x14ac:dyDescent="0.2">
      <c r="B201" s="213" t="s">
        <v>364</v>
      </c>
      <c r="C201" s="213" t="s">
        <v>365</v>
      </c>
      <c r="D201" s="214">
        <v>18853200</v>
      </c>
      <c r="E201" s="214">
        <v>18853200</v>
      </c>
      <c r="F201" s="214">
        <v>18853200</v>
      </c>
      <c r="G201" s="215" t="s">
        <v>443</v>
      </c>
      <c r="H201" s="214">
        <v>18853200</v>
      </c>
      <c r="I201" s="215" t="s">
        <v>404</v>
      </c>
      <c r="J201" s="215" t="s">
        <v>405</v>
      </c>
      <c r="K201" s="215" t="s">
        <v>405</v>
      </c>
      <c r="L201" s="214" t="s">
        <v>439</v>
      </c>
      <c r="M201" s="214" t="s">
        <v>404</v>
      </c>
      <c r="N201" s="177">
        <v>0</v>
      </c>
      <c r="O201" s="94"/>
      <c r="P201" s="94"/>
      <c r="Q201" s="93"/>
    </row>
    <row r="202" spans="2:17" s="36" customFormat="1" x14ac:dyDescent="0.2">
      <c r="B202" s="213" t="s">
        <v>366</v>
      </c>
      <c r="C202" s="213" t="s">
        <v>380</v>
      </c>
      <c r="D202" s="214">
        <v>3252177</v>
      </c>
      <c r="E202" s="214">
        <v>3252177</v>
      </c>
      <c r="F202" s="214">
        <v>3252177</v>
      </c>
      <c r="G202" s="215" t="s">
        <v>443</v>
      </c>
      <c r="H202" s="214">
        <v>367277</v>
      </c>
      <c r="I202" s="215" t="s">
        <v>404</v>
      </c>
      <c r="J202" s="214">
        <v>2884900</v>
      </c>
      <c r="K202" s="214">
        <v>2884900</v>
      </c>
      <c r="L202" s="215" t="s">
        <v>439</v>
      </c>
      <c r="M202" s="215" t="s">
        <v>404</v>
      </c>
      <c r="N202" s="177">
        <f t="shared" si="12"/>
        <v>0.88706733981576036</v>
      </c>
      <c r="O202" s="94"/>
      <c r="P202" s="94"/>
      <c r="Q202" s="93"/>
    </row>
    <row r="203" spans="2:17" s="36" customFormat="1" x14ac:dyDescent="0.2">
      <c r="B203" s="213" t="s">
        <v>369</v>
      </c>
      <c r="C203" s="213" t="s">
        <v>381</v>
      </c>
      <c r="D203" s="214">
        <v>453734</v>
      </c>
      <c r="E203" s="214">
        <v>453734</v>
      </c>
      <c r="F203" s="214">
        <v>453734</v>
      </c>
      <c r="G203" s="215" t="s">
        <v>443</v>
      </c>
      <c r="H203" s="214">
        <v>20999</v>
      </c>
      <c r="I203" s="215" t="s">
        <v>404</v>
      </c>
      <c r="J203" s="214">
        <v>432735</v>
      </c>
      <c r="K203" s="214">
        <v>432735</v>
      </c>
      <c r="L203" s="215" t="s">
        <v>439</v>
      </c>
      <c r="M203" s="215" t="s">
        <v>404</v>
      </c>
      <c r="N203" s="177">
        <f t="shared" si="12"/>
        <v>0.95371958019456338</v>
      </c>
      <c r="O203" s="94"/>
      <c r="P203" s="94"/>
      <c r="Q203" s="93"/>
    </row>
    <row r="204" spans="2:17" s="36" customFormat="1" x14ac:dyDescent="0.2">
      <c r="B204" s="213" t="s">
        <v>370</v>
      </c>
      <c r="C204" s="213" t="s">
        <v>371</v>
      </c>
      <c r="D204" s="214">
        <v>492697</v>
      </c>
      <c r="E204" s="214">
        <v>492697</v>
      </c>
      <c r="F204" s="214">
        <v>492697</v>
      </c>
      <c r="G204" s="215" t="s">
        <v>443</v>
      </c>
      <c r="H204" s="214">
        <v>31113</v>
      </c>
      <c r="I204" s="215" t="s">
        <v>404</v>
      </c>
      <c r="J204" s="214">
        <v>461584</v>
      </c>
      <c r="K204" s="214">
        <v>461584</v>
      </c>
      <c r="L204" s="215" t="s">
        <v>439</v>
      </c>
      <c r="M204" s="215" t="s">
        <v>404</v>
      </c>
      <c r="N204" s="177">
        <f t="shared" si="12"/>
        <v>0.93685165527697556</v>
      </c>
      <c r="O204" s="94"/>
      <c r="P204" s="94"/>
      <c r="Q204" s="93"/>
    </row>
    <row r="205" spans="2:17" s="95" customFormat="1" ht="15" x14ac:dyDescent="0.25">
      <c r="B205" s="216" t="s">
        <v>392</v>
      </c>
      <c r="C205" s="216" t="s">
        <v>393</v>
      </c>
      <c r="D205" s="217">
        <v>315000000</v>
      </c>
      <c r="E205" s="217">
        <v>315000000</v>
      </c>
      <c r="F205" s="217">
        <v>97065000</v>
      </c>
      <c r="G205" s="218" t="s">
        <v>443</v>
      </c>
      <c r="H205" s="218" t="s">
        <v>405</v>
      </c>
      <c r="I205" s="218" t="s">
        <v>404</v>
      </c>
      <c r="J205" s="218" t="s">
        <v>405</v>
      </c>
      <c r="K205" s="218" t="s">
        <v>405</v>
      </c>
      <c r="L205" s="217">
        <v>315000000</v>
      </c>
      <c r="M205" s="217">
        <v>97065000</v>
      </c>
      <c r="N205" s="176">
        <v>0</v>
      </c>
      <c r="O205" s="28"/>
      <c r="P205" s="28"/>
      <c r="Q205" s="97"/>
    </row>
    <row r="206" spans="2:17" s="36" customFormat="1" x14ac:dyDescent="0.2">
      <c r="B206" s="213" t="s">
        <v>431</v>
      </c>
      <c r="C206" s="213" t="s">
        <v>432</v>
      </c>
      <c r="D206" s="214">
        <v>315000000</v>
      </c>
      <c r="E206" s="214">
        <v>315000000</v>
      </c>
      <c r="F206" s="214">
        <v>97065000</v>
      </c>
      <c r="G206" s="215" t="s">
        <v>443</v>
      </c>
      <c r="H206" s="215" t="s">
        <v>405</v>
      </c>
      <c r="I206" s="215" t="s">
        <v>404</v>
      </c>
      <c r="J206" s="215" t="s">
        <v>405</v>
      </c>
      <c r="K206" s="215" t="s">
        <v>405</v>
      </c>
      <c r="L206" s="214">
        <v>315000000</v>
      </c>
      <c r="M206" s="214">
        <v>97065000</v>
      </c>
      <c r="N206" s="177">
        <v>0</v>
      </c>
      <c r="O206" s="94"/>
      <c r="P206" s="94"/>
      <c r="Q206" s="93"/>
    </row>
    <row r="207" spans="2:17" s="36" customFormat="1" x14ac:dyDescent="0.2">
      <c r="B207" s="213" t="s">
        <v>433</v>
      </c>
      <c r="C207" s="213" t="s">
        <v>434</v>
      </c>
      <c r="D207" s="214">
        <v>315000000</v>
      </c>
      <c r="E207" s="214">
        <v>315000000</v>
      </c>
      <c r="F207" s="214">
        <v>97065000</v>
      </c>
      <c r="G207" s="215" t="s">
        <v>443</v>
      </c>
      <c r="H207" s="215" t="s">
        <v>405</v>
      </c>
      <c r="I207" s="215" t="s">
        <v>404</v>
      </c>
      <c r="J207" s="215" t="s">
        <v>405</v>
      </c>
      <c r="K207" s="215" t="s">
        <v>405</v>
      </c>
      <c r="L207" s="214">
        <v>315000000</v>
      </c>
      <c r="M207" s="214">
        <v>97065000</v>
      </c>
      <c r="N207" s="177">
        <v>0</v>
      </c>
      <c r="O207" s="94"/>
      <c r="P207" s="94"/>
      <c r="Q207" s="93"/>
    </row>
    <row r="208" spans="2:17" s="95" customFormat="1" ht="15" x14ac:dyDescent="0.25">
      <c r="B208" s="199"/>
      <c r="C208" s="199"/>
      <c r="D208" s="200"/>
      <c r="E208" s="200"/>
      <c r="F208" s="200"/>
      <c r="G208" s="201"/>
      <c r="H208" s="200"/>
      <c r="I208" s="201"/>
      <c r="J208" s="200"/>
      <c r="K208" s="200"/>
      <c r="L208" s="201"/>
      <c r="M208" s="201"/>
      <c r="N208" s="209" t="e">
        <f t="shared" si="12"/>
        <v>#DIV/0!</v>
      </c>
      <c r="Q208" s="104"/>
    </row>
    <row r="209" spans="2:17" s="95" customFormat="1" ht="15" x14ac:dyDescent="0.25">
      <c r="B209" s="197"/>
      <c r="C209" s="197"/>
      <c r="D209" s="196"/>
      <c r="E209" s="196"/>
      <c r="F209" s="196"/>
      <c r="G209" s="198"/>
      <c r="H209" s="198"/>
      <c r="I209" s="198"/>
      <c r="J209" s="196"/>
      <c r="K209" s="196"/>
      <c r="L209" s="198"/>
      <c r="M209" s="198"/>
      <c r="N209" s="209" t="e">
        <f t="shared" si="12"/>
        <v>#DIV/0!</v>
      </c>
      <c r="Q209" s="104"/>
    </row>
    <row r="210" spans="2:17" s="36" customFormat="1" ht="15.6" customHeight="1" x14ac:dyDescent="0.2">
      <c r="B210" s="199"/>
      <c r="C210" s="199"/>
      <c r="D210" s="200"/>
      <c r="E210" s="200"/>
      <c r="F210" s="200"/>
      <c r="G210" s="201"/>
      <c r="H210" s="201"/>
      <c r="I210" s="201"/>
      <c r="J210" s="200"/>
      <c r="K210" s="200"/>
      <c r="L210" s="201"/>
      <c r="M210" s="201"/>
      <c r="N210" s="210" t="e">
        <f t="shared" si="12"/>
        <v>#DIV/0!</v>
      </c>
      <c r="Q210" s="103"/>
    </row>
    <row r="211" spans="2:17" s="36" customFormat="1" ht="15.6" customHeight="1" x14ac:dyDescent="0.2">
      <c r="B211" s="199"/>
      <c r="C211" s="199"/>
      <c r="D211" s="200"/>
      <c r="E211" s="200"/>
      <c r="F211" s="200"/>
      <c r="G211" s="201"/>
      <c r="H211" s="201"/>
      <c r="I211" s="201"/>
      <c r="J211" s="200"/>
      <c r="K211" s="200"/>
      <c r="L211" s="201"/>
      <c r="M211" s="201"/>
      <c r="N211" s="178"/>
      <c r="Q211" s="103"/>
    </row>
    <row r="212" spans="2:17" s="36" customFormat="1" ht="15.6" customHeight="1" x14ac:dyDescent="0.25">
      <c r="B212" s="102"/>
      <c r="C212" s="102"/>
      <c r="D212" s="102"/>
      <c r="E212" s="102"/>
      <c r="F212" s="102"/>
      <c r="G212" s="40"/>
      <c r="H212" s="40"/>
      <c r="I212" s="40"/>
      <c r="J212" s="40"/>
      <c r="K212" s="40"/>
      <c r="L212" s="40"/>
      <c r="M212" s="40"/>
      <c r="N212" s="178"/>
      <c r="Q212" s="103"/>
    </row>
    <row r="213" spans="2:17" s="36" customFormat="1" ht="15.6" customHeight="1" x14ac:dyDescent="0.25">
      <c r="B213" s="102"/>
      <c r="C213" s="102"/>
      <c r="D213" s="102"/>
      <c r="E213" s="102"/>
      <c r="F213" s="102"/>
      <c r="G213" s="40"/>
      <c r="H213" s="40"/>
      <c r="I213" s="40"/>
      <c r="J213" s="40"/>
      <c r="K213" s="40"/>
      <c r="L213" s="40"/>
      <c r="M213" s="40"/>
      <c r="N213" s="178"/>
      <c r="Q213" s="103"/>
    </row>
    <row r="214" spans="2:17" s="36" customFormat="1" ht="15.6" customHeight="1" x14ac:dyDescent="0.25">
      <c r="B214" s="102"/>
      <c r="C214" s="102"/>
      <c r="D214" s="102"/>
      <c r="E214" s="102"/>
      <c r="F214" s="102"/>
      <c r="G214" s="40"/>
      <c r="H214" s="40"/>
      <c r="I214" s="40"/>
      <c r="J214" s="40"/>
      <c r="K214" s="40"/>
      <c r="L214" s="40"/>
      <c r="M214" s="40"/>
      <c r="N214" s="178"/>
      <c r="Q214" s="103"/>
    </row>
    <row r="215" spans="2:17" s="36" customFormat="1" ht="15.6" customHeight="1" x14ac:dyDescent="0.25">
      <c r="B215" s="102"/>
      <c r="C215" s="102"/>
      <c r="D215" s="102"/>
      <c r="E215" s="102"/>
      <c r="F215" s="102"/>
      <c r="G215" s="40"/>
      <c r="H215" s="40"/>
      <c r="I215" s="40"/>
      <c r="J215" s="40"/>
      <c r="K215" s="40"/>
      <c r="L215" s="40"/>
      <c r="M215" s="40"/>
      <c r="N215" s="178"/>
      <c r="Q215" s="103"/>
    </row>
    <row r="216" spans="2:17" s="36" customFormat="1" ht="15.6" customHeight="1" x14ac:dyDescent="0.25">
      <c r="B216" s="102"/>
      <c r="C216" s="102"/>
      <c r="D216" s="102"/>
      <c r="E216" s="102"/>
      <c r="F216" s="102"/>
      <c r="G216" s="40"/>
      <c r="H216" s="40"/>
      <c r="I216" s="40"/>
      <c r="J216" s="40"/>
      <c r="K216" s="40"/>
      <c r="L216" s="40"/>
      <c r="M216" s="40"/>
      <c r="N216" s="178"/>
      <c r="Q216" s="103"/>
    </row>
    <row r="217" spans="2:17" s="36" customFormat="1" ht="15.6" customHeight="1" x14ac:dyDescent="0.25">
      <c r="B217" s="102"/>
      <c r="C217" s="102"/>
      <c r="D217" s="102"/>
      <c r="E217" s="102"/>
      <c r="F217" s="102"/>
      <c r="G217" s="40"/>
      <c r="H217" s="40"/>
      <c r="I217" s="40"/>
      <c r="J217" s="40"/>
      <c r="K217" s="40"/>
      <c r="L217" s="40"/>
      <c r="M217" s="40"/>
      <c r="N217" s="178"/>
      <c r="Q217" s="103"/>
    </row>
    <row r="218" spans="2:17" s="36" customFormat="1" ht="15.6" customHeight="1" x14ac:dyDescent="0.25">
      <c r="B218" s="102"/>
      <c r="C218" s="102"/>
      <c r="D218" s="102"/>
      <c r="E218" s="102"/>
      <c r="F218" s="102"/>
      <c r="G218" s="40"/>
      <c r="H218" s="40"/>
      <c r="I218" s="40"/>
      <c r="J218" s="40"/>
      <c r="K218" s="40"/>
      <c r="L218" s="40"/>
      <c r="M218" s="40"/>
      <c r="N218" s="178"/>
      <c r="Q218" s="103"/>
    </row>
    <row r="219" spans="2:17" s="36" customFormat="1" ht="15.6" customHeight="1" x14ac:dyDescent="0.25">
      <c r="B219" s="102"/>
      <c r="C219" s="102"/>
      <c r="D219" s="102"/>
      <c r="E219" s="102"/>
      <c r="F219" s="102"/>
      <c r="G219" s="40"/>
      <c r="H219" s="40"/>
      <c r="I219" s="40"/>
      <c r="J219" s="40"/>
      <c r="K219" s="40"/>
      <c r="L219" s="40"/>
      <c r="M219" s="40"/>
      <c r="N219" s="178"/>
      <c r="Q219" s="103"/>
    </row>
    <row r="220" spans="2:17" s="36" customFormat="1" ht="15.6" customHeight="1" x14ac:dyDescent="0.25">
      <c r="B220" s="102"/>
      <c r="C220" s="102"/>
      <c r="D220" s="102"/>
      <c r="E220" s="102"/>
      <c r="F220" s="102"/>
      <c r="G220" s="40"/>
      <c r="H220" s="40"/>
      <c r="I220" s="40"/>
      <c r="J220" s="40"/>
      <c r="K220" s="40"/>
      <c r="L220" s="40"/>
      <c r="M220" s="40"/>
      <c r="N220" s="178"/>
      <c r="Q220" s="103"/>
    </row>
    <row r="221" spans="2:17" s="36" customFormat="1" ht="15.6" customHeight="1" x14ac:dyDescent="0.25">
      <c r="B221" s="102"/>
      <c r="C221" s="102"/>
      <c r="D221" s="102"/>
      <c r="E221" s="102"/>
      <c r="F221" s="102"/>
      <c r="G221" s="40"/>
      <c r="H221" s="40"/>
      <c r="I221" s="40"/>
      <c r="J221" s="40"/>
      <c r="K221" s="40"/>
      <c r="L221" s="40"/>
      <c r="M221" s="40"/>
      <c r="N221" s="178"/>
      <c r="Q221" s="103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14205718931</v>
      </c>
      <c r="D223" s="39">
        <f>+'749'!E158</f>
        <v>3871573024.6199999</v>
      </c>
      <c r="E223" s="24">
        <f>+C223-D223</f>
        <v>10334145906.380001</v>
      </c>
      <c r="F223" s="46">
        <f t="shared" ref="F223:F228" si="13">+D223/C223</f>
        <v>0.27253622596821742</v>
      </c>
    </row>
    <row r="224" spans="2:17" x14ac:dyDescent="0.2">
      <c r="B224" s="37" t="s">
        <v>46</v>
      </c>
      <c r="C224" s="24">
        <f>+'751'!D141</f>
        <v>11047232533</v>
      </c>
      <c r="D224" s="36">
        <f>+'751'!E141</f>
        <v>2538439936.1700001</v>
      </c>
      <c r="E224" s="24">
        <f>+C224-D224</f>
        <v>8508792596.8299999</v>
      </c>
      <c r="F224" s="46">
        <f t="shared" si="13"/>
        <v>0.22978061958841181</v>
      </c>
    </row>
    <row r="225" spans="2:15" x14ac:dyDescent="0.2">
      <c r="B225" s="37" t="s">
        <v>47</v>
      </c>
      <c r="C225" s="24">
        <f>+'753'!D108</f>
        <v>2044890422</v>
      </c>
      <c r="D225" s="36">
        <f>+'753'!E108</f>
        <v>374420385.16999996</v>
      </c>
      <c r="E225" s="24">
        <f>+C225-D225</f>
        <v>1670470036.8299999</v>
      </c>
      <c r="F225" s="46">
        <f t="shared" si="13"/>
        <v>0.18310046403552471</v>
      </c>
    </row>
    <row r="226" spans="2:15" x14ac:dyDescent="0.2">
      <c r="B226" s="37" t="s">
        <v>48</v>
      </c>
      <c r="C226" s="24">
        <f>+'755'!D133</f>
        <v>4100007911</v>
      </c>
      <c r="D226" s="36">
        <f>+'755'!E133</f>
        <v>1064698110.9299999</v>
      </c>
      <c r="E226" s="24">
        <f>+C226-D226</f>
        <v>3035309800.0700002</v>
      </c>
      <c r="F226" s="46">
        <f t="shared" si="13"/>
        <v>0.25968196502096941</v>
      </c>
    </row>
    <row r="227" spans="2:15" x14ac:dyDescent="0.2">
      <c r="B227" s="37" t="s">
        <v>49</v>
      </c>
      <c r="C227" s="24">
        <f>+'758'!D119</f>
        <v>13697664985</v>
      </c>
      <c r="D227" s="36">
        <f>+'758'!E119</f>
        <v>4252146389.7599998</v>
      </c>
      <c r="E227" s="24">
        <f>+C227-D227</f>
        <v>9445518595.2399998</v>
      </c>
      <c r="F227" s="46">
        <f t="shared" si="13"/>
        <v>0.31042855803645569</v>
      </c>
    </row>
    <row r="228" spans="2:15" ht="16.5" thickBot="1" x14ac:dyDescent="0.3">
      <c r="B228" s="75" t="s">
        <v>10</v>
      </c>
      <c r="C228" s="75">
        <f>SUM(C223:C227)</f>
        <v>45095514782</v>
      </c>
      <c r="D228" s="75">
        <f>SUM(D223:D227)</f>
        <v>12101277846.65</v>
      </c>
      <c r="E228" s="75">
        <f>SUM(E223:E227)</f>
        <v>32994236935.349998</v>
      </c>
      <c r="F228" s="76">
        <f t="shared" si="13"/>
        <v>0.26834770387143375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219" t="s">
        <v>35</v>
      </c>
      <c r="C231" s="219"/>
      <c r="D231" s="219"/>
      <c r="E231" s="219"/>
      <c r="F231" s="219"/>
      <c r="G231" s="174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74"/>
      <c r="O232" s="73"/>
    </row>
    <row r="233" spans="2:15" ht="15" thickTop="1" x14ac:dyDescent="0.2">
      <c r="B233" s="37" t="s">
        <v>45</v>
      </c>
      <c r="C233" s="24">
        <f>+'749'!D167</f>
        <v>10416208141</v>
      </c>
      <c r="D233" s="24">
        <f>+'749'!E167</f>
        <v>2775896309.52</v>
      </c>
      <c r="E233" s="24">
        <f>+C233-D233</f>
        <v>7640311831.4799995</v>
      </c>
      <c r="F233" s="46">
        <f t="shared" ref="F233:F238" si="14">+D233/C233</f>
        <v>0.26649777653670254</v>
      </c>
      <c r="G233" s="174"/>
      <c r="O233" s="73"/>
    </row>
    <row r="234" spans="2:15" x14ac:dyDescent="0.2">
      <c r="B234" s="37" t="s">
        <v>46</v>
      </c>
      <c r="C234" s="24">
        <f>+'751'!D151</f>
        <v>10055400915</v>
      </c>
      <c r="D234" s="24">
        <f>+'751'!E151</f>
        <v>2330910153.9499998</v>
      </c>
      <c r="E234" s="24">
        <f>+C234-D234</f>
        <v>7724490761.0500002</v>
      </c>
      <c r="F234" s="46">
        <f t="shared" si="14"/>
        <v>0.23180678459800624</v>
      </c>
      <c r="G234" s="174"/>
      <c r="O234" s="73"/>
    </row>
    <row r="235" spans="2:15" x14ac:dyDescent="0.2">
      <c r="B235" s="37" t="s">
        <v>47</v>
      </c>
      <c r="C235" s="24">
        <f>+'753'!D116</f>
        <v>571081855</v>
      </c>
      <c r="D235" s="24">
        <f>+'753'!E116</f>
        <v>37142552.57</v>
      </c>
      <c r="E235" s="24">
        <f>+C235-D235</f>
        <v>533939302.43000001</v>
      </c>
      <c r="F235" s="46">
        <f t="shared" si="14"/>
        <v>6.5038929611938023E-2</v>
      </c>
      <c r="G235" s="174"/>
      <c r="O235" s="73"/>
    </row>
    <row r="236" spans="2:15" x14ac:dyDescent="0.2">
      <c r="B236" s="37" t="s">
        <v>48</v>
      </c>
      <c r="C236" s="24">
        <f>+'755'!D143</f>
        <v>1080752881</v>
      </c>
      <c r="D236" s="24">
        <f>+'755'!E143</f>
        <v>178941087.05000001</v>
      </c>
      <c r="E236" s="24">
        <f>+C236-D236</f>
        <v>901811793.95000005</v>
      </c>
      <c r="F236" s="46">
        <f t="shared" si="14"/>
        <v>0.16557077033598028</v>
      </c>
      <c r="G236" s="174"/>
      <c r="O236" s="73"/>
    </row>
    <row r="237" spans="2:15" x14ac:dyDescent="0.2">
      <c r="B237" s="37" t="s">
        <v>49</v>
      </c>
      <c r="C237" s="24">
        <f>+'758'!D128</f>
        <v>10513644808</v>
      </c>
      <c r="D237" s="24">
        <f>+'758'!E128</f>
        <v>3334907589.7199998</v>
      </c>
      <c r="E237" s="24">
        <f>+C237-D237</f>
        <v>7178737218.2800007</v>
      </c>
      <c r="F237" s="46">
        <f t="shared" si="14"/>
        <v>0.31719804602704627</v>
      </c>
      <c r="G237" s="174"/>
      <c r="O237" s="73"/>
    </row>
    <row r="238" spans="2:15" ht="16.5" thickBot="1" x14ac:dyDescent="0.3">
      <c r="B238" s="78" t="s">
        <v>10</v>
      </c>
      <c r="C238" s="78">
        <f>SUM(C233:C237)</f>
        <v>32637088600</v>
      </c>
      <c r="D238" s="78">
        <f>SUM(D233:D237)</f>
        <v>8657797692.8099995</v>
      </c>
      <c r="E238" s="78">
        <f>SUM(E233:E237)</f>
        <v>23979290907.190002</v>
      </c>
      <c r="F238" s="79">
        <f t="shared" si="14"/>
        <v>0.26527481660266716</v>
      </c>
      <c r="G238" s="174"/>
      <c r="O238" s="73"/>
    </row>
    <row r="239" spans="2:15" ht="15" thickTop="1" x14ac:dyDescent="0.2">
      <c r="B239" s="73"/>
      <c r="C239" s="73"/>
      <c r="D239" s="73"/>
      <c r="E239" s="73"/>
      <c r="F239" s="73"/>
      <c r="G239" s="174"/>
      <c r="O239" s="73"/>
    </row>
    <row r="240" spans="2:15" x14ac:dyDescent="0.2">
      <c r="B240" s="73"/>
      <c r="C240" s="73"/>
      <c r="D240" s="73"/>
      <c r="E240" s="73"/>
      <c r="F240" s="73"/>
      <c r="G240" s="174"/>
      <c r="O240" s="73"/>
    </row>
    <row r="241" spans="2:15" x14ac:dyDescent="0.2">
      <c r="B241" s="73"/>
      <c r="C241" s="73"/>
      <c r="D241" s="73"/>
      <c r="E241" s="73"/>
      <c r="F241" s="73"/>
      <c r="G241" s="174"/>
      <c r="O241" s="73"/>
    </row>
    <row r="242" spans="2:15" x14ac:dyDescent="0.2">
      <c r="B242" s="73"/>
      <c r="C242" s="73"/>
      <c r="D242" s="73"/>
      <c r="E242" s="73"/>
      <c r="F242" s="73"/>
      <c r="G242" s="174"/>
      <c r="O242" s="73"/>
    </row>
    <row r="243" spans="2:15" x14ac:dyDescent="0.2">
      <c r="B243" s="73"/>
      <c r="C243" s="73"/>
      <c r="D243" s="73"/>
      <c r="E243" s="73"/>
      <c r="F243" s="73"/>
      <c r="G243" s="174"/>
      <c r="O243" s="73"/>
    </row>
    <row r="244" spans="2:15" x14ac:dyDescent="0.2">
      <c r="B244" s="73"/>
      <c r="C244" s="73"/>
      <c r="D244" s="73"/>
      <c r="E244" s="73"/>
      <c r="F244" s="73"/>
      <c r="G244" s="174"/>
      <c r="O244" s="73"/>
    </row>
    <row r="245" spans="2:15" x14ac:dyDescent="0.2">
      <c r="B245" s="73"/>
      <c r="C245" s="73"/>
      <c r="D245" s="73"/>
      <c r="E245" s="73"/>
      <c r="F245" s="73"/>
      <c r="G245" s="174"/>
      <c r="O245" s="73"/>
    </row>
    <row r="246" spans="2:15" x14ac:dyDescent="0.2">
      <c r="B246" s="73"/>
      <c r="C246" s="73"/>
      <c r="D246" s="73"/>
      <c r="E246" s="73"/>
      <c r="F246" s="73"/>
      <c r="G246" s="174"/>
      <c r="O246" s="73"/>
    </row>
    <row r="247" spans="2:15" x14ac:dyDescent="0.2">
      <c r="B247" s="73"/>
      <c r="C247" s="73"/>
      <c r="D247" s="73"/>
      <c r="E247" s="73"/>
      <c r="F247" s="73"/>
      <c r="G247" s="174"/>
      <c r="O247" s="73"/>
    </row>
    <row r="248" spans="2:15" x14ac:dyDescent="0.2">
      <c r="B248" s="73"/>
      <c r="C248" s="73"/>
      <c r="D248" s="73"/>
      <c r="E248" s="73"/>
      <c r="F248" s="73"/>
      <c r="G248" s="174"/>
      <c r="O248" s="73"/>
    </row>
    <row r="249" spans="2:15" x14ac:dyDescent="0.2">
      <c r="B249" s="73"/>
      <c r="C249" s="73"/>
      <c r="D249" s="73"/>
      <c r="E249" s="73"/>
      <c r="F249" s="73"/>
      <c r="G249" s="174"/>
      <c r="O249" s="73"/>
    </row>
    <row r="250" spans="2:15" x14ac:dyDescent="0.2">
      <c r="B250" s="73"/>
      <c r="C250" s="73"/>
      <c r="D250" s="73"/>
      <c r="E250" s="73"/>
      <c r="F250" s="73"/>
      <c r="G250" s="174"/>
      <c r="O250" s="73"/>
    </row>
    <row r="251" spans="2:15" ht="15" x14ac:dyDescent="0.2">
      <c r="B251" s="85" t="s">
        <v>51</v>
      </c>
      <c r="C251" s="86" t="s">
        <v>52</v>
      </c>
      <c r="D251" s="86" t="s">
        <v>53</v>
      </c>
      <c r="E251" s="85" t="s">
        <v>7</v>
      </c>
      <c r="F251" s="85" t="s">
        <v>19</v>
      </c>
      <c r="G251" s="174"/>
      <c r="O251" s="73"/>
    </row>
    <row r="252" spans="2:15" x14ac:dyDescent="0.2">
      <c r="B252" s="87" t="s">
        <v>45</v>
      </c>
      <c r="C252" s="88">
        <f>+F252/E252</f>
        <v>0.27253622596821742</v>
      </c>
      <c r="D252" s="88">
        <f>+(100%/12)*4</f>
        <v>0.33333333333333331</v>
      </c>
      <c r="E252" s="89">
        <f>+C223</f>
        <v>14205718931</v>
      </c>
      <c r="F252" s="89">
        <f t="shared" ref="E252:F256" si="15">+D223</f>
        <v>3871573024.6199999</v>
      </c>
      <c r="G252" s="174"/>
      <c r="O252" s="73"/>
    </row>
    <row r="253" spans="2:15" x14ac:dyDescent="0.2">
      <c r="B253" s="87" t="s">
        <v>46</v>
      </c>
      <c r="C253" s="88">
        <f>+F253/E253</f>
        <v>0.22978061958841181</v>
      </c>
      <c r="D253" s="88">
        <f t="shared" ref="D253:D256" si="16">+(100%/12)*4</f>
        <v>0.33333333333333331</v>
      </c>
      <c r="E253" s="89">
        <f t="shared" si="15"/>
        <v>11047232533</v>
      </c>
      <c r="F253" s="89">
        <f t="shared" si="15"/>
        <v>2538439936.1700001</v>
      </c>
      <c r="G253" s="174"/>
      <c r="O253" s="73"/>
    </row>
    <row r="254" spans="2:15" x14ac:dyDescent="0.2">
      <c r="B254" s="87" t="s">
        <v>47</v>
      </c>
      <c r="C254" s="88">
        <f>+F254/E254</f>
        <v>0.18310046403552471</v>
      </c>
      <c r="D254" s="88">
        <f t="shared" si="16"/>
        <v>0.33333333333333331</v>
      </c>
      <c r="E254" s="89">
        <f t="shared" si="15"/>
        <v>2044890422</v>
      </c>
      <c r="F254" s="89">
        <f t="shared" si="15"/>
        <v>374420385.16999996</v>
      </c>
      <c r="G254" s="174"/>
      <c r="O254" s="73"/>
    </row>
    <row r="255" spans="2:15" x14ac:dyDescent="0.2">
      <c r="B255" s="87" t="s">
        <v>48</v>
      </c>
      <c r="C255" s="88">
        <f>+F255/E255</f>
        <v>0.25968196502096941</v>
      </c>
      <c r="D255" s="88">
        <f t="shared" si="16"/>
        <v>0.33333333333333331</v>
      </c>
      <c r="E255" s="89">
        <f t="shared" si="15"/>
        <v>4100007911</v>
      </c>
      <c r="F255" s="89">
        <f t="shared" si="15"/>
        <v>1064698110.9299999</v>
      </c>
      <c r="G255" s="174"/>
      <c r="O255" s="73"/>
    </row>
    <row r="256" spans="2:15" x14ac:dyDescent="0.2">
      <c r="B256" s="87" t="s">
        <v>49</v>
      </c>
      <c r="C256" s="88">
        <f>+F256/E256</f>
        <v>0.31042855803645569</v>
      </c>
      <c r="D256" s="88">
        <f t="shared" si="16"/>
        <v>0.33333333333333331</v>
      </c>
      <c r="E256" s="89">
        <f t="shared" si="15"/>
        <v>13697664985</v>
      </c>
      <c r="F256" s="89">
        <f t="shared" si="15"/>
        <v>4252146389.7599998</v>
      </c>
      <c r="G256" s="174"/>
      <c r="O256" s="73"/>
    </row>
    <row r="257" spans="2:15" x14ac:dyDescent="0.2">
      <c r="B257" s="90"/>
      <c r="C257" s="90"/>
      <c r="D257" s="90"/>
      <c r="E257" s="90"/>
      <c r="F257" s="90"/>
      <c r="G257" s="174"/>
      <c r="O257" s="73"/>
    </row>
    <row r="258" spans="2:15" x14ac:dyDescent="0.2">
      <c r="B258" s="73"/>
      <c r="C258" s="73"/>
      <c r="D258" s="73"/>
      <c r="E258" s="73"/>
      <c r="F258" s="73"/>
      <c r="G258" s="174"/>
      <c r="O258" s="73"/>
    </row>
    <row r="259" spans="2:15" x14ac:dyDescent="0.2">
      <c r="B259" s="73"/>
      <c r="C259" s="73"/>
      <c r="D259" s="73"/>
      <c r="E259" s="73"/>
      <c r="F259" s="73"/>
      <c r="G259" s="174"/>
      <c r="O259" s="73"/>
    </row>
    <row r="260" spans="2:15" x14ac:dyDescent="0.2">
      <c r="B260" s="73"/>
      <c r="C260" s="73"/>
      <c r="D260" s="73"/>
      <c r="E260" s="73"/>
      <c r="F260" s="73"/>
      <c r="G260" s="174"/>
      <c r="O260" s="73"/>
    </row>
    <row r="261" spans="2:15" x14ac:dyDescent="0.2">
      <c r="B261" s="73"/>
      <c r="C261" s="73"/>
      <c r="D261" s="73"/>
      <c r="E261" s="73"/>
      <c r="F261" s="73"/>
      <c r="G261" s="174"/>
      <c r="O261" s="73"/>
    </row>
    <row r="262" spans="2:15" x14ac:dyDescent="0.2">
      <c r="B262" s="73"/>
      <c r="C262" s="73"/>
      <c r="D262" s="73"/>
      <c r="E262" s="73"/>
      <c r="F262" s="73"/>
      <c r="G262" s="174"/>
      <c r="O262" s="73"/>
    </row>
    <row r="263" spans="2:15" x14ac:dyDescent="0.2">
      <c r="B263" s="73"/>
      <c r="C263" s="73"/>
      <c r="D263" s="73"/>
      <c r="E263" s="73"/>
      <c r="F263" s="73"/>
      <c r="G263" s="174"/>
      <c r="O263" s="73"/>
    </row>
    <row r="264" spans="2:15" x14ac:dyDescent="0.2">
      <c r="B264" s="73"/>
      <c r="C264" s="73"/>
      <c r="D264" s="73"/>
      <c r="E264" s="73"/>
      <c r="F264" s="73"/>
      <c r="G264" s="174"/>
      <c r="O264" s="73"/>
    </row>
    <row r="265" spans="2:15" x14ac:dyDescent="0.2">
      <c r="B265" s="73"/>
      <c r="C265" s="73"/>
      <c r="D265" s="73"/>
      <c r="E265" s="73"/>
      <c r="F265" s="73"/>
      <c r="G265" s="174"/>
      <c r="O265" s="73"/>
    </row>
    <row r="266" spans="2:15" x14ac:dyDescent="0.2">
      <c r="B266" s="73"/>
      <c r="C266" s="73"/>
      <c r="D266" s="73"/>
      <c r="E266" s="73"/>
      <c r="F266" s="73"/>
      <c r="G266" s="174"/>
      <c r="O266" s="73"/>
    </row>
    <row r="267" spans="2:15" x14ac:dyDescent="0.2">
      <c r="B267" s="73"/>
      <c r="C267" s="73"/>
      <c r="D267" s="73"/>
      <c r="E267" s="73"/>
      <c r="F267" s="73"/>
      <c r="G267" s="174"/>
      <c r="O267" s="73"/>
    </row>
    <row r="268" spans="2:15" x14ac:dyDescent="0.2">
      <c r="B268" s="73"/>
      <c r="C268" s="73"/>
      <c r="D268" s="73"/>
      <c r="E268" s="73"/>
      <c r="F268" s="73"/>
      <c r="G268" s="174"/>
      <c r="O268" s="73"/>
    </row>
    <row r="269" spans="2:15" x14ac:dyDescent="0.2">
      <c r="B269" s="73"/>
      <c r="C269" s="73"/>
      <c r="D269" s="73"/>
      <c r="E269" s="73"/>
      <c r="F269" s="73"/>
      <c r="G269" s="174"/>
      <c r="O269" s="73"/>
    </row>
    <row r="270" spans="2:15" x14ac:dyDescent="0.2">
      <c r="B270" s="73"/>
      <c r="C270" s="73"/>
      <c r="D270" s="73"/>
      <c r="E270" s="73"/>
      <c r="F270" s="73"/>
      <c r="G270" s="174"/>
      <c r="O270" s="73"/>
    </row>
    <row r="271" spans="2:15" x14ac:dyDescent="0.2">
      <c r="B271" s="73"/>
      <c r="C271" s="73"/>
      <c r="D271" s="73"/>
      <c r="E271" s="73"/>
      <c r="F271" s="73"/>
      <c r="G271" s="174"/>
      <c r="O271" s="73"/>
    </row>
    <row r="272" spans="2:15" x14ac:dyDescent="0.2">
      <c r="B272" s="73"/>
      <c r="C272" s="73"/>
      <c r="D272" s="73"/>
      <c r="E272" s="73"/>
      <c r="F272" s="73"/>
      <c r="G272" s="174"/>
      <c r="O272" s="73"/>
    </row>
    <row r="273" spans="2:15" x14ac:dyDescent="0.2">
      <c r="B273" s="73"/>
      <c r="C273" s="73"/>
      <c r="D273" s="73"/>
      <c r="E273" s="73"/>
      <c r="F273" s="73"/>
      <c r="G273" s="174"/>
      <c r="O273" s="73"/>
    </row>
    <row r="274" spans="2:15" x14ac:dyDescent="0.2">
      <c r="B274" s="73"/>
      <c r="C274" s="73"/>
      <c r="D274" s="73"/>
      <c r="E274" s="73"/>
      <c r="F274" s="73"/>
      <c r="G274" s="174"/>
      <c r="O274" s="73"/>
    </row>
    <row r="275" spans="2:15" x14ac:dyDescent="0.2">
      <c r="B275" s="73"/>
      <c r="C275" s="73"/>
      <c r="D275" s="73"/>
      <c r="E275" s="73"/>
      <c r="F275" s="73"/>
      <c r="G275" s="174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7" activePane="bottomLeft" state="frozen"/>
      <selection pane="bottomLeft" activeCell="D163" sqref="D163:E163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8" customWidth="1"/>
    <col min="3" max="3" width="16.85546875" style="21" customWidth="1"/>
    <col min="4" max="4" width="24" style="103" customWidth="1"/>
    <col min="5" max="5" width="21.85546875" style="21" customWidth="1"/>
    <col min="6" max="6" width="21.7109375" style="21" customWidth="1"/>
    <col min="7" max="7" width="21" style="21" bestFit="1" customWidth="1"/>
    <col min="8" max="8" width="18.28515625" style="49" customWidth="1"/>
    <col min="9" max="9" width="19.5703125" style="49" customWidth="1"/>
    <col min="10" max="10" width="18.28515625" style="134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3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155"/>
    </row>
    <row r="2" spans="1:18" s="55" customFormat="1" x14ac:dyDescent="0.2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155"/>
    </row>
    <row r="3" spans="1:18" s="55" customFormat="1" x14ac:dyDescent="0.2">
      <c r="A3" s="223" t="s">
        <v>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155"/>
    </row>
    <row r="4" spans="1:18" s="17" customFormat="1" x14ac:dyDescent="0.2">
      <c r="A4" s="222" t="s">
        <v>440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154"/>
    </row>
    <row r="5" spans="1:18" s="55" customFormat="1" x14ac:dyDescent="0.2">
      <c r="B5" s="156"/>
      <c r="C5" s="18"/>
      <c r="D5" s="28"/>
      <c r="E5" s="18"/>
      <c r="F5" s="18"/>
      <c r="G5" s="18"/>
      <c r="H5" s="180"/>
      <c r="I5" s="180"/>
      <c r="J5" s="133"/>
      <c r="K5" s="180"/>
      <c r="L5" s="180"/>
      <c r="M5" s="180"/>
      <c r="N5" s="180"/>
      <c r="P5" s="28"/>
      <c r="Q5" s="18"/>
    </row>
    <row r="6" spans="1:18" s="126" customFormat="1" ht="38.25" customHeight="1" thickBot="1" x14ac:dyDescent="0.25">
      <c r="A6" s="157" t="s">
        <v>12</v>
      </c>
      <c r="B6" s="158" t="s">
        <v>395</v>
      </c>
      <c r="C6" s="159" t="s">
        <v>41</v>
      </c>
      <c r="D6" s="160" t="s">
        <v>40</v>
      </c>
      <c r="E6" s="160" t="s">
        <v>13</v>
      </c>
      <c r="F6" s="160" t="s">
        <v>14</v>
      </c>
      <c r="G6" s="160" t="s">
        <v>15</v>
      </c>
      <c r="H6" s="181" t="s">
        <v>16</v>
      </c>
      <c r="I6" s="181" t="s">
        <v>17</v>
      </c>
      <c r="J6" s="181" t="s">
        <v>18</v>
      </c>
      <c r="K6" s="181" t="s">
        <v>19</v>
      </c>
      <c r="L6" s="181" t="s">
        <v>20</v>
      </c>
      <c r="M6" s="181" t="s">
        <v>42</v>
      </c>
      <c r="N6" s="181" t="s">
        <v>43</v>
      </c>
      <c r="O6" s="48" t="s">
        <v>34</v>
      </c>
      <c r="P6" s="125" t="s">
        <v>30</v>
      </c>
      <c r="Q6" s="125" t="s">
        <v>28</v>
      </c>
      <c r="R6" s="125" t="s">
        <v>29</v>
      </c>
    </row>
    <row r="7" spans="1:18" s="55" customFormat="1" ht="13.5" thickTop="1" x14ac:dyDescent="0.2">
      <c r="A7" s="17" t="s">
        <v>398</v>
      </c>
      <c r="B7" s="156" t="s">
        <v>396</v>
      </c>
      <c r="C7" s="17" t="s">
        <v>399</v>
      </c>
      <c r="D7" s="17" t="s">
        <v>399</v>
      </c>
      <c r="E7" s="182">
        <v>14525176958</v>
      </c>
      <c r="F7" s="182">
        <v>14205718931</v>
      </c>
      <c r="G7" s="182">
        <v>9786472076</v>
      </c>
      <c r="H7" s="182">
        <v>129108516.56999999</v>
      </c>
      <c r="I7" s="182">
        <v>2447166343.7399998</v>
      </c>
      <c r="J7" s="182">
        <v>13841598.800000001</v>
      </c>
      <c r="K7" s="183">
        <v>3871573024.6199999</v>
      </c>
      <c r="L7" s="182">
        <v>3845496980.7800002</v>
      </c>
      <c r="M7" s="182">
        <v>7744029447.2700005</v>
      </c>
      <c r="N7" s="182">
        <v>3324782592.27</v>
      </c>
      <c r="O7" s="23">
        <f>+K7/F7</f>
        <v>0.27253622596821742</v>
      </c>
      <c r="P7" s="18">
        <f>+P29+P79+P105+P115</f>
        <v>547349800</v>
      </c>
      <c r="Q7" s="18">
        <f>+Q29+Q79+Q105+Q115</f>
        <v>38012610.460000001</v>
      </c>
      <c r="R7" s="23">
        <f>+Q7/P7</f>
        <v>6.9448477847255996E-2</v>
      </c>
    </row>
    <row r="8" spans="1:18" s="92" customFormat="1" x14ac:dyDescent="0.2">
      <c r="A8" s="92" t="s">
        <v>398</v>
      </c>
      <c r="B8" s="106" t="s">
        <v>396</v>
      </c>
      <c r="C8" s="92" t="s">
        <v>54</v>
      </c>
      <c r="D8" s="92" t="s">
        <v>22</v>
      </c>
      <c r="E8" s="183">
        <v>3889863755</v>
      </c>
      <c r="F8" s="183">
        <v>3789510790</v>
      </c>
      <c r="G8" s="183">
        <v>3660967265</v>
      </c>
      <c r="H8" s="183">
        <v>0</v>
      </c>
      <c r="I8" s="183">
        <v>357358405</v>
      </c>
      <c r="J8" s="183">
        <v>0</v>
      </c>
      <c r="K8" s="183">
        <v>1095676715.0999999</v>
      </c>
      <c r="L8" s="183">
        <v>1095676715.0999999</v>
      </c>
      <c r="M8" s="183">
        <v>2336475669.9000001</v>
      </c>
      <c r="N8" s="183">
        <v>2207932144.9000001</v>
      </c>
      <c r="O8" s="23">
        <f t="shared" ref="O8:O71" si="0">+K8/F8</f>
        <v>0.28913407978447792</v>
      </c>
      <c r="P8" s="28"/>
      <c r="Q8" s="28"/>
      <c r="R8" s="97"/>
    </row>
    <row r="9" spans="1:18" s="96" customFormat="1" x14ac:dyDescent="0.2">
      <c r="A9" s="96" t="s">
        <v>398</v>
      </c>
      <c r="B9" s="110" t="s">
        <v>396</v>
      </c>
      <c r="C9" s="96" t="s">
        <v>55</v>
      </c>
      <c r="D9" s="96" t="s">
        <v>56</v>
      </c>
      <c r="E9" s="184">
        <v>1404441900</v>
      </c>
      <c r="F9" s="184">
        <v>1352293800</v>
      </c>
      <c r="G9" s="184">
        <v>1304057325</v>
      </c>
      <c r="H9" s="184">
        <v>0</v>
      </c>
      <c r="I9" s="184">
        <v>0</v>
      </c>
      <c r="J9" s="184">
        <v>0</v>
      </c>
      <c r="K9" s="184">
        <v>392445790.24000001</v>
      </c>
      <c r="L9" s="184">
        <v>392445790.24000001</v>
      </c>
      <c r="M9" s="184">
        <v>959848009.75999999</v>
      </c>
      <c r="N9" s="184">
        <v>911611534.75999999</v>
      </c>
      <c r="O9" s="93">
        <f t="shared" si="0"/>
        <v>0.29020749059117185</v>
      </c>
      <c r="P9" s="94"/>
      <c r="Q9" s="94"/>
      <c r="R9" s="93"/>
    </row>
    <row r="10" spans="1:18" s="96" customFormat="1" x14ac:dyDescent="0.2">
      <c r="A10" s="96" t="s">
        <v>398</v>
      </c>
      <c r="B10" s="110" t="s">
        <v>396</v>
      </c>
      <c r="C10" s="96" t="s">
        <v>57</v>
      </c>
      <c r="D10" s="96" t="s">
        <v>58</v>
      </c>
      <c r="E10" s="184">
        <v>1384441900</v>
      </c>
      <c r="F10" s="184">
        <v>1332293800</v>
      </c>
      <c r="G10" s="184">
        <v>1284057325</v>
      </c>
      <c r="H10" s="184">
        <v>0</v>
      </c>
      <c r="I10" s="184">
        <v>0</v>
      </c>
      <c r="J10" s="184">
        <v>0</v>
      </c>
      <c r="K10" s="184">
        <v>391695078.22000003</v>
      </c>
      <c r="L10" s="184">
        <v>391695078.22000003</v>
      </c>
      <c r="M10" s="184">
        <v>940598721.77999997</v>
      </c>
      <c r="N10" s="184">
        <v>892362246.77999997</v>
      </c>
      <c r="O10" s="93">
        <f t="shared" si="0"/>
        <v>0.29400052617523253</v>
      </c>
      <c r="P10" s="94"/>
      <c r="Q10" s="94"/>
      <c r="R10" s="93"/>
    </row>
    <row r="11" spans="1:18" s="96" customFormat="1" x14ac:dyDescent="0.2">
      <c r="A11" s="96" t="s">
        <v>398</v>
      </c>
      <c r="B11" s="110" t="s">
        <v>396</v>
      </c>
      <c r="C11" s="96" t="s">
        <v>59</v>
      </c>
      <c r="D11" s="96" t="s">
        <v>60</v>
      </c>
      <c r="E11" s="184">
        <v>20000000</v>
      </c>
      <c r="F11" s="184">
        <v>20000000</v>
      </c>
      <c r="G11" s="184">
        <v>20000000</v>
      </c>
      <c r="H11" s="184">
        <v>0</v>
      </c>
      <c r="I11" s="184">
        <v>0</v>
      </c>
      <c r="J11" s="184">
        <v>0</v>
      </c>
      <c r="K11" s="184">
        <v>750712.02</v>
      </c>
      <c r="L11" s="184">
        <v>750712.02</v>
      </c>
      <c r="M11" s="184">
        <v>19249287.98</v>
      </c>
      <c r="N11" s="184">
        <v>19249287.98</v>
      </c>
      <c r="O11" s="93">
        <f t="shared" si="0"/>
        <v>3.7535601000000002E-2</v>
      </c>
      <c r="P11" s="94"/>
      <c r="Q11" s="94"/>
      <c r="R11" s="93"/>
    </row>
    <row r="12" spans="1:18" s="96" customFormat="1" x14ac:dyDescent="0.2">
      <c r="A12" s="96" t="s">
        <v>398</v>
      </c>
      <c r="B12" s="110" t="s">
        <v>396</v>
      </c>
      <c r="C12" s="96" t="s">
        <v>61</v>
      </c>
      <c r="D12" s="96" t="s">
        <v>62</v>
      </c>
      <c r="E12" s="184">
        <v>51000000</v>
      </c>
      <c r="F12" s="184">
        <v>51000000</v>
      </c>
      <c r="G12" s="184">
        <v>51000000</v>
      </c>
      <c r="H12" s="184">
        <v>0</v>
      </c>
      <c r="I12" s="184">
        <v>0</v>
      </c>
      <c r="J12" s="184">
        <v>0</v>
      </c>
      <c r="K12" s="184">
        <v>6997139.1399999997</v>
      </c>
      <c r="L12" s="184">
        <v>6997139.1399999997</v>
      </c>
      <c r="M12" s="184">
        <v>44002860.859999999</v>
      </c>
      <c r="N12" s="184">
        <v>44002860.859999999</v>
      </c>
      <c r="O12" s="93">
        <f t="shared" si="0"/>
        <v>0.13719880666666667</v>
      </c>
      <c r="P12" s="94"/>
      <c r="Q12" s="94"/>
      <c r="R12" s="93"/>
    </row>
    <row r="13" spans="1:18" s="96" customFormat="1" x14ac:dyDescent="0.2">
      <c r="A13" s="96" t="s">
        <v>398</v>
      </c>
      <c r="B13" s="110" t="s">
        <v>396</v>
      </c>
      <c r="C13" s="96" t="s">
        <v>63</v>
      </c>
      <c r="D13" s="96" t="s">
        <v>64</v>
      </c>
      <c r="E13" s="184">
        <v>51000000</v>
      </c>
      <c r="F13" s="184">
        <v>51000000</v>
      </c>
      <c r="G13" s="184">
        <v>51000000</v>
      </c>
      <c r="H13" s="184">
        <v>0</v>
      </c>
      <c r="I13" s="184">
        <v>0</v>
      </c>
      <c r="J13" s="184">
        <v>0</v>
      </c>
      <c r="K13" s="184">
        <v>6997139.1399999997</v>
      </c>
      <c r="L13" s="184">
        <v>6997139.1399999997</v>
      </c>
      <c r="M13" s="184">
        <v>44002860.859999999</v>
      </c>
      <c r="N13" s="184">
        <v>44002860.859999999</v>
      </c>
      <c r="O13" s="93">
        <f t="shared" si="0"/>
        <v>0.13719880666666667</v>
      </c>
      <c r="P13" s="94"/>
      <c r="Q13" s="94"/>
      <c r="R13" s="93"/>
    </row>
    <row r="14" spans="1:18" s="96" customFormat="1" x14ac:dyDescent="0.2">
      <c r="A14" s="96" t="s">
        <v>398</v>
      </c>
      <c r="B14" s="110" t="s">
        <v>396</v>
      </c>
      <c r="C14" s="96" t="s">
        <v>65</v>
      </c>
      <c r="D14" s="96" t="s">
        <v>66</v>
      </c>
      <c r="E14" s="184">
        <v>1754627218</v>
      </c>
      <c r="F14" s="184">
        <v>1726752050</v>
      </c>
      <c r="G14" s="184">
        <v>1666067233</v>
      </c>
      <c r="H14" s="184">
        <v>0</v>
      </c>
      <c r="I14" s="184">
        <v>0</v>
      </c>
      <c r="J14" s="184">
        <v>0</v>
      </c>
      <c r="K14" s="184">
        <v>515759335.72000003</v>
      </c>
      <c r="L14" s="184">
        <v>515759335.72000003</v>
      </c>
      <c r="M14" s="184">
        <v>1210992714.28</v>
      </c>
      <c r="N14" s="184">
        <v>1150307897.28</v>
      </c>
      <c r="O14" s="93">
        <f t="shared" si="0"/>
        <v>0.29868754794297192</v>
      </c>
      <c r="P14" s="94"/>
      <c r="Q14" s="94"/>
      <c r="R14" s="93"/>
    </row>
    <row r="15" spans="1:18" s="96" customFormat="1" x14ac:dyDescent="0.2">
      <c r="A15" s="96" t="s">
        <v>398</v>
      </c>
      <c r="B15" s="110" t="s">
        <v>396</v>
      </c>
      <c r="C15" s="96" t="s">
        <v>67</v>
      </c>
      <c r="D15" s="96" t="s">
        <v>68</v>
      </c>
      <c r="E15" s="184">
        <v>467800000</v>
      </c>
      <c r="F15" s="184">
        <v>467800000</v>
      </c>
      <c r="G15" s="184">
        <v>444444429</v>
      </c>
      <c r="H15" s="184">
        <v>0</v>
      </c>
      <c r="I15" s="184">
        <v>0</v>
      </c>
      <c r="J15" s="184">
        <v>0</v>
      </c>
      <c r="K15" s="184">
        <v>119973438.37</v>
      </c>
      <c r="L15" s="184">
        <v>119973438.37</v>
      </c>
      <c r="M15" s="184">
        <v>347826561.63</v>
      </c>
      <c r="N15" s="184">
        <v>324470990.63</v>
      </c>
      <c r="O15" s="93">
        <f t="shared" si="0"/>
        <v>0.2564631004061565</v>
      </c>
      <c r="P15" s="94"/>
      <c r="Q15" s="94"/>
      <c r="R15" s="93"/>
    </row>
    <row r="16" spans="1:18" s="96" customFormat="1" x14ac:dyDescent="0.2">
      <c r="A16" s="96" t="s">
        <v>398</v>
      </c>
      <c r="B16" s="110" t="s">
        <v>396</v>
      </c>
      <c r="C16" s="96" t="s">
        <v>69</v>
      </c>
      <c r="D16" s="96" t="s">
        <v>70</v>
      </c>
      <c r="E16" s="184">
        <v>639637097</v>
      </c>
      <c r="F16" s="184">
        <v>621946360</v>
      </c>
      <c r="G16" s="184">
        <v>599505789</v>
      </c>
      <c r="H16" s="184">
        <v>0</v>
      </c>
      <c r="I16" s="184">
        <v>0</v>
      </c>
      <c r="J16" s="184">
        <v>0</v>
      </c>
      <c r="K16" s="184">
        <v>165938079.03</v>
      </c>
      <c r="L16" s="184">
        <v>165938079.03</v>
      </c>
      <c r="M16" s="184">
        <v>456008280.97000003</v>
      </c>
      <c r="N16" s="184">
        <v>433567709.97000003</v>
      </c>
      <c r="O16" s="93">
        <f t="shared" si="0"/>
        <v>0.26680448621003267</v>
      </c>
      <c r="P16" s="94"/>
      <c r="Q16" s="94"/>
      <c r="R16" s="93"/>
    </row>
    <row r="17" spans="1:18" s="96" customFormat="1" x14ac:dyDescent="0.2">
      <c r="A17" s="96" t="s">
        <v>398</v>
      </c>
      <c r="B17" s="110" t="s">
        <v>396</v>
      </c>
      <c r="C17" s="96" t="s">
        <v>73</v>
      </c>
      <c r="D17" s="96" t="s">
        <v>74</v>
      </c>
      <c r="E17" s="184">
        <v>214926847</v>
      </c>
      <c r="F17" s="184">
        <v>214926847</v>
      </c>
      <c r="G17" s="184">
        <v>207871090</v>
      </c>
      <c r="H17" s="184">
        <v>0</v>
      </c>
      <c r="I17" s="184">
        <v>0</v>
      </c>
      <c r="J17" s="184">
        <v>0</v>
      </c>
      <c r="K17" s="184">
        <v>188747844.94999999</v>
      </c>
      <c r="L17" s="184">
        <v>188747844.94999999</v>
      </c>
      <c r="M17" s="184">
        <v>26179002.050000001</v>
      </c>
      <c r="N17" s="184">
        <v>19123245.050000001</v>
      </c>
      <c r="O17" s="93">
        <f t="shared" si="0"/>
        <v>0.87819575629842084</v>
      </c>
      <c r="P17" s="94"/>
      <c r="Q17" s="94"/>
      <c r="R17" s="93"/>
    </row>
    <row r="18" spans="1:18" s="96" customFormat="1" x14ac:dyDescent="0.2">
      <c r="A18" s="96" t="s">
        <v>398</v>
      </c>
      <c r="B18" s="110" t="s">
        <v>396</v>
      </c>
      <c r="C18" s="96" t="s">
        <v>75</v>
      </c>
      <c r="D18" s="96" t="s">
        <v>76</v>
      </c>
      <c r="E18" s="184">
        <v>185500000</v>
      </c>
      <c r="F18" s="184">
        <v>184000000</v>
      </c>
      <c r="G18" s="184">
        <v>184000000</v>
      </c>
      <c r="H18" s="184">
        <v>0</v>
      </c>
      <c r="I18" s="184">
        <v>0</v>
      </c>
      <c r="J18" s="184">
        <v>0</v>
      </c>
      <c r="K18" s="184">
        <v>41099973.369999997</v>
      </c>
      <c r="L18" s="184">
        <v>41099973.369999997</v>
      </c>
      <c r="M18" s="184">
        <v>142900026.63</v>
      </c>
      <c r="N18" s="184">
        <v>142900026.63</v>
      </c>
      <c r="O18" s="93">
        <f t="shared" si="0"/>
        <v>0.22336942048913042</v>
      </c>
      <c r="P18" s="94"/>
      <c r="Q18" s="94"/>
      <c r="R18" s="93"/>
    </row>
    <row r="19" spans="1:18" s="96" customFormat="1" ht="14.1" customHeight="1" x14ac:dyDescent="0.2">
      <c r="A19" s="96" t="s">
        <v>398</v>
      </c>
      <c r="B19" s="110" t="s">
        <v>397</v>
      </c>
      <c r="C19" s="96" t="s">
        <v>71</v>
      </c>
      <c r="D19" s="96" t="s">
        <v>72</v>
      </c>
      <c r="E19" s="184">
        <v>246763274</v>
      </c>
      <c r="F19" s="184">
        <v>238078843</v>
      </c>
      <c r="G19" s="184">
        <v>230245925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238078843</v>
      </c>
      <c r="N19" s="184">
        <v>230245925</v>
      </c>
      <c r="O19" s="93">
        <v>0</v>
      </c>
      <c r="P19" s="94"/>
      <c r="Q19" s="94"/>
      <c r="R19" s="93"/>
    </row>
    <row r="20" spans="1:18" s="96" customFormat="1" x14ac:dyDescent="0.2">
      <c r="A20" s="96" t="s">
        <v>398</v>
      </c>
      <c r="B20" s="110" t="s">
        <v>396</v>
      </c>
      <c r="C20" s="96" t="s">
        <v>77</v>
      </c>
      <c r="D20" s="96" t="s">
        <v>78</v>
      </c>
      <c r="E20" s="184">
        <v>289897319</v>
      </c>
      <c r="F20" s="184">
        <v>279732470</v>
      </c>
      <c r="G20" s="184">
        <v>269876353</v>
      </c>
      <c r="H20" s="184">
        <v>0</v>
      </c>
      <c r="I20" s="184">
        <v>179303582.21000001</v>
      </c>
      <c r="J20" s="184">
        <v>0</v>
      </c>
      <c r="K20" s="184">
        <v>90572770.790000007</v>
      </c>
      <c r="L20" s="184">
        <v>90572770.790000007</v>
      </c>
      <c r="M20" s="184">
        <v>9856117</v>
      </c>
      <c r="N20" s="184">
        <v>0</v>
      </c>
      <c r="O20" s="93">
        <f t="shared" si="0"/>
        <v>0.32378354500641277</v>
      </c>
      <c r="P20" s="94"/>
      <c r="Q20" s="94"/>
      <c r="R20" s="93"/>
    </row>
    <row r="21" spans="1:18" s="96" customFormat="1" x14ac:dyDescent="0.2">
      <c r="A21" s="96" t="s">
        <v>398</v>
      </c>
      <c r="B21" s="110" t="s">
        <v>396</v>
      </c>
      <c r="C21" s="96" t="s">
        <v>79</v>
      </c>
      <c r="D21" s="96" t="s">
        <v>407</v>
      </c>
      <c r="E21" s="184">
        <v>275030790</v>
      </c>
      <c r="F21" s="184">
        <v>265387215</v>
      </c>
      <c r="G21" s="184">
        <v>256036540</v>
      </c>
      <c r="H21" s="184">
        <v>0</v>
      </c>
      <c r="I21" s="184">
        <v>170105655.21000001</v>
      </c>
      <c r="J21" s="184">
        <v>0</v>
      </c>
      <c r="K21" s="184">
        <v>85930884.790000007</v>
      </c>
      <c r="L21" s="184">
        <v>85930884.790000007</v>
      </c>
      <c r="M21" s="184">
        <v>9350675</v>
      </c>
      <c r="N21" s="184">
        <v>0</v>
      </c>
      <c r="O21" s="93">
        <f t="shared" si="0"/>
        <v>0.32379436511287857</v>
      </c>
      <c r="P21" s="94"/>
      <c r="Q21" s="94"/>
      <c r="R21" s="93"/>
    </row>
    <row r="22" spans="1:18" s="96" customFormat="1" x14ac:dyDescent="0.2">
      <c r="A22" s="96" t="s">
        <v>398</v>
      </c>
      <c r="B22" s="110" t="s">
        <v>396</v>
      </c>
      <c r="C22" s="96" t="s">
        <v>84</v>
      </c>
      <c r="D22" s="96" t="s">
        <v>376</v>
      </c>
      <c r="E22" s="184">
        <v>14866529</v>
      </c>
      <c r="F22" s="184">
        <v>14345255</v>
      </c>
      <c r="G22" s="184">
        <v>13839813</v>
      </c>
      <c r="H22" s="184">
        <v>0</v>
      </c>
      <c r="I22" s="184">
        <v>9197927</v>
      </c>
      <c r="J22" s="184">
        <v>0</v>
      </c>
      <c r="K22" s="184">
        <v>4641886</v>
      </c>
      <c r="L22" s="184">
        <v>4641886</v>
      </c>
      <c r="M22" s="184">
        <v>505442</v>
      </c>
      <c r="N22" s="184">
        <v>0</v>
      </c>
      <c r="O22" s="93">
        <f t="shared" si="0"/>
        <v>0.32358337303868073</v>
      </c>
      <c r="P22" s="94"/>
      <c r="Q22" s="94"/>
      <c r="R22" s="93"/>
    </row>
    <row r="23" spans="1:18" s="96" customFormat="1" x14ac:dyDescent="0.2">
      <c r="A23" s="96" t="s">
        <v>398</v>
      </c>
      <c r="B23" s="110" t="s">
        <v>396</v>
      </c>
      <c r="C23" s="96" t="s">
        <v>89</v>
      </c>
      <c r="D23" s="96" t="s">
        <v>90</v>
      </c>
      <c r="E23" s="184">
        <v>389897318</v>
      </c>
      <c r="F23" s="184">
        <v>379732470</v>
      </c>
      <c r="G23" s="184">
        <v>369966354</v>
      </c>
      <c r="H23" s="184">
        <v>0</v>
      </c>
      <c r="I23" s="184">
        <v>178054822.78999999</v>
      </c>
      <c r="J23" s="184">
        <v>0</v>
      </c>
      <c r="K23" s="184">
        <v>89901679.209999993</v>
      </c>
      <c r="L23" s="184">
        <v>89901679.209999993</v>
      </c>
      <c r="M23" s="184">
        <v>111775968</v>
      </c>
      <c r="N23" s="184">
        <v>102009852</v>
      </c>
      <c r="O23" s="93">
        <f t="shared" si="0"/>
        <v>0.23675004460377064</v>
      </c>
      <c r="P23" s="94"/>
      <c r="Q23" s="94"/>
      <c r="R23" s="93"/>
    </row>
    <row r="24" spans="1:18" s="96" customFormat="1" x14ac:dyDescent="0.2">
      <c r="A24" s="96" t="s">
        <v>398</v>
      </c>
      <c r="B24" s="110" t="s">
        <v>396</v>
      </c>
      <c r="C24" s="96" t="s">
        <v>91</v>
      </c>
      <c r="D24" s="96" t="s">
        <v>408</v>
      </c>
      <c r="E24" s="184">
        <v>156098556</v>
      </c>
      <c r="F24" s="184">
        <v>150625176</v>
      </c>
      <c r="G24" s="184">
        <v>145318036</v>
      </c>
      <c r="H24" s="184">
        <v>0</v>
      </c>
      <c r="I24" s="184">
        <v>97208599.420000002</v>
      </c>
      <c r="J24" s="184">
        <v>0</v>
      </c>
      <c r="K24" s="184">
        <v>48109436.579999998</v>
      </c>
      <c r="L24" s="184">
        <v>48109436.579999998</v>
      </c>
      <c r="M24" s="184">
        <v>5307140</v>
      </c>
      <c r="N24" s="184">
        <v>0</v>
      </c>
      <c r="O24" s="93">
        <f t="shared" si="0"/>
        <v>0.31939837587310105</v>
      </c>
      <c r="P24" s="94"/>
      <c r="Q24" s="94"/>
      <c r="R24" s="93"/>
    </row>
    <row r="25" spans="1:18" s="96" customFormat="1" x14ac:dyDescent="0.2">
      <c r="A25" s="96" t="s">
        <v>398</v>
      </c>
      <c r="B25" s="110" t="s">
        <v>396</v>
      </c>
      <c r="C25" s="96" t="s">
        <v>96</v>
      </c>
      <c r="D25" s="96" t="s">
        <v>409</v>
      </c>
      <c r="E25" s="184">
        <v>44599587</v>
      </c>
      <c r="F25" s="184">
        <v>43035764</v>
      </c>
      <c r="G25" s="184">
        <v>41609439</v>
      </c>
      <c r="H25" s="184">
        <v>0</v>
      </c>
      <c r="I25" s="184">
        <v>25658621.370000001</v>
      </c>
      <c r="J25" s="184">
        <v>0</v>
      </c>
      <c r="K25" s="184">
        <v>13940965.630000001</v>
      </c>
      <c r="L25" s="184">
        <v>13940965.630000001</v>
      </c>
      <c r="M25" s="184">
        <v>3436177</v>
      </c>
      <c r="N25" s="184">
        <v>2009852</v>
      </c>
      <c r="O25" s="93">
        <f t="shared" si="0"/>
        <v>0.32393907611353201</v>
      </c>
      <c r="P25" s="94"/>
      <c r="Q25" s="94"/>
      <c r="R25" s="93"/>
    </row>
    <row r="26" spans="1:18" s="96" customFormat="1" x14ac:dyDescent="0.2">
      <c r="A26" s="96" t="s">
        <v>398</v>
      </c>
      <c r="B26" s="110" t="s">
        <v>396</v>
      </c>
      <c r="C26" s="96" t="s">
        <v>101</v>
      </c>
      <c r="D26" s="96" t="s">
        <v>410</v>
      </c>
      <c r="E26" s="184">
        <v>89199175</v>
      </c>
      <c r="F26" s="184">
        <v>86071530</v>
      </c>
      <c r="G26" s="184">
        <v>83038879</v>
      </c>
      <c r="H26" s="184">
        <v>0</v>
      </c>
      <c r="I26" s="184">
        <v>55187602</v>
      </c>
      <c r="J26" s="184">
        <v>0</v>
      </c>
      <c r="K26" s="184">
        <v>27851277</v>
      </c>
      <c r="L26" s="184">
        <v>27851277</v>
      </c>
      <c r="M26" s="184">
        <v>3032651</v>
      </c>
      <c r="N26" s="184">
        <v>0</v>
      </c>
      <c r="O26" s="93">
        <f t="shared" si="0"/>
        <v>0.32358291992718152</v>
      </c>
      <c r="P26" s="94"/>
      <c r="Q26" s="94"/>
      <c r="R26" s="93"/>
    </row>
    <row r="27" spans="1:18" s="96" customFormat="1" x14ac:dyDescent="0.2">
      <c r="A27" s="96" t="s">
        <v>398</v>
      </c>
      <c r="B27" s="110" t="s">
        <v>396</v>
      </c>
      <c r="C27" s="96" t="s">
        <v>106</v>
      </c>
      <c r="D27" s="96" t="s">
        <v>107</v>
      </c>
      <c r="E27" s="184">
        <v>100000000</v>
      </c>
      <c r="F27" s="184">
        <v>100000000</v>
      </c>
      <c r="G27" s="184">
        <v>100000000</v>
      </c>
      <c r="H27" s="184">
        <v>0</v>
      </c>
      <c r="I27" s="184">
        <v>0</v>
      </c>
      <c r="J27" s="184">
        <v>0</v>
      </c>
      <c r="K27" s="184">
        <v>0</v>
      </c>
      <c r="L27" s="184">
        <v>0</v>
      </c>
      <c r="M27" s="184">
        <v>100000000</v>
      </c>
      <c r="N27" s="184">
        <v>100000000</v>
      </c>
      <c r="O27" s="93">
        <f t="shared" si="0"/>
        <v>0</v>
      </c>
      <c r="P27" s="94"/>
      <c r="Q27" s="94"/>
      <c r="R27" s="93"/>
    </row>
    <row r="28" spans="1:18" s="92" customFormat="1" x14ac:dyDescent="0.2">
      <c r="A28" s="92" t="s">
        <v>398</v>
      </c>
      <c r="B28" s="106" t="s">
        <v>396</v>
      </c>
      <c r="C28" s="92" t="s">
        <v>108</v>
      </c>
      <c r="D28" s="92" t="s">
        <v>109</v>
      </c>
      <c r="E28" s="183">
        <v>3232035256</v>
      </c>
      <c r="F28" s="183">
        <v>3112035256</v>
      </c>
      <c r="G28" s="183">
        <v>1910395819</v>
      </c>
      <c r="H28" s="183">
        <v>95804541.799999997</v>
      </c>
      <c r="I28" s="183">
        <v>598247758.44000006</v>
      </c>
      <c r="J28" s="183">
        <v>4437222.6100000003</v>
      </c>
      <c r="K28" s="183">
        <v>362852133.81</v>
      </c>
      <c r="L28" s="183">
        <v>359402419.47000003</v>
      </c>
      <c r="M28" s="183">
        <v>2050693599.3399999</v>
      </c>
      <c r="N28" s="183">
        <v>849054162.34000003</v>
      </c>
      <c r="O28" s="97">
        <v>0</v>
      </c>
      <c r="P28" s="28"/>
      <c r="Q28" s="28"/>
      <c r="R28" s="97"/>
    </row>
    <row r="29" spans="1:18" s="96" customFormat="1" x14ac:dyDescent="0.2">
      <c r="A29" s="96" t="s">
        <v>398</v>
      </c>
      <c r="B29" s="110" t="s">
        <v>396</v>
      </c>
      <c r="C29" s="96" t="s">
        <v>110</v>
      </c>
      <c r="D29" s="96" t="s">
        <v>111</v>
      </c>
      <c r="E29" s="184">
        <v>462829800</v>
      </c>
      <c r="F29" s="184">
        <v>462829800</v>
      </c>
      <c r="G29" s="184">
        <v>257414900</v>
      </c>
      <c r="H29" s="184">
        <v>0</v>
      </c>
      <c r="I29" s="184">
        <v>86457958.540000007</v>
      </c>
      <c r="J29" s="184">
        <v>1007835.88</v>
      </c>
      <c r="K29" s="184">
        <v>13208033.060000001</v>
      </c>
      <c r="L29" s="184">
        <v>13208033.060000001</v>
      </c>
      <c r="M29" s="184">
        <v>362155972.51999998</v>
      </c>
      <c r="N29" s="184">
        <v>156741072.52000001</v>
      </c>
      <c r="O29" s="93">
        <f t="shared" si="0"/>
        <v>2.8537559724978817E-2</v>
      </c>
      <c r="P29" s="94">
        <f t="shared" ref="P29:P92" si="1">+F29</f>
        <v>462829800</v>
      </c>
      <c r="Q29" s="94">
        <f t="shared" ref="Q29:Q92" si="2">+K29</f>
        <v>13208033.060000001</v>
      </c>
      <c r="R29" s="93">
        <f t="shared" ref="R29:R92" si="3">+Q29/P29</f>
        <v>2.8537559724978817E-2</v>
      </c>
    </row>
    <row r="30" spans="1:18" s="96" customFormat="1" x14ac:dyDescent="0.2">
      <c r="A30" s="96" t="s">
        <v>398</v>
      </c>
      <c r="B30" s="110" t="s">
        <v>396</v>
      </c>
      <c r="C30" s="96" t="s">
        <v>114</v>
      </c>
      <c r="D30" s="96" t="s">
        <v>115</v>
      </c>
      <c r="E30" s="184">
        <v>220000000</v>
      </c>
      <c r="F30" s="184">
        <v>220000000</v>
      </c>
      <c r="G30" s="184">
        <v>110000000</v>
      </c>
      <c r="H30" s="184">
        <v>0</v>
      </c>
      <c r="I30" s="184">
        <v>40800000</v>
      </c>
      <c r="J30" s="184">
        <v>0</v>
      </c>
      <c r="K30" s="184">
        <v>0</v>
      </c>
      <c r="L30" s="184">
        <v>0</v>
      </c>
      <c r="M30" s="184">
        <v>179200000</v>
      </c>
      <c r="N30" s="184">
        <v>69200000</v>
      </c>
      <c r="O30" s="93">
        <f t="shared" si="0"/>
        <v>0</v>
      </c>
      <c r="P30" s="94">
        <f t="shared" si="1"/>
        <v>220000000</v>
      </c>
      <c r="Q30" s="94">
        <f t="shared" si="2"/>
        <v>0</v>
      </c>
      <c r="R30" s="93">
        <f t="shared" si="3"/>
        <v>0</v>
      </c>
    </row>
    <row r="31" spans="1:18" s="96" customFormat="1" x14ac:dyDescent="0.2">
      <c r="A31" s="96" t="s">
        <v>398</v>
      </c>
      <c r="B31" s="110" t="s">
        <v>396</v>
      </c>
      <c r="C31" s="96" t="s">
        <v>116</v>
      </c>
      <c r="D31" s="96" t="s">
        <v>117</v>
      </c>
      <c r="E31" s="184">
        <v>53829800</v>
      </c>
      <c r="F31" s="184">
        <v>53829800</v>
      </c>
      <c r="G31" s="184">
        <v>26914900</v>
      </c>
      <c r="H31" s="184">
        <v>0</v>
      </c>
      <c r="I31" s="184">
        <v>0</v>
      </c>
      <c r="J31" s="184">
        <v>0</v>
      </c>
      <c r="K31" s="184">
        <v>4497174</v>
      </c>
      <c r="L31" s="184">
        <v>4497174</v>
      </c>
      <c r="M31" s="184">
        <v>49332626</v>
      </c>
      <c r="N31" s="184">
        <v>22417726</v>
      </c>
      <c r="O31" s="93">
        <f t="shared" si="0"/>
        <v>8.3544319317552726E-2</v>
      </c>
      <c r="P31" s="94">
        <f t="shared" si="1"/>
        <v>53829800</v>
      </c>
      <c r="Q31" s="94">
        <f t="shared" si="2"/>
        <v>4497174</v>
      </c>
      <c r="R31" s="93">
        <f t="shared" si="3"/>
        <v>8.3544319317552726E-2</v>
      </c>
    </row>
    <row r="32" spans="1:18" s="96" customFormat="1" x14ac:dyDescent="0.2">
      <c r="A32" s="96" t="s">
        <v>398</v>
      </c>
      <c r="B32" s="110" t="s">
        <v>396</v>
      </c>
      <c r="C32" s="96" t="s">
        <v>118</v>
      </c>
      <c r="D32" s="96" t="s">
        <v>119</v>
      </c>
      <c r="E32" s="184">
        <v>189000000</v>
      </c>
      <c r="F32" s="184">
        <v>189000000</v>
      </c>
      <c r="G32" s="184">
        <v>120500000</v>
      </c>
      <c r="H32" s="184">
        <v>0</v>
      </c>
      <c r="I32" s="184">
        <v>45657958.539999999</v>
      </c>
      <c r="J32" s="184">
        <v>1007835.88</v>
      </c>
      <c r="K32" s="184">
        <v>8710859.0600000005</v>
      </c>
      <c r="L32" s="184">
        <v>8710859.0600000005</v>
      </c>
      <c r="M32" s="184">
        <v>133623346.52</v>
      </c>
      <c r="N32" s="184">
        <v>65123346.520000003</v>
      </c>
      <c r="O32" s="93">
        <f t="shared" si="0"/>
        <v>4.608920137566138E-2</v>
      </c>
      <c r="P32" s="94">
        <f t="shared" si="1"/>
        <v>189000000</v>
      </c>
      <c r="Q32" s="94">
        <f t="shared" si="2"/>
        <v>8710859.0600000005</v>
      </c>
      <c r="R32" s="93">
        <f t="shared" si="3"/>
        <v>4.608920137566138E-2</v>
      </c>
    </row>
    <row r="33" spans="1:18" s="96" customFormat="1" x14ac:dyDescent="0.2">
      <c r="A33" s="96" t="s">
        <v>398</v>
      </c>
      <c r="B33" s="110" t="s">
        <v>396</v>
      </c>
      <c r="C33" s="96" t="s">
        <v>120</v>
      </c>
      <c r="D33" s="96" t="s">
        <v>121</v>
      </c>
      <c r="E33" s="184">
        <v>225885009</v>
      </c>
      <c r="F33" s="184">
        <v>225885009</v>
      </c>
      <c r="G33" s="184">
        <v>122942507</v>
      </c>
      <c r="H33" s="184">
        <v>0</v>
      </c>
      <c r="I33" s="184">
        <v>32911966.199999999</v>
      </c>
      <c r="J33" s="184">
        <v>0</v>
      </c>
      <c r="K33" s="184">
        <v>59743449.149999999</v>
      </c>
      <c r="L33" s="184">
        <v>57141855.909999996</v>
      </c>
      <c r="M33" s="184">
        <v>133229593.65000001</v>
      </c>
      <c r="N33" s="184">
        <v>30287091.649999999</v>
      </c>
      <c r="O33" s="93">
        <f t="shared" si="0"/>
        <v>0.26448611802299815</v>
      </c>
      <c r="P33" s="94">
        <f t="shared" si="1"/>
        <v>225885009</v>
      </c>
      <c r="Q33" s="94">
        <f t="shared" si="2"/>
        <v>59743449.149999999</v>
      </c>
      <c r="R33" s="93">
        <f t="shared" si="3"/>
        <v>0.26448611802299815</v>
      </c>
    </row>
    <row r="34" spans="1:18" s="96" customFormat="1" x14ac:dyDescent="0.2">
      <c r="A34" s="96" t="s">
        <v>398</v>
      </c>
      <c r="B34" s="110" t="s">
        <v>396</v>
      </c>
      <c r="C34" s="96" t="s">
        <v>122</v>
      </c>
      <c r="D34" s="96" t="s">
        <v>123</v>
      </c>
      <c r="E34" s="184">
        <v>84255809</v>
      </c>
      <c r="F34" s="184">
        <v>84255809</v>
      </c>
      <c r="G34" s="184">
        <v>42127906</v>
      </c>
      <c r="H34" s="184">
        <v>0</v>
      </c>
      <c r="I34" s="184">
        <v>5152365</v>
      </c>
      <c r="J34" s="184">
        <v>0</v>
      </c>
      <c r="K34" s="184">
        <v>15911588</v>
      </c>
      <c r="L34" s="184">
        <v>15911588</v>
      </c>
      <c r="M34" s="184">
        <v>63191856</v>
      </c>
      <c r="N34" s="184">
        <v>21063953</v>
      </c>
      <c r="O34" s="93">
        <f t="shared" si="0"/>
        <v>0.18884855761102479</v>
      </c>
      <c r="P34" s="94">
        <f t="shared" si="1"/>
        <v>84255809</v>
      </c>
      <c r="Q34" s="94">
        <f t="shared" si="2"/>
        <v>15911588</v>
      </c>
      <c r="R34" s="93">
        <f t="shared" si="3"/>
        <v>0.18884855761102479</v>
      </c>
    </row>
    <row r="35" spans="1:18" s="96" customFormat="1" x14ac:dyDescent="0.2">
      <c r="A35" s="96" t="s">
        <v>398</v>
      </c>
      <c r="B35" s="110" t="s">
        <v>396</v>
      </c>
      <c r="C35" s="96" t="s">
        <v>124</v>
      </c>
      <c r="D35" s="96" t="s">
        <v>125</v>
      </c>
      <c r="E35" s="184">
        <v>36807687</v>
      </c>
      <c r="F35" s="184">
        <v>36807687</v>
      </c>
      <c r="G35" s="184">
        <v>18403845</v>
      </c>
      <c r="H35" s="184">
        <v>0</v>
      </c>
      <c r="I35" s="184">
        <v>8759069.0999999996</v>
      </c>
      <c r="J35" s="184">
        <v>0</v>
      </c>
      <c r="K35" s="184">
        <v>9644775.9000000004</v>
      </c>
      <c r="L35" s="184">
        <v>9538110.9000000004</v>
      </c>
      <c r="M35" s="184">
        <v>18403842</v>
      </c>
      <c r="N35" s="184">
        <v>0</v>
      </c>
      <c r="O35" s="93">
        <f t="shared" si="0"/>
        <v>0.26203156693872126</v>
      </c>
      <c r="P35" s="94">
        <f t="shared" si="1"/>
        <v>36807687</v>
      </c>
      <c r="Q35" s="94">
        <f t="shared" si="2"/>
        <v>9644775.9000000004</v>
      </c>
      <c r="R35" s="93">
        <f t="shared" si="3"/>
        <v>0.26203156693872126</v>
      </c>
    </row>
    <row r="36" spans="1:18" s="96" customFormat="1" x14ac:dyDescent="0.2">
      <c r="A36" s="96" t="s">
        <v>398</v>
      </c>
      <c r="B36" s="110" t="s">
        <v>396</v>
      </c>
      <c r="C36" s="96" t="s">
        <v>126</v>
      </c>
      <c r="D36" s="96" t="s">
        <v>127</v>
      </c>
      <c r="E36" s="184">
        <v>68250</v>
      </c>
      <c r="F36" s="184">
        <v>68250</v>
      </c>
      <c r="G36" s="184">
        <v>34124</v>
      </c>
      <c r="H36" s="184">
        <v>0</v>
      </c>
      <c r="I36" s="184">
        <v>0</v>
      </c>
      <c r="J36" s="184">
        <v>0</v>
      </c>
      <c r="K36" s="184">
        <v>0</v>
      </c>
      <c r="L36" s="184">
        <v>0</v>
      </c>
      <c r="M36" s="184">
        <v>68250</v>
      </c>
      <c r="N36" s="184">
        <v>34124</v>
      </c>
      <c r="O36" s="93">
        <f t="shared" si="0"/>
        <v>0</v>
      </c>
      <c r="P36" s="94">
        <f t="shared" si="1"/>
        <v>68250</v>
      </c>
      <c r="Q36" s="94">
        <f t="shared" si="2"/>
        <v>0</v>
      </c>
      <c r="R36" s="93">
        <f t="shared" si="3"/>
        <v>0</v>
      </c>
    </row>
    <row r="37" spans="1:18" s="96" customFormat="1" x14ac:dyDescent="0.2">
      <c r="A37" s="96" t="s">
        <v>398</v>
      </c>
      <c r="B37" s="110" t="s">
        <v>396</v>
      </c>
      <c r="C37" s="96" t="s">
        <v>128</v>
      </c>
      <c r="D37" s="96" t="s">
        <v>129</v>
      </c>
      <c r="E37" s="184">
        <v>87953250</v>
      </c>
      <c r="F37" s="184">
        <v>87953250</v>
      </c>
      <c r="G37" s="184">
        <v>53976624</v>
      </c>
      <c r="H37" s="184">
        <v>0</v>
      </c>
      <c r="I37" s="184">
        <v>18696222.100000001</v>
      </c>
      <c r="J37" s="184">
        <v>0</v>
      </c>
      <c r="K37" s="184">
        <v>30292089.899999999</v>
      </c>
      <c r="L37" s="184">
        <v>27797161.66</v>
      </c>
      <c r="M37" s="184">
        <v>38964938</v>
      </c>
      <c r="N37" s="184">
        <v>4988312</v>
      </c>
      <c r="O37" s="93">
        <f t="shared" si="0"/>
        <v>0.3444112628015451</v>
      </c>
      <c r="P37" s="94">
        <f t="shared" si="1"/>
        <v>87953250</v>
      </c>
      <c r="Q37" s="94">
        <f t="shared" si="2"/>
        <v>30292089.899999999</v>
      </c>
      <c r="R37" s="93">
        <f t="shared" si="3"/>
        <v>0.3444112628015451</v>
      </c>
    </row>
    <row r="38" spans="1:18" s="96" customFormat="1" x14ac:dyDescent="0.2">
      <c r="A38" s="96" t="s">
        <v>398</v>
      </c>
      <c r="B38" s="110" t="s">
        <v>396</v>
      </c>
      <c r="C38" s="96" t="s">
        <v>130</v>
      </c>
      <c r="D38" s="96" t="s">
        <v>131</v>
      </c>
      <c r="E38" s="184">
        <v>16800013</v>
      </c>
      <c r="F38" s="184">
        <v>16800013</v>
      </c>
      <c r="G38" s="184">
        <v>8400008</v>
      </c>
      <c r="H38" s="184">
        <v>0</v>
      </c>
      <c r="I38" s="184">
        <v>304310</v>
      </c>
      <c r="J38" s="184">
        <v>0</v>
      </c>
      <c r="K38" s="184">
        <v>3894995.35</v>
      </c>
      <c r="L38" s="184">
        <v>3894995.35</v>
      </c>
      <c r="M38" s="184">
        <v>12600707.65</v>
      </c>
      <c r="N38" s="184">
        <v>4200702.6500000004</v>
      </c>
      <c r="O38" s="93">
        <f t="shared" si="0"/>
        <v>0.23184478190582353</v>
      </c>
      <c r="P38" s="94">
        <f t="shared" si="1"/>
        <v>16800013</v>
      </c>
      <c r="Q38" s="94">
        <f t="shared" si="2"/>
        <v>3894995.35</v>
      </c>
      <c r="R38" s="93">
        <f t="shared" si="3"/>
        <v>0.23184478190582353</v>
      </c>
    </row>
    <row r="39" spans="1:18" s="96" customFormat="1" x14ac:dyDescent="0.2">
      <c r="A39" s="96" t="s">
        <v>398</v>
      </c>
      <c r="B39" s="110" t="s">
        <v>396</v>
      </c>
      <c r="C39" s="96" t="s">
        <v>132</v>
      </c>
      <c r="D39" s="96" t="s">
        <v>133</v>
      </c>
      <c r="E39" s="184">
        <v>93742800</v>
      </c>
      <c r="F39" s="184">
        <v>93742800</v>
      </c>
      <c r="G39" s="184">
        <v>68143400</v>
      </c>
      <c r="H39" s="184">
        <v>29630908</v>
      </c>
      <c r="I39" s="184">
        <v>9750000</v>
      </c>
      <c r="J39" s="184">
        <v>0</v>
      </c>
      <c r="K39" s="184">
        <v>0</v>
      </c>
      <c r="L39" s="184">
        <v>0</v>
      </c>
      <c r="M39" s="184">
        <v>54361892</v>
      </c>
      <c r="N39" s="184">
        <v>28762492</v>
      </c>
      <c r="O39" s="93">
        <f t="shared" si="0"/>
        <v>0</v>
      </c>
      <c r="P39" s="94">
        <f t="shared" si="1"/>
        <v>93742800</v>
      </c>
      <c r="Q39" s="94">
        <f t="shared" si="2"/>
        <v>0</v>
      </c>
      <c r="R39" s="93">
        <f t="shared" si="3"/>
        <v>0</v>
      </c>
    </row>
    <row r="40" spans="1:18" s="96" customFormat="1" x14ac:dyDescent="0.2">
      <c r="A40" s="96" t="s">
        <v>398</v>
      </c>
      <c r="B40" s="110" t="s">
        <v>396</v>
      </c>
      <c r="C40" s="96" t="s">
        <v>134</v>
      </c>
      <c r="D40" s="96" t="s">
        <v>135</v>
      </c>
      <c r="E40" s="184">
        <v>63918000</v>
      </c>
      <c r="F40" s="184">
        <v>63918000</v>
      </c>
      <c r="G40" s="184">
        <v>58231000</v>
      </c>
      <c r="H40" s="184">
        <v>29140200</v>
      </c>
      <c r="I40" s="184">
        <v>9600000</v>
      </c>
      <c r="J40" s="184">
        <v>0</v>
      </c>
      <c r="K40" s="184">
        <v>0</v>
      </c>
      <c r="L40" s="184">
        <v>0</v>
      </c>
      <c r="M40" s="184">
        <v>25177800</v>
      </c>
      <c r="N40" s="184">
        <v>19490800</v>
      </c>
      <c r="O40" s="93">
        <f t="shared" si="0"/>
        <v>0</v>
      </c>
      <c r="P40" s="94">
        <f t="shared" si="1"/>
        <v>63918000</v>
      </c>
      <c r="Q40" s="94">
        <f t="shared" si="2"/>
        <v>0</v>
      </c>
      <c r="R40" s="93">
        <f t="shared" si="3"/>
        <v>0</v>
      </c>
    </row>
    <row r="41" spans="1:18" s="96" customFormat="1" x14ac:dyDescent="0.2">
      <c r="A41" s="96" t="s">
        <v>398</v>
      </c>
      <c r="B41" s="110" t="s">
        <v>396</v>
      </c>
      <c r="C41" s="96" t="s">
        <v>138</v>
      </c>
      <c r="D41" s="96" t="s">
        <v>139</v>
      </c>
      <c r="E41" s="184">
        <v>26824800</v>
      </c>
      <c r="F41" s="184">
        <v>26824800</v>
      </c>
      <c r="G41" s="184">
        <v>8412400</v>
      </c>
      <c r="H41" s="184">
        <v>490708</v>
      </c>
      <c r="I41" s="184">
        <v>100000</v>
      </c>
      <c r="J41" s="184">
        <v>0</v>
      </c>
      <c r="K41" s="184">
        <v>0</v>
      </c>
      <c r="L41" s="184">
        <v>0</v>
      </c>
      <c r="M41" s="184">
        <v>26234092</v>
      </c>
      <c r="N41" s="184">
        <v>7821692</v>
      </c>
      <c r="O41" s="93">
        <f t="shared" si="0"/>
        <v>0</v>
      </c>
      <c r="P41" s="94">
        <f t="shared" si="1"/>
        <v>26824800</v>
      </c>
      <c r="Q41" s="94">
        <f t="shared" si="2"/>
        <v>0</v>
      </c>
      <c r="R41" s="93">
        <f t="shared" si="3"/>
        <v>0</v>
      </c>
    </row>
    <row r="42" spans="1:18" s="96" customFormat="1" x14ac:dyDescent="0.2">
      <c r="A42" s="96" t="s">
        <v>398</v>
      </c>
      <c r="B42" s="110" t="s">
        <v>396</v>
      </c>
      <c r="C42" s="96" t="s">
        <v>382</v>
      </c>
      <c r="D42" s="96" t="s">
        <v>383</v>
      </c>
      <c r="E42" s="184">
        <v>1000000</v>
      </c>
      <c r="F42" s="184">
        <v>1000000</v>
      </c>
      <c r="G42" s="184">
        <v>500000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1000000</v>
      </c>
      <c r="N42" s="184">
        <v>500000</v>
      </c>
      <c r="O42" s="93">
        <f t="shared" si="0"/>
        <v>0</v>
      </c>
      <c r="P42" s="94">
        <f t="shared" si="1"/>
        <v>1000000</v>
      </c>
      <c r="Q42" s="94">
        <f t="shared" si="2"/>
        <v>0</v>
      </c>
      <c r="R42" s="93">
        <f t="shared" si="3"/>
        <v>0</v>
      </c>
    </row>
    <row r="43" spans="1:18" s="96" customFormat="1" x14ac:dyDescent="0.2">
      <c r="A43" s="96" t="s">
        <v>398</v>
      </c>
      <c r="B43" s="110" t="s">
        <v>396</v>
      </c>
      <c r="C43" s="96" t="s">
        <v>144</v>
      </c>
      <c r="D43" s="96" t="s">
        <v>145</v>
      </c>
      <c r="E43" s="184">
        <v>2000000</v>
      </c>
      <c r="F43" s="184">
        <v>2000000</v>
      </c>
      <c r="G43" s="184">
        <v>1000000</v>
      </c>
      <c r="H43" s="184">
        <v>0</v>
      </c>
      <c r="I43" s="184">
        <v>50000</v>
      </c>
      <c r="J43" s="184">
        <v>0</v>
      </c>
      <c r="K43" s="184">
        <v>0</v>
      </c>
      <c r="L43" s="184">
        <v>0</v>
      </c>
      <c r="M43" s="184">
        <v>1950000</v>
      </c>
      <c r="N43" s="184">
        <v>950000</v>
      </c>
      <c r="O43" s="93">
        <v>0</v>
      </c>
      <c r="P43" s="94">
        <f t="shared" si="1"/>
        <v>2000000</v>
      </c>
      <c r="Q43" s="94">
        <f t="shared" si="2"/>
        <v>0</v>
      </c>
      <c r="R43" s="93">
        <v>0</v>
      </c>
    </row>
    <row r="44" spans="1:18" s="96" customFormat="1" x14ac:dyDescent="0.2">
      <c r="A44" s="96" t="s">
        <v>398</v>
      </c>
      <c r="B44" s="110" t="s">
        <v>396</v>
      </c>
      <c r="C44" s="96" t="s">
        <v>146</v>
      </c>
      <c r="D44" s="96" t="s">
        <v>147</v>
      </c>
      <c r="E44" s="184">
        <v>1902404407</v>
      </c>
      <c r="F44" s="184">
        <v>1782404407</v>
      </c>
      <c r="G44" s="184">
        <v>1100424813</v>
      </c>
      <c r="H44" s="184">
        <v>41815060</v>
      </c>
      <c r="I44" s="184">
        <v>359168844.25999999</v>
      </c>
      <c r="J44" s="184">
        <v>3163900</v>
      </c>
      <c r="K44" s="184">
        <v>253925321.03999999</v>
      </c>
      <c r="L44" s="184">
        <v>253925321.03999999</v>
      </c>
      <c r="M44" s="184">
        <v>1124331281.7</v>
      </c>
      <c r="N44" s="184">
        <v>442351687.69999999</v>
      </c>
      <c r="O44" s="93">
        <f t="shared" si="0"/>
        <v>0.1424622381109272</v>
      </c>
      <c r="P44" s="94">
        <f t="shared" si="1"/>
        <v>1782404407</v>
      </c>
      <c r="Q44" s="94">
        <f t="shared" si="2"/>
        <v>253925321.03999999</v>
      </c>
      <c r="R44" s="93">
        <f t="shared" si="3"/>
        <v>0.1424622381109272</v>
      </c>
    </row>
    <row r="45" spans="1:18" s="96" customFormat="1" x14ac:dyDescent="0.2">
      <c r="A45" s="96" t="s">
        <v>398</v>
      </c>
      <c r="B45" s="110" t="s">
        <v>396</v>
      </c>
      <c r="C45" s="96" t="s">
        <v>150</v>
      </c>
      <c r="D45" s="96" t="s">
        <v>384</v>
      </c>
      <c r="E45" s="184">
        <v>40000000</v>
      </c>
      <c r="F45" s="184">
        <v>40000000</v>
      </c>
      <c r="G45" s="184">
        <v>10000000</v>
      </c>
      <c r="H45" s="184">
        <v>0</v>
      </c>
      <c r="I45" s="184">
        <v>0</v>
      </c>
      <c r="J45" s="184">
        <v>0</v>
      </c>
      <c r="K45" s="184">
        <v>0</v>
      </c>
      <c r="L45" s="184">
        <v>0</v>
      </c>
      <c r="M45" s="184">
        <v>40000000</v>
      </c>
      <c r="N45" s="184">
        <v>10000000</v>
      </c>
      <c r="O45" s="93">
        <f t="shared" si="0"/>
        <v>0</v>
      </c>
      <c r="P45" s="94">
        <f t="shared" si="1"/>
        <v>40000000</v>
      </c>
      <c r="Q45" s="94">
        <f t="shared" si="2"/>
        <v>0</v>
      </c>
      <c r="R45" s="93">
        <f t="shared" si="3"/>
        <v>0</v>
      </c>
    </row>
    <row r="46" spans="1:18" s="96" customFormat="1" x14ac:dyDescent="0.2">
      <c r="A46" s="96" t="s">
        <v>398</v>
      </c>
      <c r="B46" s="110" t="s">
        <v>396</v>
      </c>
      <c r="C46" s="96" t="s">
        <v>151</v>
      </c>
      <c r="D46" s="96" t="s">
        <v>152</v>
      </c>
      <c r="E46" s="184">
        <v>146000000</v>
      </c>
      <c r="F46" s="184">
        <v>146000000</v>
      </c>
      <c r="G46" s="184">
        <v>66500000</v>
      </c>
      <c r="H46" s="184">
        <v>0</v>
      </c>
      <c r="I46" s="184">
        <v>9395750</v>
      </c>
      <c r="J46" s="184">
        <v>0</v>
      </c>
      <c r="K46" s="184">
        <v>21837250</v>
      </c>
      <c r="L46" s="184">
        <v>21837250</v>
      </c>
      <c r="M46" s="184">
        <v>114767000</v>
      </c>
      <c r="N46" s="184">
        <v>35267000</v>
      </c>
      <c r="O46" s="93">
        <f t="shared" si="0"/>
        <v>0.14957020547945205</v>
      </c>
      <c r="P46" s="94">
        <f t="shared" si="1"/>
        <v>146000000</v>
      </c>
      <c r="Q46" s="94">
        <f t="shared" si="2"/>
        <v>21837250</v>
      </c>
      <c r="R46" s="93">
        <f t="shared" si="3"/>
        <v>0.14957020547945205</v>
      </c>
    </row>
    <row r="47" spans="1:18" s="96" customFormat="1" x14ac:dyDescent="0.2">
      <c r="A47" s="96" t="s">
        <v>398</v>
      </c>
      <c r="B47" s="110" t="s">
        <v>396</v>
      </c>
      <c r="C47" s="96" t="s">
        <v>153</v>
      </c>
      <c r="D47" s="96" t="s">
        <v>385</v>
      </c>
      <c r="E47" s="184">
        <v>161475000</v>
      </c>
      <c r="F47" s="184">
        <v>161475000</v>
      </c>
      <c r="G47" s="184">
        <v>91840167</v>
      </c>
      <c r="H47" s="184">
        <v>0</v>
      </c>
      <c r="I47" s="184">
        <v>58679143.479999997</v>
      </c>
      <c r="J47" s="184">
        <v>0</v>
      </c>
      <c r="K47" s="184">
        <v>8508900</v>
      </c>
      <c r="L47" s="184">
        <v>8508900</v>
      </c>
      <c r="M47" s="184">
        <v>94286956.519999996</v>
      </c>
      <c r="N47" s="184">
        <v>24652123.52</v>
      </c>
      <c r="O47" s="93">
        <f t="shared" si="0"/>
        <v>5.2694844403158386E-2</v>
      </c>
      <c r="P47" s="94">
        <f t="shared" si="1"/>
        <v>161475000</v>
      </c>
      <c r="Q47" s="94">
        <f t="shared" si="2"/>
        <v>8508900</v>
      </c>
      <c r="R47" s="93">
        <f t="shared" si="3"/>
        <v>5.2694844403158386E-2</v>
      </c>
    </row>
    <row r="48" spans="1:18" s="96" customFormat="1" x14ac:dyDescent="0.2">
      <c r="A48" s="96" t="s">
        <v>398</v>
      </c>
      <c r="B48" s="110" t="s">
        <v>396</v>
      </c>
      <c r="C48" s="96" t="s">
        <v>154</v>
      </c>
      <c r="D48" s="96" t="s">
        <v>155</v>
      </c>
      <c r="E48" s="184">
        <v>785787896</v>
      </c>
      <c r="F48" s="184">
        <v>785787896</v>
      </c>
      <c r="G48" s="184">
        <v>414719267</v>
      </c>
      <c r="H48" s="184">
        <v>0</v>
      </c>
      <c r="I48" s="184">
        <v>212530827.99000001</v>
      </c>
      <c r="J48" s="184">
        <v>3163900</v>
      </c>
      <c r="K48" s="184">
        <v>121649974.59999999</v>
      </c>
      <c r="L48" s="184">
        <v>121649974.59999999</v>
      </c>
      <c r="M48" s="184">
        <v>448443193.41000003</v>
      </c>
      <c r="N48" s="184">
        <v>77374564.409999996</v>
      </c>
      <c r="O48" s="93">
        <f t="shared" si="0"/>
        <v>0.15481273664210271</v>
      </c>
      <c r="P48" s="94">
        <f t="shared" si="1"/>
        <v>785787896</v>
      </c>
      <c r="Q48" s="94">
        <f t="shared" si="2"/>
        <v>121649974.59999999</v>
      </c>
      <c r="R48" s="93">
        <f t="shared" si="3"/>
        <v>0.15481273664210271</v>
      </c>
    </row>
    <row r="49" spans="1:18" s="96" customFormat="1" x14ac:dyDescent="0.2">
      <c r="A49" s="96" t="s">
        <v>398</v>
      </c>
      <c r="B49" s="110" t="s">
        <v>396</v>
      </c>
      <c r="C49" s="96" t="s">
        <v>156</v>
      </c>
      <c r="D49" s="96" t="s">
        <v>157</v>
      </c>
      <c r="E49" s="184">
        <v>769141511</v>
      </c>
      <c r="F49" s="184">
        <v>649141511</v>
      </c>
      <c r="G49" s="184">
        <v>517365379</v>
      </c>
      <c r="H49" s="184">
        <v>41815060</v>
      </c>
      <c r="I49" s="184">
        <v>78563122.790000007</v>
      </c>
      <c r="J49" s="184">
        <v>0</v>
      </c>
      <c r="K49" s="184">
        <v>101929196.44</v>
      </c>
      <c r="L49" s="184">
        <v>101929196.44</v>
      </c>
      <c r="M49" s="184">
        <v>426834131.76999998</v>
      </c>
      <c r="N49" s="184">
        <v>295057999.76999998</v>
      </c>
      <c r="O49" s="93">
        <f t="shared" si="0"/>
        <v>0.1570215349238388</v>
      </c>
      <c r="P49" s="94">
        <f t="shared" si="1"/>
        <v>649141511</v>
      </c>
      <c r="Q49" s="94">
        <f t="shared" si="2"/>
        <v>101929196.44</v>
      </c>
      <c r="R49" s="93">
        <f t="shared" si="3"/>
        <v>0.1570215349238388</v>
      </c>
    </row>
    <row r="50" spans="1:18" s="96" customFormat="1" x14ac:dyDescent="0.2">
      <c r="A50" s="96" t="s">
        <v>398</v>
      </c>
      <c r="B50" s="110" t="s">
        <v>396</v>
      </c>
      <c r="C50" s="96" t="s">
        <v>158</v>
      </c>
      <c r="D50" s="96" t="s">
        <v>159</v>
      </c>
      <c r="E50" s="184">
        <v>130820840</v>
      </c>
      <c r="F50" s="184">
        <v>130820840</v>
      </c>
      <c r="G50" s="184">
        <v>75340799</v>
      </c>
      <c r="H50" s="184">
        <v>0</v>
      </c>
      <c r="I50" s="184">
        <v>28409294.5</v>
      </c>
      <c r="J50" s="184">
        <v>0</v>
      </c>
      <c r="K50" s="184">
        <v>4128931.12</v>
      </c>
      <c r="L50" s="184">
        <v>4120931.12</v>
      </c>
      <c r="M50" s="184">
        <v>98282614.379999995</v>
      </c>
      <c r="N50" s="184">
        <v>42802573.380000003</v>
      </c>
      <c r="O50" s="93">
        <f t="shared" si="0"/>
        <v>3.1561723040457471E-2</v>
      </c>
      <c r="P50" s="94">
        <f t="shared" si="1"/>
        <v>130820840</v>
      </c>
      <c r="Q50" s="94">
        <f t="shared" si="2"/>
        <v>4128931.12</v>
      </c>
      <c r="R50" s="93">
        <f t="shared" si="3"/>
        <v>3.1561723040457471E-2</v>
      </c>
    </row>
    <row r="51" spans="1:18" s="96" customFormat="1" ht="14.25" customHeight="1" x14ac:dyDescent="0.2">
      <c r="A51" s="96" t="s">
        <v>398</v>
      </c>
      <c r="B51" s="110" t="s">
        <v>396</v>
      </c>
      <c r="C51" s="96" t="s">
        <v>160</v>
      </c>
      <c r="D51" s="96" t="s">
        <v>161</v>
      </c>
      <c r="E51" s="184">
        <v>21864490</v>
      </c>
      <c r="F51" s="184">
        <v>21864490</v>
      </c>
      <c r="G51" s="184">
        <v>20862623</v>
      </c>
      <c r="H51" s="184">
        <v>0</v>
      </c>
      <c r="I51" s="184">
        <v>16360573.98</v>
      </c>
      <c r="J51" s="184">
        <v>0</v>
      </c>
      <c r="K51" s="184">
        <v>27478.02</v>
      </c>
      <c r="L51" s="184">
        <v>27478.02</v>
      </c>
      <c r="M51" s="184">
        <v>5476438</v>
      </c>
      <c r="N51" s="184">
        <v>4474571</v>
      </c>
      <c r="O51" s="93">
        <f t="shared" si="0"/>
        <v>1.2567418677499453E-3</v>
      </c>
      <c r="P51" s="94">
        <f t="shared" si="1"/>
        <v>21864490</v>
      </c>
      <c r="Q51" s="94">
        <f t="shared" si="2"/>
        <v>27478.02</v>
      </c>
      <c r="R51" s="93">
        <f t="shared" si="3"/>
        <v>1.2567418677499453E-3</v>
      </c>
    </row>
    <row r="52" spans="1:18" s="96" customFormat="1" ht="14.25" customHeight="1" x14ac:dyDescent="0.2">
      <c r="A52" s="96" t="s">
        <v>398</v>
      </c>
      <c r="B52" s="110" t="s">
        <v>396</v>
      </c>
      <c r="C52" s="96" t="s">
        <v>162</v>
      </c>
      <c r="D52" s="96" t="s">
        <v>163</v>
      </c>
      <c r="E52" s="184">
        <v>54108350</v>
      </c>
      <c r="F52" s="184">
        <v>54108350</v>
      </c>
      <c r="G52" s="184">
        <v>27054176</v>
      </c>
      <c r="H52" s="184">
        <v>0</v>
      </c>
      <c r="I52" s="184">
        <v>6787287.4000000004</v>
      </c>
      <c r="J52" s="184">
        <v>0</v>
      </c>
      <c r="K52" s="184">
        <v>1482713</v>
      </c>
      <c r="L52" s="184">
        <v>1474713</v>
      </c>
      <c r="M52" s="184">
        <v>45838349.600000001</v>
      </c>
      <c r="N52" s="184">
        <v>18784175.600000001</v>
      </c>
      <c r="O52" s="93">
        <f t="shared" si="0"/>
        <v>2.7402665207865329E-2</v>
      </c>
      <c r="P52" s="94">
        <f t="shared" si="1"/>
        <v>54108350</v>
      </c>
      <c r="Q52" s="94">
        <f t="shared" si="2"/>
        <v>1482713</v>
      </c>
      <c r="R52" s="93">
        <f t="shared" si="3"/>
        <v>2.7402665207865329E-2</v>
      </c>
    </row>
    <row r="53" spans="1:18" s="103" customFormat="1" x14ac:dyDescent="0.2">
      <c r="A53" s="96" t="s">
        <v>398</v>
      </c>
      <c r="B53" s="110" t="s">
        <v>396</v>
      </c>
      <c r="C53" s="96" t="s">
        <v>164</v>
      </c>
      <c r="D53" s="96" t="s">
        <v>165</v>
      </c>
      <c r="E53" s="184">
        <v>35700000</v>
      </c>
      <c r="F53" s="184">
        <v>35700000</v>
      </c>
      <c r="G53" s="184">
        <v>17850000</v>
      </c>
      <c r="H53" s="184">
        <v>0</v>
      </c>
      <c r="I53" s="184">
        <v>3501086.68</v>
      </c>
      <c r="J53" s="184">
        <v>0</v>
      </c>
      <c r="K53" s="184">
        <v>1498913.32</v>
      </c>
      <c r="L53" s="184">
        <v>1498913.32</v>
      </c>
      <c r="M53" s="184">
        <v>30700000</v>
      </c>
      <c r="N53" s="184">
        <v>12850000</v>
      </c>
      <c r="O53" s="93">
        <f t="shared" si="0"/>
        <v>4.1986367507002804E-2</v>
      </c>
      <c r="P53" s="94">
        <f t="shared" si="1"/>
        <v>35700000</v>
      </c>
      <c r="Q53" s="94">
        <f t="shared" si="2"/>
        <v>1498913.32</v>
      </c>
      <c r="R53" s="93">
        <f t="shared" si="3"/>
        <v>4.1986367507002804E-2</v>
      </c>
    </row>
    <row r="54" spans="1:18" s="103" customFormat="1" x14ac:dyDescent="0.2">
      <c r="A54" s="96" t="s">
        <v>398</v>
      </c>
      <c r="B54" s="110" t="s">
        <v>396</v>
      </c>
      <c r="C54" s="96" t="s">
        <v>166</v>
      </c>
      <c r="D54" s="96" t="s">
        <v>167</v>
      </c>
      <c r="E54" s="184">
        <v>19148000</v>
      </c>
      <c r="F54" s="184">
        <v>19148000</v>
      </c>
      <c r="G54" s="184">
        <v>9574000</v>
      </c>
      <c r="H54" s="184">
        <v>0</v>
      </c>
      <c r="I54" s="184">
        <v>1760346.44</v>
      </c>
      <c r="J54" s="184">
        <v>0</v>
      </c>
      <c r="K54" s="184">
        <v>1119826.78</v>
      </c>
      <c r="L54" s="184">
        <v>1119826.78</v>
      </c>
      <c r="M54" s="184">
        <v>16267826.779999999</v>
      </c>
      <c r="N54" s="184">
        <v>6693826.7800000003</v>
      </c>
      <c r="O54" s="93">
        <f t="shared" si="0"/>
        <v>5.8482702109880928E-2</v>
      </c>
      <c r="P54" s="94">
        <f t="shared" si="1"/>
        <v>19148000</v>
      </c>
      <c r="Q54" s="94">
        <f t="shared" si="2"/>
        <v>1119826.78</v>
      </c>
      <c r="R54" s="93">
        <f t="shared" si="3"/>
        <v>5.8482702109880928E-2</v>
      </c>
    </row>
    <row r="55" spans="1:18" s="103" customFormat="1" x14ac:dyDescent="0.2">
      <c r="A55" s="96" t="s">
        <v>398</v>
      </c>
      <c r="B55" s="110" t="s">
        <v>396</v>
      </c>
      <c r="C55" s="96" t="s">
        <v>168</v>
      </c>
      <c r="D55" s="96" t="s">
        <v>169</v>
      </c>
      <c r="E55" s="184">
        <v>92500000</v>
      </c>
      <c r="F55" s="184">
        <v>92500000</v>
      </c>
      <c r="G55" s="184">
        <v>46250000</v>
      </c>
      <c r="H55" s="184">
        <v>0</v>
      </c>
      <c r="I55" s="184">
        <v>964739</v>
      </c>
      <c r="J55" s="184">
        <v>0</v>
      </c>
      <c r="K55" s="184">
        <v>0</v>
      </c>
      <c r="L55" s="184">
        <v>0</v>
      </c>
      <c r="M55" s="184">
        <v>91535261</v>
      </c>
      <c r="N55" s="184">
        <v>45285261</v>
      </c>
      <c r="O55" s="93">
        <f t="shared" si="0"/>
        <v>0</v>
      </c>
      <c r="P55" s="94">
        <f t="shared" si="1"/>
        <v>92500000</v>
      </c>
      <c r="Q55" s="94">
        <f t="shared" si="2"/>
        <v>0</v>
      </c>
      <c r="R55" s="93">
        <f t="shared" si="3"/>
        <v>0</v>
      </c>
    </row>
    <row r="56" spans="1:18" s="103" customFormat="1" x14ac:dyDescent="0.2">
      <c r="A56" s="96" t="s">
        <v>398</v>
      </c>
      <c r="B56" s="110" t="s">
        <v>396</v>
      </c>
      <c r="C56" s="96" t="s">
        <v>170</v>
      </c>
      <c r="D56" s="96" t="s">
        <v>171</v>
      </c>
      <c r="E56" s="184">
        <v>92500000</v>
      </c>
      <c r="F56" s="184">
        <v>92500000</v>
      </c>
      <c r="G56" s="184">
        <v>46250000</v>
      </c>
      <c r="H56" s="184">
        <v>0</v>
      </c>
      <c r="I56" s="184">
        <v>964739</v>
      </c>
      <c r="J56" s="184">
        <v>0</v>
      </c>
      <c r="K56" s="184">
        <v>0</v>
      </c>
      <c r="L56" s="184">
        <v>0</v>
      </c>
      <c r="M56" s="184">
        <v>91535261</v>
      </c>
      <c r="N56" s="184">
        <v>45285261</v>
      </c>
      <c r="O56" s="93">
        <f t="shared" si="0"/>
        <v>0</v>
      </c>
      <c r="P56" s="94">
        <f t="shared" si="1"/>
        <v>92500000</v>
      </c>
      <c r="Q56" s="94">
        <f t="shared" si="2"/>
        <v>0</v>
      </c>
      <c r="R56" s="93">
        <f t="shared" si="3"/>
        <v>0</v>
      </c>
    </row>
    <row r="57" spans="1:18" s="103" customFormat="1" x14ac:dyDescent="0.2">
      <c r="A57" s="96" t="s">
        <v>398</v>
      </c>
      <c r="B57" s="110" t="s">
        <v>396</v>
      </c>
      <c r="C57" s="96" t="s">
        <v>172</v>
      </c>
      <c r="D57" s="96" t="s">
        <v>173</v>
      </c>
      <c r="E57" s="184">
        <v>38010000</v>
      </c>
      <c r="F57" s="184">
        <v>38010000</v>
      </c>
      <c r="G57" s="184">
        <v>19005000</v>
      </c>
      <c r="H57" s="184">
        <v>0</v>
      </c>
      <c r="I57" s="184">
        <v>1618165</v>
      </c>
      <c r="J57" s="184">
        <v>0</v>
      </c>
      <c r="K57" s="184">
        <v>30835</v>
      </c>
      <c r="L57" s="184">
        <v>30835</v>
      </c>
      <c r="M57" s="184">
        <v>36361000</v>
      </c>
      <c r="N57" s="184">
        <v>17356000</v>
      </c>
      <c r="O57" s="93">
        <f t="shared" si="0"/>
        <v>8.1123388581952121E-4</v>
      </c>
      <c r="P57" s="94">
        <f t="shared" si="1"/>
        <v>38010000</v>
      </c>
      <c r="Q57" s="94">
        <f t="shared" si="2"/>
        <v>30835</v>
      </c>
      <c r="R57" s="93">
        <f t="shared" si="3"/>
        <v>8.1123388581952121E-4</v>
      </c>
    </row>
    <row r="58" spans="1:18" s="103" customFormat="1" x14ac:dyDescent="0.2">
      <c r="A58" s="96" t="s">
        <v>398</v>
      </c>
      <c r="B58" s="110" t="s">
        <v>396</v>
      </c>
      <c r="C58" s="96" t="s">
        <v>174</v>
      </c>
      <c r="D58" s="96" t="s">
        <v>175</v>
      </c>
      <c r="E58" s="184">
        <v>27922000</v>
      </c>
      <c r="F58" s="184">
        <v>27922000</v>
      </c>
      <c r="G58" s="184">
        <v>13961000</v>
      </c>
      <c r="H58" s="184">
        <v>0</v>
      </c>
      <c r="I58" s="184">
        <v>1127000</v>
      </c>
      <c r="J58" s="184">
        <v>0</v>
      </c>
      <c r="K58" s="184">
        <v>0</v>
      </c>
      <c r="L58" s="184">
        <v>0</v>
      </c>
      <c r="M58" s="184">
        <v>26795000</v>
      </c>
      <c r="N58" s="184">
        <v>12834000</v>
      </c>
      <c r="O58" s="93">
        <f t="shared" si="0"/>
        <v>0</v>
      </c>
      <c r="P58" s="94">
        <f t="shared" si="1"/>
        <v>27922000</v>
      </c>
      <c r="Q58" s="94">
        <f t="shared" si="2"/>
        <v>0</v>
      </c>
      <c r="R58" s="93">
        <f t="shared" si="3"/>
        <v>0</v>
      </c>
    </row>
    <row r="59" spans="1:18" s="103" customFormat="1" x14ac:dyDescent="0.2">
      <c r="A59" s="96" t="s">
        <v>398</v>
      </c>
      <c r="B59" s="110" t="s">
        <v>396</v>
      </c>
      <c r="C59" s="96" t="s">
        <v>176</v>
      </c>
      <c r="D59" s="96" t="s">
        <v>177</v>
      </c>
      <c r="E59" s="184">
        <v>8000000</v>
      </c>
      <c r="F59" s="184">
        <v>8000000</v>
      </c>
      <c r="G59" s="184">
        <v>4000000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8000000</v>
      </c>
      <c r="N59" s="184">
        <v>4000000</v>
      </c>
      <c r="O59" s="93">
        <f t="shared" si="0"/>
        <v>0</v>
      </c>
      <c r="P59" s="94">
        <f t="shared" si="1"/>
        <v>8000000</v>
      </c>
      <c r="Q59" s="94">
        <f t="shared" si="2"/>
        <v>0</v>
      </c>
      <c r="R59" s="93">
        <f t="shared" si="3"/>
        <v>0</v>
      </c>
    </row>
    <row r="60" spans="1:18" s="103" customFormat="1" x14ac:dyDescent="0.2">
      <c r="A60" s="96" t="s">
        <v>398</v>
      </c>
      <c r="B60" s="110" t="s">
        <v>396</v>
      </c>
      <c r="C60" s="96" t="s">
        <v>178</v>
      </c>
      <c r="D60" s="96" t="s">
        <v>179</v>
      </c>
      <c r="E60" s="184">
        <v>2088000</v>
      </c>
      <c r="F60" s="184">
        <v>2088000</v>
      </c>
      <c r="G60" s="184">
        <v>1044000</v>
      </c>
      <c r="H60" s="184">
        <v>0</v>
      </c>
      <c r="I60" s="184">
        <v>491165</v>
      </c>
      <c r="J60" s="184">
        <v>0</v>
      </c>
      <c r="K60" s="184">
        <v>30835</v>
      </c>
      <c r="L60" s="184">
        <v>30835</v>
      </c>
      <c r="M60" s="184">
        <v>1566000</v>
      </c>
      <c r="N60" s="184">
        <v>522000</v>
      </c>
      <c r="O60" s="93">
        <f t="shared" si="0"/>
        <v>1.476772030651341E-2</v>
      </c>
      <c r="P60" s="94">
        <f t="shared" si="1"/>
        <v>2088000</v>
      </c>
      <c r="Q60" s="94">
        <f t="shared" si="2"/>
        <v>30835</v>
      </c>
      <c r="R60" s="93">
        <f t="shared" si="3"/>
        <v>1.476772030651341E-2</v>
      </c>
    </row>
    <row r="61" spans="1:18" s="103" customFormat="1" x14ac:dyDescent="0.2">
      <c r="A61" s="96" t="s">
        <v>398</v>
      </c>
      <c r="B61" s="110" t="s">
        <v>396</v>
      </c>
      <c r="C61" s="96" t="s">
        <v>180</v>
      </c>
      <c r="D61" s="96" t="s">
        <v>181</v>
      </c>
      <c r="E61" s="184">
        <v>280842400</v>
      </c>
      <c r="F61" s="184">
        <v>280842400</v>
      </c>
      <c r="G61" s="184">
        <v>218374400</v>
      </c>
      <c r="H61" s="184">
        <v>24358573.800000001</v>
      </c>
      <c r="I61" s="184">
        <v>78966790.939999998</v>
      </c>
      <c r="J61" s="184">
        <v>265486.73</v>
      </c>
      <c r="K61" s="184">
        <v>31198267.440000001</v>
      </c>
      <c r="L61" s="184">
        <v>30358146.34</v>
      </c>
      <c r="M61" s="184">
        <v>146053281.09</v>
      </c>
      <c r="N61" s="184">
        <v>83585281.090000004</v>
      </c>
      <c r="O61" s="93">
        <f t="shared" si="0"/>
        <v>0.11108816702891017</v>
      </c>
      <c r="P61" s="94">
        <f t="shared" si="1"/>
        <v>280842400</v>
      </c>
      <c r="Q61" s="94">
        <f t="shared" si="2"/>
        <v>31198267.440000001</v>
      </c>
      <c r="R61" s="93">
        <f t="shared" si="3"/>
        <v>0.11108816702891017</v>
      </c>
    </row>
    <row r="62" spans="1:18" s="103" customFormat="1" x14ac:dyDescent="0.2">
      <c r="A62" s="96" t="s">
        <v>398</v>
      </c>
      <c r="B62" s="110" t="s">
        <v>396</v>
      </c>
      <c r="C62" s="96" t="s">
        <v>182</v>
      </c>
      <c r="D62" s="96" t="s">
        <v>183</v>
      </c>
      <c r="E62" s="184">
        <v>100000000</v>
      </c>
      <c r="F62" s="184">
        <v>100000000</v>
      </c>
      <c r="G62" s="184">
        <v>66800000</v>
      </c>
      <c r="H62" s="184">
        <v>0</v>
      </c>
      <c r="I62" s="184">
        <v>33805307.939999998</v>
      </c>
      <c r="J62" s="184">
        <v>265486.73</v>
      </c>
      <c r="K62" s="184">
        <v>1065855.72</v>
      </c>
      <c r="L62" s="184">
        <v>225734.62</v>
      </c>
      <c r="M62" s="184">
        <v>64863349.609999999</v>
      </c>
      <c r="N62" s="184">
        <v>31663349.609999999</v>
      </c>
      <c r="O62" s="93">
        <f t="shared" si="0"/>
        <v>1.06585572E-2</v>
      </c>
      <c r="P62" s="94">
        <f t="shared" si="1"/>
        <v>100000000</v>
      </c>
      <c r="Q62" s="94">
        <f t="shared" si="2"/>
        <v>1065855.72</v>
      </c>
      <c r="R62" s="93">
        <f t="shared" si="3"/>
        <v>1.06585572E-2</v>
      </c>
    </row>
    <row r="63" spans="1:18" s="103" customFormat="1" x14ac:dyDescent="0.2">
      <c r="A63" s="96" t="s">
        <v>398</v>
      </c>
      <c r="B63" s="110" t="s">
        <v>396</v>
      </c>
      <c r="C63" s="96" t="s">
        <v>367</v>
      </c>
      <c r="D63" s="96" t="s">
        <v>368</v>
      </c>
      <c r="E63" s="184">
        <v>25000000</v>
      </c>
      <c r="F63" s="184">
        <v>25000000</v>
      </c>
      <c r="G63" s="184">
        <v>22422000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25000000</v>
      </c>
      <c r="N63" s="184">
        <v>22422000</v>
      </c>
      <c r="O63" s="93">
        <f t="shared" si="0"/>
        <v>0</v>
      </c>
      <c r="P63" s="94">
        <f t="shared" si="1"/>
        <v>25000000</v>
      </c>
      <c r="Q63" s="94">
        <f t="shared" si="2"/>
        <v>0</v>
      </c>
      <c r="R63" s="93">
        <f t="shared" si="3"/>
        <v>0</v>
      </c>
    </row>
    <row r="64" spans="1:18" s="103" customFormat="1" x14ac:dyDescent="0.2">
      <c r="A64" s="96" t="s">
        <v>398</v>
      </c>
      <c r="B64" s="110" t="s">
        <v>396</v>
      </c>
      <c r="C64" s="96" t="s">
        <v>186</v>
      </c>
      <c r="D64" s="96" t="s">
        <v>187</v>
      </c>
      <c r="E64" s="184">
        <v>19000000</v>
      </c>
      <c r="F64" s="184">
        <v>19000000</v>
      </c>
      <c r="G64" s="184">
        <v>9500000</v>
      </c>
      <c r="H64" s="184">
        <v>0</v>
      </c>
      <c r="I64" s="184">
        <v>4263495.5999999996</v>
      </c>
      <c r="J64" s="184">
        <v>0</v>
      </c>
      <c r="K64" s="184">
        <v>4384.3999999999996</v>
      </c>
      <c r="L64" s="184">
        <v>4384.3999999999996</v>
      </c>
      <c r="M64" s="184">
        <v>14732120</v>
      </c>
      <c r="N64" s="184">
        <v>5232120</v>
      </c>
      <c r="O64" s="93">
        <f t="shared" si="0"/>
        <v>2.307578947368421E-4</v>
      </c>
      <c r="P64" s="94">
        <f t="shared" si="1"/>
        <v>19000000</v>
      </c>
      <c r="Q64" s="94">
        <f t="shared" si="2"/>
        <v>4384.3999999999996</v>
      </c>
      <c r="R64" s="93">
        <f t="shared" si="3"/>
        <v>2.307578947368421E-4</v>
      </c>
    </row>
    <row r="65" spans="1:18" s="103" customFormat="1" x14ac:dyDescent="0.2">
      <c r="A65" s="96" t="s">
        <v>398</v>
      </c>
      <c r="B65" s="110" t="s">
        <v>396</v>
      </c>
      <c r="C65" s="96" t="s">
        <v>188</v>
      </c>
      <c r="D65" s="96" t="s">
        <v>189</v>
      </c>
      <c r="E65" s="184">
        <v>25380000</v>
      </c>
      <c r="F65" s="184">
        <v>25380000</v>
      </c>
      <c r="G65" s="184">
        <v>12690000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25380000</v>
      </c>
      <c r="N65" s="184">
        <v>12690000</v>
      </c>
      <c r="O65" s="93">
        <f t="shared" si="0"/>
        <v>0</v>
      </c>
      <c r="P65" s="94">
        <f t="shared" si="1"/>
        <v>25380000</v>
      </c>
      <c r="Q65" s="94">
        <f t="shared" si="2"/>
        <v>0</v>
      </c>
      <c r="R65" s="93">
        <f t="shared" si="3"/>
        <v>0</v>
      </c>
    </row>
    <row r="66" spans="1:18" s="103" customFormat="1" x14ac:dyDescent="0.2">
      <c r="A66" s="96" t="s">
        <v>398</v>
      </c>
      <c r="B66" s="110" t="s">
        <v>396</v>
      </c>
      <c r="C66" s="96" t="s">
        <v>190</v>
      </c>
      <c r="D66" s="96" t="s">
        <v>191</v>
      </c>
      <c r="E66" s="184">
        <v>8000000</v>
      </c>
      <c r="F66" s="184">
        <v>8000000</v>
      </c>
      <c r="G66" s="184">
        <v>4000000</v>
      </c>
      <c r="H66" s="184">
        <v>0</v>
      </c>
      <c r="I66" s="184">
        <v>689581</v>
      </c>
      <c r="J66" s="184">
        <v>0</v>
      </c>
      <c r="K66" s="184">
        <v>18419</v>
      </c>
      <c r="L66" s="184">
        <v>18419</v>
      </c>
      <c r="M66" s="184">
        <v>7292000</v>
      </c>
      <c r="N66" s="184">
        <v>3292000</v>
      </c>
      <c r="O66" s="93">
        <f t="shared" si="0"/>
        <v>2.3023750000000002E-3</v>
      </c>
      <c r="P66" s="94">
        <f t="shared" si="1"/>
        <v>8000000</v>
      </c>
      <c r="Q66" s="94">
        <f t="shared" si="2"/>
        <v>18419</v>
      </c>
      <c r="R66" s="93">
        <f t="shared" si="3"/>
        <v>2.3023750000000002E-3</v>
      </c>
    </row>
    <row r="67" spans="1:18" s="103" customFormat="1" x14ac:dyDescent="0.2">
      <c r="A67" s="96" t="s">
        <v>398</v>
      </c>
      <c r="B67" s="110" t="s">
        <v>396</v>
      </c>
      <c r="C67" s="96" t="s">
        <v>192</v>
      </c>
      <c r="D67" s="96" t="s">
        <v>193</v>
      </c>
      <c r="E67" s="184">
        <v>102462400</v>
      </c>
      <c r="F67" s="184">
        <v>102462400</v>
      </c>
      <c r="G67" s="184">
        <v>102462400</v>
      </c>
      <c r="H67" s="184">
        <v>24358573.800000001</v>
      </c>
      <c r="I67" s="184">
        <v>40208406.399999999</v>
      </c>
      <c r="J67" s="184">
        <v>0</v>
      </c>
      <c r="K67" s="184">
        <v>30109608.32</v>
      </c>
      <c r="L67" s="184">
        <v>30109608.32</v>
      </c>
      <c r="M67" s="184">
        <v>7785811.4800000004</v>
      </c>
      <c r="N67" s="184">
        <v>7785811.4800000004</v>
      </c>
      <c r="O67" s="93">
        <f t="shared" si="0"/>
        <v>0.2938600727681569</v>
      </c>
      <c r="P67" s="94">
        <f t="shared" si="1"/>
        <v>102462400</v>
      </c>
      <c r="Q67" s="94">
        <f t="shared" si="2"/>
        <v>30109608.32</v>
      </c>
      <c r="R67" s="93">
        <f t="shared" si="3"/>
        <v>0.2938600727681569</v>
      </c>
    </row>
    <row r="68" spans="1:18" s="103" customFormat="1" x14ac:dyDescent="0.2">
      <c r="A68" s="96" t="s">
        <v>398</v>
      </c>
      <c r="B68" s="110" t="s">
        <v>396</v>
      </c>
      <c r="C68" s="96" t="s">
        <v>194</v>
      </c>
      <c r="D68" s="96" t="s">
        <v>195</v>
      </c>
      <c r="E68" s="184">
        <v>1000000</v>
      </c>
      <c r="F68" s="184">
        <v>1000000</v>
      </c>
      <c r="G68" s="184">
        <v>500000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1000000</v>
      </c>
      <c r="N68" s="184">
        <v>500000</v>
      </c>
      <c r="O68" s="93">
        <f t="shared" si="0"/>
        <v>0</v>
      </c>
      <c r="P68" s="94">
        <f t="shared" si="1"/>
        <v>1000000</v>
      </c>
      <c r="Q68" s="94">
        <f t="shared" si="2"/>
        <v>0</v>
      </c>
      <c r="R68" s="93">
        <f t="shared" si="3"/>
        <v>0</v>
      </c>
    </row>
    <row r="69" spans="1:18" s="103" customFormat="1" x14ac:dyDescent="0.2">
      <c r="A69" s="96" t="s">
        <v>398</v>
      </c>
      <c r="B69" s="110" t="s">
        <v>396</v>
      </c>
      <c r="C69" s="96" t="s">
        <v>196</v>
      </c>
      <c r="D69" s="96" t="s">
        <v>197</v>
      </c>
      <c r="E69" s="184">
        <v>4100000</v>
      </c>
      <c r="F69" s="184">
        <v>4100000</v>
      </c>
      <c r="G69" s="184">
        <v>2050000</v>
      </c>
      <c r="H69" s="184">
        <v>0</v>
      </c>
      <c r="I69" s="184">
        <v>0</v>
      </c>
      <c r="J69" s="184">
        <v>0</v>
      </c>
      <c r="K69" s="184">
        <v>467297</v>
      </c>
      <c r="L69" s="184">
        <v>467297</v>
      </c>
      <c r="M69" s="184">
        <v>3632703</v>
      </c>
      <c r="N69" s="184">
        <v>1582703</v>
      </c>
      <c r="O69" s="93">
        <f t="shared" si="0"/>
        <v>0.11397487804878048</v>
      </c>
      <c r="P69" s="94">
        <f t="shared" si="1"/>
        <v>4100000</v>
      </c>
      <c r="Q69" s="94">
        <f t="shared" si="2"/>
        <v>467297</v>
      </c>
      <c r="R69" s="93">
        <f t="shared" si="3"/>
        <v>0.11397487804878048</v>
      </c>
    </row>
    <row r="70" spans="1:18" s="103" customFormat="1" x14ac:dyDescent="0.2">
      <c r="A70" s="96" t="s">
        <v>398</v>
      </c>
      <c r="B70" s="110" t="s">
        <v>396</v>
      </c>
      <c r="C70" s="96" t="s">
        <v>198</v>
      </c>
      <c r="D70" s="96" t="s">
        <v>199</v>
      </c>
      <c r="E70" s="184">
        <v>1000000</v>
      </c>
      <c r="F70" s="184">
        <v>1000000</v>
      </c>
      <c r="G70" s="184">
        <v>500000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1000000</v>
      </c>
      <c r="N70" s="184">
        <v>500000</v>
      </c>
      <c r="O70" s="93">
        <f t="shared" si="0"/>
        <v>0</v>
      </c>
      <c r="P70" s="94">
        <f t="shared" si="1"/>
        <v>1000000</v>
      </c>
      <c r="Q70" s="94">
        <f t="shared" si="2"/>
        <v>0</v>
      </c>
      <c r="R70" s="93">
        <f t="shared" si="3"/>
        <v>0</v>
      </c>
    </row>
    <row r="71" spans="1:18" s="103" customFormat="1" x14ac:dyDescent="0.2">
      <c r="A71" s="96" t="s">
        <v>398</v>
      </c>
      <c r="B71" s="110" t="s">
        <v>396</v>
      </c>
      <c r="C71" s="96" t="s">
        <v>200</v>
      </c>
      <c r="D71" s="96" t="s">
        <v>201</v>
      </c>
      <c r="E71" s="184">
        <v>3100000</v>
      </c>
      <c r="F71" s="184">
        <v>3100000</v>
      </c>
      <c r="G71" s="184">
        <v>1550000</v>
      </c>
      <c r="H71" s="184">
        <v>0</v>
      </c>
      <c r="I71" s="184">
        <v>0</v>
      </c>
      <c r="J71" s="184">
        <v>0</v>
      </c>
      <c r="K71" s="184">
        <v>467297</v>
      </c>
      <c r="L71" s="184">
        <v>467297</v>
      </c>
      <c r="M71" s="184">
        <v>2632703</v>
      </c>
      <c r="N71" s="184">
        <v>1082703</v>
      </c>
      <c r="O71" s="93">
        <f t="shared" si="0"/>
        <v>0.15074096774193549</v>
      </c>
      <c r="P71" s="94">
        <f t="shared" si="1"/>
        <v>3100000</v>
      </c>
      <c r="Q71" s="94">
        <f t="shared" si="2"/>
        <v>467297</v>
      </c>
      <c r="R71" s="93">
        <f t="shared" si="3"/>
        <v>0.15074096774193549</v>
      </c>
    </row>
    <row r="72" spans="1:18" s="103" customFormat="1" x14ac:dyDescent="0.2">
      <c r="A72" s="96" t="s">
        <v>398</v>
      </c>
      <c r="B72" s="110" t="s">
        <v>396</v>
      </c>
      <c r="C72" s="96" t="s">
        <v>202</v>
      </c>
      <c r="D72" s="96" t="s">
        <v>203</v>
      </c>
      <c r="E72" s="184">
        <v>900000</v>
      </c>
      <c r="F72" s="184">
        <v>900000</v>
      </c>
      <c r="G72" s="184">
        <v>450000</v>
      </c>
      <c r="H72" s="184">
        <v>0</v>
      </c>
      <c r="I72" s="184">
        <v>0</v>
      </c>
      <c r="J72" s="184">
        <v>0</v>
      </c>
      <c r="K72" s="184">
        <v>150000</v>
      </c>
      <c r="L72" s="184">
        <v>150000</v>
      </c>
      <c r="M72" s="184">
        <v>750000</v>
      </c>
      <c r="N72" s="184">
        <v>300000</v>
      </c>
      <c r="O72" s="93">
        <f t="shared" ref="O72:O135" si="4">+K72/F72</f>
        <v>0.16666666666666666</v>
      </c>
      <c r="P72" s="94">
        <f t="shared" si="1"/>
        <v>900000</v>
      </c>
      <c r="Q72" s="94">
        <f t="shared" si="2"/>
        <v>150000</v>
      </c>
      <c r="R72" s="93">
        <f t="shared" si="3"/>
        <v>0.16666666666666666</v>
      </c>
    </row>
    <row r="73" spans="1:18" s="103" customFormat="1" x14ac:dyDescent="0.2">
      <c r="A73" s="96" t="s">
        <v>398</v>
      </c>
      <c r="B73" s="110" t="s">
        <v>396</v>
      </c>
      <c r="C73" s="96" t="s">
        <v>206</v>
      </c>
      <c r="D73" s="96" t="s">
        <v>207</v>
      </c>
      <c r="E73" s="184">
        <v>600000</v>
      </c>
      <c r="F73" s="184">
        <v>600000</v>
      </c>
      <c r="G73" s="184">
        <v>300000</v>
      </c>
      <c r="H73" s="184">
        <v>0</v>
      </c>
      <c r="I73" s="184">
        <v>0</v>
      </c>
      <c r="J73" s="184">
        <v>0</v>
      </c>
      <c r="K73" s="184">
        <v>150000</v>
      </c>
      <c r="L73" s="184">
        <v>150000</v>
      </c>
      <c r="M73" s="184">
        <v>450000</v>
      </c>
      <c r="N73" s="184">
        <v>150000</v>
      </c>
      <c r="O73" s="93">
        <f t="shared" si="4"/>
        <v>0.25</v>
      </c>
      <c r="P73" s="94">
        <f t="shared" si="1"/>
        <v>600000</v>
      </c>
      <c r="Q73" s="94">
        <f t="shared" si="2"/>
        <v>150000</v>
      </c>
      <c r="R73" s="93">
        <f t="shared" si="3"/>
        <v>0.25</v>
      </c>
    </row>
    <row r="74" spans="1:18" s="103" customFormat="1" x14ac:dyDescent="0.2">
      <c r="A74" s="96" t="s">
        <v>398</v>
      </c>
      <c r="B74" s="110" t="s">
        <v>396</v>
      </c>
      <c r="C74" s="96" t="s">
        <v>208</v>
      </c>
      <c r="D74" s="96" t="s">
        <v>209</v>
      </c>
      <c r="E74" s="184">
        <v>300000</v>
      </c>
      <c r="F74" s="184">
        <v>300000</v>
      </c>
      <c r="G74" s="184">
        <v>150000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300000</v>
      </c>
      <c r="N74" s="184">
        <v>150000</v>
      </c>
      <c r="O74" s="93">
        <f t="shared" si="4"/>
        <v>0</v>
      </c>
      <c r="P74" s="94">
        <f t="shared" si="1"/>
        <v>300000</v>
      </c>
      <c r="Q74" s="94">
        <f t="shared" si="2"/>
        <v>0</v>
      </c>
      <c r="R74" s="93">
        <f t="shared" si="3"/>
        <v>0</v>
      </c>
    </row>
    <row r="75" spans="1:18" s="104" customFormat="1" x14ac:dyDescent="0.2">
      <c r="A75" s="92" t="s">
        <v>398</v>
      </c>
      <c r="B75" s="106" t="s">
        <v>396</v>
      </c>
      <c r="C75" s="92" t="s">
        <v>210</v>
      </c>
      <c r="D75" s="92" t="s">
        <v>211</v>
      </c>
      <c r="E75" s="183">
        <v>179143073</v>
      </c>
      <c r="F75" s="183">
        <v>179143073</v>
      </c>
      <c r="G75" s="183">
        <v>110951538</v>
      </c>
      <c r="H75" s="183">
        <v>33147774.77</v>
      </c>
      <c r="I75" s="183">
        <v>6522384.5</v>
      </c>
      <c r="J75" s="183">
        <v>3618663.4</v>
      </c>
      <c r="K75" s="183">
        <v>6652806.9500000002</v>
      </c>
      <c r="L75" s="183">
        <v>5388477.4500000002</v>
      </c>
      <c r="M75" s="183">
        <v>129201443.38</v>
      </c>
      <c r="N75" s="183">
        <v>61009908.380000003</v>
      </c>
      <c r="O75" s="97">
        <f t="shared" si="4"/>
        <v>3.7136836153301891E-2</v>
      </c>
      <c r="P75" s="28">
        <f t="shared" si="1"/>
        <v>179143073</v>
      </c>
      <c r="Q75" s="28">
        <f t="shared" si="2"/>
        <v>6652806.9500000002</v>
      </c>
      <c r="R75" s="97">
        <f t="shared" si="3"/>
        <v>3.7136836153301891E-2</v>
      </c>
    </row>
    <row r="76" spans="1:18" s="103" customFormat="1" x14ac:dyDescent="0.2">
      <c r="A76" s="96" t="s">
        <v>398</v>
      </c>
      <c r="B76" s="110" t="s">
        <v>396</v>
      </c>
      <c r="C76" s="96" t="s">
        <v>212</v>
      </c>
      <c r="D76" s="96" t="s">
        <v>213</v>
      </c>
      <c r="E76" s="184">
        <v>73178073</v>
      </c>
      <c r="F76" s="184">
        <v>74678073</v>
      </c>
      <c r="G76" s="184">
        <v>44589038</v>
      </c>
      <c r="H76" s="184">
        <v>17995802.219999999</v>
      </c>
      <c r="I76" s="184">
        <v>3468079.95</v>
      </c>
      <c r="J76" s="184">
        <v>0</v>
      </c>
      <c r="K76" s="184">
        <v>2747528.45</v>
      </c>
      <c r="L76" s="184">
        <v>2747528.45</v>
      </c>
      <c r="M76" s="184">
        <v>50466662.380000003</v>
      </c>
      <c r="N76" s="184">
        <v>20377627.379999999</v>
      </c>
      <c r="O76" s="93">
        <f t="shared" si="4"/>
        <v>3.6791635611700908E-2</v>
      </c>
      <c r="P76" s="94">
        <f t="shared" si="1"/>
        <v>74678073</v>
      </c>
      <c r="Q76" s="94">
        <f t="shared" si="2"/>
        <v>2747528.45</v>
      </c>
      <c r="R76" s="93">
        <f t="shared" si="3"/>
        <v>3.6791635611700908E-2</v>
      </c>
    </row>
    <row r="77" spans="1:18" s="103" customFormat="1" x14ac:dyDescent="0.2">
      <c r="A77" s="96" t="s">
        <v>398</v>
      </c>
      <c r="B77" s="110" t="s">
        <v>396</v>
      </c>
      <c r="C77" s="96" t="s">
        <v>214</v>
      </c>
      <c r="D77" s="96" t="s">
        <v>215</v>
      </c>
      <c r="E77" s="184">
        <v>27158073</v>
      </c>
      <c r="F77" s="184">
        <v>27158073</v>
      </c>
      <c r="G77" s="184">
        <v>13579038</v>
      </c>
      <c r="H77" s="184">
        <v>0</v>
      </c>
      <c r="I77" s="184">
        <v>3368079.95</v>
      </c>
      <c r="J77" s="184">
        <v>0</v>
      </c>
      <c r="K77" s="184">
        <v>2731920.05</v>
      </c>
      <c r="L77" s="184">
        <v>2731920.05</v>
      </c>
      <c r="M77" s="184">
        <v>21058073</v>
      </c>
      <c r="N77" s="184">
        <v>7479038</v>
      </c>
      <c r="O77" s="93">
        <f t="shared" si="4"/>
        <v>0.10059329503974747</v>
      </c>
      <c r="P77" s="94">
        <f t="shared" si="1"/>
        <v>27158073</v>
      </c>
      <c r="Q77" s="94">
        <f t="shared" si="2"/>
        <v>2731920.05</v>
      </c>
      <c r="R77" s="93">
        <f t="shared" si="3"/>
        <v>0.10059329503974747</v>
      </c>
    </row>
    <row r="78" spans="1:18" s="103" customFormat="1" x14ac:dyDescent="0.2">
      <c r="A78" s="96" t="s">
        <v>398</v>
      </c>
      <c r="B78" s="110" t="s">
        <v>396</v>
      </c>
      <c r="C78" s="96" t="s">
        <v>216</v>
      </c>
      <c r="D78" s="96" t="s">
        <v>217</v>
      </c>
      <c r="E78" s="184">
        <v>2000000</v>
      </c>
      <c r="F78" s="184">
        <v>3500000</v>
      </c>
      <c r="G78" s="184">
        <v>1000000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3500000</v>
      </c>
      <c r="N78" s="184">
        <v>1000000</v>
      </c>
      <c r="O78" s="93">
        <f t="shared" si="4"/>
        <v>0</v>
      </c>
      <c r="P78" s="94">
        <f t="shared" si="1"/>
        <v>3500000</v>
      </c>
      <c r="Q78" s="94">
        <f t="shared" si="2"/>
        <v>0</v>
      </c>
      <c r="R78" s="93">
        <f t="shared" si="3"/>
        <v>0</v>
      </c>
    </row>
    <row r="79" spans="1:18" s="103" customFormat="1" x14ac:dyDescent="0.2">
      <c r="A79" s="96" t="s">
        <v>398</v>
      </c>
      <c r="B79" s="110" t="s">
        <v>396</v>
      </c>
      <c r="C79" s="96" t="s">
        <v>218</v>
      </c>
      <c r="D79" s="96" t="s">
        <v>219</v>
      </c>
      <c r="E79" s="184">
        <v>43520000</v>
      </c>
      <c r="F79" s="184">
        <v>43520000</v>
      </c>
      <c r="G79" s="184">
        <v>29760000</v>
      </c>
      <c r="H79" s="184">
        <v>17956805.219999999</v>
      </c>
      <c r="I79" s="184">
        <v>50000</v>
      </c>
      <c r="J79" s="184">
        <v>0</v>
      </c>
      <c r="K79" s="184">
        <v>15608.4</v>
      </c>
      <c r="L79" s="184">
        <v>15608.4</v>
      </c>
      <c r="M79" s="184">
        <v>25497586.379999999</v>
      </c>
      <c r="N79" s="184">
        <v>11737586.380000001</v>
      </c>
      <c r="O79" s="93">
        <f t="shared" si="4"/>
        <v>3.5864889705882353E-4</v>
      </c>
      <c r="P79" s="94">
        <f t="shared" si="1"/>
        <v>43520000</v>
      </c>
      <c r="Q79" s="94">
        <f t="shared" si="2"/>
        <v>15608.4</v>
      </c>
      <c r="R79" s="93">
        <f t="shared" si="3"/>
        <v>3.5864889705882353E-4</v>
      </c>
    </row>
    <row r="80" spans="1:18" s="103" customFormat="1" x14ac:dyDescent="0.2">
      <c r="A80" s="96" t="s">
        <v>398</v>
      </c>
      <c r="B80" s="110" t="s">
        <v>396</v>
      </c>
      <c r="C80" s="96" t="s">
        <v>220</v>
      </c>
      <c r="D80" s="96" t="s">
        <v>221</v>
      </c>
      <c r="E80" s="184">
        <v>500000</v>
      </c>
      <c r="F80" s="184">
        <v>500000</v>
      </c>
      <c r="G80" s="184">
        <v>250000</v>
      </c>
      <c r="H80" s="184">
        <v>38997</v>
      </c>
      <c r="I80" s="184">
        <v>50000</v>
      </c>
      <c r="J80" s="184">
        <v>0</v>
      </c>
      <c r="K80" s="184">
        <v>0</v>
      </c>
      <c r="L80" s="184">
        <v>0</v>
      </c>
      <c r="M80" s="184">
        <v>411003</v>
      </c>
      <c r="N80" s="184">
        <v>161003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</row>
    <row r="81" spans="1:18" s="103" customFormat="1" x14ac:dyDescent="0.2">
      <c r="A81" s="96" t="s">
        <v>398</v>
      </c>
      <c r="B81" s="110" t="s">
        <v>396</v>
      </c>
      <c r="C81" s="96" t="s">
        <v>222</v>
      </c>
      <c r="D81" s="96" t="s">
        <v>223</v>
      </c>
      <c r="E81" s="184">
        <v>2300000</v>
      </c>
      <c r="F81" s="184">
        <v>2300000</v>
      </c>
      <c r="G81" s="184">
        <v>1150000</v>
      </c>
      <c r="H81" s="184">
        <v>0</v>
      </c>
      <c r="I81" s="184">
        <v>50000</v>
      </c>
      <c r="J81" s="184">
        <v>0</v>
      </c>
      <c r="K81" s="184">
        <v>0</v>
      </c>
      <c r="L81" s="184">
        <v>0</v>
      </c>
      <c r="M81" s="184">
        <v>2250000</v>
      </c>
      <c r="N81" s="184">
        <v>1100000</v>
      </c>
      <c r="O81" s="93">
        <f t="shared" si="4"/>
        <v>0</v>
      </c>
      <c r="P81" s="94">
        <f t="shared" si="1"/>
        <v>2300000</v>
      </c>
      <c r="Q81" s="94">
        <f t="shared" si="2"/>
        <v>0</v>
      </c>
      <c r="R81" s="93">
        <f t="shared" si="3"/>
        <v>0</v>
      </c>
    </row>
    <row r="82" spans="1:18" s="103" customFormat="1" x14ac:dyDescent="0.2">
      <c r="A82" s="96" t="s">
        <v>398</v>
      </c>
      <c r="B82" s="110" t="s">
        <v>396</v>
      </c>
      <c r="C82" s="96" t="s">
        <v>224</v>
      </c>
      <c r="D82" s="96" t="s">
        <v>225</v>
      </c>
      <c r="E82" s="184">
        <v>800000</v>
      </c>
      <c r="F82" s="184">
        <v>800000</v>
      </c>
      <c r="G82" s="184">
        <v>400000</v>
      </c>
      <c r="H82" s="184">
        <v>0</v>
      </c>
      <c r="I82" s="184">
        <v>0</v>
      </c>
      <c r="J82" s="184">
        <v>0</v>
      </c>
      <c r="K82" s="184">
        <v>0</v>
      </c>
      <c r="L82" s="184">
        <v>0</v>
      </c>
      <c r="M82" s="184">
        <v>800000</v>
      </c>
      <c r="N82" s="184">
        <v>400000</v>
      </c>
      <c r="O82" s="93">
        <f t="shared" si="4"/>
        <v>0</v>
      </c>
      <c r="P82" s="94">
        <f t="shared" si="1"/>
        <v>800000</v>
      </c>
      <c r="Q82" s="94">
        <f t="shared" si="2"/>
        <v>0</v>
      </c>
      <c r="R82" s="93">
        <f t="shared" si="3"/>
        <v>0</v>
      </c>
    </row>
    <row r="83" spans="1:18" s="103" customFormat="1" x14ac:dyDescent="0.2">
      <c r="A83" s="96" t="s">
        <v>398</v>
      </c>
      <c r="B83" s="110" t="s">
        <v>396</v>
      </c>
      <c r="C83" s="96" t="s">
        <v>226</v>
      </c>
      <c r="D83" s="96" t="s">
        <v>227</v>
      </c>
      <c r="E83" s="184">
        <v>1500000</v>
      </c>
      <c r="F83" s="184">
        <v>1500000</v>
      </c>
      <c r="G83" s="184">
        <v>750000</v>
      </c>
      <c r="H83" s="184">
        <v>0</v>
      </c>
      <c r="I83" s="184">
        <v>50000</v>
      </c>
      <c r="J83" s="184">
        <v>0</v>
      </c>
      <c r="K83" s="184">
        <v>0</v>
      </c>
      <c r="L83" s="184">
        <v>0</v>
      </c>
      <c r="M83" s="184">
        <v>1450000</v>
      </c>
      <c r="N83" s="184">
        <v>700000</v>
      </c>
      <c r="O83" s="93">
        <f t="shared" si="4"/>
        <v>0</v>
      </c>
      <c r="P83" s="94">
        <f t="shared" si="1"/>
        <v>1500000</v>
      </c>
      <c r="Q83" s="94">
        <f t="shared" si="2"/>
        <v>0</v>
      </c>
      <c r="R83" s="93">
        <f t="shared" si="3"/>
        <v>0</v>
      </c>
    </row>
    <row r="84" spans="1:18" s="103" customFormat="1" x14ac:dyDescent="0.2">
      <c r="A84" s="96" t="s">
        <v>398</v>
      </c>
      <c r="B84" s="110" t="s">
        <v>396</v>
      </c>
      <c r="C84" s="96" t="s">
        <v>228</v>
      </c>
      <c r="D84" s="96" t="s">
        <v>229</v>
      </c>
      <c r="E84" s="184">
        <v>31800000</v>
      </c>
      <c r="F84" s="184">
        <v>31800000</v>
      </c>
      <c r="G84" s="184">
        <v>22650000</v>
      </c>
      <c r="H84" s="184">
        <v>10887936.949999999</v>
      </c>
      <c r="I84" s="184">
        <v>96137.08</v>
      </c>
      <c r="J84" s="184">
        <v>0</v>
      </c>
      <c r="K84" s="184">
        <v>53862.92</v>
      </c>
      <c r="L84" s="184">
        <v>53862.92</v>
      </c>
      <c r="M84" s="184">
        <v>20762063.050000001</v>
      </c>
      <c r="N84" s="184">
        <v>11612063.050000001</v>
      </c>
      <c r="O84" s="93">
        <f t="shared" si="4"/>
        <v>1.6938025157232704E-3</v>
      </c>
      <c r="P84" s="94">
        <f t="shared" si="1"/>
        <v>31800000</v>
      </c>
      <c r="Q84" s="94">
        <f t="shared" si="2"/>
        <v>53862.92</v>
      </c>
      <c r="R84" s="93">
        <f t="shared" si="3"/>
        <v>1.6938025157232704E-3</v>
      </c>
    </row>
    <row r="85" spans="1:18" s="103" customFormat="1" x14ac:dyDescent="0.2">
      <c r="A85" s="96" t="s">
        <v>398</v>
      </c>
      <c r="B85" s="110" t="s">
        <v>396</v>
      </c>
      <c r="C85" s="96" t="s">
        <v>230</v>
      </c>
      <c r="D85" s="96" t="s">
        <v>231</v>
      </c>
      <c r="E85" s="184">
        <v>5650000</v>
      </c>
      <c r="F85" s="184">
        <v>5650000</v>
      </c>
      <c r="G85" s="184">
        <v>2825000</v>
      </c>
      <c r="H85" s="184">
        <v>45859.9</v>
      </c>
      <c r="I85" s="184">
        <v>0</v>
      </c>
      <c r="J85" s="184">
        <v>0</v>
      </c>
      <c r="K85" s="184">
        <v>0</v>
      </c>
      <c r="L85" s="184">
        <v>0</v>
      </c>
      <c r="M85" s="184">
        <v>5604140.0999999996</v>
      </c>
      <c r="N85" s="184">
        <v>2779140.1</v>
      </c>
      <c r="O85" s="93">
        <f t="shared" si="4"/>
        <v>0</v>
      </c>
      <c r="P85" s="94">
        <f t="shared" si="1"/>
        <v>5650000</v>
      </c>
      <c r="Q85" s="94">
        <f t="shared" si="2"/>
        <v>0</v>
      </c>
      <c r="R85" s="93">
        <f t="shared" si="3"/>
        <v>0</v>
      </c>
    </row>
    <row r="86" spans="1:18" s="103" customFormat="1" x14ac:dyDescent="0.2">
      <c r="A86" s="96" t="s">
        <v>398</v>
      </c>
      <c r="B86" s="110" t="s">
        <v>396</v>
      </c>
      <c r="C86" s="96" t="s">
        <v>232</v>
      </c>
      <c r="D86" s="96" t="s">
        <v>233</v>
      </c>
      <c r="E86" s="184">
        <v>200000</v>
      </c>
      <c r="F86" s="184">
        <v>200000</v>
      </c>
      <c r="G86" s="184">
        <v>100000</v>
      </c>
      <c r="H86" s="184">
        <v>0</v>
      </c>
      <c r="I86" s="184">
        <v>0</v>
      </c>
      <c r="J86" s="184">
        <v>0</v>
      </c>
      <c r="K86" s="184">
        <v>0</v>
      </c>
      <c r="L86" s="184">
        <v>0</v>
      </c>
      <c r="M86" s="184">
        <v>200000</v>
      </c>
      <c r="N86" s="184">
        <v>100000</v>
      </c>
      <c r="O86" s="93">
        <f t="shared" si="4"/>
        <v>0</v>
      </c>
      <c r="P86" s="94">
        <f t="shared" si="1"/>
        <v>200000</v>
      </c>
      <c r="Q86" s="94">
        <f t="shared" si="2"/>
        <v>0</v>
      </c>
      <c r="R86" s="93">
        <f t="shared" si="3"/>
        <v>0</v>
      </c>
    </row>
    <row r="87" spans="1:18" s="103" customFormat="1" x14ac:dyDescent="0.2">
      <c r="A87" s="96" t="s">
        <v>398</v>
      </c>
      <c r="B87" s="110" t="s">
        <v>396</v>
      </c>
      <c r="C87" s="96" t="s">
        <v>234</v>
      </c>
      <c r="D87" s="96" t="s">
        <v>235</v>
      </c>
      <c r="E87" s="184">
        <v>2650000</v>
      </c>
      <c r="F87" s="184">
        <v>2650000</v>
      </c>
      <c r="G87" s="184">
        <v>1325000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2650000</v>
      </c>
      <c r="N87" s="184">
        <v>1325000</v>
      </c>
      <c r="O87" s="93">
        <f t="shared" si="4"/>
        <v>0</v>
      </c>
      <c r="P87" s="94">
        <f t="shared" si="1"/>
        <v>2650000</v>
      </c>
      <c r="Q87" s="94">
        <f t="shared" si="2"/>
        <v>0</v>
      </c>
      <c r="R87" s="93">
        <f t="shared" si="3"/>
        <v>0</v>
      </c>
    </row>
    <row r="88" spans="1:18" s="103" customFormat="1" x14ac:dyDescent="0.2">
      <c r="A88" s="96" t="s">
        <v>398</v>
      </c>
      <c r="B88" s="110" t="s">
        <v>396</v>
      </c>
      <c r="C88" s="96" t="s">
        <v>236</v>
      </c>
      <c r="D88" s="96" t="s">
        <v>237</v>
      </c>
      <c r="E88" s="184">
        <v>19000000</v>
      </c>
      <c r="F88" s="184">
        <v>19000000</v>
      </c>
      <c r="G88" s="184">
        <v>15500000</v>
      </c>
      <c r="H88" s="184">
        <v>9578677.1500000004</v>
      </c>
      <c r="I88" s="184">
        <v>21379.97</v>
      </c>
      <c r="J88" s="184">
        <v>0</v>
      </c>
      <c r="K88" s="184">
        <v>28620.03</v>
      </c>
      <c r="L88" s="184">
        <v>28620.03</v>
      </c>
      <c r="M88" s="184">
        <v>9371322.8499999996</v>
      </c>
      <c r="N88" s="184">
        <v>5871322.8499999996</v>
      </c>
      <c r="O88" s="93">
        <f t="shared" si="4"/>
        <v>1.5063173684210526E-3</v>
      </c>
      <c r="P88" s="94">
        <f t="shared" si="1"/>
        <v>19000000</v>
      </c>
      <c r="Q88" s="94">
        <f t="shared" si="2"/>
        <v>28620.03</v>
      </c>
      <c r="R88" s="93">
        <f t="shared" si="3"/>
        <v>1.5063173684210526E-3</v>
      </c>
    </row>
    <row r="89" spans="1:18" s="103" customFormat="1" x14ac:dyDescent="0.2">
      <c r="A89" s="96" t="s">
        <v>398</v>
      </c>
      <c r="B89" s="110" t="s">
        <v>396</v>
      </c>
      <c r="C89" s="96" t="s">
        <v>238</v>
      </c>
      <c r="D89" s="96" t="s">
        <v>239</v>
      </c>
      <c r="E89" s="184">
        <v>3000000</v>
      </c>
      <c r="F89" s="184">
        <v>3000000</v>
      </c>
      <c r="G89" s="184">
        <v>1600000</v>
      </c>
      <c r="H89" s="184">
        <v>160022.70000000001</v>
      </c>
      <c r="I89" s="184">
        <v>24757.11</v>
      </c>
      <c r="J89" s="184">
        <v>0</v>
      </c>
      <c r="K89" s="184">
        <v>25242.89</v>
      </c>
      <c r="L89" s="184">
        <v>25242.89</v>
      </c>
      <c r="M89" s="184">
        <v>2789977.3</v>
      </c>
      <c r="N89" s="184">
        <v>1389977.3</v>
      </c>
      <c r="O89" s="93">
        <f t="shared" si="4"/>
        <v>8.4142966666666662E-3</v>
      </c>
      <c r="P89" s="94">
        <f t="shared" si="1"/>
        <v>3000000</v>
      </c>
      <c r="Q89" s="94">
        <f t="shared" si="2"/>
        <v>25242.89</v>
      </c>
      <c r="R89" s="93">
        <f t="shared" si="3"/>
        <v>8.4142966666666662E-3</v>
      </c>
    </row>
    <row r="90" spans="1:18" s="103" customFormat="1" x14ac:dyDescent="0.2">
      <c r="A90" s="96" t="s">
        <v>398</v>
      </c>
      <c r="B90" s="110" t="s">
        <v>396</v>
      </c>
      <c r="C90" s="96" t="s">
        <v>240</v>
      </c>
      <c r="D90" s="96" t="s">
        <v>241</v>
      </c>
      <c r="E90" s="184">
        <v>1300000</v>
      </c>
      <c r="F90" s="184">
        <v>1300000</v>
      </c>
      <c r="G90" s="184">
        <v>1300000</v>
      </c>
      <c r="H90" s="184">
        <v>1103377.2</v>
      </c>
      <c r="I90" s="184">
        <v>50000</v>
      </c>
      <c r="J90" s="184">
        <v>0</v>
      </c>
      <c r="K90" s="184">
        <v>0</v>
      </c>
      <c r="L90" s="184">
        <v>0</v>
      </c>
      <c r="M90" s="184">
        <v>146622.79999999999</v>
      </c>
      <c r="N90" s="184">
        <v>146622.79999999999</v>
      </c>
      <c r="O90" s="93">
        <f t="shared" si="4"/>
        <v>0</v>
      </c>
      <c r="P90" s="94">
        <f t="shared" si="1"/>
        <v>1300000</v>
      </c>
      <c r="Q90" s="94">
        <f t="shared" si="2"/>
        <v>0</v>
      </c>
      <c r="R90" s="93">
        <f t="shared" si="3"/>
        <v>0</v>
      </c>
    </row>
    <row r="91" spans="1:18" s="103" customFormat="1" x14ac:dyDescent="0.2">
      <c r="A91" s="96" t="s">
        <v>398</v>
      </c>
      <c r="B91" s="110" t="s">
        <v>396</v>
      </c>
      <c r="C91" s="96" t="s">
        <v>242</v>
      </c>
      <c r="D91" s="96" t="s">
        <v>243</v>
      </c>
      <c r="E91" s="184">
        <v>33735000</v>
      </c>
      <c r="F91" s="184">
        <v>33735000</v>
      </c>
      <c r="G91" s="184">
        <v>17647500</v>
      </c>
      <c r="H91" s="184">
        <v>721570.55</v>
      </c>
      <c r="I91" s="184">
        <v>1731162.89</v>
      </c>
      <c r="J91" s="184">
        <v>0</v>
      </c>
      <c r="K91" s="184">
        <v>21633.85</v>
      </c>
      <c r="L91" s="184">
        <v>21633.85</v>
      </c>
      <c r="M91" s="184">
        <v>31260632.710000001</v>
      </c>
      <c r="N91" s="184">
        <v>15173132.710000001</v>
      </c>
      <c r="O91" s="93">
        <f t="shared" si="4"/>
        <v>6.4128797984289306E-4</v>
      </c>
      <c r="P91" s="94">
        <f t="shared" si="1"/>
        <v>33735000</v>
      </c>
      <c r="Q91" s="94">
        <f t="shared" si="2"/>
        <v>21633.85</v>
      </c>
      <c r="R91" s="93">
        <f t="shared" si="3"/>
        <v>6.4128797984289306E-4</v>
      </c>
    </row>
    <row r="92" spans="1:18" s="103" customFormat="1" x14ac:dyDescent="0.2">
      <c r="A92" s="96" t="s">
        <v>398</v>
      </c>
      <c r="B92" s="110" t="s">
        <v>396</v>
      </c>
      <c r="C92" s="96" t="s">
        <v>244</v>
      </c>
      <c r="D92" s="96" t="s">
        <v>245</v>
      </c>
      <c r="E92" s="184">
        <v>16025000</v>
      </c>
      <c r="F92" s="184">
        <v>16025000</v>
      </c>
      <c r="G92" s="184">
        <v>8562500</v>
      </c>
      <c r="H92" s="184">
        <v>492579.7</v>
      </c>
      <c r="I92" s="184">
        <v>50000</v>
      </c>
      <c r="J92" s="184">
        <v>0</v>
      </c>
      <c r="K92" s="184">
        <v>0</v>
      </c>
      <c r="L92" s="184">
        <v>0</v>
      </c>
      <c r="M92" s="184">
        <v>15482420.300000001</v>
      </c>
      <c r="N92" s="184">
        <v>8019920.2999999998</v>
      </c>
      <c r="O92" s="93">
        <f t="shared" si="4"/>
        <v>0</v>
      </c>
      <c r="P92" s="94">
        <f t="shared" si="1"/>
        <v>16025000</v>
      </c>
      <c r="Q92" s="94">
        <f t="shared" si="2"/>
        <v>0</v>
      </c>
      <c r="R92" s="93">
        <f t="shared" si="3"/>
        <v>0</v>
      </c>
    </row>
    <row r="93" spans="1:18" s="103" customFormat="1" x14ac:dyDescent="0.2">
      <c r="A93" s="96" t="s">
        <v>398</v>
      </c>
      <c r="B93" s="110" t="s">
        <v>396</v>
      </c>
      <c r="C93" s="96" t="s">
        <v>246</v>
      </c>
      <c r="D93" s="96" t="s">
        <v>247</v>
      </c>
      <c r="E93" s="184">
        <v>17710000</v>
      </c>
      <c r="F93" s="184">
        <v>17710000</v>
      </c>
      <c r="G93" s="184">
        <v>9085000</v>
      </c>
      <c r="H93" s="184">
        <v>228990.85</v>
      </c>
      <c r="I93" s="184">
        <v>1681162.89</v>
      </c>
      <c r="J93" s="184">
        <v>0</v>
      </c>
      <c r="K93" s="184">
        <v>21633.85</v>
      </c>
      <c r="L93" s="184">
        <v>21633.85</v>
      </c>
      <c r="M93" s="184">
        <v>15778212.41</v>
      </c>
      <c r="N93" s="184">
        <v>7153212.4100000001</v>
      </c>
      <c r="O93" s="93">
        <f t="shared" si="4"/>
        <v>1.2215612648221344E-3</v>
      </c>
      <c r="P93" s="94">
        <f t="shared" ref="P93:P112" si="5">+F93</f>
        <v>17710000</v>
      </c>
      <c r="Q93" s="94">
        <f t="shared" ref="Q93:Q112" si="6">+K93</f>
        <v>21633.85</v>
      </c>
      <c r="R93" s="93">
        <f t="shared" ref="R93:R112" si="7">+Q93/P93</f>
        <v>1.2215612648221344E-3</v>
      </c>
    </row>
    <row r="94" spans="1:18" s="103" customFormat="1" x14ac:dyDescent="0.2">
      <c r="A94" s="96" t="s">
        <v>398</v>
      </c>
      <c r="B94" s="110" t="s">
        <v>396</v>
      </c>
      <c r="C94" s="96" t="s">
        <v>248</v>
      </c>
      <c r="D94" s="96" t="s">
        <v>386</v>
      </c>
      <c r="E94" s="184">
        <v>38130000</v>
      </c>
      <c r="F94" s="184">
        <v>36630000</v>
      </c>
      <c r="G94" s="184">
        <v>24915000</v>
      </c>
      <c r="H94" s="184">
        <v>3542465.05</v>
      </c>
      <c r="I94" s="184">
        <v>1177004.58</v>
      </c>
      <c r="J94" s="184">
        <v>3618663.4</v>
      </c>
      <c r="K94" s="184">
        <v>3829781.73</v>
      </c>
      <c r="L94" s="184">
        <v>2565452.23</v>
      </c>
      <c r="M94" s="184">
        <v>24462085.239999998</v>
      </c>
      <c r="N94" s="184">
        <v>12747085.24</v>
      </c>
      <c r="O94" s="93">
        <f t="shared" si="4"/>
        <v>0.10455314578214578</v>
      </c>
      <c r="P94" s="94">
        <f t="shared" si="5"/>
        <v>36630000</v>
      </c>
      <c r="Q94" s="94">
        <f t="shared" si="6"/>
        <v>3829781.73</v>
      </c>
      <c r="R94" s="93">
        <f t="shared" si="7"/>
        <v>0.10455314578214578</v>
      </c>
    </row>
    <row r="95" spans="1:18" s="103" customFormat="1" x14ac:dyDescent="0.2">
      <c r="A95" s="96" t="s">
        <v>398</v>
      </c>
      <c r="B95" s="110" t="s">
        <v>396</v>
      </c>
      <c r="C95" s="96" t="s">
        <v>249</v>
      </c>
      <c r="D95" s="96" t="s">
        <v>250</v>
      </c>
      <c r="E95" s="184">
        <v>3300000</v>
      </c>
      <c r="F95" s="184">
        <v>3300000</v>
      </c>
      <c r="G95" s="184">
        <v>1975000</v>
      </c>
      <c r="H95" s="184">
        <v>514167.28</v>
      </c>
      <c r="I95" s="184">
        <v>65476.75</v>
      </c>
      <c r="J95" s="184">
        <v>118663.4</v>
      </c>
      <c r="K95" s="184">
        <v>626436.31999999995</v>
      </c>
      <c r="L95" s="184">
        <v>626436.31999999995</v>
      </c>
      <c r="M95" s="184">
        <v>1975256.25</v>
      </c>
      <c r="N95" s="184">
        <v>650256.25</v>
      </c>
      <c r="O95" s="93">
        <f t="shared" si="4"/>
        <v>0.18982918787878786</v>
      </c>
      <c r="P95" s="94">
        <f t="shared" si="5"/>
        <v>3300000</v>
      </c>
      <c r="Q95" s="94">
        <f t="shared" si="6"/>
        <v>626436.31999999995</v>
      </c>
      <c r="R95" s="93">
        <f t="shared" si="7"/>
        <v>0.18982918787878786</v>
      </c>
    </row>
    <row r="96" spans="1:18" s="103" customFormat="1" x14ac:dyDescent="0.2">
      <c r="A96" s="96" t="s">
        <v>398</v>
      </c>
      <c r="B96" s="110" t="s">
        <v>396</v>
      </c>
      <c r="C96" s="96" t="s">
        <v>251</v>
      </c>
      <c r="D96" s="96" t="s">
        <v>252</v>
      </c>
      <c r="E96" s="184">
        <v>3000000</v>
      </c>
      <c r="F96" s="184">
        <v>1500000</v>
      </c>
      <c r="G96" s="184">
        <v>1500000</v>
      </c>
      <c r="H96" s="184">
        <v>156750</v>
      </c>
      <c r="I96" s="184">
        <v>0</v>
      </c>
      <c r="J96" s="184">
        <v>0</v>
      </c>
      <c r="K96" s="184">
        <v>0</v>
      </c>
      <c r="L96" s="184">
        <v>0</v>
      </c>
      <c r="M96" s="184">
        <v>1343250</v>
      </c>
      <c r="N96" s="184">
        <v>1343250</v>
      </c>
      <c r="O96" s="93">
        <f t="shared" si="4"/>
        <v>0</v>
      </c>
      <c r="P96" s="94">
        <f t="shared" si="5"/>
        <v>1500000</v>
      </c>
      <c r="Q96" s="94">
        <f t="shared" si="6"/>
        <v>0</v>
      </c>
      <c r="R96" s="93">
        <f t="shared" si="7"/>
        <v>0</v>
      </c>
    </row>
    <row r="97" spans="1:18" s="103" customFormat="1" x14ac:dyDescent="0.2">
      <c r="A97" s="96" t="s">
        <v>398</v>
      </c>
      <c r="B97" s="110" t="s">
        <v>396</v>
      </c>
      <c r="C97" s="96" t="s">
        <v>253</v>
      </c>
      <c r="D97" s="96" t="s">
        <v>254</v>
      </c>
      <c r="E97" s="184">
        <v>17200000</v>
      </c>
      <c r="F97" s="184">
        <v>17200000</v>
      </c>
      <c r="G97" s="184">
        <v>13600000</v>
      </c>
      <c r="H97" s="184">
        <v>405063.51</v>
      </c>
      <c r="I97" s="184">
        <v>1011527.83</v>
      </c>
      <c r="J97" s="184">
        <v>3500000</v>
      </c>
      <c r="K97" s="184">
        <v>3203345.41</v>
      </c>
      <c r="L97" s="184">
        <v>1939015.91</v>
      </c>
      <c r="M97" s="184">
        <v>9080063.25</v>
      </c>
      <c r="N97" s="184">
        <v>5480063.25</v>
      </c>
      <c r="O97" s="93">
        <f t="shared" si="4"/>
        <v>0.18624101220930234</v>
      </c>
      <c r="P97" s="94">
        <f t="shared" si="5"/>
        <v>17200000</v>
      </c>
      <c r="Q97" s="94">
        <f t="shared" si="6"/>
        <v>3203345.41</v>
      </c>
      <c r="R97" s="93">
        <f t="shared" si="7"/>
        <v>0.18624101220930234</v>
      </c>
    </row>
    <row r="98" spans="1:18" s="103" customFormat="1" x14ac:dyDescent="0.2">
      <c r="A98" s="96" t="s">
        <v>398</v>
      </c>
      <c r="B98" s="110" t="s">
        <v>396</v>
      </c>
      <c r="C98" s="96" t="s">
        <v>255</v>
      </c>
      <c r="D98" s="96" t="s">
        <v>256</v>
      </c>
      <c r="E98" s="184">
        <v>9000000</v>
      </c>
      <c r="F98" s="184">
        <v>9000000</v>
      </c>
      <c r="G98" s="184">
        <v>4500000</v>
      </c>
      <c r="H98" s="184">
        <v>914001.6</v>
      </c>
      <c r="I98" s="184">
        <v>0</v>
      </c>
      <c r="J98" s="184">
        <v>0</v>
      </c>
      <c r="K98" s="184">
        <v>0</v>
      </c>
      <c r="L98" s="184">
        <v>0</v>
      </c>
      <c r="M98" s="184">
        <v>8085998.4000000004</v>
      </c>
      <c r="N98" s="184">
        <v>3585998.4</v>
      </c>
      <c r="O98" s="93">
        <f t="shared" si="4"/>
        <v>0</v>
      </c>
      <c r="P98" s="94">
        <f t="shared" si="5"/>
        <v>9000000</v>
      </c>
      <c r="Q98" s="94">
        <f t="shared" si="6"/>
        <v>0</v>
      </c>
      <c r="R98" s="93">
        <f t="shared" si="7"/>
        <v>0</v>
      </c>
    </row>
    <row r="99" spans="1:18" s="103" customFormat="1" x14ac:dyDescent="0.2">
      <c r="A99" s="96" t="s">
        <v>398</v>
      </c>
      <c r="B99" s="110" t="s">
        <v>396</v>
      </c>
      <c r="C99" s="96" t="s">
        <v>257</v>
      </c>
      <c r="D99" s="96" t="s">
        <v>258</v>
      </c>
      <c r="E99" s="184">
        <v>2300000</v>
      </c>
      <c r="F99" s="184">
        <v>2300000</v>
      </c>
      <c r="G99" s="184">
        <v>1150000</v>
      </c>
      <c r="H99" s="184">
        <v>566659.30000000005</v>
      </c>
      <c r="I99" s="184">
        <v>50000</v>
      </c>
      <c r="J99" s="184">
        <v>0</v>
      </c>
      <c r="K99" s="184">
        <v>0</v>
      </c>
      <c r="L99" s="184">
        <v>0</v>
      </c>
      <c r="M99" s="184">
        <v>1683340.7</v>
      </c>
      <c r="N99" s="184">
        <v>533340.69999999995</v>
      </c>
      <c r="O99" s="93">
        <f t="shared" si="4"/>
        <v>0</v>
      </c>
      <c r="P99" s="94">
        <f t="shared" si="5"/>
        <v>2300000</v>
      </c>
      <c r="Q99" s="94">
        <f t="shared" si="6"/>
        <v>0</v>
      </c>
      <c r="R99" s="93">
        <f t="shared" si="7"/>
        <v>0</v>
      </c>
    </row>
    <row r="100" spans="1:18" s="103" customFormat="1" x14ac:dyDescent="0.2">
      <c r="A100" s="96" t="s">
        <v>398</v>
      </c>
      <c r="B100" s="110" t="s">
        <v>396</v>
      </c>
      <c r="C100" s="96" t="s">
        <v>259</v>
      </c>
      <c r="D100" s="96" t="s">
        <v>260</v>
      </c>
      <c r="E100" s="184">
        <v>1230000</v>
      </c>
      <c r="F100" s="184">
        <v>1230000</v>
      </c>
      <c r="G100" s="184">
        <v>1015000</v>
      </c>
      <c r="H100" s="184">
        <v>448298.4</v>
      </c>
      <c r="I100" s="184">
        <v>0</v>
      </c>
      <c r="J100" s="184">
        <v>0</v>
      </c>
      <c r="K100" s="184">
        <v>0</v>
      </c>
      <c r="L100" s="184">
        <v>0</v>
      </c>
      <c r="M100" s="184">
        <v>781701.6</v>
      </c>
      <c r="N100" s="184">
        <v>566701.6</v>
      </c>
      <c r="O100" s="93">
        <f t="shared" si="4"/>
        <v>0</v>
      </c>
      <c r="P100" s="94">
        <f t="shared" si="5"/>
        <v>1230000</v>
      </c>
      <c r="Q100" s="94">
        <f t="shared" si="6"/>
        <v>0</v>
      </c>
      <c r="R100" s="93">
        <f t="shared" si="7"/>
        <v>0</v>
      </c>
    </row>
    <row r="101" spans="1:18" s="103" customFormat="1" x14ac:dyDescent="0.2">
      <c r="A101" s="96" t="s">
        <v>398</v>
      </c>
      <c r="B101" s="110" t="s">
        <v>396</v>
      </c>
      <c r="C101" s="96" t="s">
        <v>261</v>
      </c>
      <c r="D101" s="96" t="s">
        <v>262</v>
      </c>
      <c r="E101" s="184">
        <v>1500000</v>
      </c>
      <c r="F101" s="184">
        <v>1500000</v>
      </c>
      <c r="G101" s="184">
        <v>750000</v>
      </c>
      <c r="H101" s="184">
        <v>286199.59999999998</v>
      </c>
      <c r="I101" s="184">
        <v>0</v>
      </c>
      <c r="J101" s="184">
        <v>0</v>
      </c>
      <c r="K101" s="184">
        <v>0</v>
      </c>
      <c r="L101" s="184">
        <v>0</v>
      </c>
      <c r="M101" s="184">
        <v>1213800.3999999999</v>
      </c>
      <c r="N101" s="184">
        <v>463800.4</v>
      </c>
      <c r="O101" s="93">
        <f t="shared" si="4"/>
        <v>0</v>
      </c>
      <c r="P101" s="94">
        <f t="shared" si="5"/>
        <v>1500000</v>
      </c>
      <c r="Q101" s="94">
        <f t="shared" si="6"/>
        <v>0</v>
      </c>
      <c r="R101" s="93">
        <f t="shared" si="7"/>
        <v>0</v>
      </c>
    </row>
    <row r="102" spans="1:18" s="103" customFormat="1" x14ac:dyDescent="0.2">
      <c r="A102" s="96" t="s">
        <v>398</v>
      </c>
      <c r="B102" s="110" t="s">
        <v>396</v>
      </c>
      <c r="C102" s="96" t="s">
        <v>263</v>
      </c>
      <c r="D102" s="96" t="s">
        <v>264</v>
      </c>
      <c r="E102" s="184">
        <v>600000</v>
      </c>
      <c r="F102" s="184">
        <v>600000</v>
      </c>
      <c r="G102" s="184">
        <v>425000</v>
      </c>
      <c r="H102" s="184">
        <v>251325.36</v>
      </c>
      <c r="I102" s="184">
        <v>50000</v>
      </c>
      <c r="J102" s="184">
        <v>0</v>
      </c>
      <c r="K102" s="184">
        <v>0</v>
      </c>
      <c r="L102" s="184">
        <v>0</v>
      </c>
      <c r="M102" s="184">
        <v>298674.64</v>
      </c>
      <c r="N102" s="184">
        <v>123674.64</v>
      </c>
      <c r="O102" s="93">
        <f t="shared" si="4"/>
        <v>0</v>
      </c>
      <c r="P102" s="94">
        <f t="shared" si="5"/>
        <v>600000</v>
      </c>
      <c r="Q102" s="94">
        <f t="shared" si="6"/>
        <v>0</v>
      </c>
      <c r="R102" s="93">
        <f t="shared" si="7"/>
        <v>0</v>
      </c>
    </row>
    <row r="103" spans="1:18" s="104" customFormat="1" x14ac:dyDescent="0.2">
      <c r="A103" s="92" t="s">
        <v>398</v>
      </c>
      <c r="B103" s="106" t="s">
        <v>397</v>
      </c>
      <c r="C103" s="92" t="s">
        <v>265</v>
      </c>
      <c r="D103" s="92" t="s">
        <v>266</v>
      </c>
      <c r="E103" s="183">
        <v>217730440</v>
      </c>
      <c r="F103" s="183">
        <v>217730440</v>
      </c>
      <c r="G103" s="183">
        <v>111730928</v>
      </c>
      <c r="H103" s="183">
        <v>156200</v>
      </c>
      <c r="I103" s="183">
        <v>3502309.64</v>
      </c>
      <c r="J103" s="183">
        <v>5785712.79</v>
      </c>
      <c r="K103" s="183">
        <v>6405423.9199999999</v>
      </c>
      <c r="L103" s="183">
        <v>6405423.9199999999</v>
      </c>
      <c r="M103" s="183">
        <v>201880793.65000001</v>
      </c>
      <c r="N103" s="183">
        <v>95881281.650000006</v>
      </c>
      <c r="O103" s="97">
        <f t="shared" si="4"/>
        <v>2.9419055599207902E-2</v>
      </c>
      <c r="P103" s="28">
        <f t="shared" si="5"/>
        <v>217730440</v>
      </c>
      <c r="Q103" s="28">
        <f t="shared" si="6"/>
        <v>6405423.9199999999</v>
      </c>
      <c r="R103" s="97">
        <f t="shared" si="7"/>
        <v>2.9419055599207902E-2</v>
      </c>
    </row>
    <row r="104" spans="1:18" s="103" customFormat="1" x14ac:dyDescent="0.2">
      <c r="A104" s="96" t="s">
        <v>398</v>
      </c>
      <c r="B104" s="110" t="s">
        <v>397</v>
      </c>
      <c r="C104" s="96" t="s">
        <v>267</v>
      </c>
      <c r="D104" s="96" t="s">
        <v>268</v>
      </c>
      <c r="E104" s="184">
        <v>189730440</v>
      </c>
      <c r="F104" s="184">
        <v>189730440</v>
      </c>
      <c r="G104" s="184">
        <v>97730928</v>
      </c>
      <c r="H104" s="184">
        <v>156200</v>
      </c>
      <c r="I104" s="184">
        <v>1885628.26</v>
      </c>
      <c r="J104" s="184">
        <v>0</v>
      </c>
      <c r="K104" s="184">
        <v>6405423.9199999999</v>
      </c>
      <c r="L104" s="184">
        <v>6405423.9199999999</v>
      </c>
      <c r="M104" s="184">
        <v>181283187.81999999</v>
      </c>
      <c r="N104" s="184">
        <v>89283675.819999993</v>
      </c>
      <c r="O104" s="93">
        <f t="shared" si="4"/>
        <v>3.3760654958687707E-2</v>
      </c>
      <c r="P104" s="94">
        <f t="shared" si="5"/>
        <v>189730440</v>
      </c>
      <c r="Q104" s="94">
        <f t="shared" si="6"/>
        <v>6405423.9199999999</v>
      </c>
      <c r="R104" s="93">
        <f t="shared" si="7"/>
        <v>3.3760654958687707E-2</v>
      </c>
    </row>
    <row r="105" spans="1:18" s="103" customFormat="1" x14ac:dyDescent="0.2">
      <c r="A105" s="96" t="s">
        <v>398</v>
      </c>
      <c r="B105" s="110" t="s">
        <v>397</v>
      </c>
      <c r="C105" s="96" t="s">
        <v>269</v>
      </c>
      <c r="D105" s="96" t="s">
        <v>270</v>
      </c>
      <c r="E105" s="184">
        <v>2000000</v>
      </c>
      <c r="F105" s="184">
        <v>2000000</v>
      </c>
      <c r="G105" s="184">
        <v>1000000</v>
      </c>
      <c r="H105" s="184">
        <v>0</v>
      </c>
      <c r="I105" s="184">
        <v>0</v>
      </c>
      <c r="J105" s="184">
        <v>0</v>
      </c>
      <c r="K105" s="184">
        <v>0</v>
      </c>
      <c r="L105" s="184">
        <v>0</v>
      </c>
      <c r="M105" s="184">
        <v>2000000</v>
      </c>
      <c r="N105" s="184">
        <v>1000000</v>
      </c>
      <c r="O105" s="93">
        <f t="shared" si="4"/>
        <v>0</v>
      </c>
      <c r="P105" s="94">
        <f t="shared" si="5"/>
        <v>2000000</v>
      </c>
      <c r="Q105" s="94">
        <f t="shared" si="6"/>
        <v>0</v>
      </c>
      <c r="R105" s="93">
        <f t="shared" si="7"/>
        <v>0</v>
      </c>
    </row>
    <row r="106" spans="1:18" s="103" customFormat="1" x14ac:dyDescent="0.2">
      <c r="A106" s="96" t="s">
        <v>398</v>
      </c>
      <c r="B106" s="110" t="s">
        <v>397</v>
      </c>
      <c r="C106" s="96" t="s">
        <v>411</v>
      </c>
      <c r="D106" s="96" t="s">
        <v>412</v>
      </c>
      <c r="E106" s="184">
        <v>76000000</v>
      </c>
      <c r="F106" s="184">
        <v>76000000</v>
      </c>
      <c r="G106" s="184">
        <v>40865708</v>
      </c>
      <c r="H106" s="184">
        <v>0</v>
      </c>
      <c r="I106" s="184">
        <v>0</v>
      </c>
      <c r="J106" s="184">
        <v>0</v>
      </c>
      <c r="K106" s="184">
        <v>0</v>
      </c>
      <c r="L106" s="184">
        <v>0</v>
      </c>
      <c r="M106" s="184">
        <v>76000000</v>
      </c>
      <c r="N106" s="184">
        <v>40865708</v>
      </c>
      <c r="O106" s="93">
        <f t="shared" si="4"/>
        <v>0</v>
      </c>
      <c r="P106" s="94">
        <f t="shared" si="5"/>
        <v>76000000</v>
      </c>
      <c r="Q106" s="94">
        <f t="shared" si="6"/>
        <v>0</v>
      </c>
      <c r="R106" s="93">
        <f t="shared" si="7"/>
        <v>0</v>
      </c>
    </row>
    <row r="107" spans="1:18" s="103" customFormat="1" x14ac:dyDescent="0.2">
      <c r="A107" s="96" t="s">
        <v>398</v>
      </c>
      <c r="B107" s="110" t="s">
        <v>397</v>
      </c>
      <c r="C107" s="96" t="s">
        <v>271</v>
      </c>
      <c r="D107" s="96" t="s">
        <v>272</v>
      </c>
      <c r="E107" s="184">
        <v>5650000</v>
      </c>
      <c r="F107" s="184">
        <v>5650000</v>
      </c>
      <c r="G107" s="184">
        <v>2825000</v>
      </c>
      <c r="H107" s="184">
        <v>0</v>
      </c>
      <c r="I107" s="184">
        <v>0</v>
      </c>
      <c r="J107" s="184">
        <v>0</v>
      </c>
      <c r="K107" s="184">
        <v>0</v>
      </c>
      <c r="L107" s="184">
        <v>0</v>
      </c>
      <c r="M107" s="184">
        <v>5650000</v>
      </c>
      <c r="N107" s="184">
        <v>2825000</v>
      </c>
      <c r="O107" s="93">
        <f t="shared" si="4"/>
        <v>0</v>
      </c>
      <c r="P107" s="94">
        <f t="shared" si="5"/>
        <v>5650000</v>
      </c>
      <c r="Q107" s="94">
        <f t="shared" si="6"/>
        <v>0</v>
      </c>
      <c r="R107" s="93">
        <f t="shared" si="7"/>
        <v>0</v>
      </c>
    </row>
    <row r="108" spans="1:18" s="103" customFormat="1" x14ac:dyDescent="0.2">
      <c r="A108" s="96" t="s">
        <v>398</v>
      </c>
      <c r="B108" s="110" t="s">
        <v>397</v>
      </c>
      <c r="C108" s="96" t="s">
        <v>273</v>
      </c>
      <c r="D108" s="96" t="s">
        <v>274</v>
      </c>
      <c r="E108" s="184">
        <v>38179000</v>
      </c>
      <c r="F108" s="184">
        <v>38179000</v>
      </c>
      <c r="G108" s="184">
        <v>19089500</v>
      </c>
      <c r="H108" s="184">
        <v>156200</v>
      </c>
      <c r="I108" s="184">
        <v>62265.14</v>
      </c>
      <c r="J108" s="184">
        <v>0</v>
      </c>
      <c r="K108" s="184">
        <v>6405423.9199999999</v>
      </c>
      <c r="L108" s="184">
        <v>6405423.9199999999</v>
      </c>
      <c r="M108" s="184">
        <v>31555110.940000001</v>
      </c>
      <c r="N108" s="184">
        <v>12465610.939999999</v>
      </c>
      <c r="O108" s="93">
        <f t="shared" si="4"/>
        <v>0.16777348594777233</v>
      </c>
      <c r="P108" s="94">
        <f t="shared" si="5"/>
        <v>38179000</v>
      </c>
      <c r="Q108" s="94">
        <f t="shared" si="6"/>
        <v>6405423.9199999999</v>
      </c>
      <c r="R108" s="93">
        <f t="shared" si="7"/>
        <v>0.16777348594777233</v>
      </c>
    </row>
    <row r="109" spans="1:18" s="103" customFormat="1" x14ac:dyDescent="0.2">
      <c r="A109" s="96" t="s">
        <v>398</v>
      </c>
      <c r="B109" s="110" t="s">
        <v>397</v>
      </c>
      <c r="C109" s="96" t="s">
        <v>275</v>
      </c>
      <c r="D109" s="96" t="s">
        <v>276</v>
      </c>
      <c r="E109" s="184">
        <v>65901440</v>
      </c>
      <c r="F109" s="184">
        <v>65901440</v>
      </c>
      <c r="G109" s="184">
        <v>32950720</v>
      </c>
      <c r="H109" s="184">
        <v>0</v>
      </c>
      <c r="I109" s="184">
        <v>1823363.12</v>
      </c>
      <c r="J109" s="184">
        <v>0</v>
      </c>
      <c r="K109" s="184">
        <v>0</v>
      </c>
      <c r="L109" s="184">
        <v>0</v>
      </c>
      <c r="M109" s="184">
        <v>64078076.880000003</v>
      </c>
      <c r="N109" s="184">
        <v>31127356.879999999</v>
      </c>
      <c r="O109" s="93">
        <f t="shared" si="4"/>
        <v>0</v>
      </c>
      <c r="P109" s="94">
        <f t="shared" si="5"/>
        <v>65901440</v>
      </c>
      <c r="Q109" s="94">
        <f t="shared" si="6"/>
        <v>0</v>
      </c>
      <c r="R109" s="93">
        <f t="shared" si="7"/>
        <v>0</v>
      </c>
    </row>
    <row r="110" spans="1:18" s="103" customFormat="1" x14ac:dyDescent="0.2">
      <c r="A110" s="96" t="s">
        <v>398</v>
      </c>
      <c r="B110" s="110" t="s">
        <v>397</v>
      </c>
      <c r="C110" s="96" t="s">
        <v>277</v>
      </c>
      <c r="D110" s="96" t="s">
        <v>278</v>
      </c>
      <c r="E110" s="184">
        <v>2000000</v>
      </c>
      <c r="F110" s="184">
        <v>2000000</v>
      </c>
      <c r="G110" s="184">
        <v>1000000</v>
      </c>
      <c r="H110" s="184">
        <v>0</v>
      </c>
      <c r="I110" s="184">
        <v>0</v>
      </c>
      <c r="J110" s="184">
        <v>0</v>
      </c>
      <c r="K110" s="184">
        <v>0</v>
      </c>
      <c r="L110" s="184">
        <v>0</v>
      </c>
      <c r="M110" s="184">
        <v>2000000</v>
      </c>
      <c r="N110" s="184">
        <v>1000000</v>
      </c>
      <c r="O110" s="93">
        <f t="shared" si="4"/>
        <v>0</v>
      </c>
      <c r="P110" s="94">
        <f t="shared" si="5"/>
        <v>2000000</v>
      </c>
      <c r="Q110" s="94">
        <f t="shared" si="6"/>
        <v>0</v>
      </c>
      <c r="R110" s="93">
        <f t="shared" si="7"/>
        <v>0</v>
      </c>
    </row>
    <row r="111" spans="1:18" s="103" customFormat="1" x14ac:dyDescent="0.2">
      <c r="A111" s="96" t="s">
        <v>398</v>
      </c>
      <c r="B111" s="110" t="s">
        <v>397</v>
      </c>
      <c r="C111" s="96" t="s">
        <v>283</v>
      </c>
      <c r="D111" s="96" t="s">
        <v>284</v>
      </c>
      <c r="E111" s="184">
        <v>28000000</v>
      </c>
      <c r="F111" s="184">
        <v>28000000</v>
      </c>
      <c r="G111" s="184">
        <v>14000000</v>
      </c>
      <c r="H111" s="184">
        <v>0</v>
      </c>
      <c r="I111" s="184">
        <v>1616681.38</v>
      </c>
      <c r="J111" s="184">
        <v>5785712.79</v>
      </c>
      <c r="K111" s="184">
        <v>0</v>
      </c>
      <c r="L111" s="184">
        <v>0</v>
      </c>
      <c r="M111" s="184">
        <v>20597605.829999998</v>
      </c>
      <c r="N111" s="184">
        <v>6597605.8300000001</v>
      </c>
      <c r="O111" s="93">
        <f t="shared" si="4"/>
        <v>0</v>
      </c>
      <c r="P111" s="94">
        <f t="shared" si="5"/>
        <v>28000000</v>
      </c>
      <c r="Q111" s="94">
        <f t="shared" si="6"/>
        <v>0</v>
      </c>
      <c r="R111" s="93">
        <f t="shared" si="7"/>
        <v>0</v>
      </c>
    </row>
    <row r="112" spans="1:18" s="103" customFormat="1" x14ac:dyDescent="0.2">
      <c r="A112" s="96" t="s">
        <v>398</v>
      </c>
      <c r="B112" s="110" t="s">
        <v>397</v>
      </c>
      <c r="C112" s="96" t="s">
        <v>285</v>
      </c>
      <c r="D112" s="96" t="s">
        <v>286</v>
      </c>
      <c r="E112" s="184">
        <v>28000000</v>
      </c>
      <c r="F112" s="184">
        <v>28000000</v>
      </c>
      <c r="G112" s="184">
        <v>14000000</v>
      </c>
      <c r="H112" s="184">
        <v>0</v>
      </c>
      <c r="I112" s="184">
        <v>1616681.38</v>
      </c>
      <c r="J112" s="184">
        <v>5785712.79</v>
      </c>
      <c r="K112" s="184">
        <v>0</v>
      </c>
      <c r="L112" s="184">
        <v>0</v>
      </c>
      <c r="M112" s="184">
        <v>20597605.829999998</v>
      </c>
      <c r="N112" s="184">
        <v>6597605.8300000001</v>
      </c>
      <c r="O112" s="93">
        <f t="shared" si="4"/>
        <v>0</v>
      </c>
      <c r="P112" s="94">
        <f t="shared" si="5"/>
        <v>28000000</v>
      </c>
      <c r="Q112" s="94">
        <f t="shared" si="6"/>
        <v>0</v>
      </c>
      <c r="R112" s="93">
        <f t="shared" si="7"/>
        <v>0</v>
      </c>
    </row>
    <row r="113" spans="1:18" s="104" customFormat="1" x14ac:dyDescent="0.2">
      <c r="A113" s="92" t="s">
        <v>398</v>
      </c>
      <c r="B113" s="106" t="s">
        <v>396</v>
      </c>
      <c r="C113" s="92" t="s">
        <v>287</v>
      </c>
      <c r="D113" s="92" t="s">
        <v>288</v>
      </c>
      <c r="E113" s="183">
        <v>7006404434</v>
      </c>
      <c r="F113" s="183">
        <v>6907299372</v>
      </c>
      <c r="G113" s="183">
        <v>3992426526</v>
      </c>
      <c r="H113" s="183">
        <v>0</v>
      </c>
      <c r="I113" s="183">
        <v>1481535486.1600001</v>
      </c>
      <c r="J113" s="183">
        <v>0</v>
      </c>
      <c r="K113" s="183">
        <v>2399985944.8400002</v>
      </c>
      <c r="L113" s="183">
        <v>2378623944.8400002</v>
      </c>
      <c r="M113" s="183">
        <v>3025777941</v>
      </c>
      <c r="N113" s="183">
        <v>110905095</v>
      </c>
      <c r="O113" s="97">
        <f t="shared" si="4"/>
        <v>0.34745648271287932</v>
      </c>
      <c r="P113" s="28">
        <f>+F113</f>
        <v>6907299372</v>
      </c>
      <c r="Q113" s="28">
        <f>+K113</f>
        <v>2399985944.8400002</v>
      </c>
      <c r="R113" s="97">
        <f>+Q113/P113</f>
        <v>0.34745648271287932</v>
      </c>
    </row>
    <row r="114" spans="1:18" s="103" customFormat="1" x14ac:dyDescent="0.2">
      <c r="A114" s="96" t="s">
        <v>398</v>
      </c>
      <c r="B114" s="110" t="s">
        <v>396</v>
      </c>
      <c r="C114" s="96" t="s">
        <v>289</v>
      </c>
      <c r="D114" s="96" t="s">
        <v>290</v>
      </c>
      <c r="E114" s="184">
        <v>4010044320</v>
      </c>
      <c r="F114" s="184">
        <v>3910939258</v>
      </c>
      <c r="G114" s="184">
        <v>2512075448</v>
      </c>
      <c r="H114" s="184">
        <v>0</v>
      </c>
      <c r="I114" s="184">
        <v>932501135.97000003</v>
      </c>
      <c r="J114" s="184">
        <v>0</v>
      </c>
      <c r="K114" s="184">
        <v>1576724748.03</v>
      </c>
      <c r="L114" s="184">
        <v>1576724748.03</v>
      </c>
      <c r="M114" s="184">
        <v>1401713374</v>
      </c>
      <c r="N114" s="184">
        <v>2849564</v>
      </c>
      <c r="O114" s="93">
        <v>0</v>
      </c>
      <c r="P114" s="94">
        <f>+F114</f>
        <v>3910939258</v>
      </c>
      <c r="Q114" s="94">
        <f>+K114</f>
        <v>1576724748.03</v>
      </c>
      <c r="R114" s="93">
        <v>0</v>
      </c>
    </row>
    <row r="115" spans="1:18" s="103" customFormat="1" x14ac:dyDescent="0.2">
      <c r="A115" s="96" t="s">
        <v>398</v>
      </c>
      <c r="B115" s="110" t="s">
        <v>396</v>
      </c>
      <c r="C115" s="96" t="s">
        <v>291</v>
      </c>
      <c r="D115" s="96" t="s">
        <v>413</v>
      </c>
      <c r="E115" s="184">
        <v>1119100000</v>
      </c>
      <c r="F115" s="184">
        <v>1088400000</v>
      </c>
      <c r="G115" s="184">
        <v>784166590</v>
      </c>
      <c r="H115" s="184">
        <v>0</v>
      </c>
      <c r="I115" s="184">
        <v>279775000</v>
      </c>
      <c r="J115" s="184">
        <v>0</v>
      </c>
      <c r="K115" s="184">
        <v>504391590</v>
      </c>
      <c r="L115" s="184">
        <v>504391590</v>
      </c>
      <c r="M115" s="184">
        <v>304233410</v>
      </c>
      <c r="N115" s="184">
        <v>0</v>
      </c>
      <c r="O115" s="93">
        <f t="shared" si="4"/>
        <v>0.46342483461962514</v>
      </c>
      <c r="P115" s="94">
        <f>+P123+P126</f>
        <v>39000000</v>
      </c>
      <c r="Q115" s="94">
        <f>+Q123+Q126</f>
        <v>24788969</v>
      </c>
      <c r="R115" s="94">
        <f>+R123+R126</f>
        <v>1.1894081953488371</v>
      </c>
    </row>
    <row r="116" spans="1:18" s="103" customFormat="1" x14ac:dyDescent="0.2">
      <c r="A116" s="96" t="s">
        <v>398</v>
      </c>
      <c r="B116" s="110" t="s">
        <v>396</v>
      </c>
      <c r="C116" s="96" t="s">
        <v>293</v>
      </c>
      <c r="D116" s="96" t="s">
        <v>414</v>
      </c>
      <c r="E116" s="184">
        <v>1342700000</v>
      </c>
      <c r="F116" s="184">
        <v>1276025568</v>
      </c>
      <c r="G116" s="184">
        <v>671350000</v>
      </c>
      <c r="H116" s="184">
        <v>0</v>
      </c>
      <c r="I116" s="184">
        <v>223783336</v>
      </c>
      <c r="J116" s="184">
        <v>0</v>
      </c>
      <c r="K116" s="184">
        <v>447566664</v>
      </c>
      <c r="L116" s="184">
        <v>447566664</v>
      </c>
      <c r="M116" s="184">
        <v>604675568</v>
      </c>
      <c r="N116" s="184">
        <v>0</v>
      </c>
      <c r="O116" s="93">
        <f t="shared" si="4"/>
        <v>0.35075054546242446</v>
      </c>
      <c r="P116" s="94"/>
      <c r="Q116" s="94"/>
      <c r="R116" s="93"/>
    </row>
    <row r="117" spans="1:18" s="103" customFormat="1" x14ac:dyDescent="0.2">
      <c r="A117" s="96" t="s">
        <v>398</v>
      </c>
      <c r="B117" s="110" t="s">
        <v>396</v>
      </c>
      <c r="C117" s="96" t="s">
        <v>300</v>
      </c>
      <c r="D117" s="96" t="s">
        <v>301</v>
      </c>
      <c r="E117" s="184">
        <v>574806</v>
      </c>
      <c r="F117" s="184">
        <v>574806</v>
      </c>
      <c r="G117" s="184">
        <v>143701</v>
      </c>
      <c r="H117" s="184">
        <v>0</v>
      </c>
      <c r="I117" s="184">
        <v>0</v>
      </c>
      <c r="J117" s="184">
        <v>0</v>
      </c>
      <c r="K117" s="184">
        <v>0</v>
      </c>
      <c r="L117" s="184">
        <v>0</v>
      </c>
      <c r="M117" s="184">
        <v>574806</v>
      </c>
      <c r="N117" s="184">
        <v>143701</v>
      </c>
      <c r="O117" s="93">
        <f t="shared" si="4"/>
        <v>0</v>
      </c>
      <c r="P117" s="94"/>
      <c r="Q117" s="94"/>
      <c r="R117" s="93"/>
    </row>
    <row r="118" spans="1:18" s="103" customFormat="1" x14ac:dyDescent="0.2">
      <c r="A118" s="96" t="s">
        <v>398</v>
      </c>
      <c r="B118" s="110" t="s">
        <v>396</v>
      </c>
      <c r="C118" s="96" t="s">
        <v>310</v>
      </c>
      <c r="D118" s="96" t="s">
        <v>415</v>
      </c>
      <c r="E118" s="184">
        <v>41923611</v>
      </c>
      <c r="F118" s="184">
        <v>40453617</v>
      </c>
      <c r="G118" s="184">
        <v>39028271</v>
      </c>
      <c r="H118" s="184">
        <v>0</v>
      </c>
      <c r="I118" s="184">
        <v>25186936.359999999</v>
      </c>
      <c r="J118" s="184">
        <v>0</v>
      </c>
      <c r="K118" s="184">
        <v>12736674.640000001</v>
      </c>
      <c r="L118" s="184">
        <v>12736674.640000001</v>
      </c>
      <c r="M118" s="184">
        <v>2530006</v>
      </c>
      <c r="N118" s="184">
        <v>1104660</v>
      </c>
      <c r="O118" s="93">
        <f t="shared" si="4"/>
        <v>0.3148463743056647</v>
      </c>
      <c r="P118" s="94"/>
      <c r="Q118" s="94"/>
      <c r="R118" s="93"/>
    </row>
    <row r="119" spans="1:18" s="103" customFormat="1" x14ac:dyDescent="0.2">
      <c r="A119" s="96" t="s">
        <v>398</v>
      </c>
      <c r="B119" s="110" t="s">
        <v>396</v>
      </c>
      <c r="C119" s="96" t="s">
        <v>315</v>
      </c>
      <c r="D119" s="96" t="s">
        <v>416</v>
      </c>
      <c r="E119" s="184">
        <v>7433264</v>
      </c>
      <c r="F119" s="184">
        <v>7172628</v>
      </c>
      <c r="G119" s="184">
        <v>6919907</v>
      </c>
      <c r="H119" s="184">
        <v>0</v>
      </c>
      <c r="I119" s="184">
        <v>4117044.61</v>
      </c>
      <c r="J119" s="184">
        <v>0</v>
      </c>
      <c r="K119" s="184">
        <v>2316219.39</v>
      </c>
      <c r="L119" s="184">
        <v>2316219.39</v>
      </c>
      <c r="M119" s="184">
        <v>739364</v>
      </c>
      <c r="N119" s="184">
        <v>486643</v>
      </c>
      <c r="O119" s="93">
        <f t="shared" si="4"/>
        <v>0.32292478990963985</v>
      </c>
      <c r="P119" s="94"/>
      <c r="Q119" s="94"/>
      <c r="R119" s="93"/>
    </row>
    <row r="120" spans="1:18" s="103" customFormat="1" x14ac:dyDescent="0.2">
      <c r="A120" s="96" t="s">
        <v>398</v>
      </c>
      <c r="B120" s="110" t="s">
        <v>396</v>
      </c>
      <c r="C120" s="96" t="s">
        <v>320</v>
      </c>
      <c r="D120" s="96" t="s">
        <v>417</v>
      </c>
      <c r="E120" s="184">
        <v>1498312639</v>
      </c>
      <c r="F120" s="184">
        <v>1498312639</v>
      </c>
      <c r="G120" s="184">
        <v>1010466979</v>
      </c>
      <c r="H120" s="184">
        <v>0</v>
      </c>
      <c r="I120" s="184">
        <v>399638819</v>
      </c>
      <c r="J120" s="184">
        <v>0</v>
      </c>
      <c r="K120" s="184">
        <v>609713600</v>
      </c>
      <c r="L120" s="184">
        <v>609713600</v>
      </c>
      <c r="M120" s="184">
        <v>488960220</v>
      </c>
      <c r="N120" s="184">
        <v>1114560</v>
      </c>
      <c r="O120" s="93">
        <f t="shared" si="4"/>
        <v>0.40693349580694554</v>
      </c>
      <c r="P120" s="94"/>
      <c r="Q120" s="94"/>
      <c r="R120" s="93"/>
    </row>
    <row r="121" spans="1:18" s="103" customFormat="1" x14ac:dyDescent="0.2">
      <c r="A121" s="96" t="s">
        <v>398</v>
      </c>
      <c r="B121" s="110" t="s">
        <v>396</v>
      </c>
      <c r="C121" s="96" t="s">
        <v>321</v>
      </c>
      <c r="D121" s="96" t="s">
        <v>322</v>
      </c>
      <c r="E121" s="184">
        <v>68300000</v>
      </c>
      <c r="F121" s="184">
        <v>68300000</v>
      </c>
      <c r="G121" s="184">
        <v>56600000</v>
      </c>
      <c r="H121" s="184">
        <v>0</v>
      </c>
      <c r="I121" s="184">
        <v>238000</v>
      </c>
      <c r="J121" s="184">
        <v>0</v>
      </c>
      <c r="K121" s="184">
        <v>44612000</v>
      </c>
      <c r="L121" s="184">
        <v>23250000</v>
      </c>
      <c r="M121" s="184">
        <v>23450000</v>
      </c>
      <c r="N121" s="184">
        <v>11750000</v>
      </c>
      <c r="O121" s="93">
        <f t="shared" si="4"/>
        <v>0.65317715959004397</v>
      </c>
      <c r="P121" s="94"/>
      <c r="Q121" s="94"/>
      <c r="R121" s="93"/>
    </row>
    <row r="122" spans="1:18" s="103" customFormat="1" x14ac:dyDescent="0.2">
      <c r="A122" s="96" t="s">
        <v>398</v>
      </c>
      <c r="B122" s="110" t="s">
        <v>396</v>
      </c>
      <c r="C122" s="96" t="s">
        <v>323</v>
      </c>
      <c r="D122" s="96" t="s">
        <v>324</v>
      </c>
      <c r="E122" s="184">
        <v>46800000</v>
      </c>
      <c r="F122" s="184">
        <v>46800000</v>
      </c>
      <c r="G122" s="184">
        <v>35100000</v>
      </c>
      <c r="H122" s="184">
        <v>0</v>
      </c>
      <c r="I122" s="184">
        <v>100000</v>
      </c>
      <c r="J122" s="184">
        <v>0</v>
      </c>
      <c r="K122" s="184">
        <v>23250000</v>
      </c>
      <c r="L122" s="184">
        <v>23250000</v>
      </c>
      <c r="M122" s="184">
        <v>23450000</v>
      </c>
      <c r="N122" s="184">
        <v>11750000</v>
      </c>
      <c r="O122" s="93">
        <f t="shared" si="4"/>
        <v>0.49679487179487181</v>
      </c>
      <c r="P122" s="94"/>
      <c r="Q122" s="94"/>
      <c r="R122" s="93"/>
    </row>
    <row r="123" spans="1:18" s="103" customFormat="1" x14ac:dyDescent="0.2">
      <c r="A123" s="96" t="s">
        <v>398</v>
      </c>
      <c r="B123" s="110" t="s">
        <v>396</v>
      </c>
      <c r="C123" s="96" t="s">
        <v>325</v>
      </c>
      <c r="D123" s="96" t="s">
        <v>326</v>
      </c>
      <c r="E123" s="184">
        <v>21500000</v>
      </c>
      <c r="F123" s="184">
        <v>21500000</v>
      </c>
      <c r="G123" s="184">
        <v>21500000</v>
      </c>
      <c r="H123" s="184">
        <v>0</v>
      </c>
      <c r="I123" s="184">
        <v>138000</v>
      </c>
      <c r="J123" s="184">
        <v>0</v>
      </c>
      <c r="K123" s="184">
        <v>21362000</v>
      </c>
      <c r="L123" s="184">
        <v>0</v>
      </c>
      <c r="M123" s="184">
        <v>0</v>
      </c>
      <c r="N123" s="184">
        <v>0</v>
      </c>
      <c r="O123" s="93">
        <f t="shared" si="4"/>
        <v>0.99358139534883716</v>
      </c>
      <c r="P123" s="94">
        <f t="shared" ref="P123:P128" si="8">+F123</f>
        <v>21500000</v>
      </c>
      <c r="Q123" s="94">
        <f>+K123</f>
        <v>21362000</v>
      </c>
      <c r="R123" s="93">
        <f>+Q123/P123</f>
        <v>0.99358139534883716</v>
      </c>
    </row>
    <row r="124" spans="1:18" s="103" customFormat="1" x14ac:dyDescent="0.2">
      <c r="A124" s="96" t="s">
        <v>398</v>
      </c>
      <c r="B124" s="110" t="s">
        <v>396</v>
      </c>
      <c r="C124" s="96" t="s">
        <v>327</v>
      </c>
      <c r="D124" s="96" t="s">
        <v>328</v>
      </c>
      <c r="E124" s="184">
        <v>44330000</v>
      </c>
      <c r="F124" s="184">
        <v>41830000</v>
      </c>
      <c r="G124" s="184">
        <v>27165000</v>
      </c>
      <c r="H124" s="184">
        <v>0</v>
      </c>
      <c r="I124" s="184">
        <v>73343.19</v>
      </c>
      <c r="J124" s="184">
        <v>0</v>
      </c>
      <c r="K124" s="184">
        <v>10536125.810000001</v>
      </c>
      <c r="L124" s="184">
        <v>10536125.810000001</v>
      </c>
      <c r="M124" s="184">
        <v>31220531</v>
      </c>
      <c r="N124" s="184">
        <v>16555531</v>
      </c>
      <c r="O124" s="93">
        <f t="shared" si="4"/>
        <v>0.25187965120726752</v>
      </c>
      <c r="P124" s="94">
        <f t="shared" si="8"/>
        <v>41830000</v>
      </c>
      <c r="Q124" s="94">
        <f>+K124</f>
        <v>10536125.810000001</v>
      </c>
      <c r="R124" s="93">
        <f>+Q124/P124</f>
        <v>0.25187965120726752</v>
      </c>
    </row>
    <row r="125" spans="1:18" s="103" customFormat="1" x14ac:dyDescent="0.2">
      <c r="A125" s="96" t="s">
        <v>398</v>
      </c>
      <c r="B125" s="110" t="s">
        <v>396</v>
      </c>
      <c r="C125" s="96" t="s">
        <v>329</v>
      </c>
      <c r="D125" s="96" t="s">
        <v>330</v>
      </c>
      <c r="E125" s="184">
        <v>24330000</v>
      </c>
      <c r="F125" s="184">
        <v>24330000</v>
      </c>
      <c r="G125" s="184">
        <v>13265000</v>
      </c>
      <c r="H125" s="184">
        <v>0</v>
      </c>
      <c r="I125" s="184">
        <v>73343.19</v>
      </c>
      <c r="J125" s="184">
        <v>0</v>
      </c>
      <c r="K125" s="184">
        <v>7109156.8099999996</v>
      </c>
      <c r="L125" s="184">
        <v>7109156.8099999996</v>
      </c>
      <c r="M125" s="184">
        <v>17147500</v>
      </c>
      <c r="N125" s="184">
        <v>6082500</v>
      </c>
      <c r="O125" s="93">
        <f t="shared" si="4"/>
        <v>0.29219715618577885</v>
      </c>
      <c r="P125" s="94">
        <f t="shared" si="8"/>
        <v>24330000</v>
      </c>
      <c r="Q125" s="94">
        <f>+K125</f>
        <v>7109156.8099999996</v>
      </c>
      <c r="R125" s="93">
        <f>+Q125/P125</f>
        <v>0.29219715618577885</v>
      </c>
    </row>
    <row r="126" spans="1:18" s="103" customFormat="1" x14ac:dyDescent="0.2">
      <c r="A126" s="96" t="s">
        <v>398</v>
      </c>
      <c r="B126" s="110" t="s">
        <v>396</v>
      </c>
      <c r="C126" s="96" t="s">
        <v>331</v>
      </c>
      <c r="D126" s="96" t="s">
        <v>332</v>
      </c>
      <c r="E126" s="184">
        <v>20000000</v>
      </c>
      <c r="F126" s="184">
        <v>17500000</v>
      </c>
      <c r="G126" s="184">
        <v>13900000</v>
      </c>
      <c r="H126" s="184">
        <v>0</v>
      </c>
      <c r="I126" s="184">
        <v>0</v>
      </c>
      <c r="J126" s="184">
        <v>0</v>
      </c>
      <c r="K126" s="184">
        <v>3426969</v>
      </c>
      <c r="L126" s="184">
        <v>3426969</v>
      </c>
      <c r="M126" s="184">
        <v>14073031</v>
      </c>
      <c r="N126" s="184">
        <v>10473031</v>
      </c>
      <c r="O126" s="93">
        <f t="shared" si="4"/>
        <v>0.1958268</v>
      </c>
      <c r="P126" s="94">
        <f t="shared" si="8"/>
        <v>17500000</v>
      </c>
      <c r="Q126" s="94">
        <f>+K126</f>
        <v>3426969</v>
      </c>
      <c r="R126" s="93">
        <f>+Q126/P126</f>
        <v>0.1958268</v>
      </c>
    </row>
    <row r="127" spans="1:18" s="103" customFormat="1" x14ac:dyDescent="0.2">
      <c r="A127" s="96" t="s">
        <v>398</v>
      </c>
      <c r="B127" s="110" t="s">
        <v>396</v>
      </c>
      <c r="C127" s="96" t="s">
        <v>333</v>
      </c>
      <c r="D127" s="96" t="s">
        <v>334</v>
      </c>
      <c r="E127" s="184">
        <v>2415788070</v>
      </c>
      <c r="F127" s="184">
        <v>2415788070</v>
      </c>
      <c r="G127" s="184">
        <v>1207894034</v>
      </c>
      <c r="H127" s="184">
        <v>0</v>
      </c>
      <c r="I127" s="184">
        <v>439780963</v>
      </c>
      <c r="J127" s="184">
        <v>0</v>
      </c>
      <c r="K127" s="184">
        <v>768113071</v>
      </c>
      <c r="L127" s="184">
        <v>768113071</v>
      </c>
      <c r="M127" s="184">
        <v>1207894036</v>
      </c>
      <c r="N127" s="184">
        <v>0</v>
      </c>
      <c r="O127" s="93">
        <f t="shared" si="4"/>
        <v>0.31795548646781752</v>
      </c>
      <c r="P127" s="94">
        <f t="shared" si="8"/>
        <v>2415788070</v>
      </c>
      <c r="Q127" s="94">
        <f>+K127</f>
        <v>768113071</v>
      </c>
      <c r="R127" s="93">
        <f>+Q127/P127</f>
        <v>0.31795548646781752</v>
      </c>
    </row>
    <row r="128" spans="1:18" s="103" customFormat="1" ht="14.25" customHeight="1" x14ac:dyDescent="0.2">
      <c r="A128" s="96" t="s">
        <v>398</v>
      </c>
      <c r="B128" s="110" t="s">
        <v>396</v>
      </c>
      <c r="C128" s="96" t="s">
        <v>338</v>
      </c>
      <c r="D128" s="96" t="s">
        <v>339</v>
      </c>
      <c r="E128" s="184">
        <v>100000000</v>
      </c>
      <c r="F128" s="184">
        <v>100000000</v>
      </c>
      <c r="G128" s="184">
        <v>50000000</v>
      </c>
      <c r="H128" s="184">
        <v>0</v>
      </c>
      <c r="I128" s="184">
        <v>16666667</v>
      </c>
      <c r="J128" s="184">
        <v>0</v>
      </c>
      <c r="K128" s="184">
        <v>33333333</v>
      </c>
      <c r="L128" s="184">
        <v>33333333</v>
      </c>
      <c r="M128" s="184">
        <v>50000000</v>
      </c>
      <c r="N128" s="184">
        <v>0</v>
      </c>
      <c r="O128" s="93">
        <f t="shared" si="4"/>
        <v>0.33333332999999998</v>
      </c>
      <c r="P128" s="94">
        <f t="shared" si="8"/>
        <v>100000000</v>
      </c>
      <c r="Q128" s="94"/>
      <c r="R128" s="93"/>
    </row>
    <row r="129" spans="1:18" s="103" customFormat="1" x14ac:dyDescent="0.2">
      <c r="A129" s="96" t="s">
        <v>398</v>
      </c>
      <c r="B129" s="110" t="s">
        <v>396</v>
      </c>
      <c r="C129" s="96" t="s">
        <v>340</v>
      </c>
      <c r="D129" s="96" t="s">
        <v>418</v>
      </c>
      <c r="E129" s="184">
        <v>847200000</v>
      </c>
      <c r="F129" s="184">
        <v>847200000</v>
      </c>
      <c r="G129" s="184">
        <v>423600000</v>
      </c>
      <c r="H129" s="184">
        <v>0</v>
      </c>
      <c r="I129" s="184">
        <v>178349618</v>
      </c>
      <c r="J129" s="184">
        <v>0</v>
      </c>
      <c r="K129" s="184">
        <v>245250382</v>
      </c>
      <c r="L129" s="184">
        <v>245250382</v>
      </c>
      <c r="M129" s="184">
        <v>423600000</v>
      </c>
      <c r="N129" s="184">
        <v>0</v>
      </c>
      <c r="O129" s="93">
        <f t="shared" si="4"/>
        <v>0.28948345372993389</v>
      </c>
      <c r="P129" s="94"/>
      <c r="Q129" s="94"/>
      <c r="R129" s="93"/>
    </row>
    <row r="130" spans="1:18" s="103" customFormat="1" x14ac:dyDescent="0.2">
      <c r="A130" s="96" t="s">
        <v>398</v>
      </c>
      <c r="B130" s="110" t="s">
        <v>396</v>
      </c>
      <c r="C130" s="96" t="s">
        <v>341</v>
      </c>
      <c r="D130" s="96" t="s">
        <v>391</v>
      </c>
      <c r="E130" s="184">
        <v>1468588070</v>
      </c>
      <c r="F130" s="184">
        <v>1468588070</v>
      </c>
      <c r="G130" s="184">
        <v>734294034</v>
      </c>
      <c r="H130" s="184">
        <v>0</v>
      </c>
      <c r="I130" s="184">
        <v>244764678</v>
      </c>
      <c r="J130" s="184">
        <v>0</v>
      </c>
      <c r="K130" s="184">
        <v>489529356</v>
      </c>
      <c r="L130" s="184">
        <v>489529356</v>
      </c>
      <c r="M130" s="184">
        <v>734294036</v>
      </c>
      <c r="N130" s="184">
        <v>0</v>
      </c>
      <c r="O130" s="93">
        <f t="shared" si="4"/>
        <v>0.33333333287938255</v>
      </c>
      <c r="P130" s="94"/>
      <c r="Q130" s="94"/>
      <c r="R130" s="93"/>
    </row>
    <row r="131" spans="1:18" s="103" customFormat="1" ht="15" customHeight="1" x14ac:dyDescent="0.2">
      <c r="A131" s="96" t="s">
        <v>398</v>
      </c>
      <c r="B131" s="110" t="s">
        <v>396</v>
      </c>
      <c r="C131" s="96" t="s">
        <v>372</v>
      </c>
      <c r="D131" s="96" t="s">
        <v>373</v>
      </c>
      <c r="E131" s="184">
        <v>359000000</v>
      </c>
      <c r="F131" s="184">
        <v>361500000</v>
      </c>
      <c r="G131" s="184">
        <v>79750000</v>
      </c>
      <c r="H131" s="184">
        <v>0</v>
      </c>
      <c r="I131" s="184">
        <v>0</v>
      </c>
      <c r="J131" s="184">
        <v>0</v>
      </c>
      <c r="K131" s="184">
        <v>0</v>
      </c>
      <c r="L131" s="184">
        <v>0</v>
      </c>
      <c r="M131" s="184">
        <v>361500000</v>
      </c>
      <c r="N131" s="184">
        <v>79750000</v>
      </c>
      <c r="O131" s="93">
        <f t="shared" si="4"/>
        <v>0</v>
      </c>
      <c r="P131" s="94"/>
      <c r="Q131" s="94"/>
      <c r="R131" s="93"/>
    </row>
    <row r="132" spans="1:18" s="103" customFormat="1" x14ac:dyDescent="0.2">
      <c r="A132" s="96" t="s">
        <v>398</v>
      </c>
      <c r="B132" s="110" t="s">
        <v>396</v>
      </c>
      <c r="C132" s="96" t="s">
        <v>374</v>
      </c>
      <c r="D132" s="96" t="s">
        <v>375</v>
      </c>
      <c r="E132" s="184">
        <v>359000000</v>
      </c>
      <c r="F132" s="184">
        <v>361500000</v>
      </c>
      <c r="G132" s="184">
        <v>79750000</v>
      </c>
      <c r="H132" s="184">
        <v>0</v>
      </c>
      <c r="I132" s="184">
        <v>0</v>
      </c>
      <c r="J132" s="184">
        <v>0</v>
      </c>
      <c r="K132" s="184">
        <v>0</v>
      </c>
      <c r="L132" s="184">
        <v>0</v>
      </c>
      <c r="M132" s="184">
        <v>361500000</v>
      </c>
      <c r="N132" s="184">
        <v>79750000</v>
      </c>
      <c r="O132" s="93">
        <f t="shared" si="4"/>
        <v>0</v>
      </c>
      <c r="P132" s="94"/>
      <c r="Q132" s="94"/>
      <c r="R132" s="93"/>
    </row>
    <row r="133" spans="1:18" s="103" customFormat="1" x14ac:dyDescent="0.2">
      <c r="A133" s="96" t="s">
        <v>398</v>
      </c>
      <c r="B133" s="110" t="s">
        <v>396</v>
      </c>
      <c r="C133" s="96" t="s">
        <v>346</v>
      </c>
      <c r="D133" s="96" t="s">
        <v>347</v>
      </c>
      <c r="E133" s="184">
        <v>108942044</v>
      </c>
      <c r="F133" s="184">
        <v>108942044</v>
      </c>
      <c r="G133" s="184">
        <v>108942044</v>
      </c>
      <c r="H133" s="184">
        <v>0</v>
      </c>
      <c r="I133" s="184">
        <v>108942044</v>
      </c>
      <c r="J133" s="184">
        <v>0</v>
      </c>
      <c r="K133" s="184">
        <v>0</v>
      </c>
      <c r="L133" s="184">
        <v>0</v>
      </c>
      <c r="M133" s="184">
        <v>0</v>
      </c>
      <c r="N133" s="184">
        <v>0</v>
      </c>
      <c r="O133" s="93">
        <f t="shared" si="4"/>
        <v>0</v>
      </c>
      <c r="P133" s="94"/>
      <c r="Q133" s="94"/>
      <c r="R133" s="93"/>
    </row>
    <row r="134" spans="1:18" s="103" customFormat="1" x14ac:dyDescent="0.2">
      <c r="A134" s="96" t="s">
        <v>398</v>
      </c>
      <c r="B134" s="110" t="s">
        <v>396</v>
      </c>
      <c r="C134" s="96" t="s">
        <v>348</v>
      </c>
      <c r="D134" s="96" t="s">
        <v>419</v>
      </c>
      <c r="E134" s="184">
        <v>75000000</v>
      </c>
      <c r="F134" s="184">
        <v>75000000</v>
      </c>
      <c r="G134" s="184">
        <v>75000000</v>
      </c>
      <c r="H134" s="184">
        <v>0</v>
      </c>
      <c r="I134" s="184">
        <v>75000000</v>
      </c>
      <c r="J134" s="184">
        <v>0</v>
      </c>
      <c r="K134" s="184">
        <v>0</v>
      </c>
      <c r="L134" s="184">
        <v>0</v>
      </c>
      <c r="M134" s="184">
        <v>0</v>
      </c>
      <c r="N134" s="184">
        <v>0</v>
      </c>
      <c r="O134" s="93">
        <f t="shared" si="4"/>
        <v>0</v>
      </c>
      <c r="P134" s="94"/>
      <c r="Q134" s="94"/>
      <c r="R134" s="93"/>
    </row>
    <row r="135" spans="1:18" s="103" customFormat="1" x14ac:dyDescent="0.2">
      <c r="A135" s="96" t="s">
        <v>398</v>
      </c>
      <c r="B135" s="110" t="s">
        <v>396</v>
      </c>
      <c r="C135" s="96" t="s">
        <v>353</v>
      </c>
      <c r="D135" s="96" t="s">
        <v>354</v>
      </c>
      <c r="E135" s="184">
        <v>634724</v>
      </c>
      <c r="F135" s="184">
        <v>634724</v>
      </c>
      <c r="G135" s="184">
        <v>634724</v>
      </c>
      <c r="H135" s="184">
        <v>0</v>
      </c>
      <c r="I135" s="184">
        <v>634724</v>
      </c>
      <c r="J135" s="184">
        <v>0</v>
      </c>
      <c r="K135" s="184">
        <v>0</v>
      </c>
      <c r="L135" s="184">
        <v>0</v>
      </c>
      <c r="M135" s="184">
        <v>0</v>
      </c>
      <c r="N135" s="184">
        <v>0</v>
      </c>
      <c r="O135" s="93">
        <f t="shared" si="4"/>
        <v>0</v>
      </c>
      <c r="P135" s="28"/>
      <c r="Q135" s="94"/>
      <c r="R135" s="93"/>
    </row>
    <row r="136" spans="1:18" s="104" customFormat="1" x14ac:dyDescent="0.2">
      <c r="A136" s="175" t="s">
        <v>398</v>
      </c>
      <c r="B136" s="110" t="s">
        <v>396</v>
      </c>
      <c r="C136" s="96" t="s">
        <v>359</v>
      </c>
      <c r="D136" s="96" t="s">
        <v>360</v>
      </c>
      <c r="E136" s="184">
        <v>6284400</v>
      </c>
      <c r="F136" s="184">
        <v>6284400</v>
      </c>
      <c r="G136" s="184">
        <v>6284400</v>
      </c>
      <c r="H136" s="184">
        <v>0</v>
      </c>
      <c r="I136" s="184">
        <v>6284400</v>
      </c>
      <c r="J136" s="184">
        <v>0</v>
      </c>
      <c r="K136" s="184">
        <v>0</v>
      </c>
      <c r="L136" s="184">
        <v>0</v>
      </c>
      <c r="M136" s="184">
        <v>0</v>
      </c>
      <c r="N136" s="184">
        <v>0</v>
      </c>
      <c r="O136" s="93">
        <f t="shared" ref="O136:O138" si="9">+K136/F136</f>
        <v>0</v>
      </c>
      <c r="P136" s="94"/>
      <c r="Q136" s="94"/>
      <c r="R136" s="93"/>
    </row>
    <row r="137" spans="1:18" s="104" customFormat="1" x14ac:dyDescent="0.2">
      <c r="A137" s="96" t="s">
        <v>398</v>
      </c>
      <c r="B137" s="110" t="s">
        <v>396</v>
      </c>
      <c r="C137" s="96" t="s">
        <v>361</v>
      </c>
      <c r="D137" s="96" t="s">
        <v>362</v>
      </c>
      <c r="E137" s="184">
        <v>8169720</v>
      </c>
      <c r="F137" s="184">
        <v>8169720</v>
      </c>
      <c r="G137" s="184">
        <v>8169720</v>
      </c>
      <c r="H137" s="184">
        <v>0</v>
      </c>
      <c r="I137" s="184">
        <v>8169720</v>
      </c>
      <c r="J137" s="184">
        <v>0</v>
      </c>
      <c r="K137" s="184">
        <v>0</v>
      </c>
      <c r="L137" s="184">
        <v>0</v>
      </c>
      <c r="M137" s="184">
        <v>0</v>
      </c>
      <c r="N137" s="184">
        <v>0</v>
      </c>
      <c r="O137" s="93">
        <f t="shared" si="9"/>
        <v>0</v>
      </c>
      <c r="P137" s="94"/>
      <c r="Q137" s="94"/>
      <c r="R137" s="93"/>
    </row>
    <row r="138" spans="1:18" s="104" customFormat="1" x14ac:dyDescent="0.2">
      <c r="A138" s="96" t="s">
        <v>398</v>
      </c>
      <c r="B138" s="110" t="s">
        <v>396</v>
      </c>
      <c r="C138" s="96" t="s">
        <v>364</v>
      </c>
      <c r="D138" s="96" t="s">
        <v>365</v>
      </c>
      <c r="E138" s="184">
        <v>18853200</v>
      </c>
      <c r="F138" s="184">
        <v>18853200</v>
      </c>
      <c r="G138" s="184">
        <v>18853200</v>
      </c>
      <c r="H138" s="184">
        <v>0</v>
      </c>
      <c r="I138" s="184">
        <v>18853200</v>
      </c>
      <c r="J138" s="184">
        <v>0</v>
      </c>
      <c r="K138" s="184">
        <v>0</v>
      </c>
      <c r="L138" s="184">
        <v>0</v>
      </c>
      <c r="M138" s="184">
        <v>0</v>
      </c>
      <c r="N138" s="184">
        <v>0</v>
      </c>
      <c r="O138" s="93">
        <f t="shared" si="9"/>
        <v>0</v>
      </c>
      <c r="P138" s="94"/>
      <c r="Q138" s="94"/>
      <c r="R138" s="93"/>
    </row>
    <row r="139" spans="1:18" s="104" customFormat="1" ht="15" customHeight="1" x14ac:dyDescent="0.2">
      <c r="A139" s="92"/>
      <c r="B139" s="106"/>
      <c r="C139" s="92"/>
      <c r="D139" s="92"/>
      <c r="E139" s="183"/>
      <c r="F139" s="133"/>
      <c r="G139" s="183"/>
      <c r="H139" s="183"/>
      <c r="I139" s="183"/>
      <c r="J139" s="183"/>
      <c r="K139" s="183"/>
      <c r="L139" s="183"/>
      <c r="M139" s="183"/>
      <c r="N139" s="183"/>
      <c r="O139" s="97"/>
      <c r="P139" s="28"/>
      <c r="Q139" s="28"/>
      <c r="R139" s="97"/>
    </row>
    <row r="140" spans="1:18" s="103" customFormat="1" x14ac:dyDescent="0.2">
      <c r="A140" s="96"/>
      <c r="B140" s="110"/>
      <c r="C140" s="96"/>
      <c r="D140" s="96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93"/>
      <c r="P140" s="94"/>
      <c r="Q140" s="94"/>
      <c r="R140" s="118"/>
    </row>
    <row r="141" spans="1:18" s="103" customFormat="1" x14ac:dyDescent="0.2">
      <c r="A141" s="96"/>
      <c r="B141" s="110"/>
      <c r="C141" s="96"/>
      <c r="D141" s="96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93"/>
      <c r="P141" s="94"/>
      <c r="Q141" s="94"/>
      <c r="R141" s="118"/>
    </row>
    <row r="142" spans="1:18" x14ac:dyDescent="0.2">
      <c r="A142" s="19"/>
      <c r="C142" s="19"/>
      <c r="D142" s="19"/>
      <c r="E142" s="100"/>
      <c r="F142" s="100"/>
      <c r="G142" s="100"/>
      <c r="H142" s="185"/>
      <c r="I142" s="185"/>
      <c r="J142" s="185"/>
      <c r="K142" s="185"/>
      <c r="L142" s="185"/>
      <c r="M142" s="185"/>
      <c r="N142" s="185"/>
      <c r="O142" s="22"/>
      <c r="P142" s="45"/>
      <c r="Q142" s="45"/>
      <c r="R142" s="25"/>
    </row>
    <row r="143" spans="1:18" x14ac:dyDescent="0.2">
      <c r="A143" s="19"/>
      <c r="C143" s="19"/>
      <c r="D143" s="19"/>
      <c r="E143" s="100"/>
      <c r="F143" s="100"/>
      <c r="G143" s="100"/>
      <c r="H143" s="185"/>
      <c r="I143" s="185"/>
      <c r="J143" s="185"/>
      <c r="K143" s="185"/>
      <c r="L143" s="185"/>
      <c r="M143" s="185"/>
      <c r="N143" s="185"/>
      <c r="O143" s="22"/>
      <c r="P143" s="45"/>
      <c r="Q143" s="45"/>
      <c r="R143" s="25"/>
    </row>
    <row r="144" spans="1:18" x14ac:dyDescent="0.2">
      <c r="A144" s="19"/>
      <c r="C144" s="19"/>
      <c r="D144" s="19"/>
      <c r="E144" s="100"/>
      <c r="F144" s="100"/>
      <c r="G144" s="100"/>
      <c r="H144" s="185"/>
      <c r="I144" s="185"/>
      <c r="J144" s="185"/>
      <c r="K144" s="185"/>
      <c r="L144" s="185"/>
      <c r="M144" s="185"/>
      <c r="N144" s="185"/>
      <c r="O144" s="22"/>
      <c r="P144" s="45"/>
      <c r="Q144" s="45"/>
      <c r="R144" s="25"/>
    </row>
    <row r="145" spans="1:18" x14ac:dyDescent="0.2">
      <c r="A145" s="19"/>
      <c r="C145" s="19"/>
      <c r="D145" s="19"/>
      <c r="E145" s="100"/>
      <c r="F145" s="100"/>
      <c r="G145" s="100"/>
      <c r="H145" s="185"/>
      <c r="I145" s="185"/>
      <c r="J145" s="185"/>
      <c r="K145" s="185"/>
      <c r="L145" s="185"/>
      <c r="M145" s="185"/>
      <c r="N145" s="185"/>
      <c r="O145" s="22"/>
      <c r="P145" s="45"/>
      <c r="Q145" s="45"/>
      <c r="R145" s="25"/>
    </row>
    <row r="146" spans="1:18" x14ac:dyDescent="0.2">
      <c r="A146" s="19"/>
      <c r="C146" s="19"/>
      <c r="D146" s="19"/>
      <c r="E146" s="100"/>
      <c r="F146" s="100"/>
      <c r="G146" s="100"/>
      <c r="H146" s="185"/>
      <c r="I146" s="185"/>
      <c r="J146" s="185"/>
      <c r="K146" s="185"/>
      <c r="L146" s="185"/>
      <c r="M146" s="185"/>
      <c r="N146" s="185"/>
      <c r="O146" s="22"/>
      <c r="P146" s="45"/>
      <c r="Q146" s="45"/>
      <c r="R146" s="25"/>
    </row>
    <row r="147" spans="1:18" x14ac:dyDescent="0.2">
      <c r="A147" s="19"/>
      <c r="C147" s="19"/>
      <c r="D147" s="19"/>
      <c r="E147" s="100"/>
      <c r="F147" s="100"/>
      <c r="G147" s="100"/>
      <c r="H147" s="185"/>
      <c r="I147" s="185"/>
      <c r="J147" s="185"/>
      <c r="K147" s="185"/>
      <c r="L147" s="185"/>
      <c r="M147" s="185"/>
      <c r="N147" s="185"/>
      <c r="O147" s="22"/>
      <c r="P147" s="45"/>
      <c r="Q147" s="45"/>
      <c r="R147" s="25"/>
    </row>
    <row r="148" spans="1:18" x14ac:dyDescent="0.2">
      <c r="A148" s="19"/>
      <c r="C148" s="19"/>
      <c r="D148" s="19"/>
      <c r="E148" s="100"/>
      <c r="F148" s="100"/>
      <c r="G148" s="100"/>
      <c r="H148" s="185"/>
      <c r="I148" s="185"/>
      <c r="J148" s="185"/>
      <c r="K148" s="184"/>
      <c r="L148" s="185"/>
      <c r="M148" s="185"/>
      <c r="N148" s="185"/>
      <c r="O148" s="22"/>
      <c r="P148" s="45"/>
      <c r="Q148" s="45"/>
      <c r="R148" s="25"/>
    </row>
    <row r="149" spans="1:18" x14ac:dyDescent="0.2">
      <c r="A149" s="49"/>
      <c r="B149" s="161"/>
      <c r="C149" s="49"/>
      <c r="D149" s="134"/>
      <c r="E149" s="49"/>
      <c r="F149" s="49"/>
      <c r="G149" s="49"/>
      <c r="P149" s="134"/>
      <c r="Q149" s="49"/>
    </row>
    <row r="150" spans="1:18" ht="15.6" customHeight="1" x14ac:dyDescent="0.2">
      <c r="A150" s="49"/>
      <c r="B150" s="161"/>
      <c r="C150" s="224" t="s">
        <v>26</v>
      </c>
      <c r="D150" s="224"/>
      <c r="E150" s="224"/>
      <c r="F150" s="224"/>
      <c r="G150" s="224"/>
      <c r="P150" s="134"/>
      <c r="Q150" s="49"/>
    </row>
    <row r="151" spans="1:18" ht="36" customHeight="1" thickBot="1" x14ac:dyDescent="0.25">
      <c r="A151" s="49"/>
      <c r="B151" s="161"/>
      <c r="C151" s="162" t="s">
        <v>6</v>
      </c>
      <c r="D151" s="162" t="s">
        <v>7</v>
      </c>
      <c r="E151" s="162" t="s">
        <v>8</v>
      </c>
      <c r="F151" s="162" t="s">
        <v>9</v>
      </c>
      <c r="G151" s="162" t="s">
        <v>21</v>
      </c>
      <c r="P151" s="134"/>
      <c r="Q151" s="49"/>
    </row>
    <row r="152" spans="1:18" ht="13.5" thickTop="1" x14ac:dyDescent="0.2">
      <c r="A152" s="49"/>
      <c r="B152" s="161"/>
      <c r="C152" s="130" t="s">
        <v>22</v>
      </c>
      <c r="D152" s="100">
        <f>+F8</f>
        <v>3789510790</v>
      </c>
      <c r="E152" s="101">
        <f>+K8</f>
        <v>1095676715.0999999</v>
      </c>
      <c r="F152" s="21">
        <f t="shared" ref="F152:F157" si="10">+D152-E152</f>
        <v>2693834074.9000001</v>
      </c>
      <c r="G152" s="93">
        <f t="shared" ref="G152:G158" si="11">+E152/D152</f>
        <v>0.28913407978447792</v>
      </c>
      <c r="P152" s="134"/>
      <c r="Q152" s="49"/>
    </row>
    <row r="153" spans="1:18" x14ac:dyDescent="0.2">
      <c r="A153" s="49"/>
      <c r="B153" s="161"/>
      <c r="C153" s="130" t="s">
        <v>109</v>
      </c>
      <c r="D153" s="21">
        <f>+F28</f>
        <v>3112035256</v>
      </c>
      <c r="E153" s="103">
        <f>+K28</f>
        <v>362852133.81</v>
      </c>
      <c r="F153" s="21">
        <f t="shared" si="10"/>
        <v>2749183122.1900001</v>
      </c>
      <c r="G153" s="93">
        <f t="shared" si="11"/>
        <v>0.11659640844698708</v>
      </c>
      <c r="P153" s="134"/>
      <c r="Q153" s="49"/>
    </row>
    <row r="154" spans="1:18" x14ac:dyDescent="0.2">
      <c r="A154" s="49"/>
      <c r="B154" s="161"/>
      <c r="C154" s="130" t="s">
        <v>23</v>
      </c>
      <c r="D154" s="21">
        <f>+F75</f>
        <v>179143073</v>
      </c>
      <c r="E154" s="103">
        <f>+K75</f>
        <v>6652806.9500000002</v>
      </c>
      <c r="F154" s="21">
        <f t="shared" si="10"/>
        <v>172490266.05000001</v>
      </c>
      <c r="G154" s="93">
        <f t="shared" si="11"/>
        <v>3.7136836153301891E-2</v>
      </c>
      <c r="P154" s="134"/>
      <c r="Q154" s="49"/>
    </row>
    <row r="155" spans="1:18" x14ac:dyDescent="0.2">
      <c r="A155" s="49"/>
      <c r="B155" s="161"/>
      <c r="C155" s="130" t="s">
        <v>24</v>
      </c>
      <c r="D155" s="21">
        <f>+F103</f>
        <v>217730440</v>
      </c>
      <c r="E155" s="103">
        <f>+K103</f>
        <v>6405423.9199999999</v>
      </c>
      <c r="F155" s="21">
        <f t="shared" si="10"/>
        <v>211325016.08000001</v>
      </c>
      <c r="G155" s="22">
        <f t="shared" si="11"/>
        <v>2.9419055599207902E-2</v>
      </c>
      <c r="P155" s="134"/>
      <c r="Q155" s="49"/>
    </row>
    <row r="156" spans="1:18" x14ac:dyDescent="0.2">
      <c r="A156" s="49"/>
      <c r="B156" s="161"/>
      <c r="C156" s="130" t="s">
        <v>25</v>
      </c>
      <c r="D156" s="21">
        <f>+F113</f>
        <v>6907299372</v>
      </c>
      <c r="E156" s="103">
        <f>+K113</f>
        <v>2399985944.8400002</v>
      </c>
      <c r="F156" s="21">
        <f t="shared" si="10"/>
        <v>4507313427.1599998</v>
      </c>
      <c r="G156" s="22">
        <f t="shared" si="11"/>
        <v>0.34745648271287932</v>
      </c>
      <c r="P156" s="134"/>
      <c r="Q156" s="49"/>
    </row>
    <row r="157" spans="1:18" x14ac:dyDescent="0.2">
      <c r="A157" s="49"/>
      <c r="B157" s="161"/>
      <c r="C157" s="130" t="s">
        <v>394</v>
      </c>
      <c r="D157" s="21">
        <v>0</v>
      </c>
      <c r="E157" s="103">
        <v>0</v>
      </c>
      <c r="F157" s="21">
        <f t="shared" si="10"/>
        <v>0</v>
      </c>
      <c r="G157" s="22">
        <v>0</v>
      </c>
      <c r="P157" s="134"/>
      <c r="Q157" s="49"/>
    </row>
    <row r="158" spans="1:18" ht="13.5" thickBot="1" x14ac:dyDescent="0.25">
      <c r="A158" s="49"/>
      <c r="B158" s="161"/>
      <c r="C158" s="163" t="s">
        <v>10</v>
      </c>
      <c r="D158" s="163">
        <f>SUM(D152:D157)</f>
        <v>14205718931</v>
      </c>
      <c r="E158" s="163">
        <f>SUM(E152:E157)</f>
        <v>3871573024.6199999</v>
      </c>
      <c r="F158" s="163">
        <f>SUM(F152:F157)</f>
        <v>10334145906.380001</v>
      </c>
      <c r="G158" s="164">
        <f t="shared" si="11"/>
        <v>0.27253622596821742</v>
      </c>
      <c r="P158" s="134"/>
      <c r="Q158" s="49"/>
    </row>
    <row r="159" spans="1:18" ht="13.5" thickTop="1" x14ac:dyDescent="0.2">
      <c r="A159" s="49"/>
      <c r="B159" s="161"/>
      <c r="C159" s="55"/>
      <c r="D159" s="55"/>
      <c r="E159" s="104"/>
      <c r="F159" s="17"/>
      <c r="P159" s="134"/>
      <c r="Q159" s="49"/>
    </row>
    <row r="160" spans="1:18" x14ac:dyDescent="0.2">
      <c r="A160" s="49"/>
      <c r="B160" s="161"/>
      <c r="C160" s="17"/>
      <c r="D160" s="55"/>
      <c r="E160" s="134"/>
      <c r="F160" s="17"/>
      <c r="G160" s="17"/>
      <c r="P160" s="134"/>
      <c r="Q160" s="49"/>
    </row>
    <row r="161" spans="1:17" x14ac:dyDescent="0.2">
      <c r="A161" s="49"/>
      <c r="B161" s="161"/>
      <c r="C161" s="221" t="s">
        <v>35</v>
      </c>
      <c r="D161" s="221"/>
      <c r="E161" s="221"/>
      <c r="F161" s="221"/>
      <c r="G161" s="221"/>
      <c r="P161" s="134"/>
      <c r="Q161" s="49"/>
    </row>
    <row r="162" spans="1:17" ht="26.25" thickBot="1" x14ac:dyDescent="0.25">
      <c r="A162" s="49"/>
      <c r="B162" s="161"/>
      <c r="C162" s="165" t="s">
        <v>6</v>
      </c>
      <c r="D162" s="165" t="s">
        <v>31</v>
      </c>
      <c r="E162" s="165" t="s">
        <v>32</v>
      </c>
      <c r="F162" s="165" t="s">
        <v>36</v>
      </c>
      <c r="G162" s="165" t="s">
        <v>33</v>
      </c>
      <c r="P162" s="134"/>
      <c r="Q162" s="49"/>
    </row>
    <row r="163" spans="1:17" ht="13.5" thickTop="1" x14ac:dyDescent="0.2">
      <c r="A163" s="49"/>
      <c r="B163" s="161"/>
      <c r="C163" s="130" t="s">
        <v>109</v>
      </c>
      <c r="D163" s="21">
        <f>D153</f>
        <v>3112035256</v>
      </c>
      <c r="E163" s="21">
        <f>E153</f>
        <v>362852133.81</v>
      </c>
      <c r="F163" s="21">
        <f>+D163-E163</f>
        <v>2749183122.1900001</v>
      </c>
      <c r="G163" s="22">
        <f>+E163/D163</f>
        <v>0.11659640844698708</v>
      </c>
      <c r="P163" s="134"/>
      <c r="Q163" s="49"/>
    </row>
    <row r="164" spans="1:17" x14ac:dyDescent="0.2">
      <c r="A164" s="49"/>
      <c r="B164" s="161"/>
      <c r="C164" s="130" t="s">
        <v>23</v>
      </c>
      <c r="D164" s="21">
        <f>+P75</f>
        <v>179143073</v>
      </c>
      <c r="E164" s="21">
        <f>+Q75</f>
        <v>6652806.9500000002</v>
      </c>
      <c r="F164" s="21">
        <f>+D164-E164</f>
        <v>172490266.05000001</v>
      </c>
      <c r="G164" s="22">
        <f>+E164/D164</f>
        <v>3.7136836153301891E-2</v>
      </c>
      <c r="P164" s="134"/>
      <c r="Q164" s="49"/>
    </row>
    <row r="165" spans="1:17" x14ac:dyDescent="0.2">
      <c r="A165" s="49"/>
      <c r="B165" s="161"/>
      <c r="C165" s="130" t="s">
        <v>24</v>
      </c>
      <c r="D165" s="21">
        <f>+P103</f>
        <v>217730440</v>
      </c>
      <c r="E165" s="21">
        <f>+Q103</f>
        <v>6405423.9199999999</v>
      </c>
      <c r="F165" s="21">
        <f>+D165-E165</f>
        <v>211325016.08000001</v>
      </c>
      <c r="G165" s="22">
        <f>+E165/D165</f>
        <v>2.9419055599207902E-2</v>
      </c>
      <c r="P165" s="134"/>
      <c r="Q165" s="49"/>
    </row>
    <row r="166" spans="1:17" x14ac:dyDescent="0.2">
      <c r="A166" s="49"/>
      <c r="B166" s="161"/>
      <c r="C166" s="130" t="s">
        <v>25</v>
      </c>
      <c r="D166" s="21">
        <f>+P113</f>
        <v>6907299372</v>
      </c>
      <c r="E166" s="21">
        <f>+Q113</f>
        <v>2399985944.8400002</v>
      </c>
      <c r="F166" s="21">
        <f>+D166-E166</f>
        <v>4507313427.1599998</v>
      </c>
      <c r="G166" s="22">
        <f>+E166/D166</f>
        <v>0.34745648271287932</v>
      </c>
      <c r="P166" s="134"/>
      <c r="Q166" s="49"/>
    </row>
    <row r="167" spans="1:17" ht="13.5" thickBot="1" x14ac:dyDescent="0.25">
      <c r="A167" s="49"/>
      <c r="B167" s="161"/>
      <c r="C167" s="166" t="s">
        <v>10</v>
      </c>
      <c r="D167" s="166">
        <f>SUM(D163:D166)</f>
        <v>10416208141</v>
      </c>
      <c r="E167" s="166">
        <f>SUM(E163:E166)</f>
        <v>2775896309.52</v>
      </c>
      <c r="F167" s="166">
        <f>SUM(F163:F166)</f>
        <v>7640311831.4799995</v>
      </c>
      <c r="G167" s="167">
        <f>+E167/D167</f>
        <v>0.26649777653670254</v>
      </c>
      <c r="P167" s="134"/>
      <c r="Q167" s="49"/>
    </row>
    <row r="168" spans="1:17" ht="13.5" thickTop="1" x14ac:dyDescent="0.2">
      <c r="A168" s="49"/>
      <c r="B168" s="161"/>
      <c r="C168" s="49"/>
      <c r="D168" s="134"/>
      <c r="E168" s="49"/>
      <c r="F168" s="49"/>
      <c r="G168" s="49"/>
      <c r="P168" s="134"/>
      <c r="Q168" s="49"/>
    </row>
    <row r="169" spans="1:17" x14ac:dyDescent="0.2">
      <c r="A169" s="49"/>
      <c r="B169" s="161"/>
      <c r="C169" s="49"/>
      <c r="D169" s="134"/>
      <c r="E169" s="49"/>
      <c r="F169" s="49"/>
      <c r="G169" s="49"/>
      <c r="P169" s="134"/>
      <c r="Q169" s="49"/>
    </row>
    <row r="170" spans="1:17" x14ac:dyDescent="0.2">
      <c r="A170" s="49"/>
      <c r="B170" s="161"/>
      <c r="C170" s="49"/>
      <c r="D170" s="134"/>
      <c r="E170" s="49"/>
      <c r="F170" s="49"/>
      <c r="G170" s="49"/>
      <c r="P170" s="134"/>
      <c r="Q170" s="49"/>
    </row>
    <row r="171" spans="1:17" s="103" customFormat="1" x14ac:dyDescent="0.2">
      <c r="A171" s="134"/>
      <c r="B171" s="20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P171" s="134"/>
      <c r="Q171" s="134"/>
    </row>
    <row r="172" spans="1:17" s="103" customFormat="1" x14ac:dyDescent="0.2">
      <c r="A172" s="134"/>
      <c r="B172" s="20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P172" s="134"/>
      <c r="Q172" s="134"/>
    </row>
    <row r="173" spans="1:17" s="103" customFormat="1" x14ac:dyDescent="0.2">
      <c r="A173" s="134"/>
      <c r="B173" s="204"/>
      <c r="C173" s="205" t="s">
        <v>51</v>
      </c>
      <c r="D173" s="142" t="s">
        <v>52</v>
      </c>
      <c r="E173" s="142" t="s">
        <v>53</v>
      </c>
      <c r="F173" s="205" t="s">
        <v>7</v>
      </c>
      <c r="G173" s="205" t="s">
        <v>19</v>
      </c>
      <c r="H173" s="134"/>
      <c r="I173" s="134"/>
      <c r="J173" s="134"/>
      <c r="K173" s="134"/>
      <c r="L173" s="134"/>
      <c r="M173" s="134"/>
      <c r="N173" s="134"/>
      <c r="P173" s="134"/>
      <c r="Q173" s="134"/>
    </row>
    <row r="174" spans="1:17" s="103" customFormat="1" x14ac:dyDescent="0.2">
      <c r="A174" s="134"/>
      <c r="B174" s="204"/>
      <c r="C174" s="206" t="s">
        <v>22</v>
      </c>
      <c r="D174" s="207">
        <f>+G174/F174</f>
        <v>0.28913407978447792</v>
      </c>
      <c r="E174" s="207">
        <f>+(100%/12)*4</f>
        <v>0.33333333333333331</v>
      </c>
      <c r="F174" s="192">
        <f t="shared" ref="F174:G178" si="12">+D152</f>
        <v>3789510790</v>
      </c>
      <c r="G174" s="192">
        <f t="shared" si="12"/>
        <v>1095676715.0999999</v>
      </c>
      <c r="H174" s="134"/>
      <c r="I174" s="134"/>
      <c r="J174" s="134"/>
      <c r="K174" s="134"/>
      <c r="L174" s="134"/>
      <c r="M174" s="134"/>
      <c r="N174" s="134"/>
      <c r="P174" s="134"/>
      <c r="Q174" s="134"/>
    </row>
    <row r="175" spans="1:17" s="103" customFormat="1" x14ac:dyDescent="0.2">
      <c r="A175" s="134"/>
      <c r="B175" s="204"/>
      <c r="C175" s="206" t="s">
        <v>109</v>
      </c>
      <c r="D175" s="207">
        <f t="shared" ref="D175:D178" si="13">+G175/F175</f>
        <v>0.11659640844698708</v>
      </c>
      <c r="E175" s="207">
        <f t="shared" ref="E175:E179" si="14">+(100%/12)*4</f>
        <v>0.33333333333333331</v>
      </c>
      <c r="F175" s="192">
        <f t="shared" si="12"/>
        <v>3112035256</v>
      </c>
      <c r="G175" s="192">
        <f t="shared" si="12"/>
        <v>362852133.81</v>
      </c>
      <c r="H175" s="134"/>
      <c r="I175" s="134"/>
      <c r="J175" s="134"/>
      <c r="K175" s="134"/>
      <c r="L175" s="134"/>
      <c r="M175" s="134"/>
      <c r="N175" s="134"/>
      <c r="P175" s="134"/>
      <c r="Q175" s="134"/>
    </row>
    <row r="176" spans="1:17" s="103" customFormat="1" x14ac:dyDescent="0.2">
      <c r="A176" s="134"/>
      <c r="B176" s="204"/>
      <c r="C176" s="206" t="s">
        <v>23</v>
      </c>
      <c r="D176" s="207">
        <f t="shared" si="13"/>
        <v>3.7136836153301891E-2</v>
      </c>
      <c r="E176" s="207">
        <f t="shared" si="14"/>
        <v>0.33333333333333331</v>
      </c>
      <c r="F176" s="192">
        <f t="shared" si="12"/>
        <v>179143073</v>
      </c>
      <c r="G176" s="192">
        <f t="shared" si="12"/>
        <v>6652806.9500000002</v>
      </c>
      <c r="H176" s="134"/>
      <c r="I176" s="134"/>
      <c r="J176" s="134"/>
      <c r="K176" s="134"/>
      <c r="L176" s="134"/>
      <c r="M176" s="134"/>
      <c r="N176" s="134"/>
      <c r="P176" s="134"/>
      <c r="Q176" s="134"/>
    </row>
    <row r="177" spans="1:17" s="103" customFormat="1" x14ac:dyDescent="0.2">
      <c r="A177" s="134"/>
      <c r="B177" s="204"/>
      <c r="C177" s="206" t="s">
        <v>24</v>
      </c>
      <c r="D177" s="207">
        <f t="shared" si="13"/>
        <v>2.9419055599207902E-2</v>
      </c>
      <c r="E177" s="207">
        <f t="shared" si="14"/>
        <v>0.33333333333333331</v>
      </c>
      <c r="F177" s="192">
        <f t="shared" si="12"/>
        <v>217730440</v>
      </c>
      <c r="G177" s="192">
        <f t="shared" si="12"/>
        <v>6405423.9199999999</v>
      </c>
      <c r="H177" s="134"/>
      <c r="I177" s="134"/>
      <c r="J177" s="134"/>
      <c r="K177" s="134"/>
      <c r="L177" s="134"/>
      <c r="M177" s="134"/>
      <c r="N177" s="134"/>
      <c r="P177" s="134"/>
      <c r="Q177" s="134"/>
    </row>
    <row r="178" spans="1:17" s="103" customFormat="1" x14ac:dyDescent="0.2">
      <c r="A178" s="134"/>
      <c r="B178" s="204"/>
      <c r="C178" s="206" t="s">
        <v>25</v>
      </c>
      <c r="D178" s="207">
        <f t="shared" si="13"/>
        <v>0.34745648271287932</v>
      </c>
      <c r="E178" s="207">
        <f t="shared" si="14"/>
        <v>0.33333333333333331</v>
      </c>
      <c r="F178" s="192">
        <f t="shared" si="12"/>
        <v>6907299372</v>
      </c>
      <c r="G178" s="192">
        <f t="shared" si="12"/>
        <v>2399985944.8400002</v>
      </c>
      <c r="H178" s="134"/>
      <c r="I178" s="134"/>
      <c r="J178" s="134"/>
      <c r="K178" s="134"/>
      <c r="L178" s="134"/>
      <c r="M178" s="134"/>
      <c r="N178" s="134"/>
      <c r="P178" s="134"/>
      <c r="Q178" s="134"/>
    </row>
    <row r="179" spans="1:17" s="103" customFormat="1" x14ac:dyDescent="0.2">
      <c r="A179" s="134"/>
      <c r="B179" s="204"/>
      <c r="C179" s="206" t="s">
        <v>394</v>
      </c>
      <c r="D179" s="208" t="e">
        <f>+G179/F179</f>
        <v>#DIV/0!</v>
      </c>
      <c r="E179" s="207">
        <f t="shared" si="14"/>
        <v>0.33333333333333331</v>
      </c>
      <c r="F179" s="192">
        <f t="shared" ref="F179" si="15">+D157</f>
        <v>0</v>
      </c>
      <c r="G179" s="192">
        <f t="shared" ref="G179" si="16">+E157</f>
        <v>0</v>
      </c>
      <c r="H179" s="134"/>
      <c r="I179" s="134"/>
      <c r="J179" s="134"/>
      <c r="K179" s="134"/>
      <c r="L179" s="134"/>
      <c r="M179" s="134"/>
      <c r="N179" s="134"/>
      <c r="P179" s="134"/>
      <c r="Q179" s="134"/>
    </row>
    <row r="180" spans="1:17" s="103" customFormat="1" x14ac:dyDescent="0.2">
      <c r="A180" s="134"/>
      <c r="B180" s="20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P180" s="134"/>
      <c r="Q180" s="134"/>
    </row>
    <row r="181" spans="1:17" s="103" customFormat="1" x14ac:dyDescent="0.2">
      <c r="A181" s="134"/>
      <c r="B181" s="20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P181" s="134"/>
      <c r="Q181" s="134"/>
    </row>
    <row r="182" spans="1:17" x14ac:dyDescent="0.2">
      <c r="A182" s="49"/>
      <c r="B182" s="161"/>
      <c r="C182" s="49"/>
      <c r="D182" s="134"/>
      <c r="E182" s="49"/>
      <c r="F182" s="49"/>
      <c r="G182" s="49"/>
      <c r="P182" s="134"/>
      <c r="Q182" s="49"/>
    </row>
    <row r="183" spans="1:17" x14ac:dyDescent="0.2">
      <c r="A183" s="49"/>
      <c r="B183" s="161"/>
      <c r="C183" s="49"/>
      <c r="D183" s="134"/>
      <c r="E183" s="49"/>
      <c r="F183" s="49"/>
      <c r="G183" s="49"/>
      <c r="P183" s="134"/>
      <c r="Q183" s="49"/>
    </row>
    <row r="184" spans="1:17" x14ac:dyDescent="0.2">
      <c r="A184" s="49"/>
      <c r="B184" s="161"/>
      <c r="C184" s="49"/>
      <c r="D184" s="134"/>
      <c r="E184" s="49"/>
      <c r="F184" s="49"/>
      <c r="G184" s="49"/>
      <c r="P184" s="134"/>
      <c r="Q184" s="49"/>
    </row>
    <row r="185" spans="1:17" x14ac:dyDescent="0.2">
      <c r="A185" s="49"/>
      <c r="B185" s="161"/>
      <c r="C185" s="49"/>
      <c r="D185" s="134"/>
      <c r="E185" s="49"/>
      <c r="F185" s="49"/>
      <c r="G185" s="49"/>
      <c r="P185" s="134"/>
      <c r="Q185" s="49"/>
    </row>
    <row r="186" spans="1:17" x14ac:dyDescent="0.2">
      <c r="A186" s="49"/>
      <c r="B186" s="161"/>
      <c r="C186" s="49"/>
      <c r="D186" s="134"/>
      <c r="E186" s="49"/>
      <c r="F186" s="49"/>
      <c r="G186" s="49"/>
      <c r="P186" s="134"/>
      <c r="Q186" s="49"/>
    </row>
    <row r="187" spans="1:17" x14ac:dyDescent="0.2">
      <c r="A187" s="49"/>
      <c r="B187" s="161"/>
      <c r="C187" s="49"/>
      <c r="D187" s="134"/>
      <c r="E187" s="49"/>
      <c r="F187" s="49"/>
      <c r="G187" s="49"/>
      <c r="P187" s="134"/>
      <c r="Q187" s="49"/>
    </row>
    <row r="188" spans="1:17" x14ac:dyDescent="0.2">
      <c r="A188" s="49"/>
      <c r="B188" s="161"/>
      <c r="C188" s="49"/>
      <c r="D188" s="134"/>
      <c r="E188" s="49"/>
      <c r="F188" s="49"/>
      <c r="G188" s="49"/>
      <c r="P188" s="134"/>
      <c r="Q188" s="49"/>
    </row>
    <row r="189" spans="1:17" x14ac:dyDescent="0.2">
      <c r="A189" s="49"/>
      <c r="B189" s="161"/>
      <c r="C189" s="49"/>
      <c r="D189" s="134"/>
      <c r="E189" s="49"/>
      <c r="F189" s="49"/>
      <c r="G189" s="49"/>
      <c r="P189" s="134"/>
      <c r="Q189" s="49"/>
    </row>
    <row r="190" spans="1:17" x14ac:dyDescent="0.2">
      <c r="A190" s="49"/>
      <c r="B190" s="161"/>
      <c r="C190" s="49"/>
      <c r="D190" s="134"/>
      <c r="E190" s="49"/>
      <c r="F190" s="49"/>
      <c r="G190" s="49"/>
      <c r="P190" s="134"/>
      <c r="Q190" s="49"/>
    </row>
    <row r="191" spans="1:17" x14ac:dyDescent="0.2">
      <c r="A191" s="49"/>
      <c r="B191" s="161"/>
      <c r="C191" s="49"/>
      <c r="D191" s="134"/>
      <c r="E191" s="49"/>
      <c r="F191" s="49"/>
      <c r="G191" s="49"/>
      <c r="P191" s="134"/>
      <c r="Q191" s="49"/>
    </row>
    <row r="192" spans="1:17" x14ac:dyDescent="0.2">
      <c r="A192" s="49"/>
      <c r="B192" s="161"/>
      <c r="C192" s="49"/>
      <c r="D192" s="134"/>
      <c r="E192" s="49"/>
      <c r="F192" s="49"/>
      <c r="G192" s="49"/>
      <c r="P192" s="134"/>
      <c r="Q192" s="49"/>
    </row>
    <row r="193" spans="1:17" x14ac:dyDescent="0.2">
      <c r="A193" s="49"/>
      <c r="B193" s="161"/>
      <c r="C193" s="49"/>
      <c r="D193" s="134"/>
      <c r="E193" s="49"/>
      <c r="F193" s="49"/>
      <c r="G193" s="49"/>
      <c r="P193" s="134"/>
      <c r="Q193" s="49"/>
    </row>
    <row r="194" spans="1:17" x14ac:dyDescent="0.2">
      <c r="A194" s="49"/>
      <c r="B194" s="161"/>
      <c r="C194" s="49"/>
      <c r="D194" s="134"/>
      <c r="E194" s="49"/>
      <c r="F194" s="49"/>
      <c r="G194" s="49"/>
      <c r="P194" s="134"/>
      <c r="Q194" s="49"/>
    </row>
    <row r="195" spans="1:17" x14ac:dyDescent="0.2">
      <c r="A195" s="49"/>
      <c r="B195" s="161"/>
      <c r="C195" s="49"/>
      <c r="D195" s="134"/>
      <c r="E195" s="49"/>
      <c r="F195" s="49"/>
      <c r="G195" s="49"/>
      <c r="P195" s="134"/>
      <c r="Q195" s="49"/>
    </row>
    <row r="196" spans="1:17" x14ac:dyDescent="0.2">
      <c r="A196" s="49"/>
      <c r="B196" s="161"/>
      <c r="C196" s="49"/>
      <c r="D196" s="134"/>
      <c r="E196" s="49"/>
      <c r="F196" s="49"/>
      <c r="G196" s="49"/>
      <c r="P196" s="134"/>
      <c r="Q196" s="49"/>
    </row>
    <row r="197" spans="1:17" x14ac:dyDescent="0.2">
      <c r="A197" s="19"/>
      <c r="C197" s="19"/>
      <c r="Q197" s="168"/>
    </row>
    <row r="198" spans="1:17" x14ac:dyDescent="0.2">
      <c r="A198" s="19"/>
      <c r="C198" s="19"/>
      <c r="Q198" s="168"/>
    </row>
    <row r="199" spans="1:17" x14ac:dyDescent="0.2">
      <c r="A199" s="19"/>
      <c r="C199" s="19"/>
      <c r="Q199" s="168"/>
    </row>
    <row r="200" spans="1:17" x14ac:dyDescent="0.2">
      <c r="A200" s="19"/>
      <c r="C200" s="19"/>
      <c r="Q200" s="168"/>
    </row>
    <row r="201" spans="1:17" x14ac:dyDescent="0.2">
      <c r="A201" s="19"/>
      <c r="C201" s="19"/>
      <c r="Q201" s="168"/>
    </row>
    <row r="202" spans="1:17" x14ac:dyDescent="0.2">
      <c r="A202" s="19"/>
      <c r="C202" s="19"/>
      <c r="Q202" s="168"/>
    </row>
    <row r="203" spans="1:17" x14ac:dyDescent="0.2">
      <c r="A203" s="19"/>
      <c r="C203" s="19"/>
      <c r="Q203" s="168"/>
    </row>
    <row r="204" spans="1:17" x14ac:dyDescent="0.2">
      <c r="A204" s="19"/>
      <c r="C204" s="19"/>
      <c r="Q204" s="168"/>
    </row>
    <row r="205" spans="1:17" x14ac:dyDescent="0.2">
      <c r="A205" s="19"/>
      <c r="C205" s="19"/>
      <c r="Q205" s="168"/>
    </row>
    <row r="206" spans="1:17" x14ac:dyDescent="0.2">
      <c r="A206" s="19"/>
      <c r="C206" s="19"/>
      <c r="Q206" s="168"/>
    </row>
    <row r="207" spans="1:17" x14ac:dyDescent="0.2">
      <c r="A207" s="19"/>
      <c r="C207" s="19"/>
      <c r="Q207" s="168"/>
    </row>
    <row r="208" spans="1:17" x14ac:dyDescent="0.2">
      <c r="A208" s="19"/>
      <c r="C208" s="19"/>
      <c r="Q208" s="168"/>
    </row>
    <row r="209" spans="1:17" x14ac:dyDescent="0.2">
      <c r="A209" s="19"/>
      <c r="C209" s="19"/>
      <c r="Q209" s="168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8"/>
  <sheetViews>
    <sheetView showGridLines="0" zoomScaleNormal="100" zoomScalePageLayoutView="50" workbookViewId="0">
      <pane ySplit="6" topLeftCell="A7" activePane="bottomLeft" state="frozen"/>
      <selection pane="bottomLeft" activeCell="E146" sqref="E146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2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9" s="6" customFormat="1" ht="15.75" x14ac:dyDescent="0.25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1:19" s="6" customFormat="1" ht="15.75" x14ac:dyDescent="0.25">
      <c r="A3" s="225" t="s">
        <v>3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9" s="9" customFormat="1" ht="15.75" x14ac:dyDescent="0.25">
      <c r="A4" s="228" t="s">
        <v>441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9" s="5" customFormat="1" x14ac:dyDescent="0.25">
      <c r="B5" s="109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3" t="s">
        <v>395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8" customFormat="1" ht="15.75" thickTop="1" x14ac:dyDescent="0.25">
      <c r="A7" s="133" t="s">
        <v>400</v>
      </c>
      <c r="B7" s="186" t="s">
        <v>396</v>
      </c>
      <c r="C7" s="133" t="s">
        <v>399</v>
      </c>
      <c r="D7" s="133" t="s">
        <v>399</v>
      </c>
      <c r="E7" s="183">
        <v>11521091620</v>
      </c>
      <c r="F7" s="183">
        <v>11047232533</v>
      </c>
      <c r="G7" s="183">
        <v>5516349354</v>
      </c>
      <c r="H7" s="183">
        <v>133310632.11</v>
      </c>
      <c r="I7" s="183">
        <v>2158768268.0300002</v>
      </c>
      <c r="J7" s="183">
        <v>6232124.9400000004</v>
      </c>
      <c r="K7" s="183">
        <v>2538439936.1700001</v>
      </c>
      <c r="L7" s="183">
        <v>2536350577.75</v>
      </c>
      <c r="M7" s="183">
        <v>6210481571.75</v>
      </c>
      <c r="N7" s="183">
        <v>679598392.75</v>
      </c>
      <c r="O7" s="97">
        <f>+K7/F7</f>
        <v>0.22978061958841181</v>
      </c>
      <c r="P7" s="28">
        <f>+P27+P69+P93+P100</f>
        <v>1138220000</v>
      </c>
      <c r="Q7" s="28">
        <f>+Q27+Q69+Q93+Q100</f>
        <v>26438056.309999999</v>
      </c>
      <c r="R7" s="97">
        <f>+Q7/P7</f>
        <v>2.3227545035230446E-2</v>
      </c>
    </row>
    <row r="8" spans="1:19" s="98" customFormat="1" x14ac:dyDescent="0.25">
      <c r="A8" s="133" t="s">
        <v>400</v>
      </c>
      <c r="B8" s="186" t="s">
        <v>396</v>
      </c>
      <c r="C8" s="133" t="s">
        <v>54</v>
      </c>
      <c r="D8" s="133" t="s">
        <v>22</v>
      </c>
      <c r="E8" s="183">
        <v>712693157</v>
      </c>
      <c r="F8" s="183">
        <v>676831618</v>
      </c>
      <c r="G8" s="183">
        <v>676831618</v>
      </c>
      <c r="H8" s="183">
        <v>0</v>
      </c>
      <c r="I8" s="183">
        <v>64654297</v>
      </c>
      <c r="J8" s="183">
        <v>0</v>
      </c>
      <c r="K8" s="183">
        <v>207529782.22</v>
      </c>
      <c r="L8" s="183">
        <v>207529782.22</v>
      </c>
      <c r="M8" s="183">
        <v>404647538.77999997</v>
      </c>
      <c r="N8" s="183">
        <v>404647538.77999997</v>
      </c>
      <c r="O8" s="97">
        <f t="shared" ref="O8:O71" si="0">+K8/F8</f>
        <v>0.30661951466339449</v>
      </c>
      <c r="P8" s="28"/>
      <c r="Q8" s="28"/>
      <c r="R8" s="97"/>
    </row>
    <row r="9" spans="1:19" s="98" customFormat="1" x14ac:dyDescent="0.25">
      <c r="A9" s="134" t="s">
        <v>400</v>
      </c>
      <c r="B9" s="187" t="s">
        <v>396</v>
      </c>
      <c r="C9" s="134" t="s">
        <v>55</v>
      </c>
      <c r="D9" s="134" t="s">
        <v>56</v>
      </c>
      <c r="E9" s="184">
        <v>265875700</v>
      </c>
      <c r="F9" s="184">
        <v>250138900</v>
      </c>
      <c r="G9" s="184">
        <v>250138900</v>
      </c>
      <c r="H9" s="184">
        <v>0</v>
      </c>
      <c r="I9" s="184">
        <v>0</v>
      </c>
      <c r="J9" s="184">
        <v>0</v>
      </c>
      <c r="K9" s="184">
        <v>75562122.909999996</v>
      </c>
      <c r="L9" s="184">
        <v>75562122.909999996</v>
      </c>
      <c r="M9" s="184">
        <v>174576777.09</v>
      </c>
      <c r="N9" s="184">
        <v>174576777.09</v>
      </c>
      <c r="O9" s="93">
        <f t="shared" si="0"/>
        <v>0.30208065562773323</v>
      </c>
      <c r="P9" s="94"/>
      <c r="Q9" s="94"/>
      <c r="R9" s="93"/>
    </row>
    <row r="10" spans="1:19" s="98" customFormat="1" x14ac:dyDescent="0.25">
      <c r="A10" s="134" t="s">
        <v>400</v>
      </c>
      <c r="B10" s="187" t="s">
        <v>396</v>
      </c>
      <c r="C10" s="134" t="s">
        <v>57</v>
      </c>
      <c r="D10" s="134" t="s">
        <v>58</v>
      </c>
      <c r="E10" s="184">
        <v>260875700</v>
      </c>
      <c r="F10" s="184">
        <v>245138900</v>
      </c>
      <c r="G10" s="184">
        <v>245138900</v>
      </c>
      <c r="H10" s="184">
        <v>0</v>
      </c>
      <c r="I10" s="184">
        <v>0</v>
      </c>
      <c r="J10" s="184">
        <v>0</v>
      </c>
      <c r="K10" s="184">
        <v>75562122.909999996</v>
      </c>
      <c r="L10" s="184">
        <v>75562122.909999996</v>
      </c>
      <c r="M10" s="184">
        <v>169576777.09</v>
      </c>
      <c r="N10" s="184">
        <v>169576777.09</v>
      </c>
      <c r="O10" s="93">
        <f t="shared" si="0"/>
        <v>0.30824207382018926</v>
      </c>
      <c r="P10" s="94"/>
      <c r="Q10" s="94"/>
      <c r="R10" s="93"/>
      <c r="S10" s="99"/>
    </row>
    <row r="11" spans="1:19" s="98" customFormat="1" x14ac:dyDescent="0.25">
      <c r="A11" s="134" t="s">
        <v>400</v>
      </c>
      <c r="B11" s="187" t="s">
        <v>396</v>
      </c>
      <c r="C11" s="134" t="s">
        <v>59</v>
      </c>
      <c r="D11" s="134" t="s">
        <v>60</v>
      </c>
      <c r="E11" s="184">
        <v>5000000</v>
      </c>
      <c r="F11" s="184">
        <v>5000000</v>
      </c>
      <c r="G11" s="184">
        <v>5000000</v>
      </c>
      <c r="H11" s="184">
        <v>0</v>
      </c>
      <c r="I11" s="184">
        <v>0</v>
      </c>
      <c r="J11" s="184">
        <v>0</v>
      </c>
      <c r="K11" s="184">
        <v>0</v>
      </c>
      <c r="L11" s="184">
        <v>0</v>
      </c>
      <c r="M11" s="184">
        <v>5000000</v>
      </c>
      <c r="N11" s="184">
        <v>5000000</v>
      </c>
      <c r="O11" s="93">
        <f t="shared" si="0"/>
        <v>0</v>
      </c>
      <c r="P11" s="94"/>
      <c r="Q11" s="94"/>
      <c r="R11" s="93"/>
      <c r="S11" s="99"/>
    </row>
    <row r="12" spans="1:19" s="98" customFormat="1" x14ac:dyDescent="0.25">
      <c r="A12" s="134" t="s">
        <v>400</v>
      </c>
      <c r="B12" s="187" t="s">
        <v>396</v>
      </c>
      <c r="C12" s="134" t="s">
        <v>61</v>
      </c>
      <c r="D12" s="134" t="s">
        <v>62</v>
      </c>
      <c r="E12" s="184">
        <v>4000000</v>
      </c>
      <c r="F12" s="184">
        <v>4000000</v>
      </c>
      <c r="G12" s="184">
        <v>4000000</v>
      </c>
      <c r="H12" s="184">
        <v>0</v>
      </c>
      <c r="I12" s="184">
        <v>0</v>
      </c>
      <c r="J12" s="184">
        <v>0</v>
      </c>
      <c r="K12" s="184">
        <v>402058</v>
      </c>
      <c r="L12" s="184">
        <v>402058</v>
      </c>
      <c r="M12" s="184">
        <v>3597942</v>
      </c>
      <c r="N12" s="184">
        <v>3597942</v>
      </c>
      <c r="O12" s="93">
        <f t="shared" si="0"/>
        <v>0.10051450000000001</v>
      </c>
      <c r="P12" s="94"/>
      <c r="Q12" s="94"/>
      <c r="R12" s="93"/>
      <c r="S12" s="99"/>
    </row>
    <row r="13" spans="1:19" s="98" customFormat="1" x14ac:dyDescent="0.25">
      <c r="A13" s="134" t="s">
        <v>400</v>
      </c>
      <c r="B13" s="187" t="s">
        <v>396</v>
      </c>
      <c r="C13" s="134" t="s">
        <v>63</v>
      </c>
      <c r="D13" s="134" t="s">
        <v>64</v>
      </c>
      <c r="E13" s="184">
        <v>4000000</v>
      </c>
      <c r="F13" s="184">
        <v>4000000</v>
      </c>
      <c r="G13" s="184">
        <v>4000000</v>
      </c>
      <c r="H13" s="184">
        <v>0</v>
      </c>
      <c r="I13" s="184">
        <v>0</v>
      </c>
      <c r="J13" s="184">
        <v>0</v>
      </c>
      <c r="K13" s="184">
        <v>402058</v>
      </c>
      <c r="L13" s="184">
        <v>402058</v>
      </c>
      <c r="M13" s="184">
        <v>3597942</v>
      </c>
      <c r="N13" s="184">
        <v>3597942</v>
      </c>
      <c r="O13" s="93">
        <f t="shared" si="0"/>
        <v>0.10051450000000001</v>
      </c>
      <c r="P13" s="94"/>
      <c r="Q13" s="94"/>
      <c r="R13" s="93"/>
      <c r="S13" s="99"/>
    </row>
    <row r="14" spans="1:19" s="98" customFormat="1" x14ac:dyDescent="0.25">
      <c r="A14" s="134" t="s">
        <v>400</v>
      </c>
      <c r="B14" s="187" t="s">
        <v>396</v>
      </c>
      <c r="C14" s="134" t="s">
        <v>65</v>
      </c>
      <c r="D14" s="134" t="s">
        <v>66</v>
      </c>
      <c r="E14" s="184">
        <v>334247178</v>
      </c>
      <c r="F14" s="184">
        <v>321286035</v>
      </c>
      <c r="G14" s="184">
        <v>321286035</v>
      </c>
      <c r="H14" s="184">
        <v>0</v>
      </c>
      <c r="I14" s="184">
        <v>0</v>
      </c>
      <c r="J14" s="184">
        <v>0</v>
      </c>
      <c r="K14" s="184">
        <v>97347859.310000002</v>
      </c>
      <c r="L14" s="184">
        <v>97347859.310000002</v>
      </c>
      <c r="M14" s="184">
        <v>223938175.69</v>
      </c>
      <c r="N14" s="184">
        <v>223938175.69</v>
      </c>
      <c r="O14" s="93">
        <f t="shared" si="0"/>
        <v>0.30299436858499001</v>
      </c>
      <c r="P14" s="94"/>
      <c r="Q14" s="94"/>
      <c r="R14" s="93"/>
      <c r="S14" s="99"/>
    </row>
    <row r="15" spans="1:19" s="98" customFormat="1" x14ac:dyDescent="0.25">
      <c r="A15" s="134" t="s">
        <v>400</v>
      </c>
      <c r="B15" s="187" t="s">
        <v>396</v>
      </c>
      <c r="C15" s="134" t="s">
        <v>67</v>
      </c>
      <c r="D15" s="134" t="s">
        <v>68</v>
      </c>
      <c r="E15" s="184">
        <v>91000000</v>
      </c>
      <c r="F15" s="184">
        <v>91000000</v>
      </c>
      <c r="G15" s="184">
        <v>91000000</v>
      </c>
      <c r="H15" s="184">
        <v>0</v>
      </c>
      <c r="I15" s="184">
        <v>0</v>
      </c>
      <c r="J15" s="184">
        <v>0</v>
      </c>
      <c r="K15" s="184">
        <v>23189093.640000001</v>
      </c>
      <c r="L15" s="184">
        <v>23189093.640000001</v>
      </c>
      <c r="M15" s="184">
        <v>67810906.359999999</v>
      </c>
      <c r="N15" s="184">
        <v>67810906.359999999</v>
      </c>
      <c r="O15" s="93">
        <f t="shared" si="0"/>
        <v>0.25482520483516485</v>
      </c>
      <c r="P15" s="94"/>
      <c r="Q15" s="94"/>
      <c r="R15" s="93"/>
      <c r="S15" s="99"/>
    </row>
    <row r="16" spans="1:19" s="98" customFormat="1" x14ac:dyDescent="0.25">
      <c r="A16" s="134" t="s">
        <v>400</v>
      </c>
      <c r="B16" s="187" t="s">
        <v>396</v>
      </c>
      <c r="C16" s="134" t="s">
        <v>69</v>
      </c>
      <c r="D16" s="134" t="s">
        <v>70</v>
      </c>
      <c r="E16" s="184">
        <v>114426345</v>
      </c>
      <c r="F16" s="184">
        <v>107454105</v>
      </c>
      <c r="G16" s="184">
        <v>107454105</v>
      </c>
      <c r="H16" s="184">
        <v>0</v>
      </c>
      <c r="I16" s="184">
        <v>0</v>
      </c>
      <c r="J16" s="184">
        <v>0</v>
      </c>
      <c r="K16" s="184">
        <v>28657118.969999999</v>
      </c>
      <c r="L16" s="184">
        <v>28657118.969999999</v>
      </c>
      <c r="M16" s="184">
        <v>78796986.030000001</v>
      </c>
      <c r="N16" s="184">
        <v>78796986.030000001</v>
      </c>
      <c r="O16" s="93">
        <f t="shared" si="0"/>
        <v>0.26669170963733774</v>
      </c>
      <c r="P16" s="94"/>
      <c r="Q16" s="94"/>
      <c r="R16" s="93"/>
      <c r="S16" s="99"/>
    </row>
    <row r="17" spans="1:19" s="98" customFormat="1" ht="13.5" customHeight="1" x14ac:dyDescent="0.25">
      <c r="A17" s="134" t="s">
        <v>400</v>
      </c>
      <c r="B17" s="187" t="s">
        <v>396</v>
      </c>
      <c r="C17" s="134" t="s">
        <v>73</v>
      </c>
      <c r="D17" s="134" t="s">
        <v>74</v>
      </c>
      <c r="E17" s="184">
        <v>43568622</v>
      </c>
      <c r="F17" s="184">
        <v>43568622</v>
      </c>
      <c r="G17" s="184">
        <v>43568622</v>
      </c>
      <c r="H17" s="184">
        <v>0</v>
      </c>
      <c r="I17" s="184">
        <v>0</v>
      </c>
      <c r="J17" s="184">
        <v>0</v>
      </c>
      <c r="K17" s="184">
        <v>37400837.280000001</v>
      </c>
      <c r="L17" s="184">
        <v>37400837.280000001</v>
      </c>
      <c r="M17" s="184">
        <v>6167784.7199999997</v>
      </c>
      <c r="N17" s="184">
        <v>6167784.7199999997</v>
      </c>
      <c r="O17" s="93">
        <f t="shared" si="0"/>
        <v>0.85843516648288765</v>
      </c>
      <c r="P17" s="94"/>
      <c r="Q17" s="94"/>
      <c r="R17" s="93"/>
      <c r="S17" s="99"/>
    </row>
    <row r="18" spans="1:19" s="98" customFormat="1" x14ac:dyDescent="0.25">
      <c r="A18" s="134" t="s">
        <v>400</v>
      </c>
      <c r="B18" s="187" t="s">
        <v>396</v>
      </c>
      <c r="C18" s="134" t="s">
        <v>75</v>
      </c>
      <c r="D18" s="134" t="s">
        <v>76</v>
      </c>
      <c r="E18" s="184">
        <v>37900000</v>
      </c>
      <c r="F18" s="184">
        <v>34971239</v>
      </c>
      <c r="G18" s="184">
        <v>34971239</v>
      </c>
      <c r="H18" s="184">
        <v>0</v>
      </c>
      <c r="I18" s="184">
        <v>0</v>
      </c>
      <c r="J18" s="184">
        <v>0</v>
      </c>
      <c r="K18" s="184">
        <v>8100809.4199999999</v>
      </c>
      <c r="L18" s="184">
        <v>8100809.4199999999</v>
      </c>
      <c r="M18" s="184">
        <v>26870429.579999998</v>
      </c>
      <c r="N18" s="184">
        <v>26870429.579999998</v>
      </c>
      <c r="O18" s="93">
        <f t="shared" si="0"/>
        <v>0.23164204791257181</v>
      </c>
      <c r="P18" s="94"/>
      <c r="Q18" s="94"/>
      <c r="R18" s="93"/>
      <c r="S18" s="99"/>
    </row>
    <row r="19" spans="1:19" s="98" customFormat="1" ht="13.7" customHeight="1" x14ac:dyDescent="0.25">
      <c r="A19" s="134" t="s">
        <v>400</v>
      </c>
      <c r="B19" s="187" t="s">
        <v>397</v>
      </c>
      <c r="C19" s="134" t="s">
        <v>71</v>
      </c>
      <c r="D19" s="134" t="s">
        <v>72</v>
      </c>
      <c r="E19" s="184">
        <v>47352211</v>
      </c>
      <c r="F19" s="184">
        <v>44292069</v>
      </c>
      <c r="G19" s="184">
        <v>44292069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44292069</v>
      </c>
      <c r="N19" s="184">
        <v>44292069</v>
      </c>
      <c r="O19" s="93">
        <v>0</v>
      </c>
      <c r="P19" s="94"/>
      <c r="Q19" s="94"/>
      <c r="R19" s="93"/>
      <c r="S19" s="99"/>
    </row>
    <row r="20" spans="1:19" s="98" customFormat="1" x14ac:dyDescent="0.25">
      <c r="A20" s="134" t="s">
        <v>400</v>
      </c>
      <c r="B20" s="187" t="s">
        <v>396</v>
      </c>
      <c r="C20" s="134" t="s">
        <v>77</v>
      </c>
      <c r="D20" s="134" t="s">
        <v>78</v>
      </c>
      <c r="E20" s="184">
        <v>54285139</v>
      </c>
      <c r="F20" s="184">
        <v>50703340</v>
      </c>
      <c r="G20" s="184">
        <v>50703340</v>
      </c>
      <c r="H20" s="184">
        <v>0</v>
      </c>
      <c r="I20" s="184">
        <v>31613661</v>
      </c>
      <c r="J20" s="184">
        <v>0</v>
      </c>
      <c r="K20" s="184">
        <v>17171478</v>
      </c>
      <c r="L20" s="184">
        <v>17171478</v>
      </c>
      <c r="M20" s="184">
        <v>1918201</v>
      </c>
      <c r="N20" s="184">
        <v>1918201</v>
      </c>
      <c r="O20" s="93">
        <f t="shared" si="0"/>
        <v>0.33866561847799376</v>
      </c>
      <c r="P20" s="94"/>
      <c r="Q20" s="94"/>
      <c r="R20" s="93"/>
      <c r="S20" s="99"/>
    </row>
    <row r="21" spans="1:19" s="98" customFormat="1" x14ac:dyDescent="0.25">
      <c r="A21" s="134" t="s">
        <v>400</v>
      </c>
      <c r="B21" s="187" t="s">
        <v>396</v>
      </c>
      <c r="C21" s="134" t="s">
        <v>80</v>
      </c>
      <c r="D21" s="134" t="s">
        <v>407</v>
      </c>
      <c r="E21" s="184">
        <v>51501286</v>
      </c>
      <c r="F21" s="184">
        <v>48103169</v>
      </c>
      <c r="G21" s="184">
        <v>48103169</v>
      </c>
      <c r="H21" s="184">
        <v>0</v>
      </c>
      <c r="I21" s="184">
        <v>30210393</v>
      </c>
      <c r="J21" s="184">
        <v>0</v>
      </c>
      <c r="K21" s="184">
        <v>16290893</v>
      </c>
      <c r="L21" s="184">
        <v>16290893</v>
      </c>
      <c r="M21" s="184">
        <v>1601883</v>
      </c>
      <c r="N21" s="184">
        <v>1601883</v>
      </c>
      <c r="O21" s="93">
        <f t="shared" si="0"/>
        <v>0.33866569165120908</v>
      </c>
      <c r="P21" s="94"/>
      <c r="Q21" s="94"/>
      <c r="R21" s="93"/>
      <c r="S21" s="99"/>
    </row>
    <row r="22" spans="1:19" s="98" customFormat="1" ht="13.7" customHeight="1" x14ac:dyDescent="0.25">
      <c r="A22" s="134" t="s">
        <v>400</v>
      </c>
      <c r="B22" s="187" t="s">
        <v>396</v>
      </c>
      <c r="C22" s="134" t="s">
        <v>85</v>
      </c>
      <c r="D22" s="134" t="s">
        <v>376</v>
      </c>
      <c r="E22" s="184">
        <v>2783853</v>
      </c>
      <c r="F22" s="184">
        <v>2600171</v>
      </c>
      <c r="G22" s="184">
        <v>2600171</v>
      </c>
      <c r="H22" s="184">
        <v>0</v>
      </c>
      <c r="I22" s="184">
        <v>1403268</v>
      </c>
      <c r="J22" s="184">
        <v>0</v>
      </c>
      <c r="K22" s="184">
        <v>880585</v>
      </c>
      <c r="L22" s="184">
        <v>880585</v>
      </c>
      <c r="M22" s="184">
        <v>316318</v>
      </c>
      <c r="N22" s="184">
        <v>316318</v>
      </c>
      <c r="O22" s="93">
        <f t="shared" si="0"/>
        <v>0.33866426477335532</v>
      </c>
      <c r="P22" s="94"/>
      <c r="Q22" s="94"/>
      <c r="R22" s="93"/>
      <c r="S22" s="99"/>
    </row>
    <row r="23" spans="1:19" s="98" customFormat="1" x14ac:dyDescent="0.25">
      <c r="A23" s="134" t="s">
        <v>400</v>
      </c>
      <c r="B23" s="187" t="s">
        <v>396</v>
      </c>
      <c r="C23" s="134" t="s">
        <v>89</v>
      </c>
      <c r="D23" s="134" t="s">
        <v>90</v>
      </c>
      <c r="E23" s="184">
        <v>54285140</v>
      </c>
      <c r="F23" s="184">
        <v>50703343</v>
      </c>
      <c r="G23" s="184">
        <v>50703343</v>
      </c>
      <c r="H23" s="184">
        <v>0</v>
      </c>
      <c r="I23" s="184">
        <v>33040636</v>
      </c>
      <c r="J23" s="184">
        <v>0</v>
      </c>
      <c r="K23" s="184">
        <v>17046264</v>
      </c>
      <c r="L23" s="184">
        <v>17046264</v>
      </c>
      <c r="M23" s="184">
        <v>616443</v>
      </c>
      <c r="N23" s="184">
        <v>616443</v>
      </c>
      <c r="O23" s="93">
        <f t="shared" si="0"/>
        <v>0.33619605713177531</v>
      </c>
      <c r="P23" s="94"/>
      <c r="Q23" s="94"/>
      <c r="R23" s="93"/>
      <c r="S23" s="99"/>
    </row>
    <row r="24" spans="1:19" s="98" customFormat="1" x14ac:dyDescent="0.25">
      <c r="A24" s="134" t="s">
        <v>400</v>
      </c>
      <c r="B24" s="187" t="s">
        <v>396</v>
      </c>
      <c r="C24" s="134" t="s">
        <v>92</v>
      </c>
      <c r="D24" s="134" t="s">
        <v>408</v>
      </c>
      <c r="E24" s="184">
        <v>29230460</v>
      </c>
      <c r="F24" s="184">
        <v>27301800</v>
      </c>
      <c r="G24" s="184">
        <v>27301800</v>
      </c>
      <c r="H24" s="184">
        <v>0</v>
      </c>
      <c r="I24" s="184">
        <v>18180827</v>
      </c>
      <c r="J24" s="184">
        <v>0</v>
      </c>
      <c r="K24" s="184">
        <v>9120973</v>
      </c>
      <c r="L24" s="184">
        <v>9120973</v>
      </c>
      <c r="M24" s="184">
        <v>0</v>
      </c>
      <c r="N24" s="184">
        <v>0</v>
      </c>
      <c r="O24" s="93">
        <f t="shared" si="0"/>
        <v>0.33407954786863869</v>
      </c>
      <c r="P24" s="94"/>
      <c r="Q24" s="94"/>
      <c r="R24" s="93"/>
      <c r="S24" s="99"/>
    </row>
    <row r="25" spans="1:19" s="98" customFormat="1" x14ac:dyDescent="0.25">
      <c r="A25" s="134" t="s">
        <v>400</v>
      </c>
      <c r="B25" s="187" t="s">
        <v>396</v>
      </c>
      <c r="C25" s="134" t="s">
        <v>97</v>
      </c>
      <c r="D25" s="134" t="s">
        <v>409</v>
      </c>
      <c r="E25" s="184">
        <v>8351560</v>
      </c>
      <c r="F25" s="184">
        <v>7800514</v>
      </c>
      <c r="G25" s="184">
        <v>7800514</v>
      </c>
      <c r="H25" s="184">
        <v>0</v>
      </c>
      <c r="I25" s="184">
        <v>4709794</v>
      </c>
      <c r="J25" s="184">
        <v>0</v>
      </c>
      <c r="K25" s="184">
        <v>2641766</v>
      </c>
      <c r="L25" s="184">
        <v>2641766</v>
      </c>
      <c r="M25" s="184">
        <v>448954</v>
      </c>
      <c r="N25" s="184">
        <v>448954</v>
      </c>
      <c r="O25" s="93">
        <f t="shared" si="0"/>
        <v>0.33866563152120488</v>
      </c>
      <c r="P25" s="94"/>
      <c r="Q25" s="94"/>
      <c r="R25" s="93"/>
      <c r="S25" s="99"/>
    </row>
    <row r="26" spans="1:19" s="98" customFormat="1" x14ac:dyDescent="0.25">
      <c r="A26" s="134" t="s">
        <v>400</v>
      </c>
      <c r="B26" s="187" t="s">
        <v>396</v>
      </c>
      <c r="C26" s="134" t="s">
        <v>102</v>
      </c>
      <c r="D26" s="134" t="s">
        <v>410</v>
      </c>
      <c r="E26" s="184">
        <v>16703120</v>
      </c>
      <c r="F26" s="184">
        <v>15601029</v>
      </c>
      <c r="G26" s="184">
        <v>15601029</v>
      </c>
      <c r="H26" s="184">
        <v>0</v>
      </c>
      <c r="I26" s="184">
        <v>10150015</v>
      </c>
      <c r="J26" s="184">
        <v>0</v>
      </c>
      <c r="K26" s="184">
        <v>5283525</v>
      </c>
      <c r="L26" s="184">
        <v>5283525</v>
      </c>
      <c r="M26" s="184">
        <v>167489</v>
      </c>
      <c r="N26" s="184">
        <v>167489</v>
      </c>
      <c r="O26" s="93">
        <f t="shared" si="0"/>
        <v>0.33866516112494888</v>
      </c>
      <c r="P26" s="94"/>
      <c r="Q26" s="94"/>
      <c r="R26" s="93"/>
      <c r="S26" s="99"/>
    </row>
    <row r="27" spans="1:19" s="98" customFormat="1" x14ac:dyDescent="0.25">
      <c r="A27" s="133" t="s">
        <v>400</v>
      </c>
      <c r="B27" s="186" t="s">
        <v>396</v>
      </c>
      <c r="C27" s="133" t="s">
        <v>108</v>
      </c>
      <c r="D27" s="133" t="s">
        <v>109</v>
      </c>
      <c r="E27" s="183">
        <v>186175000</v>
      </c>
      <c r="F27" s="183">
        <v>179875000</v>
      </c>
      <c r="G27" s="183">
        <v>126103000</v>
      </c>
      <c r="H27" s="183">
        <v>912900</v>
      </c>
      <c r="I27" s="183">
        <v>35334449.380000003</v>
      </c>
      <c r="J27" s="183">
        <v>6232124.9400000004</v>
      </c>
      <c r="K27" s="183">
        <v>25951849.309999999</v>
      </c>
      <c r="L27" s="183">
        <v>23862490.890000001</v>
      </c>
      <c r="M27" s="183">
        <v>111443676.37</v>
      </c>
      <c r="N27" s="183">
        <v>57671676.369999997</v>
      </c>
      <c r="O27" s="97">
        <f t="shared" si="0"/>
        <v>0.14427713306462819</v>
      </c>
      <c r="P27" s="28">
        <f>+F27</f>
        <v>179875000</v>
      </c>
      <c r="Q27" s="28">
        <f>+K27</f>
        <v>25951849.309999999</v>
      </c>
      <c r="R27" s="97">
        <f>+Q27/P27</f>
        <v>0.14427713306462819</v>
      </c>
    </row>
    <row r="28" spans="1:19" s="99" customFormat="1" x14ac:dyDescent="0.25">
      <c r="A28" s="134" t="s">
        <v>400</v>
      </c>
      <c r="B28" s="187" t="s">
        <v>396</v>
      </c>
      <c r="C28" s="134" t="s">
        <v>110</v>
      </c>
      <c r="D28" s="134" t="s">
        <v>111</v>
      </c>
      <c r="E28" s="184">
        <v>11400000</v>
      </c>
      <c r="F28" s="184">
        <v>11400000</v>
      </c>
      <c r="G28" s="184">
        <v>8902000</v>
      </c>
      <c r="H28" s="184">
        <v>0</v>
      </c>
      <c r="I28" s="184">
        <v>7359344</v>
      </c>
      <c r="J28" s="184">
        <v>0</v>
      </c>
      <c r="K28" s="184">
        <v>1356000</v>
      </c>
      <c r="L28" s="184">
        <v>678000</v>
      </c>
      <c r="M28" s="184">
        <v>2684656</v>
      </c>
      <c r="N28" s="184">
        <v>186656</v>
      </c>
      <c r="O28" s="93">
        <f t="shared" si="0"/>
        <v>0.11894736842105263</v>
      </c>
      <c r="P28" s="94">
        <f t="shared" ref="P28:P91" si="1">+F28</f>
        <v>11400000</v>
      </c>
      <c r="Q28" s="94">
        <f t="shared" ref="Q28:Q91" si="2">+K28</f>
        <v>1356000</v>
      </c>
      <c r="R28" s="93">
        <f t="shared" ref="R28:R91" si="3">+Q28/P28</f>
        <v>0.11894736842105263</v>
      </c>
    </row>
    <row r="29" spans="1:19" s="98" customFormat="1" x14ac:dyDescent="0.25">
      <c r="A29" s="134" t="s">
        <v>400</v>
      </c>
      <c r="B29" s="187" t="s">
        <v>396</v>
      </c>
      <c r="C29" s="134" t="s">
        <v>112</v>
      </c>
      <c r="D29" s="134" t="s">
        <v>113</v>
      </c>
      <c r="E29" s="184">
        <v>8000000</v>
      </c>
      <c r="F29" s="184">
        <v>8000000</v>
      </c>
      <c r="G29" s="184">
        <v>5502000</v>
      </c>
      <c r="H29" s="184">
        <v>0</v>
      </c>
      <c r="I29" s="184">
        <v>4146000</v>
      </c>
      <c r="J29" s="184">
        <v>0</v>
      </c>
      <c r="K29" s="184">
        <v>1356000</v>
      </c>
      <c r="L29" s="184">
        <v>678000</v>
      </c>
      <c r="M29" s="184">
        <v>2498000</v>
      </c>
      <c r="N29" s="184">
        <v>0</v>
      </c>
      <c r="O29" s="93">
        <f t="shared" si="0"/>
        <v>0.16950000000000001</v>
      </c>
      <c r="P29" s="94">
        <f t="shared" si="1"/>
        <v>8000000</v>
      </c>
      <c r="Q29" s="94">
        <f t="shared" si="2"/>
        <v>1356000</v>
      </c>
      <c r="R29" s="93">
        <f t="shared" si="3"/>
        <v>0.16950000000000001</v>
      </c>
    </row>
    <row r="30" spans="1:19" s="98" customFormat="1" x14ac:dyDescent="0.25">
      <c r="A30" s="134" t="s">
        <v>400</v>
      </c>
      <c r="B30" s="187" t="s">
        <v>396</v>
      </c>
      <c r="C30" s="134" t="s">
        <v>116</v>
      </c>
      <c r="D30" s="134" t="s">
        <v>117</v>
      </c>
      <c r="E30" s="184">
        <v>3400000</v>
      </c>
      <c r="F30" s="184">
        <v>3400000</v>
      </c>
      <c r="G30" s="184">
        <v>3400000</v>
      </c>
      <c r="H30" s="184">
        <v>0</v>
      </c>
      <c r="I30" s="184">
        <v>3213344</v>
      </c>
      <c r="J30" s="184">
        <v>0</v>
      </c>
      <c r="K30" s="184">
        <v>0</v>
      </c>
      <c r="L30" s="184">
        <v>0</v>
      </c>
      <c r="M30" s="184">
        <v>186656</v>
      </c>
      <c r="N30" s="184">
        <v>186656</v>
      </c>
      <c r="O30" s="93">
        <f t="shared" si="0"/>
        <v>0</v>
      </c>
      <c r="P30" s="94">
        <f t="shared" si="1"/>
        <v>3400000</v>
      </c>
      <c r="Q30" s="94">
        <f t="shared" si="2"/>
        <v>0</v>
      </c>
      <c r="R30" s="93">
        <f t="shared" si="3"/>
        <v>0</v>
      </c>
      <c r="S30" s="99"/>
    </row>
    <row r="31" spans="1:19" s="98" customFormat="1" x14ac:dyDescent="0.25">
      <c r="A31" s="134" t="s">
        <v>400</v>
      </c>
      <c r="B31" s="187" t="s">
        <v>396</v>
      </c>
      <c r="C31" s="134" t="s">
        <v>120</v>
      </c>
      <c r="D31" s="134" t="s">
        <v>121</v>
      </c>
      <c r="E31" s="184">
        <v>25239690</v>
      </c>
      <c r="F31" s="184">
        <v>25239690</v>
      </c>
      <c r="G31" s="184">
        <v>17000000</v>
      </c>
      <c r="H31" s="184">
        <v>0</v>
      </c>
      <c r="I31" s="184">
        <v>10592973.949999999</v>
      </c>
      <c r="J31" s="184">
        <v>0</v>
      </c>
      <c r="K31" s="184">
        <v>5387026.0499999998</v>
      </c>
      <c r="L31" s="184">
        <v>4307991.18</v>
      </c>
      <c r="M31" s="184">
        <v>9259690</v>
      </c>
      <c r="N31" s="184">
        <v>1020000</v>
      </c>
      <c r="O31" s="93">
        <v>0</v>
      </c>
      <c r="P31" s="94">
        <f t="shared" si="1"/>
        <v>25239690</v>
      </c>
      <c r="Q31" s="94">
        <f t="shared" si="2"/>
        <v>5387026.0499999998</v>
      </c>
      <c r="R31" s="93">
        <v>0</v>
      </c>
      <c r="S31" s="99"/>
    </row>
    <row r="32" spans="1:19" s="98" customFormat="1" x14ac:dyDescent="0.25">
      <c r="A32" s="134" t="s">
        <v>400</v>
      </c>
      <c r="B32" s="187" t="s">
        <v>396</v>
      </c>
      <c r="C32" s="134" t="s">
        <v>122</v>
      </c>
      <c r="D32" s="134" t="s">
        <v>123</v>
      </c>
      <c r="E32" s="184">
        <v>1890000</v>
      </c>
      <c r="F32" s="184">
        <v>1890000</v>
      </c>
      <c r="G32" s="184">
        <v>1300000</v>
      </c>
      <c r="H32" s="184">
        <v>0</v>
      </c>
      <c r="I32" s="184">
        <v>554317</v>
      </c>
      <c r="J32" s="184">
        <v>0</v>
      </c>
      <c r="K32" s="184">
        <v>745683</v>
      </c>
      <c r="L32" s="184">
        <v>745683</v>
      </c>
      <c r="M32" s="184">
        <v>590000</v>
      </c>
      <c r="N32" s="184">
        <v>0</v>
      </c>
      <c r="O32" s="93">
        <f t="shared" si="0"/>
        <v>0.39454126984126986</v>
      </c>
      <c r="P32" s="94">
        <f t="shared" si="1"/>
        <v>1890000</v>
      </c>
      <c r="Q32" s="94">
        <f t="shared" si="2"/>
        <v>745683</v>
      </c>
      <c r="R32" s="93">
        <f t="shared" si="3"/>
        <v>0.39454126984126986</v>
      </c>
      <c r="S32" s="99"/>
    </row>
    <row r="33" spans="1:19" s="98" customFormat="1" x14ac:dyDescent="0.25">
      <c r="A33" s="134" t="s">
        <v>400</v>
      </c>
      <c r="B33" s="187" t="s">
        <v>396</v>
      </c>
      <c r="C33" s="134" t="s">
        <v>124</v>
      </c>
      <c r="D33" s="134" t="s">
        <v>125</v>
      </c>
      <c r="E33" s="184">
        <v>5922000</v>
      </c>
      <c r="F33" s="184">
        <v>5922000</v>
      </c>
      <c r="G33" s="184">
        <v>3680000</v>
      </c>
      <c r="H33" s="184">
        <v>0</v>
      </c>
      <c r="I33" s="184">
        <v>2456795</v>
      </c>
      <c r="J33" s="184">
        <v>0</v>
      </c>
      <c r="K33" s="184">
        <v>1223205</v>
      </c>
      <c r="L33" s="184">
        <v>1223205</v>
      </c>
      <c r="M33" s="184">
        <v>2242000</v>
      </c>
      <c r="N33" s="184">
        <v>0</v>
      </c>
      <c r="O33" s="93">
        <f t="shared" si="0"/>
        <v>0.20655268490374873</v>
      </c>
      <c r="P33" s="94">
        <f t="shared" si="1"/>
        <v>5922000</v>
      </c>
      <c r="Q33" s="94">
        <f t="shared" si="2"/>
        <v>1223205</v>
      </c>
      <c r="R33" s="93">
        <f t="shared" si="3"/>
        <v>0.20655268490374873</v>
      </c>
    </row>
    <row r="34" spans="1:19" s="98" customFormat="1" x14ac:dyDescent="0.25">
      <c r="A34" s="134" t="s">
        <v>400</v>
      </c>
      <c r="B34" s="187" t="s">
        <v>396</v>
      </c>
      <c r="C34" s="134" t="s">
        <v>126</v>
      </c>
      <c r="D34" s="134" t="s">
        <v>127</v>
      </c>
      <c r="E34" s="184">
        <v>39690</v>
      </c>
      <c r="F34" s="184">
        <v>39690</v>
      </c>
      <c r="G34" s="184">
        <v>20000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39690</v>
      </c>
      <c r="N34" s="184">
        <v>20000</v>
      </c>
      <c r="O34" s="93">
        <f t="shared" si="0"/>
        <v>0</v>
      </c>
      <c r="P34" s="94">
        <f t="shared" si="1"/>
        <v>39690</v>
      </c>
      <c r="Q34" s="94">
        <f t="shared" si="2"/>
        <v>0</v>
      </c>
      <c r="R34" s="93">
        <f t="shared" si="3"/>
        <v>0</v>
      </c>
      <c r="S34" s="99"/>
    </row>
    <row r="35" spans="1:19" s="98" customFormat="1" x14ac:dyDescent="0.25">
      <c r="A35" s="134" t="s">
        <v>400</v>
      </c>
      <c r="B35" s="187" t="s">
        <v>396</v>
      </c>
      <c r="C35" s="134" t="s">
        <v>128</v>
      </c>
      <c r="D35" s="134" t="s">
        <v>129</v>
      </c>
      <c r="E35" s="184">
        <v>16380000</v>
      </c>
      <c r="F35" s="184">
        <v>16380000</v>
      </c>
      <c r="G35" s="184">
        <v>12000000</v>
      </c>
      <c r="H35" s="184">
        <v>0</v>
      </c>
      <c r="I35" s="184">
        <v>7581861.9500000002</v>
      </c>
      <c r="J35" s="184">
        <v>0</v>
      </c>
      <c r="K35" s="184">
        <v>3418138.05</v>
      </c>
      <c r="L35" s="184">
        <v>2339103.1800000002</v>
      </c>
      <c r="M35" s="184">
        <v>5380000</v>
      </c>
      <c r="N35" s="184">
        <v>1000000</v>
      </c>
      <c r="O35" s="93">
        <f t="shared" si="0"/>
        <v>0.20867753663003663</v>
      </c>
      <c r="P35" s="94">
        <f t="shared" si="1"/>
        <v>16380000</v>
      </c>
      <c r="Q35" s="94">
        <f t="shared" si="2"/>
        <v>3418138.05</v>
      </c>
      <c r="R35" s="93">
        <f t="shared" si="3"/>
        <v>0.20867753663003663</v>
      </c>
      <c r="S35" s="99"/>
    </row>
    <row r="36" spans="1:19" s="98" customFormat="1" x14ac:dyDescent="0.25">
      <c r="A36" s="134" t="s">
        <v>400</v>
      </c>
      <c r="B36" s="187" t="s">
        <v>396</v>
      </c>
      <c r="C36" s="134" t="s">
        <v>130</v>
      </c>
      <c r="D36" s="134" t="s">
        <v>131</v>
      </c>
      <c r="E36" s="184">
        <v>1008000</v>
      </c>
      <c r="F36" s="184">
        <v>1008000</v>
      </c>
      <c r="G36" s="184">
        <v>0</v>
      </c>
      <c r="H36" s="184">
        <v>0</v>
      </c>
      <c r="I36" s="184">
        <v>0</v>
      </c>
      <c r="J36" s="184">
        <v>0</v>
      </c>
      <c r="K36" s="184">
        <v>0</v>
      </c>
      <c r="L36" s="184">
        <v>0</v>
      </c>
      <c r="M36" s="184">
        <v>1008000</v>
      </c>
      <c r="N36" s="184">
        <v>0</v>
      </c>
      <c r="O36" s="93">
        <f t="shared" si="0"/>
        <v>0</v>
      </c>
      <c r="P36" s="94">
        <f t="shared" si="1"/>
        <v>1008000</v>
      </c>
      <c r="Q36" s="94">
        <f t="shared" si="2"/>
        <v>0</v>
      </c>
      <c r="R36" s="93">
        <f t="shared" si="3"/>
        <v>0</v>
      </c>
      <c r="S36" s="99"/>
    </row>
    <row r="37" spans="1:19" s="98" customFormat="1" x14ac:dyDescent="0.25">
      <c r="A37" s="134" t="s">
        <v>400</v>
      </c>
      <c r="B37" s="187" t="s">
        <v>396</v>
      </c>
      <c r="C37" s="134" t="s">
        <v>132</v>
      </c>
      <c r="D37" s="134" t="s">
        <v>133</v>
      </c>
      <c r="E37" s="184">
        <v>4070310</v>
      </c>
      <c r="F37" s="184">
        <v>4070310</v>
      </c>
      <c r="G37" s="184">
        <v>2666000</v>
      </c>
      <c r="H37" s="184">
        <v>0</v>
      </c>
      <c r="I37" s="184">
        <v>54710</v>
      </c>
      <c r="J37" s="184">
        <v>0</v>
      </c>
      <c r="K37" s="184">
        <v>15600</v>
      </c>
      <c r="L37" s="184">
        <v>15600</v>
      </c>
      <c r="M37" s="184">
        <v>4000000</v>
      </c>
      <c r="N37" s="184">
        <v>2595690</v>
      </c>
      <c r="O37" s="93">
        <f t="shared" si="0"/>
        <v>3.8326319125570286E-3</v>
      </c>
      <c r="P37" s="94">
        <f t="shared" si="1"/>
        <v>4070310</v>
      </c>
      <c r="Q37" s="94">
        <f t="shared" si="2"/>
        <v>15600</v>
      </c>
      <c r="R37" s="93">
        <f t="shared" si="3"/>
        <v>3.8326319125570286E-3</v>
      </c>
      <c r="S37" s="99"/>
    </row>
    <row r="38" spans="1:19" s="98" customFormat="1" x14ac:dyDescent="0.25">
      <c r="A38" s="134" t="s">
        <v>400</v>
      </c>
      <c r="B38" s="187" t="s">
        <v>396</v>
      </c>
      <c r="C38" s="134" t="s">
        <v>134</v>
      </c>
      <c r="D38" s="134" t="s">
        <v>135</v>
      </c>
      <c r="E38" s="184">
        <v>2000000</v>
      </c>
      <c r="F38" s="184">
        <v>2000000</v>
      </c>
      <c r="G38" s="184">
        <v>1645690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2000000</v>
      </c>
      <c r="N38" s="184">
        <v>1645690</v>
      </c>
      <c r="O38" s="93">
        <f t="shared" si="0"/>
        <v>0</v>
      </c>
      <c r="P38" s="94">
        <f t="shared" si="1"/>
        <v>2000000</v>
      </c>
      <c r="Q38" s="94">
        <f t="shared" si="2"/>
        <v>0</v>
      </c>
      <c r="R38" s="93">
        <f t="shared" si="3"/>
        <v>0</v>
      </c>
      <c r="S38" s="99"/>
    </row>
    <row r="39" spans="1:19" s="98" customFormat="1" ht="14.25" customHeight="1" x14ac:dyDescent="0.25">
      <c r="A39" s="134" t="s">
        <v>400</v>
      </c>
      <c r="B39" s="187" t="s">
        <v>396</v>
      </c>
      <c r="C39" s="134" t="s">
        <v>138</v>
      </c>
      <c r="D39" s="134" t="s">
        <v>139</v>
      </c>
      <c r="E39" s="184">
        <v>2000000</v>
      </c>
      <c r="F39" s="184">
        <v>2000000</v>
      </c>
      <c r="G39" s="184">
        <v>950000</v>
      </c>
      <c r="H39" s="184">
        <v>0</v>
      </c>
      <c r="I39" s="184">
        <v>0</v>
      </c>
      <c r="J39" s="184">
        <v>0</v>
      </c>
      <c r="K39" s="184">
        <v>0</v>
      </c>
      <c r="L39" s="184">
        <v>0</v>
      </c>
      <c r="M39" s="184">
        <v>2000000</v>
      </c>
      <c r="N39" s="184">
        <v>950000</v>
      </c>
      <c r="O39" s="93">
        <f t="shared" si="0"/>
        <v>0</v>
      </c>
      <c r="P39" s="94">
        <f t="shared" si="1"/>
        <v>2000000</v>
      </c>
      <c r="Q39" s="94">
        <f t="shared" si="2"/>
        <v>0</v>
      </c>
      <c r="R39" s="93">
        <f t="shared" si="3"/>
        <v>0</v>
      </c>
      <c r="S39" s="99"/>
    </row>
    <row r="40" spans="1:19" s="98" customFormat="1" x14ac:dyDescent="0.25">
      <c r="A40" s="134" t="s">
        <v>400</v>
      </c>
      <c r="B40" s="187" t="s">
        <v>396</v>
      </c>
      <c r="C40" s="134" t="s">
        <v>144</v>
      </c>
      <c r="D40" s="134" t="s">
        <v>145</v>
      </c>
      <c r="E40" s="184">
        <v>70310</v>
      </c>
      <c r="F40" s="184">
        <v>70310</v>
      </c>
      <c r="G40" s="184">
        <v>70310</v>
      </c>
      <c r="H40" s="184">
        <v>0</v>
      </c>
      <c r="I40" s="184">
        <v>54710</v>
      </c>
      <c r="J40" s="184">
        <v>0</v>
      </c>
      <c r="K40" s="184">
        <v>15600</v>
      </c>
      <c r="L40" s="184">
        <v>15600</v>
      </c>
      <c r="M40" s="184">
        <v>0</v>
      </c>
      <c r="N40" s="184">
        <v>0</v>
      </c>
      <c r="O40" s="93">
        <f t="shared" si="0"/>
        <v>0.22187455553975252</v>
      </c>
      <c r="P40" s="94">
        <f t="shared" si="1"/>
        <v>70310</v>
      </c>
      <c r="Q40" s="94">
        <f t="shared" si="2"/>
        <v>15600</v>
      </c>
      <c r="R40" s="93">
        <f t="shared" si="3"/>
        <v>0.22187455553975252</v>
      </c>
      <c r="S40" s="99"/>
    </row>
    <row r="41" spans="1:19" s="98" customFormat="1" x14ac:dyDescent="0.25">
      <c r="A41" s="134" t="s">
        <v>400</v>
      </c>
      <c r="B41" s="187" t="s">
        <v>396</v>
      </c>
      <c r="C41" s="134" t="s">
        <v>146</v>
      </c>
      <c r="D41" s="134" t="s">
        <v>147</v>
      </c>
      <c r="E41" s="184">
        <v>83320000</v>
      </c>
      <c r="F41" s="184">
        <v>83320000</v>
      </c>
      <c r="G41" s="184">
        <v>59420000</v>
      </c>
      <c r="H41" s="184">
        <v>0</v>
      </c>
      <c r="I41" s="184">
        <v>2269197.79</v>
      </c>
      <c r="J41" s="184">
        <v>3522816.9</v>
      </c>
      <c r="K41" s="184">
        <v>9276423.6899999995</v>
      </c>
      <c r="L41" s="184">
        <v>9063032.6400000006</v>
      </c>
      <c r="M41" s="184">
        <v>68251561.620000005</v>
      </c>
      <c r="N41" s="184">
        <v>44351561.619999997</v>
      </c>
      <c r="O41" s="93">
        <f t="shared" si="0"/>
        <v>0.11133489786365817</v>
      </c>
      <c r="P41" s="94">
        <f t="shared" si="1"/>
        <v>83320000</v>
      </c>
      <c r="Q41" s="94">
        <f t="shared" si="2"/>
        <v>9276423.6899999995</v>
      </c>
      <c r="R41" s="93">
        <f t="shared" si="3"/>
        <v>0.11133489786365817</v>
      </c>
      <c r="S41" s="99"/>
    </row>
    <row r="42" spans="1:19" s="98" customFormat="1" x14ac:dyDescent="0.25">
      <c r="A42" s="134" t="s">
        <v>400</v>
      </c>
      <c r="B42" s="187" t="s">
        <v>396</v>
      </c>
      <c r="C42" s="134" t="s">
        <v>148</v>
      </c>
      <c r="D42" s="134" t="s">
        <v>149</v>
      </c>
      <c r="E42" s="184">
        <v>20000</v>
      </c>
      <c r="F42" s="184">
        <v>20000</v>
      </c>
      <c r="G42" s="184">
        <v>20000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20000</v>
      </c>
      <c r="N42" s="184">
        <v>20000</v>
      </c>
      <c r="O42" s="93">
        <f t="shared" si="0"/>
        <v>0</v>
      </c>
      <c r="P42" s="94">
        <f t="shared" si="1"/>
        <v>20000</v>
      </c>
      <c r="Q42" s="94">
        <f t="shared" si="2"/>
        <v>0</v>
      </c>
      <c r="R42" s="93">
        <f t="shared" si="3"/>
        <v>0</v>
      </c>
      <c r="S42" s="99"/>
    </row>
    <row r="43" spans="1:19" s="98" customFormat="1" x14ac:dyDescent="0.25">
      <c r="A43" s="134" t="s">
        <v>400</v>
      </c>
      <c r="B43" s="187" t="s">
        <v>396</v>
      </c>
      <c r="C43" s="134" t="s">
        <v>151</v>
      </c>
      <c r="D43" s="134" t="s">
        <v>152</v>
      </c>
      <c r="E43" s="184">
        <v>16000000</v>
      </c>
      <c r="F43" s="184">
        <v>16000000</v>
      </c>
      <c r="G43" s="184">
        <v>16000000</v>
      </c>
      <c r="H43" s="184">
        <v>0</v>
      </c>
      <c r="I43" s="184">
        <v>0</v>
      </c>
      <c r="J43" s="184">
        <v>0</v>
      </c>
      <c r="K43" s="184">
        <v>0</v>
      </c>
      <c r="L43" s="184">
        <v>0</v>
      </c>
      <c r="M43" s="184">
        <v>16000000</v>
      </c>
      <c r="N43" s="184">
        <v>16000000</v>
      </c>
      <c r="O43" s="93">
        <f t="shared" si="0"/>
        <v>0</v>
      </c>
      <c r="P43" s="94">
        <f t="shared" si="1"/>
        <v>16000000</v>
      </c>
      <c r="Q43" s="94">
        <f t="shared" si="2"/>
        <v>0</v>
      </c>
      <c r="R43" s="93">
        <f t="shared" si="3"/>
        <v>0</v>
      </c>
      <c r="S43" s="99"/>
    </row>
    <row r="44" spans="1:19" s="98" customFormat="1" x14ac:dyDescent="0.25">
      <c r="A44" s="134" t="s">
        <v>400</v>
      </c>
      <c r="B44" s="187" t="s">
        <v>396</v>
      </c>
      <c r="C44" s="134" t="s">
        <v>154</v>
      </c>
      <c r="D44" s="134" t="s">
        <v>155</v>
      </c>
      <c r="E44" s="184">
        <v>63800000</v>
      </c>
      <c r="F44" s="184">
        <v>63800000</v>
      </c>
      <c r="G44" s="184">
        <v>40400000</v>
      </c>
      <c r="H44" s="184">
        <v>0</v>
      </c>
      <c r="I44" s="184">
        <v>1083737.3899999999</v>
      </c>
      <c r="J44" s="184">
        <v>3522816.9</v>
      </c>
      <c r="K44" s="184">
        <v>9276423.6899999995</v>
      </c>
      <c r="L44" s="184">
        <v>9063032.6400000006</v>
      </c>
      <c r="M44" s="184">
        <v>49917022.020000003</v>
      </c>
      <c r="N44" s="184">
        <v>26517022.02</v>
      </c>
      <c r="O44" s="93">
        <f t="shared" si="0"/>
        <v>0.14539849043887146</v>
      </c>
      <c r="P44" s="94">
        <f t="shared" si="1"/>
        <v>63800000</v>
      </c>
      <c r="Q44" s="94">
        <f t="shared" si="2"/>
        <v>9276423.6899999995</v>
      </c>
      <c r="R44" s="93">
        <f t="shared" si="3"/>
        <v>0.14539849043887146</v>
      </c>
      <c r="S44" s="99"/>
    </row>
    <row r="45" spans="1:19" s="98" customFormat="1" x14ac:dyDescent="0.25">
      <c r="A45" s="134" t="s">
        <v>400</v>
      </c>
      <c r="B45" s="187" t="s">
        <v>396</v>
      </c>
      <c r="C45" s="134" t="s">
        <v>156</v>
      </c>
      <c r="D45" s="134" t="s">
        <v>157</v>
      </c>
      <c r="E45" s="184">
        <v>3500000</v>
      </c>
      <c r="F45" s="184">
        <v>3500000</v>
      </c>
      <c r="G45" s="184">
        <v>3000000</v>
      </c>
      <c r="H45" s="184">
        <v>0</v>
      </c>
      <c r="I45" s="184">
        <v>1185460.3999999999</v>
      </c>
      <c r="J45" s="184">
        <v>0</v>
      </c>
      <c r="K45" s="184">
        <v>0</v>
      </c>
      <c r="L45" s="184">
        <v>0</v>
      </c>
      <c r="M45" s="184">
        <v>2314539.6</v>
      </c>
      <c r="N45" s="184">
        <v>1814539.6</v>
      </c>
      <c r="O45" s="93">
        <f t="shared" si="0"/>
        <v>0</v>
      </c>
      <c r="P45" s="94">
        <f t="shared" si="1"/>
        <v>3500000</v>
      </c>
      <c r="Q45" s="94">
        <f t="shared" si="2"/>
        <v>0</v>
      </c>
      <c r="R45" s="93">
        <f t="shared" si="3"/>
        <v>0</v>
      </c>
      <c r="S45" s="99"/>
    </row>
    <row r="46" spans="1:19" s="98" customFormat="1" x14ac:dyDescent="0.25">
      <c r="A46" s="134" t="s">
        <v>400</v>
      </c>
      <c r="B46" s="187" t="s">
        <v>396</v>
      </c>
      <c r="C46" s="134" t="s">
        <v>158</v>
      </c>
      <c r="D46" s="134" t="s">
        <v>159</v>
      </c>
      <c r="E46" s="184">
        <v>5700000</v>
      </c>
      <c r="F46" s="184">
        <v>5700000</v>
      </c>
      <c r="G46" s="184">
        <v>3400000</v>
      </c>
      <c r="H46" s="184">
        <v>0</v>
      </c>
      <c r="I46" s="184">
        <v>1823093.67</v>
      </c>
      <c r="J46" s="184">
        <v>0</v>
      </c>
      <c r="K46" s="184">
        <v>870015.5</v>
      </c>
      <c r="L46" s="184">
        <v>870015.5</v>
      </c>
      <c r="M46" s="184">
        <v>3006890.83</v>
      </c>
      <c r="N46" s="184">
        <v>706890.83</v>
      </c>
      <c r="O46" s="93">
        <f t="shared" si="0"/>
        <v>0.15263429824561403</v>
      </c>
      <c r="P46" s="94">
        <f t="shared" si="1"/>
        <v>5700000</v>
      </c>
      <c r="Q46" s="94">
        <f t="shared" si="2"/>
        <v>870015.5</v>
      </c>
      <c r="R46" s="93">
        <f t="shared" si="3"/>
        <v>0.15263429824561403</v>
      </c>
      <c r="S46" s="99"/>
    </row>
    <row r="47" spans="1:19" s="98" customFormat="1" x14ac:dyDescent="0.25">
      <c r="A47" s="134" t="s">
        <v>400</v>
      </c>
      <c r="B47" s="187" t="s">
        <v>396</v>
      </c>
      <c r="C47" s="134" t="s">
        <v>160</v>
      </c>
      <c r="D47" s="134" t="s">
        <v>161</v>
      </c>
      <c r="E47" s="184">
        <v>500000</v>
      </c>
      <c r="F47" s="184">
        <v>500000</v>
      </c>
      <c r="G47" s="184">
        <v>400000</v>
      </c>
      <c r="H47" s="184">
        <v>0</v>
      </c>
      <c r="I47" s="184">
        <v>182693.67</v>
      </c>
      <c r="J47" s="184">
        <v>0</v>
      </c>
      <c r="K47" s="184">
        <v>12415.5</v>
      </c>
      <c r="L47" s="184">
        <v>12415.5</v>
      </c>
      <c r="M47" s="184">
        <v>304890.83</v>
      </c>
      <c r="N47" s="184">
        <v>204890.83</v>
      </c>
      <c r="O47" s="93">
        <f t="shared" si="0"/>
        <v>2.4830999999999999E-2</v>
      </c>
      <c r="P47" s="94">
        <f t="shared" si="1"/>
        <v>500000</v>
      </c>
      <c r="Q47" s="94">
        <f t="shared" si="2"/>
        <v>12415.5</v>
      </c>
      <c r="R47" s="93">
        <f t="shared" si="3"/>
        <v>2.4830999999999999E-2</v>
      </c>
      <c r="S47" s="99"/>
    </row>
    <row r="48" spans="1:19" s="98" customFormat="1" x14ac:dyDescent="0.25">
      <c r="A48" s="134" t="s">
        <v>400</v>
      </c>
      <c r="B48" s="187" t="s">
        <v>396</v>
      </c>
      <c r="C48" s="134" t="s">
        <v>162</v>
      </c>
      <c r="D48" s="134" t="s">
        <v>163</v>
      </c>
      <c r="E48" s="184">
        <v>5200000</v>
      </c>
      <c r="F48" s="184">
        <v>5200000</v>
      </c>
      <c r="G48" s="184">
        <v>3000000</v>
      </c>
      <c r="H48" s="184">
        <v>0</v>
      </c>
      <c r="I48" s="184">
        <v>1640400</v>
      </c>
      <c r="J48" s="184">
        <v>0</v>
      </c>
      <c r="K48" s="184">
        <v>857600</v>
      </c>
      <c r="L48" s="184">
        <v>857600</v>
      </c>
      <c r="M48" s="184">
        <v>2702000</v>
      </c>
      <c r="N48" s="184">
        <v>502000</v>
      </c>
      <c r="O48" s="93">
        <f t="shared" si="0"/>
        <v>0.16492307692307692</v>
      </c>
      <c r="P48" s="94">
        <f t="shared" si="1"/>
        <v>5200000</v>
      </c>
      <c r="Q48" s="94">
        <f t="shared" si="2"/>
        <v>857600</v>
      </c>
      <c r="R48" s="93">
        <f t="shared" si="3"/>
        <v>0.16492307692307692</v>
      </c>
      <c r="S48" s="99"/>
    </row>
    <row r="49" spans="1:19" s="98" customFormat="1" x14ac:dyDescent="0.25">
      <c r="A49" s="134" t="s">
        <v>400</v>
      </c>
      <c r="B49" s="187" t="s">
        <v>396</v>
      </c>
      <c r="C49" s="134" t="s">
        <v>168</v>
      </c>
      <c r="D49" s="134" t="s">
        <v>169</v>
      </c>
      <c r="E49" s="184">
        <v>3000000</v>
      </c>
      <c r="F49" s="184">
        <v>3000000</v>
      </c>
      <c r="G49" s="184">
        <v>2000000</v>
      </c>
      <c r="H49" s="184">
        <v>0</v>
      </c>
      <c r="I49" s="184">
        <v>2000000</v>
      </c>
      <c r="J49" s="184">
        <v>0</v>
      </c>
      <c r="K49" s="184">
        <v>0</v>
      </c>
      <c r="L49" s="184">
        <v>0</v>
      </c>
      <c r="M49" s="184">
        <v>1000000</v>
      </c>
      <c r="N49" s="184">
        <v>0</v>
      </c>
      <c r="O49" s="93">
        <f t="shared" si="0"/>
        <v>0</v>
      </c>
      <c r="P49" s="94">
        <f t="shared" si="1"/>
        <v>3000000</v>
      </c>
      <c r="Q49" s="94">
        <f t="shared" si="2"/>
        <v>0</v>
      </c>
      <c r="R49" s="93">
        <f t="shared" si="3"/>
        <v>0</v>
      </c>
      <c r="S49" s="99"/>
    </row>
    <row r="50" spans="1:19" s="98" customFormat="1" x14ac:dyDescent="0.25">
      <c r="A50" s="134" t="s">
        <v>400</v>
      </c>
      <c r="B50" s="187" t="s">
        <v>396</v>
      </c>
      <c r="C50" s="134" t="s">
        <v>170</v>
      </c>
      <c r="D50" s="134" t="s">
        <v>171</v>
      </c>
      <c r="E50" s="184">
        <v>3000000</v>
      </c>
      <c r="F50" s="184">
        <v>3000000</v>
      </c>
      <c r="G50" s="184">
        <v>2000000</v>
      </c>
      <c r="H50" s="184">
        <v>0</v>
      </c>
      <c r="I50" s="184">
        <v>2000000</v>
      </c>
      <c r="J50" s="184">
        <v>0</v>
      </c>
      <c r="K50" s="184">
        <v>0</v>
      </c>
      <c r="L50" s="184">
        <v>0</v>
      </c>
      <c r="M50" s="184">
        <v>1000000</v>
      </c>
      <c r="N50" s="184">
        <v>0</v>
      </c>
      <c r="O50" s="93">
        <f t="shared" si="0"/>
        <v>0</v>
      </c>
      <c r="P50" s="94">
        <f t="shared" si="1"/>
        <v>3000000</v>
      </c>
      <c r="Q50" s="94">
        <f t="shared" si="2"/>
        <v>0</v>
      </c>
      <c r="R50" s="93">
        <f t="shared" si="3"/>
        <v>0</v>
      </c>
      <c r="S50" s="99"/>
    </row>
    <row r="51" spans="1:19" s="98" customFormat="1" x14ac:dyDescent="0.25">
      <c r="A51" s="134" t="s">
        <v>400</v>
      </c>
      <c r="B51" s="187" t="s">
        <v>396</v>
      </c>
      <c r="C51" s="134" t="s">
        <v>172</v>
      </c>
      <c r="D51" s="134" t="s">
        <v>173</v>
      </c>
      <c r="E51" s="184">
        <v>3500000</v>
      </c>
      <c r="F51" s="184">
        <v>3200000</v>
      </c>
      <c r="G51" s="184">
        <v>3200000</v>
      </c>
      <c r="H51" s="184">
        <v>912900</v>
      </c>
      <c r="I51" s="184">
        <v>475600</v>
      </c>
      <c r="J51" s="184">
        <v>0</v>
      </c>
      <c r="K51" s="184">
        <v>50000</v>
      </c>
      <c r="L51" s="184">
        <v>50000</v>
      </c>
      <c r="M51" s="184">
        <v>1761500</v>
      </c>
      <c r="N51" s="184">
        <v>1761500</v>
      </c>
      <c r="O51" s="93">
        <f t="shared" si="0"/>
        <v>1.5625E-2</v>
      </c>
      <c r="P51" s="94">
        <f t="shared" si="1"/>
        <v>3200000</v>
      </c>
      <c r="Q51" s="94">
        <f t="shared" si="2"/>
        <v>50000</v>
      </c>
      <c r="R51" s="93">
        <f t="shared" si="3"/>
        <v>1.5625E-2</v>
      </c>
      <c r="S51" s="99"/>
    </row>
    <row r="52" spans="1:19" s="98" customFormat="1" x14ac:dyDescent="0.25">
      <c r="A52" s="134" t="s">
        <v>400</v>
      </c>
      <c r="B52" s="187" t="s">
        <v>396</v>
      </c>
      <c r="C52" s="134" t="s">
        <v>174</v>
      </c>
      <c r="D52" s="134" t="s">
        <v>175</v>
      </c>
      <c r="E52" s="184">
        <v>2000000</v>
      </c>
      <c r="F52" s="184">
        <v>2000000</v>
      </c>
      <c r="G52" s="184">
        <v>2000000</v>
      </c>
      <c r="H52" s="184">
        <v>912900</v>
      </c>
      <c r="I52" s="184">
        <v>1000</v>
      </c>
      <c r="J52" s="184">
        <v>0</v>
      </c>
      <c r="K52" s="184">
        <v>50000</v>
      </c>
      <c r="L52" s="184">
        <v>50000</v>
      </c>
      <c r="M52" s="184">
        <v>1036100</v>
      </c>
      <c r="N52" s="184">
        <v>1036100</v>
      </c>
      <c r="O52" s="93">
        <f t="shared" si="0"/>
        <v>2.5000000000000001E-2</v>
      </c>
      <c r="P52" s="94">
        <f t="shared" si="1"/>
        <v>2000000</v>
      </c>
      <c r="Q52" s="94">
        <f t="shared" si="2"/>
        <v>50000</v>
      </c>
      <c r="R52" s="93">
        <f t="shared" si="3"/>
        <v>2.5000000000000001E-2</v>
      </c>
      <c r="S52" s="99"/>
    </row>
    <row r="53" spans="1:19" s="98" customFormat="1" x14ac:dyDescent="0.25">
      <c r="A53" s="134" t="s">
        <v>400</v>
      </c>
      <c r="B53" s="187" t="s">
        <v>396</v>
      </c>
      <c r="C53" s="134" t="s">
        <v>176</v>
      </c>
      <c r="D53" s="134" t="s">
        <v>177</v>
      </c>
      <c r="E53" s="184">
        <v>1500000</v>
      </c>
      <c r="F53" s="184">
        <v>1200000</v>
      </c>
      <c r="G53" s="184">
        <v>1200000</v>
      </c>
      <c r="H53" s="184">
        <v>0</v>
      </c>
      <c r="I53" s="184">
        <v>474600</v>
      </c>
      <c r="J53" s="184">
        <v>0</v>
      </c>
      <c r="K53" s="184">
        <v>0</v>
      </c>
      <c r="L53" s="184">
        <v>0</v>
      </c>
      <c r="M53" s="184">
        <v>725400</v>
      </c>
      <c r="N53" s="184">
        <v>725400</v>
      </c>
      <c r="O53" s="93">
        <f t="shared" si="0"/>
        <v>0</v>
      </c>
      <c r="P53" s="94">
        <f t="shared" si="1"/>
        <v>1200000</v>
      </c>
      <c r="Q53" s="94">
        <f t="shared" si="2"/>
        <v>0</v>
      </c>
      <c r="R53" s="93">
        <f t="shared" si="3"/>
        <v>0</v>
      </c>
      <c r="S53" s="99"/>
    </row>
    <row r="54" spans="1:19" s="29" customFormat="1" x14ac:dyDescent="0.25">
      <c r="A54" s="134" t="s">
        <v>400</v>
      </c>
      <c r="B54" s="187" t="s">
        <v>396</v>
      </c>
      <c r="C54" s="134" t="s">
        <v>180</v>
      </c>
      <c r="D54" s="134" t="s">
        <v>181</v>
      </c>
      <c r="E54" s="184">
        <v>48945000</v>
      </c>
      <c r="F54" s="184">
        <v>42945000</v>
      </c>
      <c r="G54" s="184">
        <v>29375000</v>
      </c>
      <c r="H54" s="184">
        <v>0</v>
      </c>
      <c r="I54" s="184">
        <v>10759529.970000001</v>
      </c>
      <c r="J54" s="184">
        <v>2709308.04</v>
      </c>
      <c r="K54" s="184">
        <v>8859871.0700000003</v>
      </c>
      <c r="L54" s="184">
        <v>8740938.5700000003</v>
      </c>
      <c r="M54" s="184">
        <v>20616290.920000002</v>
      </c>
      <c r="N54" s="184">
        <v>7046290.9199999999</v>
      </c>
      <c r="O54" s="93">
        <f t="shared" si="0"/>
        <v>0.20630739480731169</v>
      </c>
      <c r="P54" s="94">
        <f t="shared" si="1"/>
        <v>42945000</v>
      </c>
      <c r="Q54" s="94">
        <f t="shared" si="2"/>
        <v>8859871.0700000003</v>
      </c>
      <c r="R54" s="93">
        <f t="shared" si="3"/>
        <v>0.20630739480731169</v>
      </c>
      <c r="S54" s="26"/>
    </row>
    <row r="55" spans="1:19" s="29" customFormat="1" x14ac:dyDescent="0.25">
      <c r="A55" s="134" t="s">
        <v>400</v>
      </c>
      <c r="B55" s="187" t="s">
        <v>396</v>
      </c>
      <c r="C55" s="134" t="s">
        <v>182</v>
      </c>
      <c r="D55" s="134" t="s">
        <v>183</v>
      </c>
      <c r="E55" s="184">
        <v>11000000</v>
      </c>
      <c r="F55" s="184">
        <v>5000000</v>
      </c>
      <c r="G55" s="184">
        <v>5000000</v>
      </c>
      <c r="H55" s="184">
        <v>0</v>
      </c>
      <c r="I55" s="184">
        <v>1070392.5</v>
      </c>
      <c r="J55" s="184">
        <v>0</v>
      </c>
      <c r="K55" s="184">
        <v>462047.5</v>
      </c>
      <c r="L55" s="184">
        <v>343115</v>
      </c>
      <c r="M55" s="184">
        <v>3467560</v>
      </c>
      <c r="N55" s="184">
        <v>3467560</v>
      </c>
      <c r="O55" s="93">
        <f t="shared" si="0"/>
        <v>9.2409500000000006E-2</v>
      </c>
      <c r="P55" s="94">
        <f t="shared" si="1"/>
        <v>5000000</v>
      </c>
      <c r="Q55" s="94">
        <f t="shared" si="2"/>
        <v>462047.5</v>
      </c>
      <c r="R55" s="93">
        <f t="shared" si="3"/>
        <v>9.2409500000000006E-2</v>
      </c>
      <c r="S55" s="26"/>
    </row>
    <row r="56" spans="1:19" s="29" customFormat="1" x14ac:dyDescent="0.25">
      <c r="A56" s="134" t="s">
        <v>400</v>
      </c>
      <c r="B56" s="187" t="s">
        <v>396</v>
      </c>
      <c r="C56" s="134" t="s">
        <v>184</v>
      </c>
      <c r="D56" s="134" t="s">
        <v>185</v>
      </c>
      <c r="E56" s="184">
        <v>500000</v>
      </c>
      <c r="F56" s="184">
        <v>500000</v>
      </c>
      <c r="G56" s="184">
        <v>250000</v>
      </c>
      <c r="H56" s="184">
        <v>0</v>
      </c>
      <c r="I56" s="184">
        <v>0</v>
      </c>
      <c r="J56" s="184">
        <v>0</v>
      </c>
      <c r="K56" s="184">
        <v>0</v>
      </c>
      <c r="L56" s="184">
        <v>0</v>
      </c>
      <c r="M56" s="184">
        <v>500000</v>
      </c>
      <c r="N56" s="184">
        <v>250000</v>
      </c>
      <c r="O56" s="93">
        <f t="shared" si="0"/>
        <v>0</v>
      </c>
      <c r="P56" s="94">
        <f t="shared" si="1"/>
        <v>500000</v>
      </c>
      <c r="Q56" s="94">
        <f t="shared" si="2"/>
        <v>0</v>
      </c>
      <c r="R56" s="93">
        <f t="shared" si="3"/>
        <v>0</v>
      </c>
      <c r="S56" s="26"/>
    </row>
    <row r="57" spans="1:19" s="29" customFormat="1" x14ac:dyDescent="0.25">
      <c r="A57" s="134" t="s">
        <v>400</v>
      </c>
      <c r="B57" s="187" t="s">
        <v>396</v>
      </c>
      <c r="C57" s="134" t="s">
        <v>186</v>
      </c>
      <c r="D57" s="134" t="s">
        <v>187</v>
      </c>
      <c r="E57" s="184">
        <v>2000000</v>
      </c>
      <c r="F57" s="184">
        <v>2000000</v>
      </c>
      <c r="G57" s="184">
        <v>1000000</v>
      </c>
      <c r="H57" s="184">
        <v>0</v>
      </c>
      <c r="I57" s="184">
        <v>532567.65</v>
      </c>
      <c r="J57" s="184">
        <v>202300</v>
      </c>
      <c r="K57" s="184">
        <v>224977.35</v>
      </c>
      <c r="L57" s="184">
        <v>224977.35</v>
      </c>
      <c r="M57" s="184">
        <v>1040155</v>
      </c>
      <c r="N57" s="184">
        <v>40155</v>
      </c>
      <c r="O57" s="93">
        <f t="shared" si="0"/>
        <v>0.112488675</v>
      </c>
      <c r="P57" s="94">
        <f t="shared" si="1"/>
        <v>2000000</v>
      </c>
      <c r="Q57" s="94">
        <f t="shared" si="2"/>
        <v>224977.35</v>
      </c>
      <c r="R57" s="93">
        <f t="shared" si="3"/>
        <v>0.112488675</v>
      </c>
      <c r="S57" s="26"/>
    </row>
    <row r="58" spans="1:19" s="29" customFormat="1" x14ac:dyDescent="0.25">
      <c r="A58" s="134" t="s">
        <v>400</v>
      </c>
      <c r="B58" s="187" t="s">
        <v>396</v>
      </c>
      <c r="C58" s="134" t="s">
        <v>188</v>
      </c>
      <c r="D58" s="134" t="s">
        <v>189</v>
      </c>
      <c r="E58" s="184">
        <v>325000</v>
      </c>
      <c r="F58" s="184">
        <v>325000</v>
      </c>
      <c r="G58" s="184">
        <v>325000</v>
      </c>
      <c r="H58" s="184">
        <v>0</v>
      </c>
      <c r="I58" s="184">
        <v>0</v>
      </c>
      <c r="J58" s="184">
        <v>0</v>
      </c>
      <c r="K58" s="184">
        <v>0</v>
      </c>
      <c r="L58" s="184">
        <v>0</v>
      </c>
      <c r="M58" s="184">
        <v>325000</v>
      </c>
      <c r="N58" s="184">
        <v>325000</v>
      </c>
      <c r="O58" s="93">
        <f t="shared" si="0"/>
        <v>0</v>
      </c>
      <c r="P58" s="94">
        <f t="shared" si="1"/>
        <v>325000</v>
      </c>
      <c r="Q58" s="94">
        <f t="shared" si="2"/>
        <v>0</v>
      </c>
      <c r="R58" s="93">
        <f t="shared" si="3"/>
        <v>0</v>
      </c>
      <c r="S58" s="26"/>
    </row>
    <row r="59" spans="1:19" s="29" customFormat="1" x14ac:dyDescent="0.25">
      <c r="A59" s="134" t="s">
        <v>400</v>
      </c>
      <c r="B59" s="187" t="s">
        <v>396</v>
      </c>
      <c r="C59" s="134" t="s">
        <v>190</v>
      </c>
      <c r="D59" s="134" t="s">
        <v>191</v>
      </c>
      <c r="E59" s="184">
        <v>1500000</v>
      </c>
      <c r="F59" s="184">
        <v>1500000</v>
      </c>
      <c r="G59" s="184">
        <v>1500000</v>
      </c>
      <c r="H59" s="184">
        <v>0</v>
      </c>
      <c r="I59" s="184">
        <v>331901.52</v>
      </c>
      <c r="J59" s="184">
        <v>0</v>
      </c>
      <c r="K59" s="184">
        <v>0</v>
      </c>
      <c r="L59" s="184">
        <v>0</v>
      </c>
      <c r="M59" s="184">
        <v>1168098.48</v>
      </c>
      <c r="N59" s="184">
        <v>1168098.48</v>
      </c>
      <c r="O59" s="93">
        <f t="shared" si="0"/>
        <v>0</v>
      </c>
      <c r="P59" s="94">
        <f t="shared" si="1"/>
        <v>1500000</v>
      </c>
      <c r="Q59" s="94">
        <f t="shared" si="2"/>
        <v>0</v>
      </c>
      <c r="R59" s="93">
        <f t="shared" si="3"/>
        <v>0</v>
      </c>
      <c r="S59" s="26"/>
    </row>
    <row r="60" spans="1:19" s="29" customFormat="1" x14ac:dyDescent="0.25">
      <c r="A60" s="134" t="s">
        <v>400</v>
      </c>
      <c r="B60" s="187" t="s">
        <v>396</v>
      </c>
      <c r="C60" s="134" t="s">
        <v>192</v>
      </c>
      <c r="D60" s="134" t="s">
        <v>193</v>
      </c>
      <c r="E60" s="184">
        <v>33120000</v>
      </c>
      <c r="F60" s="184">
        <v>33120000</v>
      </c>
      <c r="G60" s="184">
        <v>21050000</v>
      </c>
      <c r="H60" s="184">
        <v>0</v>
      </c>
      <c r="I60" s="184">
        <v>8824668.3000000007</v>
      </c>
      <c r="J60" s="184">
        <v>2507008.04</v>
      </c>
      <c r="K60" s="184">
        <v>8172846.2199999997</v>
      </c>
      <c r="L60" s="184">
        <v>8172846.2199999997</v>
      </c>
      <c r="M60" s="184">
        <v>13615477.439999999</v>
      </c>
      <c r="N60" s="184">
        <v>1545477.44</v>
      </c>
      <c r="O60" s="93">
        <f t="shared" si="0"/>
        <v>0.24676468055555556</v>
      </c>
      <c r="P60" s="94">
        <f t="shared" si="1"/>
        <v>33120000</v>
      </c>
      <c r="Q60" s="94">
        <f t="shared" si="2"/>
        <v>8172846.2199999997</v>
      </c>
      <c r="R60" s="93">
        <f t="shared" si="3"/>
        <v>0.24676468055555556</v>
      </c>
      <c r="S60" s="26"/>
    </row>
    <row r="61" spans="1:19" s="29" customFormat="1" x14ac:dyDescent="0.25">
      <c r="A61" s="134" t="s">
        <v>400</v>
      </c>
      <c r="B61" s="187" t="s">
        <v>396</v>
      </c>
      <c r="C61" s="134" t="s">
        <v>194</v>
      </c>
      <c r="D61" s="134" t="s">
        <v>195</v>
      </c>
      <c r="E61" s="184">
        <v>500000</v>
      </c>
      <c r="F61" s="184">
        <v>500000</v>
      </c>
      <c r="G61" s="184">
        <v>250000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500000</v>
      </c>
      <c r="N61" s="184">
        <v>250000</v>
      </c>
      <c r="O61" s="93">
        <f t="shared" si="0"/>
        <v>0</v>
      </c>
      <c r="P61" s="94">
        <f t="shared" si="1"/>
        <v>500000</v>
      </c>
      <c r="Q61" s="94">
        <f t="shared" si="2"/>
        <v>0</v>
      </c>
      <c r="R61" s="93">
        <f t="shared" si="3"/>
        <v>0</v>
      </c>
      <c r="S61" s="26"/>
    </row>
    <row r="62" spans="1:19" s="29" customFormat="1" x14ac:dyDescent="0.25">
      <c r="A62" s="134" t="s">
        <v>400</v>
      </c>
      <c r="B62" s="187" t="s">
        <v>396</v>
      </c>
      <c r="C62" s="134" t="s">
        <v>196</v>
      </c>
      <c r="D62" s="134" t="s">
        <v>197</v>
      </c>
      <c r="E62" s="184">
        <v>300000</v>
      </c>
      <c r="F62" s="184">
        <v>300000</v>
      </c>
      <c r="G62" s="184">
        <v>140000</v>
      </c>
      <c r="H62" s="184">
        <v>0</v>
      </c>
      <c r="I62" s="184">
        <v>0</v>
      </c>
      <c r="J62" s="184">
        <v>0</v>
      </c>
      <c r="K62" s="184">
        <v>136913</v>
      </c>
      <c r="L62" s="184">
        <v>136913</v>
      </c>
      <c r="M62" s="184">
        <v>163087</v>
      </c>
      <c r="N62" s="184">
        <v>3087</v>
      </c>
      <c r="O62" s="93">
        <f t="shared" si="0"/>
        <v>0.45637666666666665</v>
      </c>
      <c r="P62" s="94">
        <f t="shared" si="1"/>
        <v>300000</v>
      </c>
      <c r="Q62" s="94">
        <f t="shared" si="2"/>
        <v>136913</v>
      </c>
      <c r="R62" s="93">
        <f t="shared" si="3"/>
        <v>0.45637666666666665</v>
      </c>
      <c r="S62" s="26"/>
    </row>
    <row r="63" spans="1:19" s="29" customFormat="1" x14ac:dyDescent="0.25">
      <c r="A63" s="134" t="s">
        <v>400</v>
      </c>
      <c r="B63" s="187" t="s">
        <v>396</v>
      </c>
      <c r="C63" s="134" t="s">
        <v>200</v>
      </c>
      <c r="D63" s="134" t="s">
        <v>201</v>
      </c>
      <c r="E63" s="184">
        <v>300000</v>
      </c>
      <c r="F63" s="184">
        <v>300000</v>
      </c>
      <c r="G63" s="184">
        <v>140000</v>
      </c>
      <c r="H63" s="184">
        <v>0</v>
      </c>
      <c r="I63" s="184">
        <v>0</v>
      </c>
      <c r="J63" s="184">
        <v>0</v>
      </c>
      <c r="K63" s="184">
        <v>136913</v>
      </c>
      <c r="L63" s="184">
        <v>136913</v>
      </c>
      <c r="M63" s="184">
        <v>163087</v>
      </c>
      <c r="N63" s="184">
        <v>3087</v>
      </c>
      <c r="O63" s="93">
        <f t="shared" si="0"/>
        <v>0.45637666666666665</v>
      </c>
      <c r="P63" s="94">
        <f t="shared" si="1"/>
        <v>300000</v>
      </c>
      <c r="Q63" s="94">
        <f t="shared" si="2"/>
        <v>136913</v>
      </c>
      <c r="R63" s="93">
        <f t="shared" si="3"/>
        <v>0.45637666666666665</v>
      </c>
      <c r="S63" s="26"/>
    </row>
    <row r="64" spans="1:19" s="29" customFormat="1" x14ac:dyDescent="0.25">
      <c r="A64" s="134" t="s">
        <v>400</v>
      </c>
      <c r="B64" s="187" t="s">
        <v>396</v>
      </c>
      <c r="C64" s="134" t="s">
        <v>202</v>
      </c>
      <c r="D64" s="134" t="s">
        <v>203</v>
      </c>
      <c r="E64" s="184">
        <v>700000</v>
      </c>
      <c r="F64" s="184">
        <v>700000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700000</v>
      </c>
      <c r="N64" s="184">
        <v>0</v>
      </c>
      <c r="O64" s="93">
        <f t="shared" si="0"/>
        <v>0</v>
      </c>
      <c r="P64" s="94">
        <f t="shared" si="1"/>
        <v>700000</v>
      </c>
      <c r="Q64" s="94">
        <f t="shared" si="2"/>
        <v>0</v>
      </c>
      <c r="R64" s="93">
        <f t="shared" si="3"/>
        <v>0</v>
      </c>
      <c r="S64" s="26"/>
    </row>
    <row r="65" spans="1:19" s="29" customFormat="1" x14ac:dyDescent="0.25">
      <c r="A65" s="134" t="s">
        <v>400</v>
      </c>
      <c r="B65" s="187" t="s">
        <v>396</v>
      </c>
      <c r="C65" s="134" t="s">
        <v>204</v>
      </c>
      <c r="D65" s="134" t="s">
        <v>205</v>
      </c>
      <c r="E65" s="184">
        <v>200000</v>
      </c>
      <c r="F65" s="184">
        <v>200000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200000</v>
      </c>
      <c r="N65" s="184">
        <v>0</v>
      </c>
      <c r="O65" s="93">
        <f t="shared" si="0"/>
        <v>0</v>
      </c>
      <c r="P65" s="94">
        <f t="shared" si="1"/>
        <v>200000</v>
      </c>
      <c r="Q65" s="94">
        <f t="shared" si="2"/>
        <v>0</v>
      </c>
      <c r="R65" s="93">
        <f t="shared" si="3"/>
        <v>0</v>
      </c>
      <c r="S65" s="26"/>
    </row>
    <row r="66" spans="1:19" s="29" customFormat="1" x14ac:dyDescent="0.25">
      <c r="A66" s="134" t="s">
        <v>400</v>
      </c>
      <c r="B66" s="187" t="s">
        <v>396</v>
      </c>
      <c r="C66" s="134" t="s">
        <v>206</v>
      </c>
      <c r="D66" s="134" t="s">
        <v>207</v>
      </c>
      <c r="E66" s="184">
        <v>500000</v>
      </c>
      <c r="F66" s="184">
        <v>500000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500000</v>
      </c>
      <c r="N66" s="184">
        <v>0</v>
      </c>
      <c r="O66" s="93">
        <f t="shared" si="0"/>
        <v>0</v>
      </c>
      <c r="P66" s="94">
        <f t="shared" si="1"/>
        <v>500000</v>
      </c>
      <c r="Q66" s="94">
        <f t="shared" si="2"/>
        <v>0</v>
      </c>
      <c r="R66" s="93">
        <f t="shared" si="3"/>
        <v>0</v>
      </c>
      <c r="S66" s="26"/>
    </row>
    <row r="67" spans="1:19" s="29" customFormat="1" x14ac:dyDescent="0.25">
      <c r="A67" s="133" t="s">
        <v>400</v>
      </c>
      <c r="B67" s="186" t="s">
        <v>396</v>
      </c>
      <c r="C67" s="133" t="s">
        <v>210</v>
      </c>
      <c r="D67" s="133" t="s">
        <v>211</v>
      </c>
      <c r="E67" s="183">
        <v>8510000</v>
      </c>
      <c r="F67" s="183">
        <v>7510000</v>
      </c>
      <c r="G67" s="183">
        <v>5460000</v>
      </c>
      <c r="H67" s="183">
        <v>0</v>
      </c>
      <c r="I67" s="183">
        <v>922293</v>
      </c>
      <c r="J67" s="183">
        <v>0</v>
      </c>
      <c r="K67" s="183">
        <v>643807</v>
      </c>
      <c r="L67" s="183">
        <v>643807</v>
      </c>
      <c r="M67" s="183">
        <v>5943900</v>
      </c>
      <c r="N67" s="183">
        <v>3893900</v>
      </c>
      <c r="O67" s="97">
        <f t="shared" si="0"/>
        <v>8.5726631158455399E-2</v>
      </c>
      <c r="P67" s="28">
        <f t="shared" si="1"/>
        <v>7510000</v>
      </c>
      <c r="Q67" s="28">
        <f t="shared" si="2"/>
        <v>643807</v>
      </c>
      <c r="R67" s="97">
        <f t="shared" si="3"/>
        <v>8.5726631158455399E-2</v>
      </c>
    </row>
    <row r="68" spans="1:19" s="26" customFormat="1" x14ac:dyDescent="0.25">
      <c r="A68" s="134" t="s">
        <v>400</v>
      </c>
      <c r="B68" s="187" t="s">
        <v>396</v>
      </c>
      <c r="C68" s="134" t="s">
        <v>212</v>
      </c>
      <c r="D68" s="134" t="s">
        <v>213</v>
      </c>
      <c r="E68" s="184">
        <v>4210000</v>
      </c>
      <c r="F68" s="184">
        <v>4210000</v>
      </c>
      <c r="G68" s="184">
        <v>2660000</v>
      </c>
      <c r="H68" s="184">
        <v>0</v>
      </c>
      <c r="I68" s="184">
        <v>523793</v>
      </c>
      <c r="J68" s="184">
        <v>0</v>
      </c>
      <c r="K68" s="184">
        <v>486207</v>
      </c>
      <c r="L68" s="184">
        <v>486207</v>
      </c>
      <c r="M68" s="184">
        <v>3200000</v>
      </c>
      <c r="N68" s="184">
        <v>1650000</v>
      </c>
      <c r="O68" s="93">
        <f t="shared" si="0"/>
        <v>0.11548859857482185</v>
      </c>
      <c r="P68" s="94">
        <f t="shared" si="1"/>
        <v>4210000</v>
      </c>
      <c r="Q68" s="94">
        <f t="shared" si="2"/>
        <v>486207</v>
      </c>
      <c r="R68" s="93">
        <f t="shared" si="3"/>
        <v>0.11548859857482185</v>
      </c>
    </row>
    <row r="69" spans="1:19" s="202" customFormat="1" x14ac:dyDescent="0.25">
      <c r="A69" s="134" t="s">
        <v>400</v>
      </c>
      <c r="B69" s="187" t="s">
        <v>396</v>
      </c>
      <c r="C69" s="134" t="s">
        <v>214</v>
      </c>
      <c r="D69" s="134" t="s">
        <v>215</v>
      </c>
      <c r="E69" s="184">
        <v>2560000</v>
      </c>
      <c r="F69" s="184">
        <v>2560000</v>
      </c>
      <c r="G69" s="184">
        <v>2010000</v>
      </c>
      <c r="H69" s="184">
        <v>0</v>
      </c>
      <c r="I69" s="184">
        <v>523793</v>
      </c>
      <c r="J69" s="184">
        <v>0</v>
      </c>
      <c r="K69" s="184">
        <v>486207</v>
      </c>
      <c r="L69" s="184">
        <v>486207</v>
      </c>
      <c r="M69" s="184">
        <v>1550000</v>
      </c>
      <c r="N69" s="184">
        <v>1000000</v>
      </c>
      <c r="O69" s="93">
        <f t="shared" si="0"/>
        <v>0.189924609375</v>
      </c>
      <c r="P69" s="94">
        <f t="shared" si="1"/>
        <v>2560000</v>
      </c>
      <c r="Q69" s="94">
        <f t="shared" si="2"/>
        <v>486207</v>
      </c>
      <c r="R69" s="93">
        <f t="shared" si="3"/>
        <v>0.189924609375</v>
      </c>
    </row>
    <row r="70" spans="1:19" s="26" customFormat="1" x14ac:dyDescent="0.25">
      <c r="A70" s="134" t="s">
        <v>400</v>
      </c>
      <c r="B70" s="187" t="s">
        <v>396</v>
      </c>
      <c r="C70" s="134" t="s">
        <v>216</v>
      </c>
      <c r="D70" s="134" t="s">
        <v>217</v>
      </c>
      <c r="E70" s="184">
        <v>150000</v>
      </c>
      <c r="F70" s="184">
        <v>150000</v>
      </c>
      <c r="G70" s="184">
        <v>150000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150000</v>
      </c>
      <c r="N70" s="184">
        <v>150000</v>
      </c>
      <c r="O70" s="93">
        <f t="shared" si="0"/>
        <v>0</v>
      </c>
      <c r="P70" s="94">
        <f t="shared" si="1"/>
        <v>150000</v>
      </c>
      <c r="Q70" s="94">
        <f t="shared" si="2"/>
        <v>0</v>
      </c>
      <c r="R70" s="93">
        <f t="shared" si="3"/>
        <v>0</v>
      </c>
    </row>
    <row r="71" spans="1:19" s="29" customFormat="1" x14ac:dyDescent="0.25">
      <c r="A71" s="134" t="s">
        <v>400</v>
      </c>
      <c r="B71" s="187" t="s">
        <v>396</v>
      </c>
      <c r="C71" s="134" t="s">
        <v>218</v>
      </c>
      <c r="D71" s="134" t="s">
        <v>219</v>
      </c>
      <c r="E71" s="184">
        <v>1500000</v>
      </c>
      <c r="F71" s="184">
        <v>1500000</v>
      </c>
      <c r="G71" s="184">
        <v>500000</v>
      </c>
      <c r="H71" s="184">
        <v>0</v>
      </c>
      <c r="I71" s="184">
        <v>0</v>
      </c>
      <c r="J71" s="184">
        <v>0</v>
      </c>
      <c r="K71" s="184">
        <v>0</v>
      </c>
      <c r="L71" s="184">
        <v>0</v>
      </c>
      <c r="M71" s="184">
        <v>1500000</v>
      </c>
      <c r="N71" s="184">
        <v>500000</v>
      </c>
      <c r="O71" s="93">
        <f t="shared" si="0"/>
        <v>0</v>
      </c>
      <c r="P71" s="94">
        <f t="shared" si="1"/>
        <v>1500000</v>
      </c>
      <c r="Q71" s="94">
        <f t="shared" si="2"/>
        <v>0</v>
      </c>
      <c r="R71" s="93">
        <f t="shared" si="3"/>
        <v>0</v>
      </c>
      <c r="S71" s="26"/>
    </row>
    <row r="72" spans="1:19" s="29" customFormat="1" x14ac:dyDescent="0.25">
      <c r="A72" s="134" t="s">
        <v>400</v>
      </c>
      <c r="B72" s="187" t="s">
        <v>396</v>
      </c>
      <c r="C72" s="134" t="s">
        <v>222</v>
      </c>
      <c r="D72" s="134" t="s">
        <v>223</v>
      </c>
      <c r="E72" s="184">
        <v>500000</v>
      </c>
      <c r="F72" s="184">
        <v>500000</v>
      </c>
      <c r="G72" s="184">
        <v>500000</v>
      </c>
      <c r="H72" s="184">
        <v>0</v>
      </c>
      <c r="I72" s="184">
        <v>395500</v>
      </c>
      <c r="J72" s="184">
        <v>0</v>
      </c>
      <c r="K72" s="184">
        <v>0</v>
      </c>
      <c r="L72" s="184">
        <v>0</v>
      </c>
      <c r="M72" s="184">
        <v>104500</v>
      </c>
      <c r="N72" s="184">
        <v>104500</v>
      </c>
      <c r="O72" s="93">
        <f t="shared" ref="O72:O90" si="4">+K72/F72</f>
        <v>0</v>
      </c>
      <c r="P72" s="94">
        <f t="shared" si="1"/>
        <v>500000</v>
      </c>
      <c r="Q72" s="94">
        <f t="shared" si="2"/>
        <v>0</v>
      </c>
      <c r="R72" s="93">
        <f t="shared" si="3"/>
        <v>0</v>
      </c>
      <c r="S72" s="26"/>
    </row>
    <row r="73" spans="1:19" s="29" customFormat="1" x14ac:dyDescent="0.25">
      <c r="A73" s="134" t="s">
        <v>400</v>
      </c>
      <c r="B73" s="187" t="s">
        <v>396</v>
      </c>
      <c r="C73" s="134" t="s">
        <v>226</v>
      </c>
      <c r="D73" s="134" t="s">
        <v>227</v>
      </c>
      <c r="E73" s="184">
        <v>500000</v>
      </c>
      <c r="F73" s="184">
        <v>500000</v>
      </c>
      <c r="G73" s="184">
        <v>500000</v>
      </c>
      <c r="H73" s="184">
        <v>0</v>
      </c>
      <c r="I73" s="184">
        <v>395500</v>
      </c>
      <c r="J73" s="184">
        <v>0</v>
      </c>
      <c r="K73" s="184">
        <v>0</v>
      </c>
      <c r="L73" s="184">
        <v>0</v>
      </c>
      <c r="M73" s="184">
        <v>104500</v>
      </c>
      <c r="N73" s="184">
        <v>104500</v>
      </c>
      <c r="O73" s="93">
        <f t="shared" si="4"/>
        <v>0</v>
      </c>
      <c r="P73" s="94">
        <f t="shared" si="1"/>
        <v>500000</v>
      </c>
      <c r="Q73" s="94">
        <f t="shared" si="2"/>
        <v>0</v>
      </c>
      <c r="R73" s="93">
        <f t="shared" si="3"/>
        <v>0</v>
      </c>
    </row>
    <row r="74" spans="1:19" s="29" customFormat="1" x14ac:dyDescent="0.25">
      <c r="A74" s="134" t="s">
        <v>400</v>
      </c>
      <c r="B74" s="187" t="s">
        <v>396</v>
      </c>
      <c r="C74" s="134" t="s">
        <v>228</v>
      </c>
      <c r="D74" s="134" t="s">
        <v>229</v>
      </c>
      <c r="E74" s="184">
        <v>600000</v>
      </c>
      <c r="F74" s="184">
        <v>500000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500000</v>
      </c>
      <c r="N74" s="184">
        <v>0</v>
      </c>
      <c r="O74" s="93">
        <v>0</v>
      </c>
      <c r="P74" s="94">
        <f t="shared" si="1"/>
        <v>500000</v>
      </c>
      <c r="Q74" s="94">
        <f t="shared" si="2"/>
        <v>0</v>
      </c>
      <c r="R74" s="93">
        <v>0</v>
      </c>
      <c r="S74" s="26"/>
    </row>
    <row r="75" spans="1:19" s="29" customFormat="1" x14ac:dyDescent="0.25">
      <c r="A75" s="134" t="s">
        <v>400</v>
      </c>
      <c r="B75" s="187" t="s">
        <v>396</v>
      </c>
      <c r="C75" s="134" t="s">
        <v>230</v>
      </c>
      <c r="D75" s="134" t="s">
        <v>231</v>
      </c>
      <c r="E75" s="184">
        <v>50000</v>
      </c>
      <c r="F75" s="184">
        <v>0</v>
      </c>
      <c r="G75" s="184">
        <v>0</v>
      </c>
      <c r="H75" s="184">
        <v>0</v>
      </c>
      <c r="I75" s="184">
        <v>0</v>
      </c>
      <c r="J75" s="184">
        <v>0</v>
      </c>
      <c r="K75" s="184">
        <v>0</v>
      </c>
      <c r="L75" s="184">
        <v>0</v>
      </c>
      <c r="M75" s="184">
        <v>0</v>
      </c>
      <c r="N75" s="184">
        <v>0</v>
      </c>
      <c r="O75" s="93">
        <v>0</v>
      </c>
      <c r="P75" s="94">
        <f t="shared" si="1"/>
        <v>0</v>
      </c>
      <c r="Q75" s="94">
        <f t="shared" si="2"/>
        <v>0</v>
      </c>
      <c r="R75" s="93">
        <v>0</v>
      </c>
      <c r="S75" s="26"/>
    </row>
    <row r="76" spans="1:19" s="29" customFormat="1" x14ac:dyDescent="0.25">
      <c r="A76" s="134" t="s">
        <v>400</v>
      </c>
      <c r="B76" s="187" t="s">
        <v>396</v>
      </c>
      <c r="C76" s="134" t="s">
        <v>236</v>
      </c>
      <c r="D76" s="134" t="s">
        <v>237</v>
      </c>
      <c r="E76" s="184">
        <v>500000</v>
      </c>
      <c r="F76" s="184">
        <v>500000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500000</v>
      </c>
      <c r="N76" s="184">
        <v>0</v>
      </c>
      <c r="O76" s="93">
        <f t="shared" si="4"/>
        <v>0</v>
      </c>
      <c r="P76" s="94">
        <f t="shared" si="1"/>
        <v>500000</v>
      </c>
      <c r="Q76" s="94">
        <f t="shared" si="2"/>
        <v>0</v>
      </c>
      <c r="R76" s="93">
        <f t="shared" si="3"/>
        <v>0</v>
      </c>
      <c r="S76" s="26"/>
    </row>
    <row r="77" spans="1:19" s="29" customFormat="1" x14ac:dyDescent="0.25">
      <c r="A77" s="134" t="s">
        <v>400</v>
      </c>
      <c r="B77" s="187" t="s">
        <v>396</v>
      </c>
      <c r="C77" s="134" t="s">
        <v>240</v>
      </c>
      <c r="D77" s="134" t="s">
        <v>241</v>
      </c>
      <c r="E77" s="184">
        <v>50000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93">
        <v>0</v>
      </c>
      <c r="P77" s="94">
        <f t="shared" si="1"/>
        <v>0</v>
      </c>
      <c r="Q77" s="94">
        <f t="shared" si="2"/>
        <v>0</v>
      </c>
      <c r="R77" s="93">
        <v>0</v>
      </c>
      <c r="S77" s="26"/>
    </row>
    <row r="78" spans="1:19" s="29" customFormat="1" x14ac:dyDescent="0.25">
      <c r="A78" s="134" t="s">
        <v>400</v>
      </c>
      <c r="B78" s="187" t="s">
        <v>396</v>
      </c>
      <c r="C78" s="134" t="s">
        <v>242</v>
      </c>
      <c r="D78" s="134" t="s">
        <v>243</v>
      </c>
      <c r="E78" s="184">
        <v>1000000</v>
      </c>
      <c r="F78" s="184">
        <v>1000000</v>
      </c>
      <c r="G78" s="184">
        <v>1000000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1000000</v>
      </c>
      <c r="N78" s="184">
        <v>1000000</v>
      </c>
      <c r="O78" s="93">
        <f t="shared" si="4"/>
        <v>0</v>
      </c>
      <c r="P78" s="94">
        <f t="shared" si="1"/>
        <v>1000000</v>
      </c>
      <c r="Q78" s="94">
        <f t="shared" si="2"/>
        <v>0</v>
      </c>
      <c r="R78" s="93">
        <f t="shared" si="3"/>
        <v>0</v>
      </c>
      <c r="S78" s="26"/>
    </row>
    <row r="79" spans="1:19" s="29" customFormat="1" x14ac:dyDescent="0.25">
      <c r="A79" s="134" t="s">
        <v>400</v>
      </c>
      <c r="B79" s="187" t="s">
        <v>396</v>
      </c>
      <c r="C79" s="134" t="s">
        <v>244</v>
      </c>
      <c r="D79" s="134" t="s">
        <v>245</v>
      </c>
      <c r="E79" s="184">
        <v>500000</v>
      </c>
      <c r="F79" s="184">
        <v>500000</v>
      </c>
      <c r="G79" s="184">
        <v>500000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500000</v>
      </c>
      <c r="N79" s="184">
        <v>500000</v>
      </c>
      <c r="O79" s="93">
        <f t="shared" si="4"/>
        <v>0</v>
      </c>
      <c r="P79" s="94">
        <f t="shared" si="1"/>
        <v>500000</v>
      </c>
      <c r="Q79" s="94">
        <f t="shared" si="2"/>
        <v>0</v>
      </c>
      <c r="R79" s="93">
        <f t="shared" si="3"/>
        <v>0</v>
      </c>
      <c r="S79" s="26"/>
    </row>
    <row r="80" spans="1:19" s="29" customFormat="1" x14ac:dyDescent="0.25">
      <c r="A80" s="134" t="s">
        <v>400</v>
      </c>
      <c r="B80" s="187" t="s">
        <v>396</v>
      </c>
      <c r="C80" s="134" t="s">
        <v>246</v>
      </c>
      <c r="D80" s="134" t="s">
        <v>247</v>
      </c>
      <c r="E80" s="184">
        <v>500000</v>
      </c>
      <c r="F80" s="184">
        <v>500000</v>
      </c>
      <c r="G80" s="184">
        <v>500000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500000</v>
      </c>
      <c r="N80" s="184">
        <v>500000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  <c r="S80" s="26"/>
    </row>
    <row r="81" spans="1:19" s="29" customFormat="1" ht="15.75" customHeight="1" x14ac:dyDescent="0.25">
      <c r="A81" s="134" t="s">
        <v>400</v>
      </c>
      <c r="B81" s="187" t="s">
        <v>396</v>
      </c>
      <c r="C81" s="134" t="s">
        <v>248</v>
      </c>
      <c r="D81" s="134" t="s">
        <v>386</v>
      </c>
      <c r="E81" s="184">
        <v>2200000</v>
      </c>
      <c r="F81" s="184">
        <v>1300000</v>
      </c>
      <c r="G81" s="184">
        <v>1300000</v>
      </c>
      <c r="H81" s="184">
        <v>0</v>
      </c>
      <c r="I81" s="184">
        <v>3000</v>
      </c>
      <c r="J81" s="184">
        <v>0</v>
      </c>
      <c r="K81" s="184">
        <v>157600</v>
      </c>
      <c r="L81" s="184">
        <v>157600</v>
      </c>
      <c r="M81" s="184">
        <v>1139400</v>
      </c>
      <c r="N81" s="184">
        <v>1139400</v>
      </c>
      <c r="O81" s="93">
        <f t="shared" si="4"/>
        <v>0.12123076923076923</v>
      </c>
      <c r="P81" s="94">
        <f t="shared" si="1"/>
        <v>1300000</v>
      </c>
      <c r="Q81" s="94">
        <f t="shared" si="2"/>
        <v>157600</v>
      </c>
      <c r="R81" s="93">
        <f t="shared" si="3"/>
        <v>0.12123076923076923</v>
      </c>
      <c r="S81" s="26"/>
    </row>
    <row r="82" spans="1:19" s="29" customFormat="1" ht="15.75" customHeight="1" x14ac:dyDescent="0.25">
      <c r="A82" s="134" t="s">
        <v>400</v>
      </c>
      <c r="B82" s="187" t="s">
        <v>396</v>
      </c>
      <c r="C82" s="134" t="s">
        <v>249</v>
      </c>
      <c r="D82" s="134" t="s">
        <v>250</v>
      </c>
      <c r="E82" s="184">
        <v>100000</v>
      </c>
      <c r="F82" s="184">
        <v>100000</v>
      </c>
      <c r="G82" s="184">
        <v>100000</v>
      </c>
      <c r="H82" s="184">
        <v>0</v>
      </c>
      <c r="I82" s="184">
        <v>0</v>
      </c>
      <c r="J82" s="184">
        <v>0</v>
      </c>
      <c r="K82" s="184">
        <v>0</v>
      </c>
      <c r="L82" s="184">
        <v>0</v>
      </c>
      <c r="M82" s="184">
        <v>100000</v>
      </c>
      <c r="N82" s="184">
        <v>100000</v>
      </c>
      <c r="O82" s="93">
        <v>0</v>
      </c>
      <c r="P82" s="94">
        <f t="shared" si="1"/>
        <v>100000</v>
      </c>
      <c r="Q82" s="94">
        <f t="shared" si="2"/>
        <v>0</v>
      </c>
      <c r="R82" s="93">
        <f t="shared" si="3"/>
        <v>0</v>
      </c>
      <c r="S82" s="26"/>
    </row>
    <row r="83" spans="1:19" s="29" customFormat="1" x14ac:dyDescent="0.25">
      <c r="A83" s="134" t="s">
        <v>400</v>
      </c>
      <c r="B83" s="187" t="s">
        <v>396</v>
      </c>
      <c r="C83" s="134" t="s">
        <v>251</v>
      </c>
      <c r="D83" s="134" t="s">
        <v>252</v>
      </c>
      <c r="E83" s="184">
        <v>100000</v>
      </c>
      <c r="F83" s="184">
        <v>0</v>
      </c>
      <c r="G83" s="184">
        <v>0</v>
      </c>
      <c r="H83" s="184">
        <v>0</v>
      </c>
      <c r="I83" s="184">
        <v>0</v>
      </c>
      <c r="J83" s="184">
        <v>0</v>
      </c>
      <c r="K83" s="184">
        <v>0</v>
      </c>
      <c r="L83" s="184">
        <v>0</v>
      </c>
      <c r="M83" s="184">
        <v>0</v>
      </c>
      <c r="N83" s="184">
        <v>0</v>
      </c>
      <c r="O83" s="93">
        <v>0</v>
      </c>
      <c r="P83" s="94">
        <f t="shared" si="1"/>
        <v>0</v>
      </c>
      <c r="Q83" s="94">
        <f t="shared" si="2"/>
        <v>0</v>
      </c>
      <c r="R83" s="93">
        <v>0</v>
      </c>
      <c r="S83" s="26"/>
    </row>
    <row r="84" spans="1:19" s="29" customFormat="1" x14ac:dyDescent="0.25">
      <c r="A84" s="134" t="s">
        <v>400</v>
      </c>
      <c r="B84" s="187" t="s">
        <v>396</v>
      </c>
      <c r="C84" s="134" t="s">
        <v>253</v>
      </c>
      <c r="D84" s="134" t="s">
        <v>254</v>
      </c>
      <c r="E84" s="184">
        <v>1100000</v>
      </c>
      <c r="F84" s="184">
        <v>1100000</v>
      </c>
      <c r="G84" s="184">
        <v>1100000</v>
      </c>
      <c r="H84" s="184">
        <v>0</v>
      </c>
      <c r="I84" s="184">
        <v>3000</v>
      </c>
      <c r="J84" s="184">
        <v>0</v>
      </c>
      <c r="K84" s="184">
        <v>157600</v>
      </c>
      <c r="L84" s="184">
        <v>157600</v>
      </c>
      <c r="M84" s="184">
        <v>939400</v>
      </c>
      <c r="N84" s="184">
        <v>939400</v>
      </c>
      <c r="O84" s="93">
        <f t="shared" si="4"/>
        <v>0.14327272727272727</v>
      </c>
      <c r="P84" s="94">
        <f t="shared" si="1"/>
        <v>1100000</v>
      </c>
      <c r="Q84" s="94">
        <f t="shared" si="2"/>
        <v>157600</v>
      </c>
      <c r="R84" s="93">
        <f t="shared" si="3"/>
        <v>0.14327272727272727</v>
      </c>
      <c r="S84" s="26"/>
    </row>
    <row r="85" spans="1:19" s="29" customFormat="1" x14ac:dyDescent="0.25">
      <c r="A85" s="134" t="s">
        <v>400</v>
      </c>
      <c r="B85" s="187" t="s">
        <v>396</v>
      </c>
      <c r="C85" s="134" t="s">
        <v>255</v>
      </c>
      <c r="D85" s="134" t="s">
        <v>256</v>
      </c>
      <c r="E85" s="184">
        <v>100000</v>
      </c>
      <c r="F85" s="184">
        <v>0</v>
      </c>
      <c r="G85" s="184">
        <v>0</v>
      </c>
      <c r="H85" s="184">
        <v>0</v>
      </c>
      <c r="I85" s="184">
        <v>0</v>
      </c>
      <c r="J85" s="184">
        <v>0</v>
      </c>
      <c r="K85" s="184">
        <v>0</v>
      </c>
      <c r="L85" s="184">
        <v>0</v>
      </c>
      <c r="M85" s="184">
        <v>0</v>
      </c>
      <c r="N85" s="184">
        <v>0</v>
      </c>
      <c r="O85" s="93">
        <v>0</v>
      </c>
      <c r="P85" s="94">
        <f t="shared" si="1"/>
        <v>0</v>
      </c>
      <c r="Q85" s="94">
        <f t="shared" si="2"/>
        <v>0</v>
      </c>
      <c r="R85" s="93">
        <v>0</v>
      </c>
      <c r="S85" s="26"/>
    </row>
    <row r="86" spans="1:19" s="29" customFormat="1" x14ac:dyDescent="0.25">
      <c r="A86" s="134" t="s">
        <v>400</v>
      </c>
      <c r="B86" s="187" t="s">
        <v>396</v>
      </c>
      <c r="C86" s="134" t="s">
        <v>257</v>
      </c>
      <c r="D86" s="134" t="s">
        <v>258</v>
      </c>
      <c r="E86" s="184">
        <v>200000</v>
      </c>
      <c r="F86" s="184">
        <v>0</v>
      </c>
      <c r="G86" s="184">
        <v>0</v>
      </c>
      <c r="H86" s="184">
        <v>0</v>
      </c>
      <c r="I86" s="184">
        <v>0</v>
      </c>
      <c r="J86" s="184">
        <v>0</v>
      </c>
      <c r="K86" s="184">
        <v>0</v>
      </c>
      <c r="L86" s="184">
        <v>0</v>
      </c>
      <c r="M86" s="184">
        <v>0</v>
      </c>
      <c r="N86" s="184">
        <v>0</v>
      </c>
      <c r="O86" s="93">
        <v>0</v>
      </c>
      <c r="P86" s="94">
        <f t="shared" si="1"/>
        <v>0</v>
      </c>
      <c r="Q86" s="94">
        <f t="shared" si="2"/>
        <v>0</v>
      </c>
      <c r="R86" s="93">
        <v>0</v>
      </c>
      <c r="S86" s="26"/>
    </row>
    <row r="87" spans="1:19" s="26" customFormat="1" x14ac:dyDescent="0.25">
      <c r="A87" s="134" t="s">
        <v>400</v>
      </c>
      <c r="B87" s="187" t="s">
        <v>396</v>
      </c>
      <c r="C87" s="134" t="s">
        <v>259</v>
      </c>
      <c r="D87" s="134" t="s">
        <v>260</v>
      </c>
      <c r="E87" s="184">
        <v>200000</v>
      </c>
      <c r="F87" s="184">
        <v>0</v>
      </c>
      <c r="G87" s="184">
        <v>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0</v>
      </c>
      <c r="N87" s="184">
        <v>0</v>
      </c>
      <c r="O87" s="93">
        <v>0</v>
      </c>
      <c r="P87" s="94">
        <f t="shared" si="1"/>
        <v>0</v>
      </c>
      <c r="Q87" s="94">
        <f t="shared" si="2"/>
        <v>0</v>
      </c>
      <c r="R87" s="93">
        <v>0</v>
      </c>
    </row>
    <row r="88" spans="1:19" s="29" customFormat="1" x14ac:dyDescent="0.25">
      <c r="A88" s="134" t="s">
        <v>400</v>
      </c>
      <c r="B88" s="187" t="s">
        <v>396</v>
      </c>
      <c r="C88" s="134" t="s">
        <v>261</v>
      </c>
      <c r="D88" s="134" t="s">
        <v>262</v>
      </c>
      <c r="E88" s="184">
        <v>300000</v>
      </c>
      <c r="F88" s="184">
        <v>0</v>
      </c>
      <c r="G88" s="184">
        <v>0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4">
        <v>0</v>
      </c>
      <c r="O88" s="93">
        <v>0</v>
      </c>
      <c r="P88" s="94">
        <f t="shared" si="1"/>
        <v>0</v>
      </c>
      <c r="Q88" s="94">
        <f t="shared" si="2"/>
        <v>0</v>
      </c>
      <c r="R88" s="93">
        <v>0</v>
      </c>
      <c r="S88" s="26"/>
    </row>
    <row r="89" spans="1:19" s="26" customFormat="1" x14ac:dyDescent="0.25">
      <c r="A89" s="134" t="s">
        <v>400</v>
      </c>
      <c r="B89" s="187" t="s">
        <v>396</v>
      </c>
      <c r="C89" s="134" t="s">
        <v>263</v>
      </c>
      <c r="D89" s="134" t="s">
        <v>264</v>
      </c>
      <c r="E89" s="184">
        <v>100000</v>
      </c>
      <c r="F89" s="184">
        <v>100000</v>
      </c>
      <c r="G89" s="184">
        <v>100000</v>
      </c>
      <c r="H89" s="184">
        <v>0</v>
      </c>
      <c r="I89" s="184">
        <v>0</v>
      </c>
      <c r="J89" s="184">
        <v>0</v>
      </c>
      <c r="K89" s="184">
        <v>0</v>
      </c>
      <c r="L89" s="184">
        <v>0</v>
      </c>
      <c r="M89" s="184">
        <v>100000</v>
      </c>
      <c r="N89" s="184">
        <v>100000</v>
      </c>
      <c r="O89" s="93">
        <f t="shared" si="4"/>
        <v>0</v>
      </c>
      <c r="P89" s="94">
        <f t="shared" si="1"/>
        <v>100000</v>
      </c>
      <c r="Q89" s="94">
        <f t="shared" si="2"/>
        <v>0</v>
      </c>
      <c r="R89" s="93">
        <f t="shared" si="3"/>
        <v>0</v>
      </c>
    </row>
    <row r="90" spans="1:19" s="29" customFormat="1" x14ac:dyDescent="0.25">
      <c r="A90" s="133" t="s">
        <v>400</v>
      </c>
      <c r="B90" s="186" t="s">
        <v>397</v>
      </c>
      <c r="C90" s="133" t="s">
        <v>265</v>
      </c>
      <c r="D90" s="133" t="s">
        <v>266</v>
      </c>
      <c r="E90" s="183">
        <v>950815000</v>
      </c>
      <c r="F90" s="183">
        <v>937815000</v>
      </c>
      <c r="G90" s="183">
        <v>412989463</v>
      </c>
      <c r="H90" s="183">
        <v>132397732.11</v>
      </c>
      <c r="I90" s="183">
        <v>185064675.78999999</v>
      </c>
      <c r="J90" s="183">
        <v>0</v>
      </c>
      <c r="K90" s="183">
        <v>0</v>
      </c>
      <c r="L90" s="183">
        <v>0</v>
      </c>
      <c r="M90" s="183">
        <v>620352592.10000002</v>
      </c>
      <c r="N90" s="183">
        <v>95527055.099999994</v>
      </c>
      <c r="O90" s="97">
        <f t="shared" si="4"/>
        <v>0</v>
      </c>
      <c r="P90" s="28">
        <f t="shared" si="1"/>
        <v>937815000</v>
      </c>
      <c r="Q90" s="28">
        <f t="shared" si="2"/>
        <v>0</v>
      </c>
      <c r="R90" s="97">
        <f t="shared" si="3"/>
        <v>0</v>
      </c>
    </row>
    <row r="91" spans="1:19" s="26" customFormat="1" x14ac:dyDescent="0.25">
      <c r="A91" s="134" t="s">
        <v>400</v>
      </c>
      <c r="B91" s="187" t="s">
        <v>397</v>
      </c>
      <c r="C91" s="134" t="s">
        <v>267</v>
      </c>
      <c r="D91" s="134" t="s">
        <v>268</v>
      </c>
      <c r="E91" s="184">
        <v>35815000</v>
      </c>
      <c r="F91" s="184">
        <v>22815000</v>
      </c>
      <c r="G91" s="184">
        <v>21000000</v>
      </c>
      <c r="H91" s="184">
        <v>0</v>
      </c>
      <c r="I91" s="184">
        <v>20583005.789999999</v>
      </c>
      <c r="J91" s="184">
        <v>0</v>
      </c>
      <c r="K91" s="184">
        <v>0</v>
      </c>
      <c r="L91" s="184">
        <v>0</v>
      </c>
      <c r="M91" s="184">
        <v>2231994.21</v>
      </c>
      <c r="N91" s="184">
        <v>416994.21</v>
      </c>
      <c r="O91" s="93">
        <f>+K91/F91</f>
        <v>0</v>
      </c>
      <c r="P91" s="94">
        <f t="shared" si="1"/>
        <v>22815000</v>
      </c>
      <c r="Q91" s="94">
        <f t="shared" si="2"/>
        <v>0</v>
      </c>
      <c r="R91" s="93">
        <f t="shared" si="3"/>
        <v>0</v>
      </c>
    </row>
    <row r="92" spans="1:19" s="26" customFormat="1" ht="13.7" customHeight="1" x14ac:dyDescent="0.25">
      <c r="A92" s="134" t="s">
        <v>400</v>
      </c>
      <c r="B92" s="187" t="s">
        <v>397</v>
      </c>
      <c r="C92" s="134" t="s">
        <v>275</v>
      </c>
      <c r="D92" s="134" t="s">
        <v>276</v>
      </c>
      <c r="E92" s="184">
        <v>35815000</v>
      </c>
      <c r="F92" s="184">
        <v>22815000</v>
      </c>
      <c r="G92" s="184">
        <v>21000000</v>
      </c>
      <c r="H92" s="184">
        <v>0</v>
      </c>
      <c r="I92" s="184">
        <v>20583005.789999999</v>
      </c>
      <c r="J92" s="184">
        <v>0</v>
      </c>
      <c r="K92" s="184">
        <v>0</v>
      </c>
      <c r="L92" s="184">
        <v>0</v>
      </c>
      <c r="M92" s="184">
        <v>2231994.21</v>
      </c>
      <c r="N92" s="184">
        <v>416994.21</v>
      </c>
      <c r="O92" s="93">
        <f t="shared" ref="O92:O116" si="5">+K92/F92</f>
        <v>0</v>
      </c>
      <c r="P92" s="94">
        <f t="shared" ref="P92:P99" si="6">+F92</f>
        <v>22815000</v>
      </c>
      <c r="Q92" s="94">
        <f t="shared" ref="Q92:Q99" si="7">+K92</f>
        <v>0</v>
      </c>
      <c r="R92" s="93">
        <f t="shared" ref="R92:R100" si="8">+Q92/P92</f>
        <v>0</v>
      </c>
    </row>
    <row r="93" spans="1:19" s="202" customFormat="1" x14ac:dyDescent="0.25">
      <c r="A93" s="134" t="s">
        <v>400</v>
      </c>
      <c r="B93" s="187" t="s">
        <v>397</v>
      </c>
      <c r="C93" s="134" t="s">
        <v>279</v>
      </c>
      <c r="D93" s="134" t="s">
        <v>280</v>
      </c>
      <c r="E93" s="184">
        <v>915000000</v>
      </c>
      <c r="F93" s="184">
        <v>915000000</v>
      </c>
      <c r="G93" s="184">
        <v>391989463</v>
      </c>
      <c r="H93" s="184">
        <v>132397732.11</v>
      </c>
      <c r="I93" s="184">
        <v>164481670</v>
      </c>
      <c r="J93" s="184">
        <v>0</v>
      </c>
      <c r="K93" s="184">
        <v>0</v>
      </c>
      <c r="L93" s="184">
        <v>0</v>
      </c>
      <c r="M93" s="184">
        <v>618120597.88999999</v>
      </c>
      <c r="N93" s="184">
        <v>95110060.890000001</v>
      </c>
      <c r="O93" s="93">
        <f t="shared" si="5"/>
        <v>0</v>
      </c>
      <c r="P93" s="94">
        <f t="shared" si="6"/>
        <v>915000000</v>
      </c>
      <c r="Q93" s="94">
        <f t="shared" si="7"/>
        <v>0</v>
      </c>
      <c r="R93" s="93">
        <f t="shared" si="8"/>
        <v>0</v>
      </c>
    </row>
    <row r="94" spans="1:19" s="29" customFormat="1" x14ac:dyDescent="0.25">
      <c r="A94" s="134" t="s">
        <v>400</v>
      </c>
      <c r="B94" s="187" t="s">
        <v>397</v>
      </c>
      <c r="C94" s="134" t="s">
        <v>281</v>
      </c>
      <c r="D94" s="134" t="s">
        <v>282</v>
      </c>
      <c r="E94" s="184">
        <v>915000000</v>
      </c>
      <c r="F94" s="184">
        <v>915000000</v>
      </c>
      <c r="G94" s="184">
        <v>391989463</v>
      </c>
      <c r="H94" s="184">
        <v>132397732.11</v>
      </c>
      <c r="I94" s="184">
        <v>164481670</v>
      </c>
      <c r="J94" s="184">
        <v>0</v>
      </c>
      <c r="K94" s="184">
        <v>0</v>
      </c>
      <c r="L94" s="184">
        <v>0</v>
      </c>
      <c r="M94" s="184">
        <v>618120597.88999999</v>
      </c>
      <c r="N94" s="184">
        <v>95110060.890000001</v>
      </c>
      <c r="O94" s="93">
        <f t="shared" si="5"/>
        <v>0</v>
      </c>
      <c r="P94" s="94">
        <f t="shared" si="6"/>
        <v>915000000</v>
      </c>
      <c r="Q94" s="94">
        <f t="shared" si="7"/>
        <v>0</v>
      </c>
      <c r="R94" s="93">
        <f t="shared" si="8"/>
        <v>0</v>
      </c>
      <c r="S94" s="26"/>
    </row>
    <row r="95" spans="1:19" s="29" customFormat="1" x14ac:dyDescent="0.25">
      <c r="A95" s="133" t="s">
        <v>400</v>
      </c>
      <c r="B95" s="186" t="s">
        <v>396</v>
      </c>
      <c r="C95" s="133" t="s">
        <v>287</v>
      </c>
      <c r="D95" s="133" t="s">
        <v>288</v>
      </c>
      <c r="E95" s="183">
        <v>9347898463</v>
      </c>
      <c r="F95" s="183">
        <v>8930200915</v>
      </c>
      <c r="G95" s="183">
        <v>4197900273</v>
      </c>
      <c r="H95" s="183">
        <v>0</v>
      </c>
      <c r="I95" s="183">
        <v>1872792552.8599999</v>
      </c>
      <c r="J95" s="183">
        <v>0</v>
      </c>
      <c r="K95" s="183">
        <v>2304314497.6399999</v>
      </c>
      <c r="L95" s="183">
        <v>2304314497.6399999</v>
      </c>
      <c r="M95" s="183">
        <v>4753093864.5</v>
      </c>
      <c r="N95" s="183">
        <v>20793222.5</v>
      </c>
      <c r="O95" s="97">
        <v>0</v>
      </c>
      <c r="P95" s="28">
        <f t="shared" si="6"/>
        <v>8930200915</v>
      </c>
      <c r="Q95" s="28">
        <f t="shared" si="7"/>
        <v>2304314497.6399999</v>
      </c>
      <c r="R95" s="97">
        <f t="shared" si="8"/>
        <v>0.25803613150175131</v>
      </c>
    </row>
    <row r="96" spans="1:19" s="29" customFormat="1" x14ac:dyDescent="0.25">
      <c r="A96" s="134" t="s">
        <v>400</v>
      </c>
      <c r="B96" s="187" t="s">
        <v>396</v>
      </c>
      <c r="C96" s="134" t="s">
        <v>289</v>
      </c>
      <c r="D96" s="134" t="s">
        <v>290</v>
      </c>
      <c r="E96" s="184">
        <v>9222542392</v>
      </c>
      <c r="F96" s="184">
        <v>8804544844</v>
      </c>
      <c r="G96" s="184">
        <v>4133371702</v>
      </c>
      <c r="H96" s="184">
        <v>0</v>
      </c>
      <c r="I96" s="184">
        <v>1829867731.8599999</v>
      </c>
      <c r="J96" s="184">
        <v>0</v>
      </c>
      <c r="K96" s="184">
        <v>2303213794.1399999</v>
      </c>
      <c r="L96" s="184">
        <v>2303213794.1399999</v>
      </c>
      <c r="M96" s="184">
        <v>4671463318</v>
      </c>
      <c r="N96" s="184">
        <v>290176</v>
      </c>
      <c r="O96" s="93">
        <v>0</v>
      </c>
      <c r="P96" s="94">
        <f t="shared" si="6"/>
        <v>8804544844</v>
      </c>
      <c r="Q96" s="94">
        <f t="shared" si="7"/>
        <v>2303213794.1399999</v>
      </c>
      <c r="R96" s="93">
        <v>0</v>
      </c>
      <c r="S96" s="26"/>
    </row>
    <row r="97" spans="1:19" s="29" customFormat="1" x14ac:dyDescent="0.25">
      <c r="A97" s="134" t="s">
        <v>400</v>
      </c>
      <c r="B97" s="187" t="s">
        <v>396</v>
      </c>
      <c r="C97" s="134" t="s">
        <v>297</v>
      </c>
      <c r="D97" s="134" t="s">
        <v>420</v>
      </c>
      <c r="E97" s="184">
        <v>3492100000</v>
      </c>
      <c r="F97" s="184">
        <v>3345646041</v>
      </c>
      <c r="G97" s="184">
        <v>1470202210</v>
      </c>
      <c r="H97" s="184">
        <v>0</v>
      </c>
      <c r="I97" s="184">
        <v>728967443</v>
      </c>
      <c r="J97" s="184">
        <v>0</v>
      </c>
      <c r="K97" s="184">
        <v>741234767</v>
      </c>
      <c r="L97" s="184">
        <v>741234767</v>
      </c>
      <c r="M97" s="184">
        <v>1875443831</v>
      </c>
      <c r="N97" s="184">
        <v>0</v>
      </c>
      <c r="O97" s="93">
        <f t="shared" si="5"/>
        <v>0.22155205838165951</v>
      </c>
      <c r="P97" s="94">
        <f t="shared" si="6"/>
        <v>3345646041</v>
      </c>
      <c r="Q97" s="94">
        <f t="shared" si="7"/>
        <v>741234767</v>
      </c>
      <c r="R97" s="93">
        <f t="shared" si="8"/>
        <v>0.22155205838165951</v>
      </c>
      <c r="S97" s="26"/>
    </row>
    <row r="98" spans="1:19" s="26" customFormat="1" x14ac:dyDescent="0.25">
      <c r="A98" s="134" t="s">
        <v>400</v>
      </c>
      <c r="B98" s="187" t="s">
        <v>396</v>
      </c>
      <c r="C98" s="134" t="s">
        <v>299</v>
      </c>
      <c r="D98" s="134" t="s">
        <v>421</v>
      </c>
      <c r="E98" s="184">
        <v>1856100000</v>
      </c>
      <c r="F98" s="184">
        <v>1741100000</v>
      </c>
      <c r="G98" s="184">
        <v>741172898</v>
      </c>
      <c r="H98" s="184">
        <v>0</v>
      </c>
      <c r="I98" s="184">
        <v>355848149</v>
      </c>
      <c r="J98" s="184">
        <v>0</v>
      </c>
      <c r="K98" s="184">
        <v>385324749</v>
      </c>
      <c r="L98" s="184">
        <v>385324749</v>
      </c>
      <c r="M98" s="184">
        <v>999927102</v>
      </c>
      <c r="N98" s="184">
        <v>0</v>
      </c>
      <c r="O98" s="93">
        <f t="shared" si="5"/>
        <v>0.22131109585893974</v>
      </c>
      <c r="P98" s="94">
        <f t="shared" si="6"/>
        <v>1741100000</v>
      </c>
      <c r="Q98" s="94">
        <f t="shared" si="7"/>
        <v>385324749</v>
      </c>
      <c r="R98" s="93">
        <f t="shared" si="8"/>
        <v>0.22131109585893974</v>
      </c>
    </row>
    <row r="99" spans="1:19" s="29" customFormat="1" x14ac:dyDescent="0.25">
      <c r="A99" s="134" t="s">
        <v>400</v>
      </c>
      <c r="B99" s="187" t="s">
        <v>396</v>
      </c>
      <c r="C99" s="134" t="s">
        <v>302</v>
      </c>
      <c r="D99" s="134" t="s">
        <v>422</v>
      </c>
      <c r="E99" s="184">
        <v>2330500000</v>
      </c>
      <c r="F99" s="184">
        <v>2242958192</v>
      </c>
      <c r="G99" s="184">
        <v>1203772363</v>
      </c>
      <c r="H99" s="184">
        <v>0</v>
      </c>
      <c r="I99" s="184">
        <v>416175000.86000001</v>
      </c>
      <c r="J99" s="184">
        <v>0</v>
      </c>
      <c r="K99" s="184">
        <v>787597362.13999999</v>
      </c>
      <c r="L99" s="184">
        <v>787597362.13999999</v>
      </c>
      <c r="M99" s="184">
        <v>1039185829</v>
      </c>
      <c r="N99" s="184">
        <v>0</v>
      </c>
      <c r="O99" s="93">
        <f t="shared" si="5"/>
        <v>0.35114223927540777</v>
      </c>
      <c r="P99" s="94">
        <f t="shared" si="6"/>
        <v>2242958192</v>
      </c>
      <c r="Q99" s="94">
        <f t="shared" si="7"/>
        <v>787597362.13999999</v>
      </c>
      <c r="R99" s="93">
        <f t="shared" si="8"/>
        <v>0.35114223927540777</v>
      </c>
    </row>
    <row r="100" spans="1:19" s="202" customFormat="1" x14ac:dyDescent="0.25">
      <c r="A100" s="134" t="s">
        <v>400</v>
      </c>
      <c r="B100" s="187" t="s">
        <v>396</v>
      </c>
      <c r="C100" s="134" t="s">
        <v>303</v>
      </c>
      <c r="D100" s="134" t="s">
        <v>423</v>
      </c>
      <c r="E100" s="184">
        <v>54600000</v>
      </c>
      <c r="F100" s="184">
        <v>54600000</v>
      </c>
      <c r="G100" s="184">
        <v>27300000</v>
      </c>
      <c r="H100" s="184">
        <v>0</v>
      </c>
      <c r="I100" s="184">
        <v>9100000</v>
      </c>
      <c r="J100" s="184">
        <v>0</v>
      </c>
      <c r="K100" s="184">
        <v>18200000</v>
      </c>
      <c r="L100" s="184">
        <v>18200000</v>
      </c>
      <c r="M100" s="184">
        <v>27300000</v>
      </c>
      <c r="N100" s="184">
        <v>0</v>
      </c>
      <c r="O100" s="93">
        <f t="shared" si="5"/>
        <v>0.33333333333333331</v>
      </c>
      <c r="P100" s="94">
        <f>+P112+P114+P122</f>
        <v>40785000</v>
      </c>
      <c r="Q100" s="94">
        <f>+Q112+Q114+Q122</f>
        <v>0</v>
      </c>
      <c r="R100" s="93">
        <f t="shared" si="8"/>
        <v>0</v>
      </c>
    </row>
    <row r="101" spans="1:19" s="26" customFormat="1" x14ac:dyDescent="0.25">
      <c r="A101" s="134" t="s">
        <v>400</v>
      </c>
      <c r="B101" s="187" t="s">
        <v>396</v>
      </c>
      <c r="C101" s="134" t="s">
        <v>304</v>
      </c>
      <c r="D101" s="134" t="s">
        <v>424</v>
      </c>
      <c r="E101" s="184">
        <v>637000000</v>
      </c>
      <c r="F101" s="184">
        <v>601259793</v>
      </c>
      <c r="G101" s="184">
        <v>277102323</v>
      </c>
      <c r="H101" s="184">
        <v>0</v>
      </c>
      <c r="I101" s="184">
        <v>140987420</v>
      </c>
      <c r="J101" s="184">
        <v>0</v>
      </c>
      <c r="K101" s="184">
        <v>136114903</v>
      </c>
      <c r="L101" s="184">
        <v>136114903</v>
      </c>
      <c r="M101" s="184">
        <v>324157470</v>
      </c>
      <c r="N101" s="184">
        <v>0</v>
      </c>
      <c r="O101" s="93">
        <v>0</v>
      </c>
      <c r="P101" s="94"/>
      <c r="Q101" s="94"/>
      <c r="R101" s="93"/>
    </row>
    <row r="102" spans="1:19" s="26" customFormat="1" x14ac:dyDescent="0.25">
      <c r="A102" s="134" t="s">
        <v>400</v>
      </c>
      <c r="B102" s="187" t="s">
        <v>396</v>
      </c>
      <c r="C102" s="134" t="s">
        <v>305</v>
      </c>
      <c r="D102" s="134" t="s">
        <v>425</v>
      </c>
      <c r="E102" s="184">
        <v>296000000</v>
      </c>
      <c r="F102" s="184">
        <v>296000000</v>
      </c>
      <c r="G102" s="184">
        <v>148000000</v>
      </c>
      <c r="H102" s="184">
        <v>0</v>
      </c>
      <c r="I102" s="184">
        <v>56773733</v>
      </c>
      <c r="J102" s="184">
        <v>0</v>
      </c>
      <c r="K102" s="184">
        <v>91226267</v>
      </c>
      <c r="L102" s="184">
        <v>91226267</v>
      </c>
      <c r="M102" s="184">
        <v>148000000</v>
      </c>
      <c r="N102" s="184">
        <v>0</v>
      </c>
      <c r="O102" s="93">
        <f t="shared" si="5"/>
        <v>0.30819684797297298</v>
      </c>
      <c r="P102" s="94"/>
      <c r="Q102" s="94"/>
      <c r="R102" s="93"/>
    </row>
    <row r="103" spans="1:19" s="29" customFormat="1" x14ac:dyDescent="0.25">
      <c r="A103" s="134" t="s">
        <v>400</v>
      </c>
      <c r="B103" s="187" t="s">
        <v>396</v>
      </c>
      <c r="C103" s="134" t="s">
        <v>306</v>
      </c>
      <c r="D103" s="134" t="s">
        <v>426</v>
      </c>
      <c r="E103" s="184">
        <v>362000000</v>
      </c>
      <c r="F103" s="184">
        <v>340041335</v>
      </c>
      <c r="G103" s="184">
        <v>164689340</v>
      </c>
      <c r="H103" s="184">
        <v>0</v>
      </c>
      <c r="I103" s="184">
        <v>72592197</v>
      </c>
      <c r="J103" s="184">
        <v>0</v>
      </c>
      <c r="K103" s="184">
        <v>92097143</v>
      </c>
      <c r="L103" s="184">
        <v>92097143</v>
      </c>
      <c r="M103" s="184">
        <v>175351995</v>
      </c>
      <c r="N103" s="184">
        <v>0</v>
      </c>
      <c r="O103" s="93">
        <f t="shared" si="5"/>
        <v>0.27084102290093642</v>
      </c>
      <c r="P103" s="94"/>
      <c r="Q103" s="94"/>
      <c r="R103" s="93"/>
    </row>
    <row r="104" spans="1:19" s="29" customFormat="1" x14ac:dyDescent="0.25">
      <c r="A104" s="134" t="s">
        <v>400</v>
      </c>
      <c r="B104" s="187" t="s">
        <v>396</v>
      </c>
      <c r="C104" s="134" t="s">
        <v>307</v>
      </c>
      <c r="D104" s="134" t="s">
        <v>427</v>
      </c>
      <c r="E104" s="184">
        <v>185000000</v>
      </c>
      <c r="F104" s="184">
        <v>174306915</v>
      </c>
      <c r="G104" s="184">
        <v>92500000</v>
      </c>
      <c r="H104" s="184">
        <v>0</v>
      </c>
      <c r="I104" s="184">
        <v>43941370</v>
      </c>
      <c r="J104" s="184">
        <v>0</v>
      </c>
      <c r="K104" s="184">
        <v>48558630</v>
      </c>
      <c r="L104" s="184">
        <v>48558630</v>
      </c>
      <c r="M104" s="184">
        <v>81806915</v>
      </c>
      <c r="N104" s="184">
        <v>0</v>
      </c>
      <c r="O104" s="93">
        <f t="shared" si="5"/>
        <v>0.27858120258740166</v>
      </c>
      <c r="P104" s="94"/>
      <c r="Q104" s="94"/>
      <c r="R104" s="93"/>
      <c r="S104" s="26"/>
    </row>
    <row r="105" spans="1:19" s="29" customFormat="1" x14ac:dyDescent="0.25">
      <c r="A105" s="134" t="s">
        <v>400</v>
      </c>
      <c r="B105" s="187" t="s">
        <v>396</v>
      </c>
      <c r="C105" s="134" t="s">
        <v>311</v>
      </c>
      <c r="D105" s="134" t="s">
        <v>415</v>
      </c>
      <c r="E105" s="184">
        <v>7850466</v>
      </c>
      <c r="F105" s="184">
        <v>7332483</v>
      </c>
      <c r="G105" s="184">
        <v>7332483</v>
      </c>
      <c r="H105" s="184">
        <v>0</v>
      </c>
      <c r="I105" s="184">
        <v>4830787.3499999996</v>
      </c>
      <c r="J105" s="184">
        <v>0</v>
      </c>
      <c r="K105" s="184">
        <v>2419678.65</v>
      </c>
      <c r="L105" s="184">
        <v>2419678.65</v>
      </c>
      <c r="M105" s="184">
        <v>82017</v>
      </c>
      <c r="N105" s="184">
        <v>82017</v>
      </c>
      <c r="O105" s="93">
        <f t="shared" si="5"/>
        <v>0.32999444390119964</v>
      </c>
      <c r="P105" s="94"/>
      <c r="Q105" s="94"/>
      <c r="R105" s="93"/>
      <c r="S105" s="26"/>
    </row>
    <row r="106" spans="1:19" s="29" customFormat="1" x14ac:dyDescent="0.25">
      <c r="A106" s="134" t="s">
        <v>400</v>
      </c>
      <c r="B106" s="187" t="s">
        <v>396</v>
      </c>
      <c r="C106" s="134" t="s">
        <v>316</v>
      </c>
      <c r="D106" s="134" t="s">
        <v>416</v>
      </c>
      <c r="E106" s="184">
        <v>1391926</v>
      </c>
      <c r="F106" s="184">
        <v>1300085</v>
      </c>
      <c r="G106" s="184">
        <v>1300085</v>
      </c>
      <c r="H106" s="184">
        <v>0</v>
      </c>
      <c r="I106" s="184">
        <v>651631.65</v>
      </c>
      <c r="J106" s="184">
        <v>0</v>
      </c>
      <c r="K106" s="184">
        <v>440294.35</v>
      </c>
      <c r="L106" s="184">
        <v>440294.35</v>
      </c>
      <c r="M106" s="184">
        <v>208159</v>
      </c>
      <c r="N106" s="184">
        <v>208159</v>
      </c>
      <c r="O106" s="93">
        <f t="shared" si="5"/>
        <v>0.33866581800420742</v>
      </c>
      <c r="P106" s="94"/>
      <c r="Q106" s="94"/>
      <c r="R106" s="93"/>
      <c r="S106" s="26"/>
    </row>
    <row r="107" spans="1:19" s="29" customFormat="1" x14ac:dyDescent="0.25">
      <c r="A107" s="134" t="s">
        <v>400</v>
      </c>
      <c r="B107" s="187" t="s">
        <v>396</v>
      </c>
      <c r="C107" s="134" t="s">
        <v>321</v>
      </c>
      <c r="D107" s="134" t="s">
        <v>322</v>
      </c>
      <c r="E107" s="184">
        <v>35000000</v>
      </c>
      <c r="F107" s="184">
        <v>35000000</v>
      </c>
      <c r="G107" s="184">
        <v>10000000</v>
      </c>
      <c r="H107" s="184">
        <v>0</v>
      </c>
      <c r="I107" s="184">
        <v>10000000</v>
      </c>
      <c r="J107" s="184">
        <v>0</v>
      </c>
      <c r="K107" s="184">
        <v>0</v>
      </c>
      <c r="L107" s="184">
        <v>0</v>
      </c>
      <c r="M107" s="184">
        <v>25000000</v>
      </c>
      <c r="N107" s="184">
        <v>0</v>
      </c>
      <c r="O107" s="93">
        <f t="shared" si="5"/>
        <v>0</v>
      </c>
      <c r="P107" s="94"/>
      <c r="Q107" s="94"/>
      <c r="R107" s="93"/>
      <c r="S107" s="26"/>
    </row>
    <row r="108" spans="1:19" s="29" customFormat="1" x14ac:dyDescent="0.25">
      <c r="A108" s="134" t="s">
        <v>400</v>
      </c>
      <c r="B108" s="187" t="s">
        <v>396</v>
      </c>
      <c r="C108" s="134" t="s">
        <v>325</v>
      </c>
      <c r="D108" s="134" t="s">
        <v>326</v>
      </c>
      <c r="E108" s="184">
        <v>35000000</v>
      </c>
      <c r="F108" s="184">
        <v>35000000</v>
      </c>
      <c r="G108" s="184">
        <v>10000000</v>
      </c>
      <c r="H108" s="184">
        <v>0</v>
      </c>
      <c r="I108" s="184">
        <v>10000000</v>
      </c>
      <c r="J108" s="184">
        <v>0</v>
      </c>
      <c r="K108" s="184">
        <v>0</v>
      </c>
      <c r="L108" s="184">
        <v>0</v>
      </c>
      <c r="M108" s="184">
        <v>25000000</v>
      </c>
      <c r="N108" s="184">
        <v>0</v>
      </c>
      <c r="O108" s="93">
        <f t="shared" si="5"/>
        <v>0</v>
      </c>
      <c r="P108" s="94"/>
      <c r="Q108" s="94"/>
      <c r="R108" s="93"/>
      <c r="S108" s="26"/>
    </row>
    <row r="109" spans="1:19" s="29" customFormat="1" x14ac:dyDescent="0.25">
      <c r="A109" s="134" t="s">
        <v>400</v>
      </c>
      <c r="B109" s="187" t="s">
        <v>396</v>
      </c>
      <c r="C109" s="134" t="s">
        <v>327</v>
      </c>
      <c r="D109" s="134" t="s">
        <v>328</v>
      </c>
      <c r="E109" s="184">
        <v>49520000</v>
      </c>
      <c r="F109" s="184">
        <v>49520000</v>
      </c>
      <c r="G109" s="184">
        <v>32000000</v>
      </c>
      <c r="H109" s="184">
        <v>0</v>
      </c>
      <c r="I109" s="184">
        <v>20000000</v>
      </c>
      <c r="J109" s="184">
        <v>0</v>
      </c>
      <c r="K109" s="184">
        <v>800703.5</v>
      </c>
      <c r="L109" s="184">
        <v>800703.5</v>
      </c>
      <c r="M109" s="184">
        <v>28719296.5</v>
      </c>
      <c r="N109" s="184">
        <v>11199296.5</v>
      </c>
      <c r="O109" s="93">
        <f t="shared" si="5"/>
        <v>1.6169295234248787E-2</v>
      </c>
      <c r="P109" s="94"/>
      <c r="Q109" s="94"/>
      <c r="R109" s="93"/>
      <c r="S109" s="26"/>
    </row>
    <row r="110" spans="1:19" s="29" customFormat="1" x14ac:dyDescent="0.25">
      <c r="A110" s="134" t="s">
        <v>400</v>
      </c>
      <c r="B110" s="187" t="s">
        <v>396</v>
      </c>
      <c r="C110" s="134" t="s">
        <v>329</v>
      </c>
      <c r="D110" s="134" t="s">
        <v>330</v>
      </c>
      <c r="E110" s="184">
        <v>44520000</v>
      </c>
      <c r="F110" s="184">
        <v>44520000</v>
      </c>
      <c r="G110" s="184">
        <v>27000000</v>
      </c>
      <c r="H110" s="184">
        <v>0</v>
      </c>
      <c r="I110" s="184">
        <v>20000000</v>
      </c>
      <c r="J110" s="184">
        <v>0</v>
      </c>
      <c r="K110" s="184">
        <v>0</v>
      </c>
      <c r="L110" s="184">
        <v>0</v>
      </c>
      <c r="M110" s="184">
        <v>24520000</v>
      </c>
      <c r="N110" s="184">
        <v>7000000</v>
      </c>
      <c r="O110" s="93">
        <f t="shared" si="5"/>
        <v>0</v>
      </c>
      <c r="P110" s="94"/>
      <c r="Q110" s="94"/>
      <c r="R110" s="93"/>
      <c r="S110" s="26"/>
    </row>
    <row r="111" spans="1:19" s="29" customFormat="1" x14ac:dyDescent="0.25">
      <c r="A111" s="134" t="s">
        <v>400</v>
      </c>
      <c r="B111" s="187" t="s">
        <v>396</v>
      </c>
      <c r="C111" s="134" t="s">
        <v>331</v>
      </c>
      <c r="D111" s="134" t="s">
        <v>332</v>
      </c>
      <c r="E111" s="184">
        <v>5000000</v>
      </c>
      <c r="F111" s="184">
        <v>5000000</v>
      </c>
      <c r="G111" s="184">
        <v>5000000</v>
      </c>
      <c r="H111" s="184">
        <v>0</v>
      </c>
      <c r="I111" s="184">
        <v>0</v>
      </c>
      <c r="J111" s="184">
        <v>0</v>
      </c>
      <c r="K111" s="184">
        <v>800703.5</v>
      </c>
      <c r="L111" s="184">
        <v>800703.5</v>
      </c>
      <c r="M111" s="184">
        <v>4199296.5</v>
      </c>
      <c r="N111" s="184">
        <v>4199296.5</v>
      </c>
      <c r="O111" s="93">
        <f t="shared" si="5"/>
        <v>0.1601407</v>
      </c>
      <c r="P111" s="94"/>
      <c r="Q111" s="94"/>
      <c r="R111" s="93"/>
      <c r="S111" s="26"/>
    </row>
    <row r="112" spans="1:19" s="29" customFormat="1" x14ac:dyDescent="0.25">
      <c r="A112" s="134" t="s">
        <v>400</v>
      </c>
      <c r="B112" s="187" t="s">
        <v>396</v>
      </c>
      <c r="C112" s="134" t="s">
        <v>333</v>
      </c>
      <c r="D112" s="134" t="s">
        <v>334</v>
      </c>
      <c r="E112" s="184">
        <v>37215000</v>
      </c>
      <c r="F112" s="184">
        <v>37215000</v>
      </c>
      <c r="G112" s="184">
        <v>18607500</v>
      </c>
      <c r="H112" s="184">
        <v>0</v>
      </c>
      <c r="I112" s="184">
        <v>9303750</v>
      </c>
      <c r="J112" s="184">
        <v>0</v>
      </c>
      <c r="K112" s="184">
        <v>0</v>
      </c>
      <c r="L112" s="184">
        <v>0</v>
      </c>
      <c r="M112" s="184">
        <v>27911250</v>
      </c>
      <c r="N112" s="184">
        <v>9303750</v>
      </c>
      <c r="O112" s="93">
        <f t="shared" si="5"/>
        <v>0</v>
      </c>
      <c r="P112" s="94">
        <f>+F112</f>
        <v>37215000</v>
      </c>
      <c r="Q112" s="94">
        <f>+K112</f>
        <v>0</v>
      </c>
      <c r="R112" s="93">
        <f>+Q112/P112</f>
        <v>0</v>
      </c>
      <c r="S112" s="26"/>
    </row>
    <row r="113" spans="1:19" s="29" customFormat="1" x14ac:dyDescent="0.25">
      <c r="A113" s="134" t="s">
        <v>400</v>
      </c>
      <c r="B113" s="187" t="s">
        <v>396</v>
      </c>
      <c r="C113" s="134" t="s">
        <v>335</v>
      </c>
      <c r="D113" s="134" t="s">
        <v>428</v>
      </c>
      <c r="E113" s="184">
        <v>4200000</v>
      </c>
      <c r="F113" s="184">
        <v>4200000</v>
      </c>
      <c r="G113" s="184">
        <v>2100000</v>
      </c>
      <c r="H113" s="184">
        <v>0</v>
      </c>
      <c r="I113" s="184">
        <v>1050000</v>
      </c>
      <c r="J113" s="184">
        <v>0</v>
      </c>
      <c r="K113" s="184">
        <v>0</v>
      </c>
      <c r="L113" s="184">
        <v>0</v>
      </c>
      <c r="M113" s="184">
        <v>3150000</v>
      </c>
      <c r="N113" s="184">
        <v>1050000</v>
      </c>
      <c r="O113" s="93">
        <f t="shared" si="5"/>
        <v>0</v>
      </c>
      <c r="P113" s="94">
        <f>+F113</f>
        <v>4200000</v>
      </c>
      <c r="Q113" s="94">
        <f>+K113</f>
        <v>0</v>
      </c>
      <c r="R113" s="93">
        <f>+Q113/P113</f>
        <v>0</v>
      </c>
      <c r="S113" s="26"/>
    </row>
    <row r="114" spans="1:19" s="29" customFormat="1" x14ac:dyDescent="0.25">
      <c r="A114" s="134" t="s">
        <v>400</v>
      </c>
      <c r="B114" s="187" t="s">
        <v>396</v>
      </c>
      <c r="C114" s="134" t="s">
        <v>342</v>
      </c>
      <c r="D114" s="134" t="s">
        <v>429</v>
      </c>
      <c r="E114" s="184">
        <v>3570000</v>
      </c>
      <c r="F114" s="184">
        <v>3570000</v>
      </c>
      <c r="G114" s="184">
        <v>1785000</v>
      </c>
      <c r="H114" s="184">
        <v>0</v>
      </c>
      <c r="I114" s="184">
        <v>892500</v>
      </c>
      <c r="J114" s="184">
        <v>0</v>
      </c>
      <c r="K114" s="184">
        <v>0</v>
      </c>
      <c r="L114" s="184">
        <v>0</v>
      </c>
      <c r="M114" s="184">
        <v>2677500</v>
      </c>
      <c r="N114" s="184">
        <v>892500</v>
      </c>
      <c r="O114" s="93">
        <f t="shared" si="5"/>
        <v>0</v>
      </c>
      <c r="P114" s="94">
        <f>+F114</f>
        <v>3570000</v>
      </c>
      <c r="Q114" s="94">
        <f>+K114</f>
        <v>0</v>
      </c>
      <c r="R114" s="93">
        <f>+Q114/P114</f>
        <v>0</v>
      </c>
      <c r="S114" s="26"/>
    </row>
    <row r="115" spans="1:19" s="29" customFormat="1" x14ac:dyDescent="0.25">
      <c r="A115" s="134" t="s">
        <v>400</v>
      </c>
      <c r="B115" s="187" t="s">
        <v>396</v>
      </c>
      <c r="C115" s="134" t="s">
        <v>343</v>
      </c>
      <c r="D115" s="134" t="s">
        <v>344</v>
      </c>
      <c r="E115" s="184">
        <v>11945000</v>
      </c>
      <c r="F115" s="184">
        <v>11945000</v>
      </c>
      <c r="G115" s="184">
        <v>5972500</v>
      </c>
      <c r="H115" s="184">
        <v>0</v>
      </c>
      <c r="I115" s="184">
        <v>2986250</v>
      </c>
      <c r="J115" s="184">
        <v>0</v>
      </c>
      <c r="K115" s="184">
        <v>0</v>
      </c>
      <c r="L115" s="184">
        <v>0</v>
      </c>
      <c r="M115" s="184">
        <v>8958750</v>
      </c>
      <c r="N115" s="184">
        <v>2986250</v>
      </c>
      <c r="O115" s="93">
        <f t="shared" si="5"/>
        <v>0</v>
      </c>
      <c r="P115" s="94">
        <f>+F115</f>
        <v>11945000</v>
      </c>
      <c r="Q115" s="94">
        <f>+K115</f>
        <v>0</v>
      </c>
      <c r="R115" s="93">
        <f>+Q115/P115</f>
        <v>0</v>
      </c>
    </row>
    <row r="116" spans="1:19" s="202" customFormat="1" x14ac:dyDescent="0.25">
      <c r="A116" s="134" t="s">
        <v>400</v>
      </c>
      <c r="B116" s="187" t="s">
        <v>396</v>
      </c>
      <c r="C116" s="134" t="s">
        <v>345</v>
      </c>
      <c r="D116" s="134" t="s">
        <v>430</v>
      </c>
      <c r="E116" s="184">
        <v>17500000</v>
      </c>
      <c r="F116" s="184">
        <v>17500000</v>
      </c>
      <c r="G116" s="184">
        <v>8750000</v>
      </c>
      <c r="H116" s="184">
        <v>0</v>
      </c>
      <c r="I116" s="184">
        <v>4375000</v>
      </c>
      <c r="J116" s="184">
        <v>0</v>
      </c>
      <c r="K116" s="184">
        <v>0</v>
      </c>
      <c r="L116" s="184">
        <v>0</v>
      </c>
      <c r="M116" s="184">
        <v>13125000</v>
      </c>
      <c r="N116" s="184">
        <v>4375000</v>
      </c>
      <c r="O116" s="93">
        <f t="shared" si="5"/>
        <v>0</v>
      </c>
      <c r="P116" s="94">
        <f>+F116</f>
        <v>17500000</v>
      </c>
      <c r="Q116" s="94">
        <f>+K116</f>
        <v>0</v>
      </c>
      <c r="R116" s="93">
        <f>+Q116/P116</f>
        <v>0</v>
      </c>
    </row>
    <row r="117" spans="1:19" s="29" customFormat="1" x14ac:dyDescent="0.25">
      <c r="A117" s="134" t="s">
        <v>400</v>
      </c>
      <c r="B117" s="187" t="s">
        <v>396</v>
      </c>
      <c r="C117" s="134" t="s">
        <v>372</v>
      </c>
      <c r="D117" s="134" t="s">
        <v>373</v>
      </c>
      <c r="E117" s="184">
        <v>0</v>
      </c>
      <c r="F117" s="184">
        <v>300000</v>
      </c>
      <c r="G117" s="184">
        <v>300000</v>
      </c>
      <c r="H117" s="184">
        <v>0</v>
      </c>
      <c r="I117" s="184">
        <v>0</v>
      </c>
      <c r="J117" s="184">
        <v>0</v>
      </c>
      <c r="K117" s="184">
        <v>300000</v>
      </c>
      <c r="L117" s="184">
        <v>300000</v>
      </c>
      <c r="M117" s="184">
        <v>0</v>
      </c>
      <c r="N117" s="184">
        <v>0</v>
      </c>
      <c r="O117" s="93">
        <v>0</v>
      </c>
      <c r="P117" s="94"/>
      <c r="Q117" s="94"/>
      <c r="R117" s="93"/>
      <c r="S117" s="26"/>
    </row>
    <row r="118" spans="1:19" s="29" customFormat="1" x14ac:dyDescent="0.25">
      <c r="A118" s="134" t="s">
        <v>400</v>
      </c>
      <c r="B118" s="187" t="s">
        <v>396</v>
      </c>
      <c r="C118" s="134" t="s">
        <v>374</v>
      </c>
      <c r="D118" s="134" t="s">
        <v>375</v>
      </c>
      <c r="E118" s="184">
        <v>0</v>
      </c>
      <c r="F118" s="184">
        <v>300000</v>
      </c>
      <c r="G118" s="184">
        <v>300000</v>
      </c>
      <c r="H118" s="184">
        <v>0</v>
      </c>
      <c r="I118" s="184">
        <v>0</v>
      </c>
      <c r="J118" s="184">
        <v>0</v>
      </c>
      <c r="K118" s="184">
        <v>300000</v>
      </c>
      <c r="L118" s="184">
        <v>300000</v>
      </c>
      <c r="M118" s="184">
        <v>0</v>
      </c>
      <c r="N118" s="184">
        <v>0</v>
      </c>
      <c r="O118" s="93">
        <v>0</v>
      </c>
      <c r="P118" s="94"/>
      <c r="Q118" s="94"/>
      <c r="R118" s="93"/>
      <c r="S118" s="26"/>
    </row>
    <row r="119" spans="1:19" s="237" customFormat="1" x14ac:dyDescent="0.25">
      <c r="A119" s="134" t="s">
        <v>400</v>
      </c>
      <c r="B119" s="187" t="s">
        <v>396</v>
      </c>
      <c r="C119" s="134" t="s">
        <v>346</v>
      </c>
      <c r="D119" s="134" t="s">
        <v>347</v>
      </c>
      <c r="E119" s="184">
        <v>3621071</v>
      </c>
      <c r="F119" s="184">
        <v>3621071</v>
      </c>
      <c r="G119" s="184">
        <v>3621071</v>
      </c>
      <c r="H119" s="184">
        <v>0</v>
      </c>
      <c r="I119" s="184">
        <v>3621071</v>
      </c>
      <c r="J119" s="184">
        <v>0</v>
      </c>
      <c r="K119" s="184">
        <v>0</v>
      </c>
      <c r="L119" s="184">
        <v>0</v>
      </c>
      <c r="M119" s="184">
        <v>0</v>
      </c>
      <c r="N119" s="184">
        <v>0</v>
      </c>
      <c r="O119" s="93">
        <v>0</v>
      </c>
      <c r="P119" s="94">
        <f>+F119</f>
        <v>3621071</v>
      </c>
      <c r="Q119" s="94">
        <f>+K119</f>
        <v>0</v>
      </c>
      <c r="R119" s="93">
        <v>0</v>
      </c>
    </row>
    <row r="120" spans="1:19" s="29" customFormat="1" ht="14.25" customHeight="1" x14ac:dyDescent="0.25">
      <c r="A120" s="134" t="s">
        <v>400</v>
      </c>
      <c r="B120" s="187" t="s">
        <v>396</v>
      </c>
      <c r="C120" s="134" t="s">
        <v>355</v>
      </c>
      <c r="D120" s="134" t="s">
        <v>356</v>
      </c>
      <c r="E120" s="184">
        <v>3621071</v>
      </c>
      <c r="F120" s="184">
        <v>3621071</v>
      </c>
      <c r="G120" s="184">
        <v>3621071</v>
      </c>
      <c r="H120" s="184">
        <v>0</v>
      </c>
      <c r="I120" s="184">
        <v>3621071</v>
      </c>
      <c r="J120" s="184">
        <v>0</v>
      </c>
      <c r="K120" s="184">
        <v>0</v>
      </c>
      <c r="L120" s="184">
        <v>0</v>
      </c>
      <c r="M120" s="184">
        <v>0</v>
      </c>
      <c r="N120" s="184">
        <v>0</v>
      </c>
      <c r="O120" s="93">
        <f>+K120/F120</f>
        <v>0</v>
      </c>
      <c r="P120" s="94">
        <f>+F120</f>
        <v>3621071</v>
      </c>
      <c r="Q120" s="94">
        <f>+K120</f>
        <v>0</v>
      </c>
      <c r="R120" s="93">
        <f>+Q120/P120</f>
        <v>0</v>
      </c>
      <c r="S120" s="26"/>
    </row>
    <row r="121" spans="1:19" s="29" customFormat="1" ht="14.25" customHeight="1" x14ac:dyDescent="0.25">
      <c r="A121" s="133" t="s">
        <v>400</v>
      </c>
      <c r="B121" s="186" t="s">
        <v>397</v>
      </c>
      <c r="C121" s="133" t="s">
        <v>392</v>
      </c>
      <c r="D121" s="133" t="s">
        <v>393</v>
      </c>
      <c r="E121" s="183">
        <v>315000000</v>
      </c>
      <c r="F121" s="183">
        <v>315000000</v>
      </c>
      <c r="G121" s="183">
        <v>97065000</v>
      </c>
      <c r="H121" s="183">
        <v>0</v>
      </c>
      <c r="I121" s="183">
        <v>0</v>
      </c>
      <c r="J121" s="183">
        <v>0</v>
      </c>
      <c r="K121" s="183">
        <v>0</v>
      </c>
      <c r="L121" s="183">
        <v>0</v>
      </c>
      <c r="M121" s="183">
        <v>315000000</v>
      </c>
      <c r="N121" s="183">
        <v>97065000</v>
      </c>
      <c r="O121" s="97">
        <f>+K121/F121</f>
        <v>0</v>
      </c>
      <c r="P121" s="28">
        <f>+F121</f>
        <v>315000000</v>
      </c>
      <c r="Q121" s="28">
        <f>+K121</f>
        <v>0</v>
      </c>
      <c r="R121" s="97">
        <f>+Q121/P121</f>
        <v>0</v>
      </c>
    </row>
    <row r="122" spans="1:19" s="29" customFormat="1" x14ac:dyDescent="0.25">
      <c r="A122" s="134" t="s">
        <v>400</v>
      </c>
      <c r="B122" s="187" t="s">
        <v>397</v>
      </c>
      <c r="C122" s="134" t="s">
        <v>431</v>
      </c>
      <c r="D122" s="134" t="s">
        <v>432</v>
      </c>
      <c r="E122" s="184">
        <v>315000000</v>
      </c>
      <c r="F122" s="184">
        <v>315000000</v>
      </c>
      <c r="G122" s="184">
        <v>97065000</v>
      </c>
      <c r="H122" s="184">
        <v>0</v>
      </c>
      <c r="I122" s="184">
        <v>0</v>
      </c>
      <c r="J122" s="184">
        <v>0</v>
      </c>
      <c r="K122" s="184">
        <v>0</v>
      </c>
      <c r="L122" s="184">
        <v>0</v>
      </c>
      <c r="M122" s="184">
        <v>315000000</v>
      </c>
      <c r="N122" s="184">
        <v>97065000</v>
      </c>
      <c r="O122" s="93"/>
      <c r="P122" s="94"/>
      <c r="Q122" s="94"/>
      <c r="R122" s="93"/>
      <c r="S122" s="26"/>
    </row>
    <row r="123" spans="1:19" s="29" customFormat="1" x14ac:dyDescent="0.25">
      <c r="A123" s="134" t="s">
        <v>400</v>
      </c>
      <c r="B123" s="187" t="s">
        <v>397</v>
      </c>
      <c r="C123" s="134" t="s">
        <v>433</v>
      </c>
      <c r="D123" s="134" t="s">
        <v>434</v>
      </c>
      <c r="E123" s="184">
        <v>315000000</v>
      </c>
      <c r="F123" s="184">
        <v>315000000</v>
      </c>
      <c r="G123" s="184">
        <v>97065000</v>
      </c>
      <c r="H123" s="184">
        <v>0</v>
      </c>
      <c r="I123" s="184">
        <v>0</v>
      </c>
      <c r="J123" s="184">
        <v>0</v>
      </c>
      <c r="K123" s="184">
        <v>0</v>
      </c>
      <c r="L123" s="184">
        <v>0</v>
      </c>
      <c r="M123" s="184">
        <v>315000000</v>
      </c>
      <c r="N123" s="184">
        <v>97065000</v>
      </c>
      <c r="O123" s="93"/>
      <c r="P123" s="94"/>
      <c r="Q123" s="94"/>
      <c r="R123" s="93"/>
      <c r="S123" s="26"/>
    </row>
    <row r="124" spans="1:19" s="29" customFormat="1" x14ac:dyDescent="0.25">
      <c r="A124" s="134"/>
      <c r="B124" s="187"/>
      <c r="C124" s="134"/>
      <c r="D124" s="13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93"/>
      <c r="P124" s="94"/>
      <c r="Q124" s="94"/>
      <c r="R124" s="93"/>
      <c r="S124" s="26"/>
    </row>
    <row r="125" spans="1:19" s="29" customFormat="1" x14ac:dyDescent="0.25">
      <c r="A125" s="134"/>
      <c r="B125" s="187"/>
      <c r="C125" s="134"/>
      <c r="D125" s="13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93"/>
      <c r="P125" s="94"/>
      <c r="Q125" s="94"/>
      <c r="R125" s="93"/>
      <c r="S125" s="26"/>
    </row>
    <row r="126" spans="1:19" s="5" customFormat="1" x14ac:dyDescent="0.25">
      <c r="A126" s="19"/>
      <c r="B126" s="108"/>
      <c r="C126" s="19"/>
      <c r="D126" s="19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22"/>
      <c r="P126" s="94"/>
      <c r="Q126" s="94"/>
      <c r="R126" s="93"/>
      <c r="S126" s="8"/>
    </row>
    <row r="127" spans="1:19" s="5" customFormat="1" x14ac:dyDescent="0.25">
      <c r="A127" s="19"/>
      <c r="B127" s="108"/>
      <c r="C127" s="19"/>
      <c r="D127" s="19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22"/>
      <c r="P127" s="94"/>
      <c r="Q127" s="94"/>
      <c r="R127" s="93"/>
      <c r="S127" s="8"/>
    </row>
    <row r="128" spans="1:19" s="5" customFormat="1" x14ac:dyDescent="0.25">
      <c r="A128" s="19"/>
      <c r="B128" s="108"/>
      <c r="C128" s="19"/>
      <c r="D128" s="19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22"/>
      <c r="P128" s="94"/>
      <c r="Q128" s="94"/>
      <c r="R128" s="93"/>
      <c r="S128" s="8"/>
    </row>
    <row r="129" spans="1:19" s="5" customFormat="1" x14ac:dyDescent="0.25">
      <c r="A129" s="19"/>
      <c r="B129" s="108"/>
      <c r="C129" s="19"/>
      <c r="D129" s="19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22"/>
      <c r="P129" s="94"/>
      <c r="Q129" s="94"/>
      <c r="R129" s="93"/>
      <c r="S129" s="8"/>
    </row>
    <row r="130" spans="1:19" s="5" customFormat="1" x14ac:dyDescent="0.25">
      <c r="A130" s="19"/>
      <c r="B130" s="108"/>
      <c r="C130" s="19"/>
      <c r="D130" s="19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22"/>
      <c r="P130" s="94"/>
      <c r="Q130" s="94"/>
      <c r="R130" s="93"/>
      <c r="S130" s="8"/>
    </row>
    <row r="131" spans="1:19" s="5" customFormat="1" x14ac:dyDescent="0.25">
      <c r="A131" s="19"/>
      <c r="B131" s="108"/>
      <c r="C131" s="19"/>
      <c r="D131" s="19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22"/>
      <c r="P131" s="94"/>
      <c r="Q131" s="94"/>
      <c r="R131" s="93"/>
      <c r="S131" s="8"/>
    </row>
    <row r="132" spans="1:19" s="3" customFormat="1" x14ac:dyDescent="0.25">
      <c r="A132"/>
      <c r="B132" s="11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22"/>
      <c r="P132" s="8"/>
      <c r="Q132" s="8"/>
      <c r="R132" s="8"/>
      <c r="S132" s="8"/>
    </row>
    <row r="133" spans="1:19" s="3" customFormat="1" ht="15.6" customHeight="1" x14ac:dyDescent="0.25">
      <c r="B133" s="115"/>
      <c r="C133" s="226" t="s">
        <v>26</v>
      </c>
      <c r="D133" s="226"/>
      <c r="E133" s="226"/>
      <c r="F133" s="226"/>
      <c r="G133" s="226"/>
      <c r="H133" s="16"/>
      <c r="I133" s="16"/>
      <c r="J133" s="16"/>
      <c r="K133" s="16"/>
      <c r="L133" s="16"/>
      <c r="M133" s="16"/>
      <c r="N133" s="16"/>
      <c r="O133" s="8"/>
      <c r="P133" s="8"/>
      <c r="Q133" s="8"/>
      <c r="R133" s="8"/>
      <c r="S133" s="8"/>
    </row>
    <row r="134" spans="1:19" s="69" customFormat="1" ht="32.25" thickBot="1" x14ac:dyDescent="0.3">
      <c r="B134" s="116"/>
      <c r="C134" s="64" t="s">
        <v>44</v>
      </c>
      <c r="D134" s="64" t="s">
        <v>7</v>
      </c>
      <c r="E134" s="64" t="s">
        <v>8</v>
      </c>
      <c r="F134" s="64" t="s">
        <v>9</v>
      </c>
      <c r="G134" s="64" t="s">
        <v>21</v>
      </c>
      <c r="H134" s="70"/>
      <c r="I134" s="70"/>
      <c r="J134" s="70"/>
      <c r="K134" s="70"/>
      <c r="L134" s="70"/>
      <c r="M134" s="70"/>
      <c r="N134" s="70"/>
      <c r="O134" s="71"/>
      <c r="P134" s="71"/>
      <c r="Q134" s="71"/>
      <c r="R134" s="71"/>
      <c r="S134" s="71"/>
    </row>
    <row r="135" spans="1:19" s="3" customFormat="1" ht="15.75" thickTop="1" x14ac:dyDescent="0.25">
      <c r="B135" s="115"/>
      <c r="C135" s="15" t="s">
        <v>22</v>
      </c>
      <c r="D135" s="12">
        <f>+F8</f>
        <v>676831618</v>
      </c>
      <c r="E135" s="30">
        <f>+K8</f>
        <v>207529782.22</v>
      </c>
      <c r="F135" s="8">
        <f>+D135-E135</f>
        <v>469301835.77999997</v>
      </c>
      <c r="G135" s="41">
        <f t="shared" ref="G135:G141" si="9">+E135/D135</f>
        <v>0.30661951466339449</v>
      </c>
      <c r="H135" s="24"/>
      <c r="O135" s="8"/>
      <c r="P135" s="8"/>
      <c r="Q135" s="8"/>
      <c r="R135" s="8"/>
      <c r="S135" s="8"/>
    </row>
    <row r="136" spans="1:19" x14ac:dyDescent="0.25">
      <c r="C136" s="15" t="s">
        <v>109</v>
      </c>
      <c r="D136" s="8">
        <f>+F27</f>
        <v>179875000</v>
      </c>
      <c r="E136" s="26">
        <f>+K27</f>
        <v>25951849.309999999</v>
      </c>
      <c r="F136" s="8">
        <f>+K27</f>
        <v>25951849.309999999</v>
      </c>
      <c r="G136" s="41">
        <f t="shared" si="9"/>
        <v>0.14427713306462819</v>
      </c>
      <c r="H136" s="24"/>
      <c r="K136" s="8"/>
      <c r="R136" s="8"/>
    </row>
    <row r="137" spans="1:19" s="3" customFormat="1" x14ac:dyDescent="0.25">
      <c r="B137" s="115"/>
      <c r="C137" s="15" t="s">
        <v>23</v>
      </c>
      <c r="D137" s="8">
        <f>+F67</f>
        <v>7510000</v>
      </c>
      <c r="E137" s="26">
        <f>+K67</f>
        <v>643807</v>
      </c>
      <c r="F137" s="8">
        <f>+D137-E137</f>
        <v>6866193</v>
      </c>
      <c r="G137" s="41">
        <f t="shared" si="9"/>
        <v>8.5726631158455399E-2</v>
      </c>
      <c r="H137" s="24"/>
      <c r="O137" s="8"/>
      <c r="P137" s="8"/>
      <c r="Q137" s="8"/>
      <c r="R137" s="8"/>
      <c r="S137" s="8"/>
    </row>
    <row r="138" spans="1:19" s="3" customFormat="1" x14ac:dyDescent="0.25">
      <c r="B138" s="115"/>
      <c r="C138" s="15" t="s">
        <v>24</v>
      </c>
      <c r="D138" s="3">
        <f>+F90</f>
        <v>937815000</v>
      </c>
      <c r="E138" s="26">
        <f>+K90</f>
        <v>0</v>
      </c>
      <c r="F138" s="8">
        <f>+D138-E138</f>
        <v>937815000</v>
      </c>
      <c r="G138" s="41">
        <f t="shared" si="9"/>
        <v>0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25</v>
      </c>
      <c r="D139" s="8">
        <f>+F95</f>
        <v>8930200915</v>
      </c>
      <c r="E139" s="26">
        <f>+K95</f>
        <v>2304314497.6399999</v>
      </c>
      <c r="F139" s="8">
        <f>+D139-E139</f>
        <v>6625886417.3600006</v>
      </c>
      <c r="G139" s="41">
        <f t="shared" si="9"/>
        <v>0.25803613150175131</v>
      </c>
      <c r="H139" s="24"/>
      <c r="K139" s="8"/>
      <c r="R139" s="8"/>
    </row>
    <row r="140" spans="1:19" x14ac:dyDescent="0.25">
      <c r="C140" s="212" t="s">
        <v>394</v>
      </c>
      <c r="D140" s="8">
        <f>F121</f>
        <v>315000000</v>
      </c>
      <c r="E140" s="26">
        <f>K121</f>
        <v>0</v>
      </c>
      <c r="F140" s="8">
        <f>+D140-E140</f>
        <v>315000000</v>
      </c>
      <c r="G140" s="41">
        <f t="shared" ref="G140" si="10">+E140/D140</f>
        <v>0</v>
      </c>
      <c r="H140" s="24"/>
      <c r="K140" s="8"/>
      <c r="R140" s="8"/>
    </row>
    <row r="141" spans="1:19" s="3" customFormat="1" ht="16.5" thickBot="1" x14ac:dyDescent="0.3">
      <c r="B141" s="115"/>
      <c r="C141" s="61" t="s">
        <v>10</v>
      </c>
      <c r="D141" s="61">
        <f>SUM(D135:D140)</f>
        <v>11047232533</v>
      </c>
      <c r="E141" s="61">
        <f>SUM(E135:E139)</f>
        <v>2538439936.1700001</v>
      </c>
      <c r="F141" s="61">
        <f>SUM(F135:F139)</f>
        <v>8065821295.4500008</v>
      </c>
      <c r="G141" s="62">
        <f t="shared" si="9"/>
        <v>0.22978061958841181</v>
      </c>
      <c r="H141" s="24"/>
      <c r="O141" s="8"/>
      <c r="P141" s="8"/>
      <c r="Q141" s="8"/>
      <c r="R141" s="8"/>
      <c r="S141" s="8"/>
    </row>
    <row r="142" spans="1:19" s="3" customFormat="1" ht="15.75" thickTop="1" x14ac:dyDescent="0.25">
      <c r="B142" s="115"/>
      <c r="C142" s="5"/>
      <c r="D142" s="5"/>
      <c r="E142" s="29"/>
      <c r="F142" s="9"/>
      <c r="G142" s="8"/>
      <c r="H142" s="26"/>
      <c r="L142" s="24"/>
      <c r="O142" s="24"/>
      <c r="P142" s="27"/>
      <c r="Q142" s="26"/>
      <c r="R142" s="8"/>
      <c r="S142" s="8"/>
    </row>
    <row r="143" spans="1:19" s="3" customFormat="1" x14ac:dyDescent="0.25">
      <c r="B143" s="115"/>
      <c r="C143" s="2"/>
      <c r="D143" s="5"/>
      <c r="E143" s="27"/>
      <c r="F143" s="9"/>
      <c r="G143" s="9"/>
      <c r="H143" s="10"/>
      <c r="I143" s="10"/>
      <c r="J143" s="8"/>
      <c r="K143" s="26"/>
      <c r="M143" s="8"/>
      <c r="N143" s="8"/>
      <c r="O143" s="24"/>
      <c r="P143" s="26"/>
      <c r="Q143" s="26"/>
      <c r="R143" s="24"/>
      <c r="S143" s="8"/>
    </row>
    <row r="144" spans="1:19" ht="15.6" customHeight="1" x14ac:dyDescent="0.25">
      <c r="C144" s="227" t="s">
        <v>35</v>
      </c>
      <c r="D144" s="227"/>
      <c r="E144" s="227"/>
      <c r="F144" s="227"/>
      <c r="G144" s="227"/>
      <c r="H144" s="10"/>
      <c r="I144" s="10"/>
    </row>
    <row r="145" spans="1:19" ht="32.25" thickBot="1" x14ac:dyDescent="0.3">
      <c r="C145" s="58" t="s">
        <v>44</v>
      </c>
      <c r="D145" s="58" t="s">
        <v>31</v>
      </c>
      <c r="E145" s="58" t="s">
        <v>32</v>
      </c>
      <c r="F145" s="58" t="s">
        <v>36</v>
      </c>
      <c r="G145" s="58" t="s">
        <v>33</v>
      </c>
      <c r="H145" s="10"/>
      <c r="I145" s="10"/>
    </row>
    <row r="146" spans="1:19" ht="15.75" thickTop="1" x14ac:dyDescent="0.25">
      <c r="C146" s="15" t="s">
        <v>109</v>
      </c>
      <c r="D146" s="8">
        <f>+D136</f>
        <v>179875000</v>
      </c>
      <c r="E146" s="8">
        <f t="shared" ref="D146:E146" si="11">+E136</f>
        <v>25951849.309999999</v>
      </c>
      <c r="F146" s="8">
        <f>+D146-E146</f>
        <v>153923150.69</v>
      </c>
      <c r="G146" s="41">
        <f t="shared" ref="G146:G151" si="12">+E146/D146</f>
        <v>0.14427713306462819</v>
      </c>
      <c r="H146" s="10"/>
      <c r="I146" s="10"/>
      <c r="M146" s="3"/>
      <c r="N146" s="3"/>
    </row>
    <row r="147" spans="1:19" s="3" customFormat="1" x14ac:dyDescent="0.25">
      <c r="B147" s="115"/>
      <c r="C147" s="15" t="s">
        <v>23</v>
      </c>
      <c r="D147" s="8">
        <f>P67</f>
        <v>7510000</v>
      </c>
      <c r="E147" s="8">
        <f>Q67</f>
        <v>643807</v>
      </c>
      <c r="F147" s="8">
        <f>+D147-E147</f>
        <v>6866193</v>
      </c>
      <c r="G147" s="41">
        <f t="shared" si="12"/>
        <v>8.5726631158455399E-2</v>
      </c>
      <c r="H147" s="10"/>
      <c r="I147" s="10"/>
      <c r="J147" s="8"/>
      <c r="K147" s="26"/>
      <c r="M147" s="8"/>
      <c r="N147" s="8"/>
      <c r="O147" s="24"/>
      <c r="P147" s="26"/>
      <c r="Q147" s="26"/>
      <c r="R147" s="24"/>
      <c r="S147" s="8"/>
    </row>
    <row r="148" spans="1:19" x14ac:dyDescent="0.25">
      <c r="C148" s="15" t="s">
        <v>24</v>
      </c>
      <c r="D148" s="3">
        <f>P90</f>
        <v>937815000</v>
      </c>
      <c r="E148" s="3">
        <f>Q90</f>
        <v>0</v>
      </c>
      <c r="F148" s="8">
        <f>+D148-E148</f>
        <v>937815000</v>
      </c>
      <c r="G148" s="41">
        <f t="shared" si="12"/>
        <v>0</v>
      </c>
      <c r="H148" s="10"/>
      <c r="I148" s="10"/>
      <c r="M148" s="3"/>
      <c r="N148" s="3"/>
    </row>
    <row r="149" spans="1:19" s="3" customFormat="1" x14ac:dyDescent="0.25">
      <c r="B149" s="115"/>
      <c r="C149" s="15" t="s">
        <v>25</v>
      </c>
      <c r="D149" s="8">
        <f>+P95</f>
        <v>8930200915</v>
      </c>
      <c r="E149" s="8">
        <f>+Q95</f>
        <v>2304314497.6399999</v>
      </c>
      <c r="F149" s="8">
        <f>+D149-E149</f>
        <v>6625886417.3600006</v>
      </c>
      <c r="G149" s="41">
        <f t="shared" si="12"/>
        <v>0.25803613150175131</v>
      </c>
      <c r="H149" s="10"/>
      <c r="I149" s="10"/>
      <c r="J149" s="8"/>
      <c r="K149" s="26"/>
      <c r="O149" s="24"/>
      <c r="P149" s="26"/>
      <c r="Q149" s="26"/>
      <c r="R149" s="24"/>
      <c r="S149" s="8"/>
    </row>
    <row r="150" spans="1:19" s="3" customFormat="1" x14ac:dyDescent="0.25">
      <c r="B150" s="115"/>
      <c r="C150" s="212" t="s">
        <v>394</v>
      </c>
      <c r="D150" s="8">
        <f>P121</f>
        <v>315000000</v>
      </c>
      <c r="E150" s="8">
        <f>Q121</f>
        <v>0</v>
      </c>
      <c r="F150" s="8">
        <f>+D150-E150</f>
        <v>315000000</v>
      </c>
      <c r="G150" s="41">
        <f t="shared" si="12"/>
        <v>0</v>
      </c>
      <c r="H150" s="10"/>
      <c r="I150" s="10"/>
      <c r="J150" s="8"/>
      <c r="K150" s="26"/>
      <c r="O150" s="24"/>
      <c r="P150" s="26"/>
      <c r="Q150" s="26"/>
      <c r="R150" s="24"/>
      <c r="S150" s="8"/>
    </row>
    <row r="151" spans="1:19" s="3" customFormat="1" ht="16.5" thickBot="1" x14ac:dyDescent="0.3">
      <c r="B151" s="115"/>
      <c r="C151" s="59" t="s">
        <v>10</v>
      </c>
      <c r="D151" s="59">
        <f>SUM(D146:D149)</f>
        <v>10055400915</v>
      </c>
      <c r="E151" s="59">
        <f>SUM(E146:E149)</f>
        <v>2330910153.9499998</v>
      </c>
      <c r="F151" s="59">
        <f>SUM(F146:F149)</f>
        <v>7724490761.0500011</v>
      </c>
      <c r="G151" s="60">
        <f t="shared" si="12"/>
        <v>0.23180678459800624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5.75" thickTop="1" x14ac:dyDescent="0.25">
      <c r="A152" s="4"/>
      <c r="B152" s="115"/>
      <c r="D152" s="26"/>
      <c r="E152" s="9"/>
      <c r="F152" s="9"/>
      <c r="G152" s="9"/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x14ac:dyDescent="0.25">
      <c r="A153" s="4"/>
      <c r="B153" s="115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5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5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10"/>
      <c r="B156" s="112"/>
      <c r="C156" s="8"/>
      <c r="D156" s="26"/>
      <c r="E156" s="9"/>
      <c r="F156" s="9"/>
      <c r="G156" s="9"/>
      <c r="H156" s="10"/>
      <c r="I156" s="10"/>
      <c r="J156" s="8"/>
      <c r="K156" s="26"/>
      <c r="M156" s="8"/>
      <c r="N156" s="8"/>
      <c r="O156" s="24"/>
      <c r="P156" s="26"/>
      <c r="Q156" s="26"/>
      <c r="R156" s="24"/>
      <c r="S156" s="8"/>
    </row>
    <row r="157" spans="1:19" x14ac:dyDescent="0.25">
      <c r="A157" s="10"/>
      <c r="E157" s="9"/>
      <c r="F157" s="9"/>
      <c r="G157" s="9"/>
      <c r="H157" s="10"/>
      <c r="I157" s="10"/>
      <c r="M157" s="3"/>
      <c r="N157" s="3"/>
    </row>
    <row r="158" spans="1:19" s="3" customFormat="1" x14ac:dyDescent="0.25">
      <c r="A158" s="10"/>
      <c r="B158" s="112"/>
      <c r="C158" s="8"/>
      <c r="D158" s="26"/>
      <c r="E158" s="10"/>
      <c r="F158" s="10"/>
      <c r="G158" s="10"/>
      <c r="H158" s="10"/>
      <c r="I158" s="10"/>
      <c r="J158" s="8"/>
      <c r="K158" s="26"/>
      <c r="M158" s="8"/>
      <c r="N158" s="8"/>
      <c r="O158" s="24"/>
      <c r="P158" s="26"/>
      <c r="Q158" s="26"/>
      <c r="R158" s="24"/>
      <c r="S158" s="8"/>
    </row>
    <row r="159" spans="1:19" x14ac:dyDescent="0.25">
      <c r="A159" s="10"/>
      <c r="E159" s="9"/>
      <c r="F159" s="9"/>
      <c r="G159" s="9"/>
      <c r="H159" s="10"/>
      <c r="I159" s="10"/>
    </row>
    <row r="160" spans="1:19" x14ac:dyDescent="0.25">
      <c r="A160" s="10"/>
      <c r="E160" s="9"/>
      <c r="F160" s="9"/>
      <c r="G160" s="9"/>
      <c r="H160" s="10"/>
      <c r="I160" s="10"/>
      <c r="M160" s="3"/>
      <c r="N160" s="3"/>
    </row>
    <row r="161" spans="1:19" s="3" customFormat="1" x14ac:dyDescent="0.25">
      <c r="A161" s="10"/>
      <c r="B161" s="112"/>
      <c r="C161" s="85" t="s">
        <v>51</v>
      </c>
      <c r="D161" s="86" t="s">
        <v>52</v>
      </c>
      <c r="E161" s="86" t="s">
        <v>53</v>
      </c>
      <c r="F161" s="85" t="s">
        <v>7</v>
      </c>
      <c r="G161" s="85" t="s">
        <v>19</v>
      </c>
      <c r="H161" s="10"/>
      <c r="I161" s="10"/>
      <c r="J161" s="8"/>
      <c r="K161" s="26"/>
      <c r="O161" s="24"/>
      <c r="P161" s="26"/>
      <c r="Q161" s="26"/>
      <c r="R161" s="24"/>
      <c r="S161" s="8"/>
    </row>
    <row r="162" spans="1:19" s="3" customFormat="1" x14ac:dyDescent="0.25">
      <c r="A162" s="10"/>
      <c r="B162" s="112"/>
      <c r="C162" s="87" t="s">
        <v>22</v>
      </c>
      <c r="D162" s="88">
        <f>+G162/F162</f>
        <v>0.30661951466339449</v>
      </c>
      <c r="E162" s="88">
        <f>+(100%/12)*4</f>
        <v>0.33333333333333331</v>
      </c>
      <c r="F162" s="89">
        <f t="shared" ref="F162:G166" si="13">+D135</f>
        <v>676831618</v>
      </c>
      <c r="G162" s="89">
        <f t="shared" si="13"/>
        <v>207529782.22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2"/>
      <c r="C163" s="87" t="s">
        <v>109</v>
      </c>
      <c r="D163" s="88">
        <f>+G163/F163</f>
        <v>0.14427713306462819</v>
      </c>
      <c r="E163" s="88">
        <f t="shared" ref="E163:E166" si="14">+(100%/12)*4</f>
        <v>0.33333333333333331</v>
      </c>
      <c r="F163" s="89">
        <f t="shared" si="13"/>
        <v>179875000</v>
      </c>
      <c r="G163" s="89">
        <f t="shared" si="13"/>
        <v>25951849.309999999</v>
      </c>
      <c r="H163" s="10"/>
      <c r="I163" s="10"/>
      <c r="J163" s="8"/>
      <c r="K163" s="26"/>
      <c r="M163" s="8"/>
      <c r="N163" s="8"/>
      <c r="O163" s="24"/>
      <c r="P163" s="26"/>
      <c r="Q163" s="26"/>
      <c r="R163" s="24"/>
      <c r="S163" s="8"/>
    </row>
    <row r="164" spans="1:19" x14ac:dyDescent="0.25">
      <c r="A164" s="10"/>
      <c r="C164" s="87" t="s">
        <v>23</v>
      </c>
      <c r="D164" s="88">
        <f>+G164/F164</f>
        <v>8.5726631158455399E-2</v>
      </c>
      <c r="E164" s="88">
        <f t="shared" si="14"/>
        <v>0.33333333333333331</v>
      </c>
      <c r="F164" s="89">
        <f t="shared" si="13"/>
        <v>7510000</v>
      </c>
      <c r="G164" s="89">
        <f t="shared" si="13"/>
        <v>643807</v>
      </c>
      <c r="H164" s="10"/>
      <c r="I164" s="10"/>
      <c r="M164" s="3"/>
      <c r="N164" s="3"/>
    </row>
    <row r="165" spans="1:19" s="3" customFormat="1" x14ac:dyDescent="0.25">
      <c r="A165" s="4"/>
      <c r="B165" s="115"/>
      <c r="C165" s="87" t="s">
        <v>24</v>
      </c>
      <c r="D165" s="88">
        <f>+G165/F165</f>
        <v>0</v>
      </c>
      <c r="E165" s="88">
        <f t="shared" si="14"/>
        <v>0.33333333333333331</v>
      </c>
      <c r="F165" s="89">
        <f t="shared" si="13"/>
        <v>937815000</v>
      </c>
      <c r="G165" s="89">
        <f t="shared" si="13"/>
        <v>0</v>
      </c>
      <c r="H165" s="10"/>
      <c r="I165" s="10"/>
      <c r="J165" s="8"/>
      <c r="K165" s="26"/>
      <c r="M165" s="8"/>
      <c r="N165" s="8"/>
      <c r="O165" s="24"/>
      <c r="P165" s="26"/>
      <c r="Q165" s="26"/>
      <c r="R165" s="24"/>
      <c r="S165" s="8"/>
    </row>
    <row r="166" spans="1:19" x14ac:dyDescent="0.25">
      <c r="A166" s="10"/>
      <c r="C166" s="87" t="s">
        <v>25</v>
      </c>
      <c r="D166" s="88">
        <f>+G166/F166</f>
        <v>0.25803613150175131</v>
      </c>
      <c r="E166" s="88">
        <f t="shared" si="14"/>
        <v>0.33333333333333331</v>
      </c>
      <c r="F166" s="89">
        <f t="shared" si="13"/>
        <v>8930200915</v>
      </c>
      <c r="G166" s="89">
        <f t="shared" si="13"/>
        <v>2304314497.6399999</v>
      </c>
      <c r="H166" s="10"/>
      <c r="I166" s="10"/>
    </row>
    <row r="167" spans="1:19" x14ac:dyDescent="0.25">
      <c r="A167" s="4"/>
      <c r="B167" s="115"/>
      <c r="C167" s="87"/>
      <c r="E167" s="9"/>
      <c r="F167" s="89"/>
      <c r="G167" s="9"/>
      <c r="H167" s="10"/>
      <c r="I167" s="10"/>
      <c r="M167" s="3"/>
      <c r="N167" s="3"/>
    </row>
    <row r="168" spans="1:19" s="3" customFormat="1" x14ac:dyDescent="0.25">
      <c r="A168" s="10"/>
      <c r="B168" s="112"/>
      <c r="C168" s="87"/>
      <c r="D168" s="26"/>
      <c r="E168" s="10"/>
      <c r="F168" s="89"/>
      <c r="G168" s="10"/>
      <c r="H168" s="10"/>
      <c r="I168" s="10"/>
      <c r="J168" s="8"/>
      <c r="K168" s="26"/>
      <c r="O168" s="24"/>
      <c r="P168" s="26"/>
      <c r="Q168" s="26"/>
      <c r="R168" s="24"/>
      <c r="S168" s="8"/>
    </row>
    <row r="169" spans="1:19" s="3" customFormat="1" x14ac:dyDescent="0.25">
      <c r="A169" s="10"/>
      <c r="B169" s="112"/>
      <c r="C169" s="87"/>
      <c r="D169" s="26"/>
      <c r="E169" s="9"/>
      <c r="F169" s="89"/>
      <c r="G169" s="9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191" customFormat="1" x14ac:dyDescent="0.25">
      <c r="A170" s="189"/>
      <c r="B170" s="190"/>
      <c r="D170" s="26"/>
      <c r="E170" s="98"/>
      <c r="F170" s="192"/>
      <c r="G170" s="98"/>
      <c r="H170" s="99"/>
      <c r="I170" s="99"/>
      <c r="J170" s="26"/>
      <c r="K170" s="26"/>
      <c r="M170" s="26"/>
      <c r="N170" s="26"/>
      <c r="O170" s="36"/>
      <c r="P170" s="26"/>
      <c r="Q170" s="26"/>
      <c r="R170" s="36"/>
      <c r="S170" s="26"/>
    </row>
    <row r="171" spans="1:19" s="26" customFormat="1" x14ac:dyDescent="0.25">
      <c r="A171" s="99"/>
      <c r="B171" s="193"/>
      <c r="E171" s="98"/>
      <c r="F171" s="98"/>
      <c r="G171" s="98"/>
      <c r="H171" s="99"/>
      <c r="I171" s="99"/>
      <c r="O171" s="36"/>
      <c r="R171" s="36"/>
    </row>
    <row r="172" spans="1:19" s="26" customFormat="1" x14ac:dyDescent="0.25">
      <c r="A172" s="189"/>
      <c r="B172" s="190"/>
      <c r="C172" s="191"/>
      <c r="E172" s="98"/>
      <c r="F172" s="98"/>
      <c r="G172" s="98"/>
      <c r="H172" s="99"/>
      <c r="I172" s="99"/>
      <c r="O172" s="36"/>
      <c r="R172" s="36"/>
    </row>
    <row r="173" spans="1:19" s="26" customFormat="1" x14ac:dyDescent="0.25">
      <c r="A173" s="99"/>
      <c r="B173" s="193"/>
      <c r="E173" s="98"/>
      <c r="F173" s="98"/>
      <c r="G173" s="98"/>
      <c r="H173" s="99"/>
      <c r="I173" s="99"/>
      <c r="O173" s="36"/>
      <c r="R173" s="36"/>
    </row>
    <row r="174" spans="1:19" s="26" customFormat="1" x14ac:dyDescent="0.25">
      <c r="A174" s="189"/>
      <c r="B174" s="190"/>
      <c r="C174" s="191"/>
      <c r="E174" s="98"/>
      <c r="F174" s="98"/>
      <c r="G174" s="98"/>
      <c r="H174" s="99"/>
      <c r="I174" s="99"/>
      <c r="O174" s="36"/>
      <c r="R174" s="36"/>
    </row>
    <row r="175" spans="1:19" s="26" customFormat="1" x14ac:dyDescent="0.25">
      <c r="A175" s="99"/>
      <c r="B175" s="193"/>
      <c r="E175" s="98"/>
      <c r="F175" s="98"/>
      <c r="G175" s="98"/>
      <c r="H175" s="99"/>
      <c r="I175" s="99"/>
      <c r="O175" s="36"/>
      <c r="R175" s="36"/>
    </row>
    <row r="176" spans="1:19" s="26" customFormat="1" x14ac:dyDescent="0.25">
      <c r="A176" s="189"/>
      <c r="B176" s="190"/>
      <c r="C176" s="191"/>
      <c r="E176" s="98"/>
      <c r="F176" s="98"/>
      <c r="G176" s="98"/>
      <c r="H176" s="99"/>
      <c r="I176" s="99"/>
      <c r="O176" s="36"/>
      <c r="R176" s="36"/>
    </row>
    <row r="177" spans="1:18" s="26" customFormat="1" x14ac:dyDescent="0.25">
      <c r="A177" s="99"/>
      <c r="B177" s="193"/>
      <c r="E177" s="98"/>
      <c r="F177" s="98"/>
      <c r="G177" s="98"/>
      <c r="H177" s="99"/>
      <c r="I177" s="99"/>
      <c r="O177" s="36"/>
      <c r="R177" s="36"/>
    </row>
    <row r="178" spans="1:18" s="26" customFormat="1" x14ac:dyDescent="0.25">
      <c r="A178" s="189"/>
      <c r="B178" s="190"/>
      <c r="C178" s="191"/>
      <c r="E178" s="98"/>
      <c r="F178" s="98"/>
      <c r="G178" s="98"/>
      <c r="H178" s="99"/>
      <c r="I178" s="99"/>
      <c r="O178" s="36"/>
      <c r="R178" s="36"/>
    </row>
    <row r="179" spans="1:18" s="26" customFormat="1" x14ac:dyDescent="0.25">
      <c r="A179" s="99"/>
      <c r="B179" s="193"/>
      <c r="E179" s="99"/>
      <c r="F179" s="99"/>
      <c r="G179" s="99"/>
      <c r="H179" s="99"/>
      <c r="I179" s="99"/>
      <c r="O179" s="36"/>
      <c r="R179" s="36"/>
    </row>
    <row r="180" spans="1:18" s="26" customFormat="1" x14ac:dyDescent="0.25">
      <c r="A180" s="189"/>
      <c r="B180" s="190"/>
      <c r="C180" s="191"/>
      <c r="E180" s="99"/>
      <c r="F180" s="99"/>
      <c r="G180" s="99"/>
      <c r="H180" s="99"/>
      <c r="I180" s="99"/>
      <c r="O180" s="36"/>
      <c r="R180" s="36"/>
    </row>
    <row r="181" spans="1:18" s="26" customFormat="1" x14ac:dyDescent="0.25">
      <c r="A181" s="99"/>
      <c r="B181" s="193"/>
      <c r="E181" s="98"/>
      <c r="F181" s="98"/>
      <c r="G181" s="98"/>
      <c r="H181" s="99"/>
      <c r="I181" s="99"/>
      <c r="O181" s="36"/>
      <c r="R181" s="36"/>
    </row>
    <row r="182" spans="1:18" s="26" customFormat="1" x14ac:dyDescent="0.25">
      <c r="A182" s="189"/>
      <c r="B182" s="190"/>
      <c r="C182" s="191"/>
      <c r="E182" s="98"/>
      <c r="F182" s="98"/>
      <c r="G182" s="98"/>
      <c r="H182" s="99"/>
      <c r="I182" s="99"/>
      <c r="O182" s="36"/>
      <c r="R182" s="36"/>
    </row>
    <row r="183" spans="1:18" s="26" customFormat="1" x14ac:dyDescent="0.25">
      <c r="A183" s="99"/>
      <c r="B183" s="193"/>
      <c r="E183" s="99"/>
      <c r="F183" s="99"/>
      <c r="G183" s="99"/>
      <c r="H183" s="99"/>
      <c r="I183" s="99"/>
      <c r="O183" s="36"/>
      <c r="R183" s="36"/>
    </row>
    <row r="184" spans="1:18" s="26" customFormat="1" x14ac:dyDescent="0.25">
      <c r="A184" s="99"/>
      <c r="B184" s="193"/>
      <c r="E184" s="99"/>
      <c r="F184" s="99"/>
      <c r="G184" s="99"/>
      <c r="H184" s="99"/>
      <c r="I184" s="99"/>
      <c r="O184" s="36"/>
      <c r="R184" s="36"/>
    </row>
    <row r="185" spans="1:18" s="26" customFormat="1" x14ac:dyDescent="0.25">
      <c r="A185" s="189"/>
      <c r="B185" s="190"/>
      <c r="C185" s="191"/>
      <c r="E185" s="99"/>
      <c r="F185" s="99"/>
      <c r="G185" s="99"/>
      <c r="H185" s="99"/>
      <c r="I185" s="99"/>
      <c r="O185" s="36"/>
      <c r="R185" s="36"/>
    </row>
    <row r="186" spans="1:18" x14ac:dyDescent="0.25">
      <c r="A186" s="10"/>
      <c r="E186" s="9"/>
      <c r="F186" s="9"/>
      <c r="G186" s="9"/>
      <c r="H186" s="10"/>
      <c r="I186" s="10"/>
    </row>
    <row r="187" spans="1:18" x14ac:dyDescent="0.25">
      <c r="A187" s="4"/>
      <c r="B187" s="115"/>
      <c r="C187" s="3"/>
      <c r="E187" s="10"/>
      <c r="F187" s="10"/>
      <c r="G187" s="10"/>
      <c r="H187" s="10"/>
      <c r="I187" s="10"/>
    </row>
    <row r="188" spans="1:18" x14ac:dyDescent="0.25">
      <c r="A188" s="10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9"/>
      <c r="F190" s="9"/>
      <c r="G190" s="9"/>
      <c r="H190" s="10"/>
      <c r="I190" s="10"/>
    </row>
    <row r="191" spans="1:18" x14ac:dyDescent="0.25">
      <c r="A191" s="4"/>
      <c r="B191" s="115"/>
      <c r="C191" s="3"/>
      <c r="E191" s="10"/>
      <c r="F191" s="10"/>
      <c r="G191" s="10"/>
      <c r="H191" s="10"/>
      <c r="I191" s="10"/>
    </row>
    <row r="192" spans="1:18" x14ac:dyDescent="0.25">
      <c r="A192" s="4"/>
      <c r="B192" s="115"/>
      <c r="C192" s="3"/>
      <c r="E192" s="10"/>
      <c r="F192" s="10"/>
      <c r="G192" s="10"/>
      <c r="H192" s="10"/>
      <c r="I192" s="10"/>
    </row>
    <row r="193" spans="1:9" x14ac:dyDescent="0.25">
      <c r="A193" s="10"/>
      <c r="E193" s="9"/>
      <c r="F193" s="9"/>
      <c r="G193" s="9"/>
      <c r="H193" s="10"/>
      <c r="I193" s="10"/>
    </row>
    <row r="194" spans="1:9" x14ac:dyDescent="0.25">
      <c r="A194" s="4"/>
      <c r="B194" s="115"/>
      <c r="C194" s="3"/>
      <c r="E194" s="9"/>
      <c r="F194" s="9"/>
      <c r="G194" s="9"/>
      <c r="H194" s="10"/>
      <c r="I194" s="10"/>
    </row>
    <row r="195" spans="1:9" x14ac:dyDescent="0.25">
      <c r="A195" s="10"/>
      <c r="E195" s="9"/>
      <c r="F195" s="9"/>
      <c r="G195" s="9"/>
      <c r="H195" s="10"/>
      <c r="I195" s="10"/>
    </row>
    <row r="196" spans="1:9" x14ac:dyDescent="0.25">
      <c r="A196" s="4"/>
      <c r="B196" s="115"/>
      <c r="C196" s="3"/>
      <c r="E196" s="9"/>
      <c r="F196" s="9"/>
      <c r="G196" s="9"/>
      <c r="H196" s="10"/>
      <c r="I196" s="10"/>
    </row>
    <row r="197" spans="1:9" x14ac:dyDescent="0.25">
      <c r="A197" s="10"/>
      <c r="E197" s="9"/>
      <c r="F197" s="9"/>
      <c r="G197" s="9"/>
      <c r="H197" s="10"/>
      <c r="I197" s="10"/>
    </row>
    <row r="198" spans="1:9" x14ac:dyDescent="0.25">
      <c r="A198" s="4"/>
      <c r="B198" s="115"/>
      <c r="C198" s="3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4"/>
      <c r="B203" s="115"/>
      <c r="C203" s="3"/>
      <c r="E203" s="9"/>
      <c r="F203" s="9"/>
      <c r="G203" s="9"/>
      <c r="H203" s="10"/>
      <c r="I203" s="10"/>
    </row>
    <row r="204" spans="1:9" x14ac:dyDescent="0.25">
      <c r="A204" s="10"/>
      <c r="E204" s="9"/>
      <c r="F204" s="9"/>
      <c r="G204" s="9"/>
      <c r="H204" s="10"/>
      <c r="I204" s="10"/>
    </row>
    <row r="205" spans="1:9" x14ac:dyDescent="0.25">
      <c r="A205" s="4"/>
      <c r="B205" s="115"/>
      <c r="C205" s="3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9"/>
      <c r="F208" s="9"/>
      <c r="G208" s="9"/>
      <c r="H208" s="10"/>
      <c r="I208" s="10"/>
    </row>
    <row r="209" spans="1:9" x14ac:dyDescent="0.25">
      <c r="A209" s="4"/>
      <c r="B209" s="115"/>
      <c r="C209" s="3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4"/>
      <c r="B211" s="115"/>
      <c r="C211" s="3"/>
      <c r="E211" s="10"/>
      <c r="F211" s="10"/>
      <c r="G211" s="10"/>
      <c r="H211" s="10"/>
      <c r="I211" s="10"/>
    </row>
    <row r="212" spans="1:9" x14ac:dyDescent="0.25">
      <c r="A212" s="4"/>
      <c r="B212" s="115"/>
      <c r="C212" s="3"/>
      <c r="E212" s="9"/>
      <c r="F212" s="9"/>
      <c r="G212" s="9"/>
      <c r="H212" s="10"/>
      <c r="I212" s="10"/>
    </row>
    <row r="213" spans="1:9" x14ac:dyDescent="0.25">
      <c r="A213" s="10"/>
      <c r="E213" s="9"/>
      <c r="F213" s="9"/>
      <c r="G213" s="9"/>
      <c r="H213" s="10"/>
      <c r="I213" s="10"/>
    </row>
    <row r="214" spans="1:9" x14ac:dyDescent="0.25">
      <c r="A214" s="4"/>
      <c r="B214" s="115"/>
      <c r="C214" s="3"/>
      <c r="E214" s="9"/>
      <c r="F214" s="9"/>
      <c r="G214" s="9"/>
      <c r="H214" s="10"/>
      <c r="I214" s="10"/>
    </row>
    <row r="215" spans="1:9" x14ac:dyDescent="0.25">
      <c r="A215" s="10"/>
      <c r="E215" s="9"/>
      <c r="F215" s="9"/>
      <c r="G215" s="9"/>
      <c r="H215" s="10"/>
      <c r="I215" s="10"/>
    </row>
    <row r="216" spans="1:9" x14ac:dyDescent="0.25">
      <c r="A216" s="4"/>
      <c r="B216" s="115"/>
      <c r="C216" s="3"/>
      <c r="E216" s="10"/>
      <c r="F216" s="10"/>
      <c r="G216" s="10"/>
      <c r="H216" s="10"/>
      <c r="I216" s="10"/>
    </row>
    <row r="217" spans="1:9" x14ac:dyDescent="0.25">
      <c r="A217" s="10"/>
      <c r="E217" s="9"/>
      <c r="F217" s="9"/>
      <c r="G217" s="9"/>
      <c r="H217" s="10"/>
      <c r="I217" s="10"/>
    </row>
    <row r="218" spans="1:9" x14ac:dyDescent="0.25">
      <c r="A218" s="4"/>
      <c r="B218" s="115"/>
      <c r="C218" s="3"/>
      <c r="E218" s="9"/>
      <c r="F218" s="9"/>
      <c r="G218" s="9"/>
      <c r="H218" s="10"/>
      <c r="I218" s="10"/>
    </row>
    <row r="219" spans="1:9" x14ac:dyDescent="0.25">
      <c r="A219" s="10"/>
      <c r="E219" s="9"/>
      <c r="F219" s="9"/>
      <c r="G219" s="9"/>
      <c r="H219" s="10"/>
      <c r="I219" s="10"/>
    </row>
    <row r="220" spans="1:9" x14ac:dyDescent="0.25">
      <c r="A220" s="4"/>
      <c r="B220" s="115"/>
      <c r="C220" s="3"/>
      <c r="E220" s="9"/>
      <c r="F220" s="9"/>
      <c r="G220" s="9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9"/>
      <c r="F225" s="9"/>
      <c r="G225" s="9"/>
      <c r="H225" s="10"/>
      <c r="I225" s="10"/>
    </row>
    <row r="226" spans="1:9" x14ac:dyDescent="0.25">
      <c r="A226" s="4"/>
      <c r="B226" s="115"/>
      <c r="C226" s="3"/>
      <c r="E226" s="9"/>
      <c r="F226" s="9"/>
      <c r="G226" s="9"/>
      <c r="H226" s="10"/>
      <c r="I226" s="10"/>
    </row>
    <row r="227" spans="1:9" x14ac:dyDescent="0.25">
      <c r="A227" s="10"/>
      <c r="E227" s="9"/>
      <c r="F227" s="9"/>
      <c r="G227" s="9"/>
      <c r="H227" s="10"/>
      <c r="I227" s="10"/>
    </row>
    <row r="228" spans="1:9" x14ac:dyDescent="0.25">
      <c r="A228" s="4"/>
      <c r="B228" s="115"/>
      <c r="C228" s="3"/>
      <c r="E228" s="10"/>
      <c r="F228" s="10"/>
      <c r="G228" s="10"/>
      <c r="H228" s="10"/>
      <c r="I228" s="10"/>
    </row>
    <row r="229" spans="1:9" x14ac:dyDescent="0.25">
      <c r="A229" s="4"/>
      <c r="B229" s="115"/>
      <c r="C229" s="3"/>
      <c r="E229" s="10"/>
      <c r="F229" s="10"/>
      <c r="G229" s="10"/>
      <c r="H229" s="10"/>
      <c r="I229" s="10"/>
    </row>
    <row r="230" spans="1:9" x14ac:dyDescent="0.25">
      <c r="A230" s="4"/>
      <c r="B230" s="115"/>
      <c r="C230" s="3"/>
      <c r="E230" s="10"/>
      <c r="F230" s="10"/>
      <c r="G230" s="10"/>
      <c r="H230" s="10"/>
      <c r="I230" s="10"/>
    </row>
    <row r="231" spans="1:9" x14ac:dyDescent="0.25">
      <c r="A231" s="10"/>
      <c r="E231" s="9"/>
      <c r="F231" s="9"/>
      <c r="G231" s="9"/>
      <c r="H231" s="10"/>
      <c r="I231" s="10"/>
    </row>
    <row r="232" spans="1:9" x14ac:dyDescent="0.25">
      <c r="A232" s="4"/>
      <c r="B232" s="115"/>
      <c r="C232" s="3"/>
      <c r="E232" s="10"/>
      <c r="F232" s="10"/>
      <c r="G232" s="10"/>
      <c r="H232" s="10"/>
      <c r="I232" s="10"/>
    </row>
    <row r="233" spans="1:9" x14ac:dyDescent="0.25">
      <c r="A233" s="4"/>
      <c r="B233" s="115"/>
      <c r="C233" s="3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9"/>
      <c r="F235" s="9"/>
      <c r="G235" s="9"/>
      <c r="H235" s="10"/>
      <c r="I235" s="10"/>
    </row>
    <row r="236" spans="1:9" x14ac:dyDescent="0.25">
      <c r="A236" s="4"/>
      <c r="B236" s="115"/>
      <c r="C236" s="3"/>
      <c r="E236" s="10"/>
      <c r="F236" s="10"/>
      <c r="G236" s="10"/>
      <c r="H236" s="10"/>
      <c r="I236" s="10"/>
    </row>
    <row r="237" spans="1:9" x14ac:dyDescent="0.25">
      <c r="A237" s="4"/>
      <c r="B237" s="115"/>
      <c r="C237" s="3"/>
      <c r="E237" s="10"/>
      <c r="F237" s="10"/>
      <c r="G237" s="10"/>
      <c r="H237" s="10"/>
      <c r="I237" s="10"/>
    </row>
    <row r="238" spans="1:9" x14ac:dyDescent="0.25">
      <c r="A238" s="10"/>
      <c r="E238" s="9"/>
      <c r="F238" s="9"/>
      <c r="G238" s="9"/>
      <c r="H238" s="10"/>
      <c r="I238" s="10"/>
    </row>
    <row r="239" spans="1:9" x14ac:dyDescent="0.25">
      <c r="A239" s="4"/>
      <c r="B239" s="115"/>
      <c r="C239" s="3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9"/>
      <c r="F242" s="9"/>
      <c r="G242" s="9"/>
      <c r="H242" s="10"/>
      <c r="I242" s="10"/>
    </row>
    <row r="243" spans="1:9" x14ac:dyDescent="0.25">
      <c r="A243" s="4"/>
      <c r="B243" s="115"/>
      <c r="C243" s="3"/>
      <c r="E243" s="9"/>
      <c r="F243" s="9"/>
      <c r="G243" s="9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4"/>
      <c r="B245" s="115"/>
      <c r="C245" s="3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4"/>
      <c r="B247" s="115"/>
      <c r="C247" s="3"/>
      <c r="E247" s="10"/>
      <c r="F247" s="10"/>
      <c r="G247" s="10"/>
      <c r="H247" s="10"/>
      <c r="I247" s="10"/>
    </row>
    <row r="248" spans="1:9" x14ac:dyDescent="0.25">
      <c r="A248" s="4"/>
      <c r="B248" s="115"/>
      <c r="C248" s="3"/>
      <c r="E248" s="9"/>
      <c r="F248" s="9"/>
      <c r="G248" s="9"/>
      <c r="H248" s="10"/>
      <c r="I248" s="10"/>
    </row>
    <row r="249" spans="1:9" x14ac:dyDescent="0.25">
      <c r="A249" s="10"/>
      <c r="E249" s="9"/>
      <c r="F249" s="9"/>
      <c r="G249" s="9"/>
      <c r="H249" s="10"/>
      <c r="I249" s="10"/>
    </row>
    <row r="250" spans="1:9" x14ac:dyDescent="0.25">
      <c r="A250" s="4"/>
      <c r="B250" s="115"/>
      <c r="C250" s="3"/>
      <c r="E250" s="9"/>
      <c r="F250" s="9"/>
      <c r="G250" s="9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4"/>
      <c r="B253" s="115"/>
      <c r="C253" s="3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4"/>
      <c r="B255" s="115"/>
      <c r="C255" s="3"/>
      <c r="E255" s="10"/>
      <c r="F255" s="10"/>
      <c r="G255" s="10"/>
      <c r="H255" s="10"/>
      <c r="I255" s="10"/>
    </row>
    <row r="256" spans="1:9" x14ac:dyDescent="0.25">
      <c r="A256" s="4"/>
      <c r="B256" s="115"/>
      <c r="C256" s="3"/>
      <c r="E256" s="10"/>
      <c r="F256" s="10"/>
      <c r="G256" s="10"/>
      <c r="H256" s="10"/>
      <c r="I256" s="10"/>
    </row>
    <row r="257" spans="1:9" x14ac:dyDescent="0.25">
      <c r="A257" s="4"/>
      <c r="B257" s="115"/>
      <c r="C257" s="3"/>
      <c r="E257" s="10"/>
      <c r="F257" s="10"/>
      <c r="G257" s="10"/>
      <c r="H257" s="10"/>
      <c r="I257" s="10"/>
    </row>
    <row r="258" spans="1:9" x14ac:dyDescent="0.25">
      <c r="A258" s="4"/>
      <c r="B258" s="115"/>
      <c r="C258" s="3"/>
      <c r="E258" s="10"/>
      <c r="F258" s="10"/>
      <c r="G258" s="10"/>
      <c r="H258" s="10"/>
      <c r="I258" s="10"/>
    </row>
    <row r="259" spans="1:9" x14ac:dyDescent="0.25">
      <c r="A259" s="10"/>
      <c r="E259" s="9"/>
      <c r="F259" s="9"/>
      <c r="G259" s="9"/>
      <c r="H259" s="10"/>
      <c r="I259" s="10"/>
    </row>
    <row r="260" spans="1:9" x14ac:dyDescent="0.25">
      <c r="A260" s="4"/>
      <c r="B260" s="115"/>
      <c r="C260" s="3"/>
      <c r="E260" s="10"/>
      <c r="F260" s="10"/>
      <c r="G260" s="10"/>
      <c r="H260" s="10"/>
      <c r="I260" s="10"/>
    </row>
    <row r="261" spans="1:9" x14ac:dyDescent="0.25">
      <c r="A261" s="4"/>
      <c r="B261" s="115"/>
      <c r="C261" s="3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9"/>
      <c r="F263" s="9"/>
      <c r="G263" s="9"/>
      <c r="H263" s="10"/>
      <c r="I263" s="10"/>
    </row>
    <row r="264" spans="1:9" x14ac:dyDescent="0.25">
      <c r="A264" s="4"/>
      <c r="B264" s="115"/>
      <c r="C264" s="3"/>
      <c r="E264" s="10"/>
      <c r="F264" s="10"/>
      <c r="G264" s="10"/>
      <c r="H264" s="10"/>
      <c r="I264" s="10"/>
    </row>
    <row r="265" spans="1:9" x14ac:dyDescent="0.25">
      <c r="A265" s="4"/>
      <c r="B265" s="115"/>
      <c r="C265" s="3"/>
      <c r="E265" s="10"/>
      <c r="F265" s="10"/>
      <c r="G265" s="10"/>
      <c r="H265" s="10"/>
      <c r="I265" s="10"/>
    </row>
    <row r="266" spans="1:9" x14ac:dyDescent="0.25">
      <c r="A266" s="4"/>
      <c r="B266" s="115"/>
      <c r="C266" s="3"/>
      <c r="E266" s="9"/>
      <c r="F266" s="9"/>
      <c r="G266" s="9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2"/>
      <c r="B270" s="117"/>
      <c r="C270" s="1"/>
      <c r="D270" s="29"/>
      <c r="E270" s="9"/>
      <c r="F270" s="9"/>
      <c r="G270" s="9"/>
      <c r="H270" s="10"/>
      <c r="I270" s="10"/>
    </row>
    <row r="271" spans="1:9" x14ac:dyDescent="0.25">
      <c r="A271" s="9"/>
      <c r="B271" s="109"/>
      <c r="C271" s="5"/>
      <c r="D271" s="29"/>
      <c r="E271" s="9"/>
      <c r="F271" s="9"/>
      <c r="G271" s="9"/>
      <c r="H271" s="10"/>
      <c r="I271" s="10"/>
    </row>
    <row r="272" spans="1:9" x14ac:dyDescent="0.25">
      <c r="A272" s="2"/>
      <c r="B272" s="117"/>
      <c r="C272" s="1"/>
      <c r="D272" s="29"/>
      <c r="E272" s="9"/>
      <c r="F272" s="9"/>
      <c r="G272" s="9"/>
      <c r="H272" s="10"/>
      <c r="I272" s="10"/>
    </row>
    <row r="273" spans="1:9" x14ac:dyDescent="0.25">
      <c r="A273" s="4"/>
      <c r="B273" s="115"/>
      <c r="C273" s="3"/>
      <c r="E273" s="10"/>
      <c r="F273" s="10"/>
      <c r="G273" s="10"/>
      <c r="H273" s="10"/>
      <c r="I273" s="10"/>
    </row>
    <row r="274" spans="1:9" x14ac:dyDescent="0.25">
      <c r="A274" s="4"/>
      <c r="B274" s="115"/>
      <c r="C274" s="3"/>
      <c r="E274" s="10"/>
      <c r="F274" s="10"/>
      <c r="G274" s="10"/>
      <c r="H274" s="10"/>
      <c r="I274" s="10"/>
    </row>
    <row r="275" spans="1:9" x14ac:dyDescent="0.25">
      <c r="A275" s="4"/>
      <c r="B275" s="115"/>
      <c r="C275" s="3"/>
      <c r="E275" s="10"/>
      <c r="F275" s="10"/>
      <c r="G275" s="10"/>
      <c r="H275" s="10"/>
      <c r="I275" s="10"/>
    </row>
    <row r="276" spans="1:9" x14ac:dyDescent="0.25">
      <c r="A276" s="4"/>
      <c r="B276" s="115"/>
      <c r="C276" s="3"/>
      <c r="E276" s="10"/>
      <c r="F276" s="10"/>
      <c r="G276" s="10"/>
      <c r="H276" s="10"/>
      <c r="I276" s="10"/>
    </row>
    <row r="277" spans="1:9" x14ac:dyDescent="0.25">
      <c r="A277" s="9"/>
      <c r="B277" s="109"/>
      <c r="C277" s="5"/>
      <c r="D277" s="29"/>
      <c r="E277" s="9"/>
      <c r="F277" s="9"/>
      <c r="G277" s="9"/>
      <c r="H277" s="10"/>
      <c r="I277" s="10"/>
    </row>
    <row r="278" spans="1:9" x14ac:dyDescent="0.25">
      <c r="A278" s="2"/>
      <c r="B278" s="117"/>
      <c r="C278" s="1"/>
      <c r="D278" s="29"/>
      <c r="E278" s="9"/>
      <c r="F278" s="9"/>
      <c r="G278" s="9"/>
      <c r="H278" s="10"/>
      <c r="I278" s="10"/>
    </row>
    <row r="279" spans="1:9" x14ac:dyDescent="0.25">
      <c r="A279" s="9"/>
      <c r="B279" s="109"/>
      <c r="C279" s="5"/>
      <c r="D279" s="29"/>
      <c r="E279" s="9"/>
      <c r="F279" s="9"/>
      <c r="G279" s="9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2"/>
      <c r="B282" s="117"/>
      <c r="C282" s="1"/>
      <c r="D282" s="29"/>
      <c r="E282" s="9"/>
      <c r="F282" s="9"/>
      <c r="G282" s="9"/>
      <c r="H282" s="10"/>
      <c r="I282" s="10"/>
    </row>
    <row r="283" spans="1:9" x14ac:dyDescent="0.25">
      <c r="A283" s="4"/>
      <c r="B283" s="115"/>
      <c r="C283" s="3"/>
      <c r="E283" s="10"/>
      <c r="F283" s="10"/>
      <c r="G283" s="10"/>
      <c r="H283" s="10"/>
      <c r="I283" s="10"/>
    </row>
    <row r="284" spans="1:9" x14ac:dyDescent="0.25">
      <c r="A284" s="4"/>
      <c r="B284" s="115"/>
      <c r="C284" s="3"/>
      <c r="E284" s="10"/>
      <c r="F284" s="10"/>
      <c r="G284" s="10"/>
      <c r="H284" s="10"/>
      <c r="I284" s="10"/>
    </row>
    <row r="285" spans="1:9" x14ac:dyDescent="0.25">
      <c r="A285" s="9"/>
      <c r="B285" s="109"/>
      <c r="C285" s="5"/>
      <c r="D285" s="29"/>
      <c r="E285" s="9"/>
      <c r="F285" s="9"/>
      <c r="G285" s="9"/>
      <c r="H285" s="10"/>
      <c r="I285" s="10"/>
    </row>
    <row r="286" spans="1:9" x14ac:dyDescent="0.25">
      <c r="A286" s="2"/>
      <c r="B286" s="117"/>
      <c r="C286" s="1"/>
      <c r="D286" s="29"/>
      <c r="E286" s="9"/>
      <c r="F286" s="9"/>
      <c r="G286" s="9"/>
      <c r="H286" s="10"/>
      <c r="I286" s="10"/>
    </row>
    <row r="287" spans="1:9" x14ac:dyDescent="0.25">
      <c r="A287" s="9"/>
      <c r="B287" s="109"/>
      <c r="C287" s="5"/>
      <c r="D287" s="29"/>
      <c r="E287" s="9"/>
      <c r="F287" s="9"/>
      <c r="G287" s="9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2"/>
      <c r="B291" s="117"/>
      <c r="C291" s="1"/>
      <c r="D291" s="29"/>
      <c r="E291" s="9"/>
      <c r="F291" s="9"/>
      <c r="G291" s="9"/>
      <c r="H291" s="10"/>
      <c r="I291" s="10"/>
    </row>
    <row r="292" spans="1:9" x14ac:dyDescent="0.25">
      <c r="A292" s="4"/>
      <c r="B292" s="115"/>
      <c r="C292" s="3"/>
      <c r="E292" s="10"/>
      <c r="F292" s="10"/>
      <c r="G292" s="10"/>
      <c r="H292" s="10"/>
      <c r="I292" s="10"/>
    </row>
    <row r="293" spans="1:9" x14ac:dyDescent="0.25">
      <c r="A293" s="4"/>
      <c r="B293" s="115"/>
      <c r="C293" s="3"/>
      <c r="E293" s="10"/>
      <c r="F293" s="10"/>
      <c r="G293" s="10"/>
      <c r="H293" s="10"/>
      <c r="I293" s="10"/>
    </row>
    <row r="294" spans="1:9" x14ac:dyDescent="0.25">
      <c r="A294" s="9"/>
      <c r="B294" s="109"/>
      <c r="C294" s="5"/>
      <c r="D294" s="29"/>
      <c r="E294" s="9"/>
      <c r="F294" s="9"/>
      <c r="G294" s="9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I470" s="10"/>
    </row>
    <row r="471" spans="1:9" x14ac:dyDescent="0.25">
      <c r="A471" s="10"/>
      <c r="E471" s="10"/>
      <c r="F471" s="10"/>
      <c r="G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</sheetData>
  <mergeCells count="6">
    <mergeCell ref="A1:O1"/>
    <mergeCell ref="C133:G133"/>
    <mergeCell ref="C144:G144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A5" sqref="A5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2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8" s="7" customFormat="1" ht="15.75" x14ac:dyDescent="0.25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1:18" s="7" customFormat="1" ht="15.75" x14ac:dyDescent="0.25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8" s="9" customFormat="1" ht="15.75" x14ac:dyDescent="0.25">
      <c r="A4" s="228" t="s">
        <v>442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8" s="5" customFormat="1" x14ac:dyDescent="0.25">
      <c r="B5" s="109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1" t="s">
        <v>395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8" customFormat="1" ht="15.75" thickTop="1" x14ac:dyDescent="0.25">
      <c r="A7" s="133" t="s">
        <v>401</v>
      </c>
      <c r="B7" s="186" t="s">
        <v>396</v>
      </c>
      <c r="C7" s="133" t="s">
        <v>399</v>
      </c>
      <c r="D7" s="133" t="s">
        <v>399</v>
      </c>
      <c r="E7" s="183">
        <v>2194956204</v>
      </c>
      <c r="F7" s="183">
        <v>2044106016</v>
      </c>
      <c r="G7" s="183">
        <v>1450787320</v>
      </c>
      <c r="H7" s="183">
        <v>39165386.5</v>
      </c>
      <c r="I7" s="183">
        <v>325544270.43000001</v>
      </c>
      <c r="J7" s="183">
        <v>451500</v>
      </c>
      <c r="K7" s="183">
        <v>374420385.17000002</v>
      </c>
      <c r="L7" s="183">
        <v>372020385.17000002</v>
      </c>
      <c r="M7" s="183">
        <v>1304524473.9000001</v>
      </c>
      <c r="N7" s="183">
        <v>711205777.89999998</v>
      </c>
      <c r="O7" s="93">
        <f>+K7/F7</f>
        <v>0.18317072707543952</v>
      </c>
      <c r="P7" s="28">
        <f>+P27+P61+P75+P81</f>
        <v>565781855</v>
      </c>
      <c r="Q7" s="28">
        <f>+Q27+Q61+Q75+Q81</f>
        <v>37052552.57</v>
      </c>
      <c r="R7" s="97">
        <f>+Q7/P7</f>
        <v>6.5489114298301412E-2</v>
      </c>
    </row>
    <row r="8" spans="1:18" s="98" customFormat="1" x14ac:dyDescent="0.25">
      <c r="A8" s="133" t="s">
        <v>401</v>
      </c>
      <c r="B8" s="186" t="s">
        <v>396</v>
      </c>
      <c r="C8" s="133" t="s">
        <v>54</v>
      </c>
      <c r="D8" s="133" t="s">
        <v>22</v>
      </c>
      <c r="E8" s="183">
        <v>928918748</v>
      </c>
      <c r="F8" s="183">
        <v>878021111</v>
      </c>
      <c r="G8" s="183">
        <v>878021111</v>
      </c>
      <c r="H8" s="183">
        <v>0</v>
      </c>
      <c r="I8" s="183">
        <v>85434243</v>
      </c>
      <c r="J8" s="183">
        <v>0</v>
      </c>
      <c r="K8" s="183">
        <v>255641683.91</v>
      </c>
      <c r="L8" s="183">
        <v>255641683.91</v>
      </c>
      <c r="M8" s="183">
        <v>536945184.09000003</v>
      </c>
      <c r="N8" s="183">
        <v>536945184.09000003</v>
      </c>
      <c r="O8" s="93">
        <f t="shared" ref="O8:O71" si="0">+K8/F8</f>
        <v>0.29115664840773969</v>
      </c>
      <c r="P8" s="28"/>
      <c r="Q8" s="28"/>
      <c r="R8" s="97"/>
    </row>
    <row r="9" spans="1:18" s="98" customFormat="1" x14ac:dyDescent="0.25">
      <c r="A9" s="134" t="s">
        <v>401</v>
      </c>
      <c r="B9" s="187" t="s">
        <v>396</v>
      </c>
      <c r="C9" s="134" t="s">
        <v>55</v>
      </c>
      <c r="D9" s="134" t="s">
        <v>56</v>
      </c>
      <c r="E9" s="184">
        <v>368232800</v>
      </c>
      <c r="F9" s="184">
        <v>342575150</v>
      </c>
      <c r="G9" s="184">
        <v>342575150</v>
      </c>
      <c r="H9" s="184">
        <v>0</v>
      </c>
      <c r="I9" s="184">
        <v>0</v>
      </c>
      <c r="J9" s="184">
        <v>0</v>
      </c>
      <c r="K9" s="184">
        <v>98323986.340000004</v>
      </c>
      <c r="L9" s="184">
        <v>98323986.340000004</v>
      </c>
      <c r="M9" s="184">
        <v>244251163.66</v>
      </c>
      <c r="N9" s="184">
        <v>244251163.66</v>
      </c>
      <c r="O9" s="93">
        <f t="shared" si="0"/>
        <v>0.28701435682068593</v>
      </c>
      <c r="P9" s="94"/>
      <c r="Q9" s="94"/>
      <c r="R9" s="93"/>
    </row>
    <row r="10" spans="1:18" s="99" customFormat="1" x14ac:dyDescent="0.25">
      <c r="A10" s="134" t="s">
        <v>401</v>
      </c>
      <c r="B10" s="187" t="s">
        <v>396</v>
      </c>
      <c r="C10" s="134" t="s">
        <v>57</v>
      </c>
      <c r="D10" s="134" t="s">
        <v>58</v>
      </c>
      <c r="E10" s="184">
        <v>353232800</v>
      </c>
      <c r="F10" s="184">
        <v>327575150</v>
      </c>
      <c r="G10" s="184">
        <v>327575150</v>
      </c>
      <c r="H10" s="184">
        <v>0</v>
      </c>
      <c r="I10" s="184">
        <v>0</v>
      </c>
      <c r="J10" s="184">
        <v>0</v>
      </c>
      <c r="K10" s="184">
        <v>95915151.340000004</v>
      </c>
      <c r="L10" s="184">
        <v>95915151.340000004</v>
      </c>
      <c r="M10" s="184">
        <v>231659998.66</v>
      </c>
      <c r="N10" s="184">
        <v>231659998.66</v>
      </c>
      <c r="O10" s="93">
        <f t="shared" si="0"/>
        <v>0.292803502768754</v>
      </c>
      <c r="P10" s="94"/>
      <c r="Q10" s="94"/>
      <c r="R10" s="93"/>
    </row>
    <row r="11" spans="1:18" s="99" customFormat="1" x14ac:dyDescent="0.25">
      <c r="A11" s="134" t="s">
        <v>401</v>
      </c>
      <c r="B11" s="187" t="s">
        <v>396</v>
      </c>
      <c r="C11" s="134" t="s">
        <v>59</v>
      </c>
      <c r="D11" s="134" t="s">
        <v>60</v>
      </c>
      <c r="E11" s="184">
        <v>15000000</v>
      </c>
      <c r="F11" s="184">
        <v>15000000</v>
      </c>
      <c r="G11" s="184">
        <v>15000000</v>
      </c>
      <c r="H11" s="184">
        <v>0</v>
      </c>
      <c r="I11" s="184">
        <v>0</v>
      </c>
      <c r="J11" s="184">
        <v>0</v>
      </c>
      <c r="K11" s="184">
        <v>2408835</v>
      </c>
      <c r="L11" s="184">
        <v>2408835</v>
      </c>
      <c r="M11" s="184">
        <v>12591165</v>
      </c>
      <c r="N11" s="184">
        <v>12591165</v>
      </c>
      <c r="O11" s="93">
        <f t="shared" si="0"/>
        <v>0.16058900000000001</v>
      </c>
      <c r="P11" s="94"/>
      <c r="Q11" s="94"/>
      <c r="R11" s="93"/>
    </row>
    <row r="12" spans="1:18" s="99" customFormat="1" x14ac:dyDescent="0.25">
      <c r="A12" s="134" t="s">
        <v>401</v>
      </c>
      <c r="B12" s="187" t="s">
        <v>396</v>
      </c>
      <c r="C12" s="134" t="s">
        <v>61</v>
      </c>
      <c r="D12" s="134" t="s">
        <v>62</v>
      </c>
      <c r="E12" s="184">
        <v>28000000</v>
      </c>
      <c r="F12" s="184">
        <v>28000000</v>
      </c>
      <c r="G12" s="184">
        <v>28000000</v>
      </c>
      <c r="H12" s="184">
        <v>0</v>
      </c>
      <c r="I12" s="184">
        <v>0</v>
      </c>
      <c r="J12" s="184">
        <v>0</v>
      </c>
      <c r="K12" s="184">
        <v>3944422</v>
      </c>
      <c r="L12" s="184">
        <v>3944422</v>
      </c>
      <c r="M12" s="184">
        <v>24055578</v>
      </c>
      <c r="N12" s="184">
        <v>24055578</v>
      </c>
      <c r="O12" s="93">
        <f t="shared" si="0"/>
        <v>0.14087221428571428</v>
      </c>
      <c r="P12" s="94"/>
      <c r="Q12" s="94"/>
      <c r="R12" s="93"/>
    </row>
    <row r="13" spans="1:18" s="99" customFormat="1" x14ac:dyDescent="0.25">
      <c r="A13" s="134" t="s">
        <v>401</v>
      </c>
      <c r="B13" s="187" t="s">
        <v>396</v>
      </c>
      <c r="C13" s="134" t="s">
        <v>63</v>
      </c>
      <c r="D13" s="134" t="s">
        <v>64</v>
      </c>
      <c r="E13" s="184">
        <v>28000000</v>
      </c>
      <c r="F13" s="184">
        <v>28000000</v>
      </c>
      <c r="G13" s="184">
        <v>28000000</v>
      </c>
      <c r="H13" s="184">
        <v>0</v>
      </c>
      <c r="I13" s="184">
        <v>0</v>
      </c>
      <c r="J13" s="184">
        <v>0</v>
      </c>
      <c r="K13" s="184">
        <v>3944422</v>
      </c>
      <c r="L13" s="184">
        <v>3944422</v>
      </c>
      <c r="M13" s="184">
        <v>24055578</v>
      </c>
      <c r="N13" s="184">
        <v>24055578</v>
      </c>
      <c r="O13" s="93">
        <f t="shared" si="0"/>
        <v>0.14087221428571428</v>
      </c>
      <c r="P13" s="94"/>
      <c r="Q13" s="94"/>
      <c r="R13" s="93"/>
    </row>
    <row r="14" spans="1:18" s="99" customFormat="1" x14ac:dyDescent="0.25">
      <c r="A14" s="134" t="s">
        <v>401</v>
      </c>
      <c r="B14" s="187" t="s">
        <v>396</v>
      </c>
      <c r="C14" s="134" t="s">
        <v>65</v>
      </c>
      <c r="D14" s="134" t="s">
        <v>66</v>
      </c>
      <c r="E14" s="184">
        <v>390864467</v>
      </c>
      <c r="F14" s="184">
        <v>374838902</v>
      </c>
      <c r="G14" s="184">
        <v>374838902</v>
      </c>
      <c r="H14" s="184">
        <v>0</v>
      </c>
      <c r="I14" s="184">
        <v>0</v>
      </c>
      <c r="J14" s="184">
        <v>0</v>
      </c>
      <c r="K14" s="184">
        <v>110925938.56999999</v>
      </c>
      <c r="L14" s="184">
        <v>110925938.56999999</v>
      </c>
      <c r="M14" s="184">
        <v>263912963.43000001</v>
      </c>
      <c r="N14" s="184">
        <v>263912963.43000001</v>
      </c>
      <c r="O14" s="93">
        <f t="shared" si="0"/>
        <v>0.29592963264522631</v>
      </c>
      <c r="P14" s="94"/>
      <c r="Q14" s="94"/>
      <c r="R14" s="93"/>
    </row>
    <row r="15" spans="1:18" s="99" customFormat="1" x14ac:dyDescent="0.25">
      <c r="A15" s="134" t="s">
        <v>401</v>
      </c>
      <c r="B15" s="187" t="s">
        <v>396</v>
      </c>
      <c r="C15" s="134" t="s">
        <v>67</v>
      </c>
      <c r="D15" s="134" t="s">
        <v>68</v>
      </c>
      <c r="E15" s="184">
        <v>100500000</v>
      </c>
      <c r="F15" s="184">
        <v>100500000</v>
      </c>
      <c r="G15" s="184">
        <v>100500000</v>
      </c>
      <c r="H15" s="184">
        <v>0</v>
      </c>
      <c r="I15" s="184">
        <v>0</v>
      </c>
      <c r="J15" s="184">
        <v>0</v>
      </c>
      <c r="K15" s="184">
        <v>23586512</v>
      </c>
      <c r="L15" s="184">
        <v>23586512</v>
      </c>
      <c r="M15" s="184">
        <v>76913488</v>
      </c>
      <c r="N15" s="184">
        <v>76913488</v>
      </c>
      <c r="O15" s="93">
        <f t="shared" si="0"/>
        <v>0.23469166169154229</v>
      </c>
      <c r="P15" s="94"/>
      <c r="Q15" s="94"/>
      <c r="R15" s="93"/>
    </row>
    <row r="16" spans="1:18" s="99" customFormat="1" x14ac:dyDescent="0.25">
      <c r="A16" s="134" t="s">
        <v>401</v>
      </c>
      <c r="B16" s="187" t="s">
        <v>396</v>
      </c>
      <c r="C16" s="134" t="s">
        <v>69</v>
      </c>
      <c r="D16" s="134" t="s">
        <v>70</v>
      </c>
      <c r="E16" s="184">
        <v>145733625</v>
      </c>
      <c r="F16" s="184">
        <v>135439942</v>
      </c>
      <c r="G16" s="184">
        <v>135439942</v>
      </c>
      <c r="H16" s="184">
        <v>0</v>
      </c>
      <c r="I16" s="184">
        <v>0</v>
      </c>
      <c r="J16" s="184">
        <v>0</v>
      </c>
      <c r="K16" s="184">
        <v>34298220.450000003</v>
      </c>
      <c r="L16" s="184">
        <v>34298220.450000003</v>
      </c>
      <c r="M16" s="184">
        <v>101141721.55</v>
      </c>
      <c r="N16" s="184">
        <v>101141721.55</v>
      </c>
      <c r="O16" s="93">
        <f t="shared" si="0"/>
        <v>0.25323564041396301</v>
      </c>
      <c r="P16" s="94"/>
      <c r="Q16" s="94"/>
      <c r="R16" s="93"/>
    </row>
    <row r="17" spans="1:18" s="99" customFormat="1" x14ac:dyDescent="0.25">
      <c r="A17" s="134" t="s">
        <v>401</v>
      </c>
      <c r="B17" s="187" t="s">
        <v>396</v>
      </c>
      <c r="C17" s="134" t="s">
        <v>73</v>
      </c>
      <c r="D17" s="134" t="s">
        <v>74</v>
      </c>
      <c r="E17" s="184">
        <v>47823248</v>
      </c>
      <c r="F17" s="184">
        <v>47823248</v>
      </c>
      <c r="G17" s="184">
        <v>47823248</v>
      </c>
      <c r="H17" s="184">
        <v>0</v>
      </c>
      <c r="I17" s="184">
        <v>0</v>
      </c>
      <c r="J17" s="184">
        <v>0</v>
      </c>
      <c r="K17" s="184">
        <v>44050141.009999998</v>
      </c>
      <c r="L17" s="184">
        <v>44050141.009999998</v>
      </c>
      <c r="M17" s="184">
        <v>3773106.99</v>
      </c>
      <c r="N17" s="184">
        <v>3773106.99</v>
      </c>
      <c r="O17" s="93">
        <f t="shared" si="0"/>
        <v>0.92110307961516957</v>
      </c>
      <c r="P17" s="94"/>
      <c r="Q17" s="94"/>
      <c r="R17" s="93"/>
    </row>
    <row r="18" spans="1:18" s="99" customFormat="1" x14ac:dyDescent="0.25">
      <c r="A18" s="134" t="s">
        <v>401</v>
      </c>
      <c r="B18" s="187" t="s">
        <v>396</v>
      </c>
      <c r="C18" s="134" t="s">
        <v>75</v>
      </c>
      <c r="D18" s="134" t="s">
        <v>76</v>
      </c>
      <c r="E18" s="184">
        <v>37000000</v>
      </c>
      <c r="F18" s="184">
        <v>35204330</v>
      </c>
      <c r="G18" s="184">
        <v>35204330</v>
      </c>
      <c r="H18" s="184">
        <v>0</v>
      </c>
      <c r="I18" s="184">
        <v>0</v>
      </c>
      <c r="J18" s="184">
        <v>0</v>
      </c>
      <c r="K18" s="184">
        <v>8991065.1099999994</v>
      </c>
      <c r="L18" s="184">
        <v>8991065.1099999994</v>
      </c>
      <c r="M18" s="184">
        <v>26213264.890000001</v>
      </c>
      <c r="N18" s="184">
        <v>26213264.890000001</v>
      </c>
      <c r="O18" s="93">
        <f t="shared" si="0"/>
        <v>0.25539656939927557</v>
      </c>
      <c r="P18" s="94"/>
      <c r="Q18" s="94"/>
      <c r="R18" s="93"/>
    </row>
    <row r="19" spans="1:18" s="99" customFormat="1" x14ac:dyDescent="0.25">
      <c r="A19" s="134" t="s">
        <v>401</v>
      </c>
      <c r="B19" s="187" t="s">
        <v>397</v>
      </c>
      <c r="C19" s="134" t="s">
        <v>71</v>
      </c>
      <c r="D19" s="134" t="s">
        <v>72</v>
      </c>
      <c r="E19" s="184">
        <v>59807594</v>
      </c>
      <c r="F19" s="184">
        <v>55871382</v>
      </c>
      <c r="G19" s="184">
        <v>55871382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55871382</v>
      </c>
      <c r="N19" s="184">
        <v>55871382</v>
      </c>
      <c r="O19" s="93">
        <v>0</v>
      </c>
      <c r="P19" s="94"/>
      <c r="Q19" s="94"/>
      <c r="R19" s="93"/>
    </row>
    <row r="20" spans="1:18" s="99" customFormat="1" x14ac:dyDescent="0.25">
      <c r="A20" s="134" t="s">
        <v>401</v>
      </c>
      <c r="B20" s="187" t="s">
        <v>396</v>
      </c>
      <c r="C20" s="134" t="s">
        <v>77</v>
      </c>
      <c r="D20" s="134" t="s">
        <v>78</v>
      </c>
      <c r="E20" s="184">
        <v>70910740</v>
      </c>
      <c r="F20" s="184">
        <v>66303529</v>
      </c>
      <c r="G20" s="184">
        <v>66303529</v>
      </c>
      <c r="H20" s="184">
        <v>0</v>
      </c>
      <c r="I20" s="184">
        <v>40676264</v>
      </c>
      <c r="J20" s="184">
        <v>0</v>
      </c>
      <c r="K20" s="184">
        <v>21301025</v>
      </c>
      <c r="L20" s="184">
        <v>21301025</v>
      </c>
      <c r="M20" s="184">
        <v>4326240</v>
      </c>
      <c r="N20" s="184">
        <v>4326240</v>
      </c>
      <c r="O20" s="93">
        <f t="shared" si="0"/>
        <v>0.32126532812454073</v>
      </c>
      <c r="P20" s="94"/>
      <c r="Q20" s="94"/>
      <c r="R20" s="93"/>
    </row>
    <row r="21" spans="1:18" s="99" customFormat="1" x14ac:dyDescent="0.25">
      <c r="A21" s="134" t="s">
        <v>401</v>
      </c>
      <c r="B21" s="187" t="s">
        <v>396</v>
      </c>
      <c r="C21" s="134" t="s">
        <v>81</v>
      </c>
      <c r="D21" s="134" t="s">
        <v>407</v>
      </c>
      <c r="E21" s="184">
        <v>67274292</v>
      </c>
      <c r="F21" s="184">
        <v>62903348</v>
      </c>
      <c r="G21" s="184">
        <v>62903348</v>
      </c>
      <c r="H21" s="184">
        <v>0</v>
      </c>
      <c r="I21" s="184">
        <v>38732150</v>
      </c>
      <c r="J21" s="184">
        <v>0</v>
      </c>
      <c r="K21" s="184">
        <v>20208691</v>
      </c>
      <c r="L21" s="184">
        <v>20208691</v>
      </c>
      <c r="M21" s="184">
        <v>3962507</v>
      </c>
      <c r="N21" s="184">
        <v>3962507</v>
      </c>
      <c r="O21" s="93">
        <f t="shared" si="0"/>
        <v>0.32126574566428484</v>
      </c>
      <c r="P21" s="94"/>
      <c r="Q21" s="94"/>
      <c r="R21" s="93"/>
    </row>
    <row r="22" spans="1:18" s="99" customFormat="1" x14ac:dyDescent="0.25">
      <c r="A22" s="134" t="s">
        <v>401</v>
      </c>
      <c r="B22" s="187" t="s">
        <v>396</v>
      </c>
      <c r="C22" s="134" t="s">
        <v>86</v>
      </c>
      <c r="D22" s="134" t="s">
        <v>376</v>
      </c>
      <c r="E22" s="184">
        <v>3636448</v>
      </c>
      <c r="F22" s="184">
        <v>3400181</v>
      </c>
      <c r="G22" s="184">
        <v>3400181</v>
      </c>
      <c r="H22" s="184">
        <v>0</v>
      </c>
      <c r="I22" s="184">
        <v>1944114</v>
      </c>
      <c r="J22" s="184">
        <v>0</v>
      </c>
      <c r="K22" s="184">
        <v>1092334</v>
      </c>
      <c r="L22" s="184">
        <v>1092334</v>
      </c>
      <c r="M22" s="184">
        <v>363733</v>
      </c>
      <c r="N22" s="184">
        <v>363733</v>
      </c>
      <c r="O22" s="93">
        <f t="shared" si="0"/>
        <v>0.3212576036393357</v>
      </c>
      <c r="P22" s="94"/>
      <c r="Q22" s="94"/>
      <c r="R22" s="93"/>
    </row>
    <row r="23" spans="1:18" s="99" customFormat="1" x14ac:dyDescent="0.25">
      <c r="A23" s="134" t="s">
        <v>401</v>
      </c>
      <c r="B23" s="187" t="s">
        <v>396</v>
      </c>
      <c r="C23" s="134" t="s">
        <v>89</v>
      </c>
      <c r="D23" s="134" t="s">
        <v>90</v>
      </c>
      <c r="E23" s="184">
        <v>70910741</v>
      </c>
      <c r="F23" s="184">
        <v>66303530</v>
      </c>
      <c r="G23" s="184">
        <v>66303530</v>
      </c>
      <c r="H23" s="184">
        <v>0</v>
      </c>
      <c r="I23" s="184">
        <v>44757979</v>
      </c>
      <c r="J23" s="184">
        <v>0</v>
      </c>
      <c r="K23" s="184">
        <v>21146312</v>
      </c>
      <c r="L23" s="184">
        <v>21146312</v>
      </c>
      <c r="M23" s="184">
        <v>399239</v>
      </c>
      <c r="N23" s="184">
        <v>399239</v>
      </c>
      <c r="O23" s="93">
        <f t="shared" si="0"/>
        <v>0.31893191810451116</v>
      </c>
      <c r="P23" s="94"/>
      <c r="Q23" s="94"/>
      <c r="R23" s="93"/>
    </row>
    <row r="24" spans="1:18" s="99" customFormat="1" x14ac:dyDescent="0.25">
      <c r="A24" s="134" t="s">
        <v>401</v>
      </c>
      <c r="B24" s="187" t="s">
        <v>396</v>
      </c>
      <c r="C24" s="134" t="s">
        <v>93</v>
      </c>
      <c r="D24" s="134" t="s">
        <v>408</v>
      </c>
      <c r="E24" s="184">
        <v>38182707</v>
      </c>
      <c r="F24" s="184">
        <v>35701901</v>
      </c>
      <c r="G24" s="184">
        <v>35701901</v>
      </c>
      <c r="H24" s="184">
        <v>0</v>
      </c>
      <c r="I24" s="184">
        <v>24278571</v>
      </c>
      <c r="J24" s="184">
        <v>0</v>
      </c>
      <c r="K24" s="184">
        <v>11315289</v>
      </c>
      <c r="L24" s="184">
        <v>11315289</v>
      </c>
      <c r="M24" s="184">
        <v>108041</v>
      </c>
      <c r="N24" s="184">
        <v>108041</v>
      </c>
      <c r="O24" s="93">
        <f t="shared" si="0"/>
        <v>0.31693799722317306</v>
      </c>
      <c r="P24" s="94"/>
      <c r="Q24" s="94"/>
      <c r="R24" s="93"/>
    </row>
    <row r="25" spans="1:18" s="99" customFormat="1" x14ac:dyDescent="0.25">
      <c r="A25" s="134" t="s">
        <v>401</v>
      </c>
      <c r="B25" s="187" t="s">
        <v>396</v>
      </c>
      <c r="C25" s="134" t="s">
        <v>98</v>
      </c>
      <c r="D25" s="134" t="s">
        <v>409</v>
      </c>
      <c r="E25" s="184">
        <v>10909345</v>
      </c>
      <c r="F25" s="184">
        <v>10200543</v>
      </c>
      <c r="G25" s="184">
        <v>10200543</v>
      </c>
      <c r="H25" s="184">
        <v>0</v>
      </c>
      <c r="I25" s="184">
        <v>6632346</v>
      </c>
      <c r="J25" s="184">
        <v>0</v>
      </c>
      <c r="K25" s="184">
        <v>3276999</v>
      </c>
      <c r="L25" s="184">
        <v>3276999</v>
      </c>
      <c r="M25" s="184">
        <v>291198</v>
      </c>
      <c r="N25" s="184">
        <v>291198</v>
      </c>
      <c r="O25" s="93">
        <f t="shared" si="0"/>
        <v>0.32125730953734521</v>
      </c>
      <c r="P25" s="94"/>
      <c r="Q25" s="94"/>
      <c r="R25" s="93"/>
    </row>
    <row r="26" spans="1:18" s="99" customFormat="1" x14ac:dyDescent="0.25">
      <c r="A26" s="134" t="s">
        <v>401</v>
      </c>
      <c r="B26" s="187" t="s">
        <v>396</v>
      </c>
      <c r="C26" s="134" t="s">
        <v>103</v>
      </c>
      <c r="D26" s="134" t="s">
        <v>410</v>
      </c>
      <c r="E26" s="184">
        <v>21818689</v>
      </c>
      <c r="F26" s="184">
        <v>20401086</v>
      </c>
      <c r="G26" s="184">
        <v>20401086</v>
      </c>
      <c r="H26" s="184">
        <v>0</v>
      </c>
      <c r="I26" s="184">
        <v>13847062</v>
      </c>
      <c r="J26" s="184">
        <v>0</v>
      </c>
      <c r="K26" s="184">
        <v>6554024</v>
      </c>
      <c r="L26" s="184">
        <v>6554024</v>
      </c>
      <c r="M26" s="184">
        <v>0</v>
      </c>
      <c r="N26" s="184">
        <v>0</v>
      </c>
      <c r="O26" s="93">
        <f t="shared" si="0"/>
        <v>0.32125858397930385</v>
      </c>
      <c r="P26" s="94"/>
      <c r="Q26" s="94"/>
      <c r="R26" s="93"/>
    </row>
    <row r="27" spans="1:18" s="98" customFormat="1" x14ac:dyDescent="0.25">
      <c r="A27" s="133" t="s">
        <v>401</v>
      </c>
      <c r="B27" s="186" t="s">
        <v>396</v>
      </c>
      <c r="C27" s="133" t="s">
        <v>108</v>
      </c>
      <c r="D27" s="133" t="s">
        <v>109</v>
      </c>
      <c r="E27" s="183">
        <v>580700000</v>
      </c>
      <c r="F27" s="183">
        <v>518531855</v>
      </c>
      <c r="G27" s="183">
        <v>278801541</v>
      </c>
      <c r="H27" s="183">
        <v>39165386.5</v>
      </c>
      <c r="I27" s="183">
        <v>117057234.3</v>
      </c>
      <c r="J27" s="183">
        <v>451500</v>
      </c>
      <c r="K27" s="183">
        <v>33772716.670000002</v>
      </c>
      <c r="L27" s="183">
        <v>33772716.670000002</v>
      </c>
      <c r="M27" s="183">
        <v>328085017.52999997</v>
      </c>
      <c r="N27" s="183">
        <v>88354703.530000001</v>
      </c>
      <c r="O27" s="93">
        <f t="shared" si="0"/>
        <v>6.5131421231584705E-2</v>
      </c>
      <c r="P27" s="28">
        <f>+F27</f>
        <v>518531855</v>
      </c>
      <c r="Q27" s="28">
        <f>+K27</f>
        <v>33772716.670000002</v>
      </c>
      <c r="R27" s="97">
        <f>+Q27/P27</f>
        <v>6.5131421231584705E-2</v>
      </c>
    </row>
    <row r="28" spans="1:18" s="99" customFormat="1" x14ac:dyDescent="0.25">
      <c r="A28" s="134" t="s">
        <v>401</v>
      </c>
      <c r="B28" s="187" t="s">
        <v>396</v>
      </c>
      <c r="C28" s="134" t="s">
        <v>110</v>
      </c>
      <c r="D28" s="134" t="s">
        <v>111</v>
      </c>
      <c r="E28" s="184">
        <v>6925000</v>
      </c>
      <c r="F28" s="184">
        <v>6925000</v>
      </c>
      <c r="G28" s="184">
        <v>3462500</v>
      </c>
      <c r="H28" s="184">
        <v>0</v>
      </c>
      <c r="I28" s="184">
        <v>2267534.84</v>
      </c>
      <c r="J28" s="184">
        <v>0</v>
      </c>
      <c r="K28" s="184">
        <v>1133767.42</v>
      </c>
      <c r="L28" s="184">
        <v>1133767.42</v>
      </c>
      <c r="M28" s="184">
        <v>3523697.74</v>
      </c>
      <c r="N28" s="184">
        <v>61197.74</v>
      </c>
      <c r="O28" s="93">
        <f t="shared" si="0"/>
        <v>0.16372092707581226</v>
      </c>
      <c r="P28" s="94">
        <f>+F28</f>
        <v>6925000</v>
      </c>
      <c r="Q28" s="94">
        <f>+K28</f>
        <v>1133767.42</v>
      </c>
      <c r="R28" s="93">
        <f>+Q28/P28</f>
        <v>0.16372092707581226</v>
      </c>
    </row>
    <row r="29" spans="1:18" s="98" customFormat="1" x14ac:dyDescent="0.25">
      <c r="A29" s="134" t="s">
        <v>401</v>
      </c>
      <c r="B29" s="187" t="s">
        <v>396</v>
      </c>
      <c r="C29" s="134" t="s">
        <v>112</v>
      </c>
      <c r="D29" s="134" t="s">
        <v>113</v>
      </c>
      <c r="E29" s="184">
        <v>6925000</v>
      </c>
      <c r="F29" s="184">
        <v>6925000</v>
      </c>
      <c r="G29" s="184">
        <v>3462500</v>
      </c>
      <c r="H29" s="184">
        <v>0</v>
      </c>
      <c r="I29" s="184">
        <v>2267534.84</v>
      </c>
      <c r="J29" s="184">
        <v>0</v>
      </c>
      <c r="K29" s="184">
        <v>1133767.42</v>
      </c>
      <c r="L29" s="184">
        <v>1133767.42</v>
      </c>
      <c r="M29" s="184">
        <v>3523697.74</v>
      </c>
      <c r="N29" s="184">
        <v>61197.74</v>
      </c>
      <c r="O29" s="93">
        <f t="shared" si="0"/>
        <v>0.16372092707581226</v>
      </c>
      <c r="P29" s="94">
        <f t="shared" ref="P29:P70" si="1">+F29</f>
        <v>6925000</v>
      </c>
      <c r="Q29" s="94">
        <f t="shared" ref="Q29:Q58" si="2">+K29</f>
        <v>1133767.42</v>
      </c>
      <c r="R29" s="93">
        <f t="shared" ref="R29:R71" si="3">+Q29/P29</f>
        <v>0.16372092707581226</v>
      </c>
    </row>
    <row r="30" spans="1:18" s="99" customFormat="1" x14ac:dyDescent="0.25">
      <c r="A30" s="134" t="s">
        <v>401</v>
      </c>
      <c r="B30" s="187" t="s">
        <v>396</v>
      </c>
      <c r="C30" s="134" t="s">
        <v>120</v>
      </c>
      <c r="D30" s="134" t="s">
        <v>121</v>
      </c>
      <c r="E30" s="184">
        <v>18430200</v>
      </c>
      <c r="F30" s="184">
        <v>18178200</v>
      </c>
      <c r="G30" s="184">
        <v>8900100</v>
      </c>
      <c r="H30" s="184">
        <v>0</v>
      </c>
      <c r="I30" s="184">
        <v>5594226.6200000001</v>
      </c>
      <c r="J30" s="184">
        <v>0</v>
      </c>
      <c r="K30" s="184">
        <v>3305873.38</v>
      </c>
      <c r="L30" s="184">
        <v>3305873.38</v>
      </c>
      <c r="M30" s="184">
        <v>9278100</v>
      </c>
      <c r="N30" s="184">
        <v>0</v>
      </c>
      <c r="O30" s="93">
        <f t="shared" si="0"/>
        <v>0.1818592258859513</v>
      </c>
      <c r="P30" s="94">
        <f t="shared" si="1"/>
        <v>18178200</v>
      </c>
      <c r="Q30" s="94">
        <f t="shared" si="2"/>
        <v>3305873.38</v>
      </c>
      <c r="R30" s="93">
        <f t="shared" si="3"/>
        <v>0.1818592258859513</v>
      </c>
    </row>
    <row r="31" spans="1:18" s="99" customFormat="1" x14ac:dyDescent="0.25">
      <c r="A31" s="134" t="s">
        <v>401</v>
      </c>
      <c r="B31" s="187" t="s">
        <v>396</v>
      </c>
      <c r="C31" s="134" t="s">
        <v>122</v>
      </c>
      <c r="D31" s="134" t="s">
        <v>123</v>
      </c>
      <c r="E31" s="184">
        <v>2752200</v>
      </c>
      <c r="F31" s="184">
        <v>2752200</v>
      </c>
      <c r="G31" s="184">
        <v>1376100</v>
      </c>
      <c r="H31" s="184">
        <v>0</v>
      </c>
      <c r="I31" s="184">
        <v>1148016.3</v>
      </c>
      <c r="J31" s="184">
        <v>0</v>
      </c>
      <c r="K31" s="184">
        <v>228083.7</v>
      </c>
      <c r="L31" s="184">
        <v>228083.7</v>
      </c>
      <c r="M31" s="184">
        <v>1376100</v>
      </c>
      <c r="N31" s="184">
        <v>0</v>
      </c>
      <c r="O31" s="93">
        <f t="shared" si="0"/>
        <v>8.2873228689775452E-2</v>
      </c>
      <c r="P31" s="94">
        <f t="shared" si="1"/>
        <v>2752200</v>
      </c>
      <c r="Q31" s="94">
        <f t="shared" si="2"/>
        <v>228083.7</v>
      </c>
      <c r="R31" s="93">
        <f t="shared" si="3"/>
        <v>8.2873228689775452E-2</v>
      </c>
    </row>
    <row r="32" spans="1:18" s="99" customFormat="1" x14ac:dyDescent="0.25">
      <c r="A32" s="134" t="s">
        <v>401</v>
      </c>
      <c r="B32" s="187" t="s">
        <v>396</v>
      </c>
      <c r="C32" s="134" t="s">
        <v>124</v>
      </c>
      <c r="D32" s="134" t="s">
        <v>125</v>
      </c>
      <c r="E32" s="184">
        <v>8052000</v>
      </c>
      <c r="F32" s="184">
        <v>8052000</v>
      </c>
      <c r="G32" s="184">
        <v>4026000</v>
      </c>
      <c r="H32" s="184">
        <v>0</v>
      </c>
      <c r="I32" s="184">
        <v>2557995</v>
      </c>
      <c r="J32" s="184">
        <v>0</v>
      </c>
      <c r="K32" s="184">
        <v>1468005</v>
      </c>
      <c r="L32" s="184">
        <v>1468005</v>
      </c>
      <c r="M32" s="184">
        <v>4026000</v>
      </c>
      <c r="N32" s="184">
        <v>0</v>
      </c>
      <c r="O32" s="93">
        <f t="shared" si="0"/>
        <v>0.18231557377049179</v>
      </c>
      <c r="P32" s="94">
        <f t="shared" si="1"/>
        <v>8052000</v>
      </c>
      <c r="Q32" s="94">
        <f t="shared" si="2"/>
        <v>1468005</v>
      </c>
      <c r="R32" s="93">
        <f t="shared" si="3"/>
        <v>0.18231557377049179</v>
      </c>
    </row>
    <row r="33" spans="1:18" s="98" customFormat="1" x14ac:dyDescent="0.25">
      <c r="A33" s="134" t="s">
        <v>401</v>
      </c>
      <c r="B33" s="187" t="s">
        <v>396</v>
      </c>
      <c r="C33" s="134" t="s">
        <v>126</v>
      </c>
      <c r="D33" s="134" t="s">
        <v>127</v>
      </c>
      <c r="E33" s="184">
        <v>252000</v>
      </c>
      <c r="F33" s="184">
        <v>0</v>
      </c>
      <c r="G33" s="184">
        <v>0</v>
      </c>
      <c r="H33" s="184">
        <v>0</v>
      </c>
      <c r="I33" s="184">
        <v>0</v>
      </c>
      <c r="J33" s="184">
        <v>0</v>
      </c>
      <c r="K33" s="184">
        <v>0</v>
      </c>
      <c r="L33" s="184">
        <v>0</v>
      </c>
      <c r="M33" s="184">
        <v>0</v>
      </c>
      <c r="N33" s="184">
        <v>0</v>
      </c>
      <c r="O33" s="93">
        <v>0</v>
      </c>
      <c r="P33" s="94">
        <f t="shared" si="1"/>
        <v>0</v>
      </c>
      <c r="Q33" s="94">
        <f t="shared" si="2"/>
        <v>0</v>
      </c>
      <c r="R33" s="93">
        <v>0</v>
      </c>
    </row>
    <row r="34" spans="1:18" s="99" customFormat="1" x14ac:dyDescent="0.25">
      <c r="A34" s="134" t="s">
        <v>401</v>
      </c>
      <c r="B34" s="187" t="s">
        <v>396</v>
      </c>
      <c r="C34" s="134" t="s">
        <v>128</v>
      </c>
      <c r="D34" s="134" t="s">
        <v>129</v>
      </c>
      <c r="E34" s="184">
        <v>6996000</v>
      </c>
      <c r="F34" s="184">
        <v>6996000</v>
      </c>
      <c r="G34" s="184">
        <v>3498000</v>
      </c>
      <c r="H34" s="184">
        <v>0</v>
      </c>
      <c r="I34" s="184">
        <v>1888215.32</v>
      </c>
      <c r="J34" s="184">
        <v>0</v>
      </c>
      <c r="K34" s="184">
        <v>1609784.68</v>
      </c>
      <c r="L34" s="184">
        <v>1609784.68</v>
      </c>
      <c r="M34" s="184">
        <v>3498000</v>
      </c>
      <c r="N34" s="184">
        <v>0</v>
      </c>
      <c r="O34" s="93">
        <f t="shared" si="0"/>
        <v>0.2301007261292167</v>
      </c>
      <c r="P34" s="94">
        <f t="shared" si="1"/>
        <v>6996000</v>
      </c>
      <c r="Q34" s="94">
        <f t="shared" si="2"/>
        <v>1609784.68</v>
      </c>
      <c r="R34" s="93">
        <f t="shared" si="3"/>
        <v>0.2301007261292167</v>
      </c>
    </row>
    <row r="35" spans="1:18" s="99" customFormat="1" x14ac:dyDescent="0.25">
      <c r="A35" s="134" t="s">
        <v>401</v>
      </c>
      <c r="B35" s="187" t="s">
        <v>396</v>
      </c>
      <c r="C35" s="134" t="s">
        <v>130</v>
      </c>
      <c r="D35" s="134" t="s">
        <v>131</v>
      </c>
      <c r="E35" s="184">
        <v>378000</v>
      </c>
      <c r="F35" s="184">
        <v>378000</v>
      </c>
      <c r="G35" s="184">
        <v>0</v>
      </c>
      <c r="H35" s="184">
        <v>0</v>
      </c>
      <c r="I35" s="184">
        <v>0</v>
      </c>
      <c r="J35" s="184">
        <v>0</v>
      </c>
      <c r="K35" s="184">
        <v>0</v>
      </c>
      <c r="L35" s="184">
        <v>0</v>
      </c>
      <c r="M35" s="184">
        <v>378000</v>
      </c>
      <c r="N35" s="184">
        <v>0</v>
      </c>
      <c r="O35" s="93">
        <f t="shared" si="0"/>
        <v>0</v>
      </c>
      <c r="P35" s="94">
        <f t="shared" si="1"/>
        <v>378000</v>
      </c>
      <c r="Q35" s="94">
        <f t="shared" si="2"/>
        <v>0</v>
      </c>
      <c r="R35" s="93">
        <f t="shared" si="3"/>
        <v>0</v>
      </c>
    </row>
    <row r="36" spans="1:18" s="99" customFormat="1" x14ac:dyDescent="0.25">
      <c r="A36" s="134" t="s">
        <v>401</v>
      </c>
      <c r="B36" s="187" t="s">
        <v>396</v>
      </c>
      <c r="C36" s="134" t="s">
        <v>132</v>
      </c>
      <c r="D36" s="134" t="s">
        <v>133</v>
      </c>
      <c r="E36" s="184">
        <v>1350000</v>
      </c>
      <c r="F36" s="184">
        <v>850000</v>
      </c>
      <c r="G36" s="184">
        <v>500000</v>
      </c>
      <c r="H36" s="184">
        <v>0</v>
      </c>
      <c r="I36" s="184">
        <v>500000</v>
      </c>
      <c r="J36" s="184">
        <v>0</v>
      </c>
      <c r="K36" s="184">
        <v>0</v>
      </c>
      <c r="L36" s="184">
        <v>0</v>
      </c>
      <c r="M36" s="184">
        <v>350000</v>
      </c>
      <c r="N36" s="184">
        <v>0</v>
      </c>
      <c r="O36" s="93">
        <f t="shared" si="0"/>
        <v>0</v>
      </c>
      <c r="P36" s="94">
        <f t="shared" si="1"/>
        <v>850000</v>
      </c>
      <c r="Q36" s="94">
        <f t="shared" si="2"/>
        <v>0</v>
      </c>
      <c r="R36" s="93">
        <f t="shared" si="3"/>
        <v>0</v>
      </c>
    </row>
    <row r="37" spans="1:18" s="99" customFormat="1" x14ac:dyDescent="0.25">
      <c r="A37" s="134" t="s">
        <v>401</v>
      </c>
      <c r="B37" s="187" t="s">
        <v>396</v>
      </c>
      <c r="C37" s="134" t="s">
        <v>134</v>
      </c>
      <c r="D37" s="134" t="s">
        <v>135</v>
      </c>
      <c r="E37" s="184">
        <v>1000000</v>
      </c>
      <c r="F37" s="184">
        <v>500000</v>
      </c>
      <c r="G37" s="184">
        <v>500000</v>
      </c>
      <c r="H37" s="184">
        <v>0</v>
      </c>
      <c r="I37" s="184">
        <v>500000</v>
      </c>
      <c r="J37" s="184">
        <v>0</v>
      </c>
      <c r="K37" s="184">
        <v>0</v>
      </c>
      <c r="L37" s="184">
        <v>0</v>
      </c>
      <c r="M37" s="184">
        <v>0</v>
      </c>
      <c r="N37" s="184">
        <v>0</v>
      </c>
      <c r="O37" s="93">
        <v>0</v>
      </c>
      <c r="P37" s="94">
        <f t="shared" si="1"/>
        <v>500000</v>
      </c>
      <c r="Q37" s="94">
        <f t="shared" si="2"/>
        <v>0</v>
      </c>
      <c r="R37" s="93">
        <v>0</v>
      </c>
    </row>
    <row r="38" spans="1:18" s="99" customFormat="1" x14ac:dyDescent="0.25">
      <c r="A38" s="134" t="s">
        <v>401</v>
      </c>
      <c r="B38" s="187" t="s">
        <v>396</v>
      </c>
      <c r="C38" s="134" t="s">
        <v>144</v>
      </c>
      <c r="D38" s="134" t="s">
        <v>145</v>
      </c>
      <c r="E38" s="184">
        <v>350000</v>
      </c>
      <c r="F38" s="184">
        <v>350000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350000</v>
      </c>
      <c r="N38" s="184">
        <v>0</v>
      </c>
      <c r="O38" s="93">
        <f t="shared" si="0"/>
        <v>0</v>
      </c>
      <c r="P38" s="94">
        <f t="shared" si="1"/>
        <v>350000</v>
      </c>
      <c r="Q38" s="94">
        <f t="shared" si="2"/>
        <v>0</v>
      </c>
      <c r="R38" s="93">
        <f t="shared" si="3"/>
        <v>0</v>
      </c>
    </row>
    <row r="39" spans="1:18" s="99" customFormat="1" x14ac:dyDescent="0.25">
      <c r="A39" s="134" t="s">
        <v>401</v>
      </c>
      <c r="B39" s="187" t="s">
        <v>396</v>
      </c>
      <c r="C39" s="134" t="s">
        <v>146</v>
      </c>
      <c r="D39" s="134" t="s">
        <v>147</v>
      </c>
      <c r="E39" s="184">
        <v>467994800</v>
      </c>
      <c r="F39" s="184">
        <v>430326655</v>
      </c>
      <c r="G39" s="184">
        <v>233438941</v>
      </c>
      <c r="H39" s="184">
        <v>39165386.5</v>
      </c>
      <c r="I39" s="184">
        <v>90126873.769999996</v>
      </c>
      <c r="J39" s="184">
        <v>451500</v>
      </c>
      <c r="K39" s="184">
        <v>23968914.789999999</v>
      </c>
      <c r="L39" s="184">
        <v>23968914.789999999</v>
      </c>
      <c r="M39" s="184">
        <v>276613979.94</v>
      </c>
      <c r="N39" s="184">
        <v>79726265.939999998</v>
      </c>
      <c r="O39" s="93">
        <f t="shared" si="0"/>
        <v>5.5699349578984363E-2</v>
      </c>
      <c r="P39" s="94">
        <f t="shared" si="1"/>
        <v>430326655</v>
      </c>
      <c r="Q39" s="94">
        <f t="shared" si="2"/>
        <v>23968914.789999999</v>
      </c>
      <c r="R39" s="93">
        <f t="shared" si="3"/>
        <v>5.5699349578984363E-2</v>
      </c>
    </row>
    <row r="40" spans="1:18" s="99" customFormat="1" x14ac:dyDescent="0.25">
      <c r="A40" s="134" t="s">
        <v>401</v>
      </c>
      <c r="B40" s="187" t="s">
        <v>396</v>
      </c>
      <c r="C40" s="134" t="s">
        <v>151</v>
      </c>
      <c r="D40" s="134" t="s">
        <v>152</v>
      </c>
      <c r="E40" s="184">
        <v>30000000</v>
      </c>
      <c r="F40" s="184">
        <v>50000000</v>
      </c>
      <c r="G40" s="184">
        <v>30000000</v>
      </c>
      <c r="H40" s="184">
        <v>0</v>
      </c>
      <c r="I40" s="184">
        <v>12000000</v>
      </c>
      <c r="J40" s="184">
        <v>0</v>
      </c>
      <c r="K40" s="184">
        <v>10712400</v>
      </c>
      <c r="L40" s="184">
        <v>10712400</v>
      </c>
      <c r="M40" s="184">
        <v>27287600</v>
      </c>
      <c r="N40" s="184">
        <v>7287600</v>
      </c>
      <c r="O40" s="93">
        <f t="shared" si="0"/>
        <v>0.21424799999999999</v>
      </c>
      <c r="P40" s="94">
        <f t="shared" si="1"/>
        <v>50000000</v>
      </c>
      <c r="Q40" s="94">
        <f t="shared" si="2"/>
        <v>10712400</v>
      </c>
      <c r="R40" s="93">
        <f t="shared" si="3"/>
        <v>0.21424799999999999</v>
      </c>
    </row>
    <row r="41" spans="1:18" s="99" customFormat="1" x14ac:dyDescent="0.25">
      <c r="A41" s="134" t="s">
        <v>401</v>
      </c>
      <c r="B41" s="187" t="s">
        <v>396</v>
      </c>
      <c r="C41" s="134" t="s">
        <v>154</v>
      </c>
      <c r="D41" s="134" t="s">
        <v>155</v>
      </c>
      <c r="E41" s="184">
        <v>86822000</v>
      </c>
      <c r="F41" s="184">
        <v>86822000</v>
      </c>
      <c r="G41" s="184">
        <v>86822000</v>
      </c>
      <c r="H41" s="184">
        <v>0</v>
      </c>
      <c r="I41" s="184">
        <v>33028952.77</v>
      </c>
      <c r="J41" s="184">
        <v>451500</v>
      </c>
      <c r="K41" s="184">
        <v>13256514.789999999</v>
      </c>
      <c r="L41" s="184">
        <v>13256514.789999999</v>
      </c>
      <c r="M41" s="184">
        <v>40085032.439999998</v>
      </c>
      <c r="N41" s="184">
        <v>40085032.439999998</v>
      </c>
      <c r="O41" s="93">
        <f t="shared" si="0"/>
        <v>0.15268612552118127</v>
      </c>
      <c r="P41" s="94">
        <f t="shared" si="1"/>
        <v>86822000</v>
      </c>
      <c r="Q41" s="94">
        <f t="shared" si="2"/>
        <v>13256514.789999999</v>
      </c>
      <c r="R41" s="93">
        <f t="shared" si="3"/>
        <v>0.15268612552118127</v>
      </c>
    </row>
    <row r="42" spans="1:18" s="99" customFormat="1" x14ac:dyDescent="0.25">
      <c r="A42" s="134" t="s">
        <v>401</v>
      </c>
      <c r="B42" s="187" t="s">
        <v>396</v>
      </c>
      <c r="C42" s="134" t="s">
        <v>156</v>
      </c>
      <c r="D42" s="134" t="s">
        <v>157</v>
      </c>
      <c r="E42" s="184">
        <v>351172800</v>
      </c>
      <c r="F42" s="184">
        <v>293504655</v>
      </c>
      <c r="G42" s="184">
        <v>116616941</v>
      </c>
      <c r="H42" s="184">
        <v>39165386.5</v>
      </c>
      <c r="I42" s="184">
        <v>45097921</v>
      </c>
      <c r="J42" s="184">
        <v>0</v>
      </c>
      <c r="K42" s="184">
        <v>0</v>
      </c>
      <c r="L42" s="184">
        <v>0</v>
      </c>
      <c r="M42" s="184">
        <v>209241347.5</v>
      </c>
      <c r="N42" s="184">
        <v>32353633.5</v>
      </c>
      <c r="O42" s="93">
        <f t="shared" si="0"/>
        <v>0</v>
      </c>
      <c r="P42" s="94">
        <f t="shared" si="1"/>
        <v>293504655</v>
      </c>
      <c r="Q42" s="94">
        <f t="shared" si="2"/>
        <v>0</v>
      </c>
      <c r="R42" s="93">
        <f t="shared" si="3"/>
        <v>0</v>
      </c>
    </row>
    <row r="43" spans="1:18" s="99" customFormat="1" x14ac:dyDescent="0.25">
      <c r="A43" s="134" t="s">
        <v>401</v>
      </c>
      <c r="B43" s="187" t="s">
        <v>396</v>
      </c>
      <c r="C43" s="134" t="s">
        <v>158</v>
      </c>
      <c r="D43" s="134" t="s">
        <v>159</v>
      </c>
      <c r="E43" s="184">
        <v>38500000</v>
      </c>
      <c r="F43" s="184">
        <v>31752000</v>
      </c>
      <c r="G43" s="184">
        <v>10000000</v>
      </c>
      <c r="H43" s="184">
        <v>0</v>
      </c>
      <c r="I43" s="184">
        <v>2198534.91</v>
      </c>
      <c r="J43" s="184">
        <v>0</v>
      </c>
      <c r="K43" s="184">
        <v>4832565.09</v>
      </c>
      <c r="L43" s="184">
        <v>4832565.09</v>
      </c>
      <c r="M43" s="184">
        <v>24720900</v>
      </c>
      <c r="N43" s="184">
        <v>2968900</v>
      </c>
      <c r="O43" s="93">
        <f t="shared" si="0"/>
        <v>0.15219718726379441</v>
      </c>
      <c r="P43" s="94">
        <f t="shared" si="1"/>
        <v>31752000</v>
      </c>
      <c r="Q43" s="94">
        <f t="shared" si="2"/>
        <v>4832565.09</v>
      </c>
      <c r="R43" s="93">
        <f t="shared" si="3"/>
        <v>0.15219718726379441</v>
      </c>
    </row>
    <row r="44" spans="1:18" s="99" customFormat="1" x14ac:dyDescent="0.25">
      <c r="A44" s="134" t="s">
        <v>401</v>
      </c>
      <c r="B44" s="187" t="s">
        <v>396</v>
      </c>
      <c r="C44" s="134" t="s">
        <v>160</v>
      </c>
      <c r="D44" s="134" t="s">
        <v>161</v>
      </c>
      <c r="E44" s="184">
        <v>3000000</v>
      </c>
      <c r="F44" s="184">
        <v>3252000</v>
      </c>
      <c r="G44" s="184">
        <v>1500000</v>
      </c>
      <c r="H44" s="184">
        <v>0</v>
      </c>
      <c r="I44" s="184">
        <v>424634.91</v>
      </c>
      <c r="J44" s="184">
        <v>0</v>
      </c>
      <c r="K44" s="184">
        <v>283665.09000000003</v>
      </c>
      <c r="L44" s="184">
        <v>283665.09000000003</v>
      </c>
      <c r="M44" s="184">
        <v>2543700</v>
      </c>
      <c r="N44" s="184">
        <v>791700</v>
      </c>
      <c r="O44" s="93">
        <f t="shared" si="0"/>
        <v>8.7227887453874553E-2</v>
      </c>
      <c r="P44" s="94">
        <f t="shared" si="1"/>
        <v>3252000</v>
      </c>
      <c r="Q44" s="94">
        <f t="shared" si="2"/>
        <v>283665.09000000003</v>
      </c>
      <c r="R44" s="93">
        <f t="shared" si="3"/>
        <v>8.7227887453874553E-2</v>
      </c>
    </row>
    <row r="45" spans="1:18" s="99" customFormat="1" x14ac:dyDescent="0.25">
      <c r="A45" s="134" t="s">
        <v>401</v>
      </c>
      <c r="B45" s="187" t="s">
        <v>396</v>
      </c>
      <c r="C45" s="134" t="s">
        <v>162</v>
      </c>
      <c r="D45" s="134" t="s">
        <v>163</v>
      </c>
      <c r="E45" s="184">
        <v>34000000</v>
      </c>
      <c r="F45" s="184">
        <v>27000000</v>
      </c>
      <c r="G45" s="184">
        <v>8500000</v>
      </c>
      <c r="H45" s="184">
        <v>0</v>
      </c>
      <c r="I45" s="184">
        <v>1773900</v>
      </c>
      <c r="J45" s="184">
        <v>0</v>
      </c>
      <c r="K45" s="184">
        <v>4548900</v>
      </c>
      <c r="L45" s="184">
        <v>4548900</v>
      </c>
      <c r="M45" s="184">
        <v>20677200</v>
      </c>
      <c r="N45" s="184">
        <v>2177200</v>
      </c>
      <c r="O45" s="93">
        <f t="shared" si="0"/>
        <v>0.16847777777777778</v>
      </c>
      <c r="P45" s="94">
        <f t="shared" si="1"/>
        <v>27000000</v>
      </c>
      <c r="Q45" s="94">
        <f t="shared" si="2"/>
        <v>4548900</v>
      </c>
      <c r="R45" s="93">
        <f t="shared" si="3"/>
        <v>0.16847777777777778</v>
      </c>
    </row>
    <row r="46" spans="1:18" s="99" customFormat="1" x14ac:dyDescent="0.25">
      <c r="A46" s="134" t="s">
        <v>401</v>
      </c>
      <c r="B46" s="187" t="s">
        <v>396</v>
      </c>
      <c r="C46" s="134" t="s">
        <v>164</v>
      </c>
      <c r="D46" s="134" t="s">
        <v>165</v>
      </c>
      <c r="E46" s="184">
        <v>1000000</v>
      </c>
      <c r="F46" s="184">
        <v>1000000</v>
      </c>
      <c r="G46" s="184">
        <v>0</v>
      </c>
      <c r="H46" s="184">
        <v>0</v>
      </c>
      <c r="I46" s="184">
        <v>0</v>
      </c>
      <c r="J46" s="184">
        <v>0</v>
      </c>
      <c r="K46" s="184">
        <v>0</v>
      </c>
      <c r="L46" s="184">
        <v>0</v>
      </c>
      <c r="M46" s="184">
        <v>1000000</v>
      </c>
      <c r="N46" s="184">
        <v>0</v>
      </c>
      <c r="O46" s="93">
        <f t="shared" si="0"/>
        <v>0</v>
      </c>
      <c r="P46" s="94">
        <f t="shared" si="1"/>
        <v>1000000</v>
      </c>
      <c r="Q46" s="94">
        <f t="shared" si="2"/>
        <v>0</v>
      </c>
      <c r="R46" s="93">
        <f t="shared" si="3"/>
        <v>0</v>
      </c>
    </row>
    <row r="47" spans="1:18" s="99" customFormat="1" x14ac:dyDescent="0.25">
      <c r="A47" s="134" t="s">
        <v>401</v>
      </c>
      <c r="B47" s="187" t="s">
        <v>396</v>
      </c>
      <c r="C47" s="134" t="s">
        <v>166</v>
      </c>
      <c r="D47" s="134" t="s">
        <v>167</v>
      </c>
      <c r="E47" s="184">
        <v>500000</v>
      </c>
      <c r="F47" s="184">
        <v>500000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500000</v>
      </c>
      <c r="N47" s="184">
        <v>0</v>
      </c>
      <c r="O47" s="93">
        <f t="shared" si="0"/>
        <v>0</v>
      </c>
      <c r="P47" s="94">
        <f t="shared" si="1"/>
        <v>500000</v>
      </c>
      <c r="Q47" s="94">
        <f t="shared" si="2"/>
        <v>0</v>
      </c>
      <c r="R47" s="93">
        <f t="shared" si="3"/>
        <v>0</v>
      </c>
    </row>
    <row r="48" spans="1:18" s="99" customFormat="1" x14ac:dyDescent="0.25">
      <c r="A48" s="134" t="s">
        <v>401</v>
      </c>
      <c r="B48" s="187" t="s">
        <v>396</v>
      </c>
      <c r="C48" s="134" t="s">
        <v>168</v>
      </c>
      <c r="D48" s="134" t="s">
        <v>169</v>
      </c>
      <c r="E48" s="184">
        <v>30000000</v>
      </c>
      <c r="F48" s="184">
        <v>15000000</v>
      </c>
      <c r="G48" s="184">
        <v>12000000</v>
      </c>
      <c r="H48" s="184">
        <v>0</v>
      </c>
      <c r="I48" s="184">
        <v>11028545.48</v>
      </c>
      <c r="J48" s="184">
        <v>0</v>
      </c>
      <c r="K48" s="184">
        <v>0</v>
      </c>
      <c r="L48" s="184">
        <v>0</v>
      </c>
      <c r="M48" s="184">
        <v>3971454.52</v>
      </c>
      <c r="N48" s="184">
        <v>971454.52</v>
      </c>
      <c r="O48" s="93">
        <f t="shared" si="0"/>
        <v>0</v>
      </c>
      <c r="P48" s="94">
        <f t="shared" si="1"/>
        <v>15000000</v>
      </c>
      <c r="Q48" s="94">
        <f t="shared" si="2"/>
        <v>0</v>
      </c>
      <c r="R48" s="93">
        <f t="shared" si="3"/>
        <v>0</v>
      </c>
    </row>
    <row r="49" spans="1:19" s="99" customFormat="1" x14ac:dyDescent="0.25">
      <c r="A49" s="134" t="s">
        <v>401</v>
      </c>
      <c r="B49" s="187" t="s">
        <v>396</v>
      </c>
      <c r="C49" s="134" t="s">
        <v>170</v>
      </c>
      <c r="D49" s="134" t="s">
        <v>171</v>
      </c>
      <c r="E49" s="184">
        <v>30000000</v>
      </c>
      <c r="F49" s="184">
        <v>15000000</v>
      </c>
      <c r="G49" s="184">
        <v>12000000</v>
      </c>
      <c r="H49" s="184">
        <v>0</v>
      </c>
      <c r="I49" s="184">
        <v>11028545.48</v>
      </c>
      <c r="J49" s="184">
        <v>0</v>
      </c>
      <c r="K49" s="184">
        <v>0</v>
      </c>
      <c r="L49" s="184">
        <v>0</v>
      </c>
      <c r="M49" s="184">
        <v>3971454.52</v>
      </c>
      <c r="N49" s="184">
        <v>971454.52</v>
      </c>
      <c r="O49" s="93">
        <f t="shared" si="0"/>
        <v>0</v>
      </c>
      <c r="P49" s="94">
        <f t="shared" si="1"/>
        <v>15000000</v>
      </c>
      <c r="Q49" s="94">
        <f t="shared" si="2"/>
        <v>0</v>
      </c>
      <c r="R49" s="93">
        <f t="shared" si="3"/>
        <v>0</v>
      </c>
    </row>
    <row r="50" spans="1:19" s="99" customFormat="1" x14ac:dyDescent="0.25">
      <c r="A50" s="134" t="s">
        <v>401</v>
      </c>
      <c r="B50" s="187" t="s">
        <v>396</v>
      </c>
      <c r="C50" s="134" t="s">
        <v>172</v>
      </c>
      <c r="D50" s="134" t="s">
        <v>173</v>
      </c>
      <c r="E50" s="184">
        <v>2000000</v>
      </c>
      <c r="F50" s="184">
        <v>0</v>
      </c>
      <c r="G50" s="184">
        <v>0</v>
      </c>
      <c r="H50" s="184">
        <v>0</v>
      </c>
      <c r="I50" s="184">
        <v>0</v>
      </c>
      <c r="J50" s="184">
        <v>0</v>
      </c>
      <c r="K50" s="184">
        <v>0</v>
      </c>
      <c r="L50" s="184">
        <v>0</v>
      </c>
      <c r="M50" s="184">
        <v>0</v>
      </c>
      <c r="N50" s="184">
        <v>0</v>
      </c>
      <c r="O50" s="93">
        <v>0</v>
      </c>
      <c r="P50" s="94">
        <f t="shared" si="1"/>
        <v>0</v>
      </c>
      <c r="Q50" s="94">
        <f t="shared" si="2"/>
        <v>0</v>
      </c>
      <c r="R50" s="93">
        <v>0</v>
      </c>
    </row>
    <row r="51" spans="1:19" s="99" customFormat="1" x14ac:dyDescent="0.25">
      <c r="A51" s="134" t="s">
        <v>401</v>
      </c>
      <c r="B51" s="187" t="s">
        <v>396</v>
      </c>
      <c r="C51" s="134" t="s">
        <v>174</v>
      </c>
      <c r="D51" s="134" t="s">
        <v>175</v>
      </c>
      <c r="E51" s="184">
        <v>1000000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93">
        <v>0</v>
      </c>
      <c r="P51" s="94">
        <f t="shared" si="1"/>
        <v>0</v>
      </c>
      <c r="Q51" s="94">
        <f t="shared" si="2"/>
        <v>0</v>
      </c>
      <c r="R51" s="93">
        <v>0</v>
      </c>
    </row>
    <row r="52" spans="1:19" s="99" customFormat="1" x14ac:dyDescent="0.25">
      <c r="A52" s="134" t="s">
        <v>401</v>
      </c>
      <c r="B52" s="187" t="s">
        <v>396</v>
      </c>
      <c r="C52" s="134" t="s">
        <v>176</v>
      </c>
      <c r="D52" s="134" t="s">
        <v>177</v>
      </c>
      <c r="E52" s="184">
        <v>1000000</v>
      </c>
      <c r="F52" s="184">
        <v>0</v>
      </c>
      <c r="G52" s="184">
        <v>0</v>
      </c>
      <c r="H52" s="184">
        <v>0</v>
      </c>
      <c r="I52" s="184">
        <v>0</v>
      </c>
      <c r="J52" s="184">
        <v>0</v>
      </c>
      <c r="K52" s="184">
        <v>0</v>
      </c>
      <c r="L52" s="184">
        <v>0</v>
      </c>
      <c r="M52" s="184">
        <v>0</v>
      </c>
      <c r="N52" s="184">
        <v>0</v>
      </c>
      <c r="O52" s="93">
        <v>0</v>
      </c>
      <c r="P52" s="94">
        <f t="shared" si="1"/>
        <v>0</v>
      </c>
      <c r="Q52" s="94">
        <f t="shared" si="2"/>
        <v>0</v>
      </c>
      <c r="R52" s="93">
        <v>0</v>
      </c>
    </row>
    <row r="53" spans="1:19" s="99" customFormat="1" x14ac:dyDescent="0.25">
      <c r="A53" s="134" t="s">
        <v>401</v>
      </c>
      <c r="B53" s="187" t="s">
        <v>396</v>
      </c>
      <c r="C53" s="134" t="s">
        <v>180</v>
      </c>
      <c r="D53" s="134" t="s">
        <v>181</v>
      </c>
      <c r="E53" s="184">
        <v>15000000</v>
      </c>
      <c r="F53" s="184">
        <v>15000000</v>
      </c>
      <c r="G53" s="184">
        <v>10000000</v>
      </c>
      <c r="H53" s="184">
        <v>0</v>
      </c>
      <c r="I53" s="184">
        <v>5341518.68</v>
      </c>
      <c r="J53" s="184">
        <v>0</v>
      </c>
      <c r="K53" s="184">
        <v>130160.99</v>
      </c>
      <c r="L53" s="184">
        <v>130160.99</v>
      </c>
      <c r="M53" s="184">
        <v>9528320.3300000001</v>
      </c>
      <c r="N53" s="184">
        <v>4528320.33</v>
      </c>
      <c r="O53" s="93">
        <f t="shared" si="0"/>
        <v>8.6773993333333337E-3</v>
      </c>
      <c r="P53" s="94">
        <f t="shared" si="1"/>
        <v>15000000</v>
      </c>
      <c r="Q53" s="94">
        <f t="shared" si="2"/>
        <v>130160.99</v>
      </c>
      <c r="R53" s="93">
        <f t="shared" si="3"/>
        <v>8.6773993333333337E-3</v>
      </c>
    </row>
    <row r="54" spans="1:19" s="99" customFormat="1" x14ac:dyDescent="0.25">
      <c r="A54" s="134" t="s">
        <v>401</v>
      </c>
      <c r="B54" s="187" t="s">
        <v>396</v>
      </c>
      <c r="C54" s="134" t="s">
        <v>182</v>
      </c>
      <c r="D54" s="134" t="s">
        <v>183</v>
      </c>
      <c r="E54" s="184">
        <v>7000000</v>
      </c>
      <c r="F54" s="184">
        <v>7000000</v>
      </c>
      <c r="G54" s="184">
        <v>4000000</v>
      </c>
      <c r="H54" s="184">
        <v>0</v>
      </c>
      <c r="I54" s="184">
        <v>0</v>
      </c>
      <c r="J54" s="184">
        <v>0</v>
      </c>
      <c r="K54" s="184">
        <v>0</v>
      </c>
      <c r="L54" s="184">
        <v>0</v>
      </c>
      <c r="M54" s="184">
        <v>7000000</v>
      </c>
      <c r="N54" s="184">
        <v>4000000</v>
      </c>
      <c r="O54" s="93">
        <f t="shared" si="0"/>
        <v>0</v>
      </c>
      <c r="P54" s="94">
        <f t="shared" si="1"/>
        <v>7000000</v>
      </c>
      <c r="Q54" s="94">
        <f t="shared" si="2"/>
        <v>0</v>
      </c>
      <c r="R54" s="93">
        <f t="shared" si="3"/>
        <v>0</v>
      </c>
    </row>
    <row r="55" spans="1:19" s="99" customFormat="1" x14ac:dyDescent="0.25">
      <c r="A55" s="134" t="s">
        <v>401</v>
      </c>
      <c r="B55" s="187" t="s">
        <v>396</v>
      </c>
      <c r="C55" s="134" t="s">
        <v>186</v>
      </c>
      <c r="D55" s="134" t="s">
        <v>187</v>
      </c>
      <c r="E55" s="184">
        <v>6000000</v>
      </c>
      <c r="F55" s="184">
        <v>6000000</v>
      </c>
      <c r="G55" s="184">
        <v>6000000</v>
      </c>
      <c r="H55" s="184">
        <v>0</v>
      </c>
      <c r="I55" s="184">
        <v>5341518.68</v>
      </c>
      <c r="J55" s="184">
        <v>0</v>
      </c>
      <c r="K55" s="184">
        <v>130160.99</v>
      </c>
      <c r="L55" s="184">
        <v>130160.99</v>
      </c>
      <c r="M55" s="184">
        <v>528320.32999999996</v>
      </c>
      <c r="N55" s="184">
        <v>528320.32999999996</v>
      </c>
      <c r="O55" s="93">
        <f t="shared" si="0"/>
        <v>2.1693498333333335E-2</v>
      </c>
      <c r="P55" s="94">
        <f t="shared" si="1"/>
        <v>6000000</v>
      </c>
      <c r="Q55" s="94">
        <f t="shared" si="2"/>
        <v>130160.99</v>
      </c>
      <c r="R55" s="93">
        <f t="shared" si="3"/>
        <v>2.1693498333333335E-2</v>
      </c>
    </row>
    <row r="56" spans="1:19" s="99" customFormat="1" x14ac:dyDescent="0.25">
      <c r="A56" s="134" t="s">
        <v>401</v>
      </c>
      <c r="B56" s="187" t="s">
        <v>396</v>
      </c>
      <c r="C56" s="134" t="s">
        <v>192</v>
      </c>
      <c r="D56" s="134" t="s">
        <v>193</v>
      </c>
      <c r="E56" s="184">
        <v>2000000</v>
      </c>
      <c r="F56" s="184">
        <v>2000000</v>
      </c>
      <c r="G56" s="184">
        <v>0</v>
      </c>
      <c r="H56" s="184">
        <v>0</v>
      </c>
      <c r="I56" s="184">
        <v>0</v>
      </c>
      <c r="J56" s="184">
        <v>0</v>
      </c>
      <c r="K56" s="184">
        <v>0</v>
      </c>
      <c r="L56" s="184">
        <v>0</v>
      </c>
      <c r="M56" s="184">
        <v>2000000</v>
      </c>
      <c r="N56" s="184">
        <v>0</v>
      </c>
      <c r="O56" s="93">
        <f t="shared" si="0"/>
        <v>0</v>
      </c>
      <c r="P56" s="94">
        <f t="shared" si="1"/>
        <v>2000000</v>
      </c>
      <c r="Q56" s="94">
        <f t="shared" si="2"/>
        <v>0</v>
      </c>
      <c r="R56" s="93">
        <f t="shared" si="3"/>
        <v>0</v>
      </c>
    </row>
    <row r="57" spans="1:19" s="99" customFormat="1" x14ac:dyDescent="0.25">
      <c r="A57" s="134" t="s">
        <v>401</v>
      </c>
      <c r="B57" s="187" t="s">
        <v>396</v>
      </c>
      <c r="C57" s="134" t="s">
        <v>196</v>
      </c>
      <c r="D57" s="134" t="s">
        <v>197</v>
      </c>
      <c r="E57" s="184">
        <v>500000</v>
      </c>
      <c r="F57" s="184">
        <v>500000</v>
      </c>
      <c r="G57" s="184">
        <v>500000</v>
      </c>
      <c r="H57" s="184">
        <v>0</v>
      </c>
      <c r="I57" s="184">
        <v>0</v>
      </c>
      <c r="J57" s="184">
        <v>0</v>
      </c>
      <c r="K57" s="184">
        <v>401435</v>
      </c>
      <c r="L57" s="184">
        <v>401435</v>
      </c>
      <c r="M57" s="184">
        <v>98565</v>
      </c>
      <c r="N57" s="184">
        <v>98565</v>
      </c>
      <c r="O57" s="93">
        <f t="shared" si="0"/>
        <v>0.80286999999999997</v>
      </c>
      <c r="P57" s="94">
        <f t="shared" si="1"/>
        <v>500000</v>
      </c>
      <c r="Q57" s="94">
        <f t="shared" si="2"/>
        <v>401435</v>
      </c>
      <c r="R57" s="93">
        <f t="shared" si="3"/>
        <v>0.80286999999999997</v>
      </c>
    </row>
    <row r="58" spans="1:19" s="99" customFormat="1" x14ac:dyDescent="0.25">
      <c r="A58" s="134" t="s">
        <v>401</v>
      </c>
      <c r="B58" s="187" t="s">
        <v>396</v>
      </c>
      <c r="C58" s="134" t="s">
        <v>200</v>
      </c>
      <c r="D58" s="134" t="s">
        <v>201</v>
      </c>
      <c r="E58" s="184">
        <v>500000</v>
      </c>
      <c r="F58" s="184">
        <v>500000</v>
      </c>
      <c r="G58" s="184">
        <v>500000</v>
      </c>
      <c r="H58" s="184">
        <v>0</v>
      </c>
      <c r="I58" s="184">
        <v>0</v>
      </c>
      <c r="J58" s="184">
        <v>0</v>
      </c>
      <c r="K58" s="184">
        <v>401435</v>
      </c>
      <c r="L58" s="184">
        <v>401435</v>
      </c>
      <c r="M58" s="184">
        <v>98565</v>
      </c>
      <c r="N58" s="184">
        <v>98565</v>
      </c>
      <c r="O58" s="93">
        <f t="shared" si="0"/>
        <v>0.80286999999999997</v>
      </c>
      <c r="P58" s="94">
        <f t="shared" si="1"/>
        <v>500000</v>
      </c>
      <c r="Q58" s="94">
        <f t="shared" si="2"/>
        <v>401435</v>
      </c>
      <c r="R58" s="93">
        <f t="shared" si="3"/>
        <v>0.80286999999999997</v>
      </c>
    </row>
    <row r="59" spans="1:19" s="98" customFormat="1" x14ac:dyDescent="0.25">
      <c r="A59" s="133" t="s">
        <v>401</v>
      </c>
      <c r="B59" s="186" t="s">
        <v>396</v>
      </c>
      <c r="C59" s="133" t="s">
        <v>210</v>
      </c>
      <c r="D59" s="133" t="s">
        <v>211</v>
      </c>
      <c r="E59" s="183">
        <v>51300000</v>
      </c>
      <c r="F59" s="183">
        <v>14300000</v>
      </c>
      <c r="G59" s="183">
        <v>6914423</v>
      </c>
      <c r="H59" s="183">
        <v>0</v>
      </c>
      <c r="I59" s="183">
        <v>882724.31</v>
      </c>
      <c r="J59" s="183">
        <v>0</v>
      </c>
      <c r="K59" s="183">
        <v>1331697.8999999999</v>
      </c>
      <c r="L59" s="183">
        <v>1331697.8999999999</v>
      </c>
      <c r="M59" s="183">
        <v>12085577.789999999</v>
      </c>
      <c r="N59" s="183">
        <v>4700000.79</v>
      </c>
      <c r="O59" s="97">
        <f t="shared" si="0"/>
        <v>9.3125727272727263E-2</v>
      </c>
      <c r="P59" s="28">
        <f t="shared" si="1"/>
        <v>14300000</v>
      </c>
      <c r="Q59" s="28">
        <f t="shared" ref="Q59:Q71" si="4">+K59</f>
        <v>1331697.8999999999</v>
      </c>
      <c r="R59" s="97">
        <f t="shared" si="3"/>
        <v>9.3125727272727263E-2</v>
      </c>
    </row>
    <row r="60" spans="1:19" s="99" customFormat="1" ht="15" customHeight="1" x14ac:dyDescent="0.25">
      <c r="A60" s="134" t="s">
        <v>401</v>
      </c>
      <c r="B60" s="187" t="s">
        <v>396</v>
      </c>
      <c r="C60" s="134" t="s">
        <v>212</v>
      </c>
      <c r="D60" s="134" t="s">
        <v>213</v>
      </c>
      <c r="E60" s="184">
        <v>11000000</v>
      </c>
      <c r="F60" s="184">
        <v>10000000</v>
      </c>
      <c r="G60" s="184">
        <v>4500000</v>
      </c>
      <c r="H60" s="184">
        <v>0</v>
      </c>
      <c r="I60" s="184">
        <v>758302.1</v>
      </c>
      <c r="J60" s="184">
        <v>0</v>
      </c>
      <c r="K60" s="184">
        <v>1241697.8999999999</v>
      </c>
      <c r="L60" s="184">
        <v>1241697.8999999999</v>
      </c>
      <c r="M60" s="184">
        <v>8000000</v>
      </c>
      <c r="N60" s="184">
        <v>2500000</v>
      </c>
      <c r="O60" s="93">
        <f t="shared" si="0"/>
        <v>0.12416978999999999</v>
      </c>
      <c r="P60" s="94">
        <f t="shared" si="1"/>
        <v>10000000</v>
      </c>
      <c r="Q60" s="94">
        <f t="shared" si="4"/>
        <v>1241697.8999999999</v>
      </c>
      <c r="R60" s="93">
        <f t="shared" si="3"/>
        <v>0.12416978999999999</v>
      </c>
    </row>
    <row r="61" spans="1:19" s="203" customFormat="1" ht="15" customHeight="1" x14ac:dyDescent="0.25">
      <c r="A61" s="134" t="s">
        <v>401</v>
      </c>
      <c r="B61" s="187" t="s">
        <v>396</v>
      </c>
      <c r="C61" s="134" t="s">
        <v>214</v>
      </c>
      <c r="D61" s="134" t="s">
        <v>215</v>
      </c>
      <c r="E61" s="184">
        <v>9000000</v>
      </c>
      <c r="F61" s="184">
        <v>9000000</v>
      </c>
      <c r="G61" s="184">
        <v>4500000</v>
      </c>
      <c r="H61" s="184">
        <v>0</v>
      </c>
      <c r="I61" s="184">
        <v>758302.1</v>
      </c>
      <c r="J61" s="184">
        <v>0</v>
      </c>
      <c r="K61" s="184">
        <v>1241697.8999999999</v>
      </c>
      <c r="L61" s="184">
        <v>1241697.8999999999</v>
      </c>
      <c r="M61" s="184">
        <v>7000000</v>
      </c>
      <c r="N61" s="184">
        <v>2500000</v>
      </c>
      <c r="O61" s="93">
        <f t="shared" si="0"/>
        <v>0.13796643333333333</v>
      </c>
      <c r="P61" s="94">
        <f t="shared" si="1"/>
        <v>9000000</v>
      </c>
      <c r="Q61" s="94">
        <f t="shared" si="4"/>
        <v>1241697.8999999999</v>
      </c>
      <c r="R61" s="93">
        <f t="shared" si="3"/>
        <v>0.13796643333333333</v>
      </c>
    </row>
    <row r="62" spans="1:19" s="99" customFormat="1" x14ac:dyDescent="0.25">
      <c r="A62" s="134" t="s">
        <v>401</v>
      </c>
      <c r="B62" s="187" t="s">
        <v>396</v>
      </c>
      <c r="C62" s="134" t="s">
        <v>218</v>
      </c>
      <c r="D62" s="134" t="s">
        <v>219</v>
      </c>
      <c r="E62" s="184">
        <v>2000000</v>
      </c>
      <c r="F62" s="184">
        <v>1000000</v>
      </c>
      <c r="G62" s="184">
        <v>0</v>
      </c>
      <c r="H62" s="184">
        <v>0</v>
      </c>
      <c r="I62" s="184">
        <v>0</v>
      </c>
      <c r="J62" s="184">
        <v>0</v>
      </c>
      <c r="K62" s="184">
        <v>0</v>
      </c>
      <c r="L62" s="184">
        <v>0</v>
      </c>
      <c r="M62" s="184">
        <v>1000000</v>
      </c>
      <c r="N62" s="184">
        <v>0</v>
      </c>
      <c r="O62" s="93">
        <f t="shared" si="0"/>
        <v>0</v>
      </c>
      <c r="P62" s="94">
        <f t="shared" si="1"/>
        <v>1000000</v>
      </c>
      <c r="Q62" s="94">
        <f t="shared" si="4"/>
        <v>0</v>
      </c>
      <c r="R62" s="93">
        <f t="shared" si="3"/>
        <v>0</v>
      </c>
    </row>
    <row r="63" spans="1:19" s="98" customFormat="1" x14ac:dyDescent="0.25">
      <c r="A63" s="134" t="s">
        <v>401</v>
      </c>
      <c r="B63" s="187" t="s">
        <v>396</v>
      </c>
      <c r="C63" s="134" t="s">
        <v>228</v>
      </c>
      <c r="D63" s="134" t="s">
        <v>229</v>
      </c>
      <c r="E63" s="184">
        <v>600000</v>
      </c>
      <c r="F63" s="184">
        <v>600000</v>
      </c>
      <c r="G63" s="184">
        <v>224423</v>
      </c>
      <c r="H63" s="184">
        <v>0</v>
      </c>
      <c r="I63" s="184">
        <v>124422.21</v>
      </c>
      <c r="J63" s="184">
        <v>0</v>
      </c>
      <c r="K63" s="184">
        <v>0</v>
      </c>
      <c r="L63" s="184">
        <v>0</v>
      </c>
      <c r="M63" s="184">
        <v>475577.79</v>
      </c>
      <c r="N63" s="184">
        <v>100000.79</v>
      </c>
      <c r="O63" s="93">
        <f t="shared" si="0"/>
        <v>0</v>
      </c>
      <c r="P63" s="94">
        <f t="shared" si="1"/>
        <v>600000</v>
      </c>
      <c r="Q63" s="94">
        <f t="shared" si="4"/>
        <v>0</v>
      </c>
      <c r="R63" s="93">
        <f t="shared" si="3"/>
        <v>0</v>
      </c>
      <c r="S63" s="99"/>
    </row>
    <row r="64" spans="1:19" s="99" customFormat="1" x14ac:dyDescent="0.25">
      <c r="A64" s="134" t="s">
        <v>401</v>
      </c>
      <c r="B64" s="187" t="s">
        <v>396</v>
      </c>
      <c r="C64" s="134" t="s">
        <v>230</v>
      </c>
      <c r="D64" s="134" t="s">
        <v>231</v>
      </c>
      <c r="E64" s="184">
        <v>300000</v>
      </c>
      <c r="F64" s="184">
        <v>300000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300000</v>
      </c>
      <c r="N64" s="184">
        <v>0</v>
      </c>
      <c r="O64" s="93">
        <f t="shared" si="0"/>
        <v>0</v>
      </c>
      <c r="P64" s="94">
        <f t="shared" si="1"/>
        <v>300000</v>
      </c>
      <c r="Q64" s="94">
        <f t="shared" si="4"/>
        <v>0</v>
      </c>
      <c r="R64" s="93">
        <f t="shared" si="3"/>
        <v>0</v>
      </c>
    </row>
    <row r="65" spans="1:19" s="99" customFormat="1" x14ac:dyDescent="0.25">
      <c r="A65" s="134" t="s">
        <v>401</v>
      </c>
      <c r="B65" s="187" t="s">
        <v>396</v>
      </c>
      <c r="C65" s="134" t="s">
        <v>236</v>
      </c>
      <c r="D65" s="134" t="s">
        <v>237</v>
      </c>
      <c r="E65" s="184">
        <v>300000</v>
      </c>
      <c r="F65" s="184">
        <v>300000</v>
      </c>
      <c r="G65" s="184">
        <v>224423</v>
      </c>
      <c r="H65" s="184">
        <v>0</v>
      </c>
      <c r="I65" s="184">
        <v>124422.21</v>
      </c>
      <c r="J65" s="184">
        <v>0</v>
      </c>
      <c r="K65" s="184">
        <v>0</v>
      </c>
      <c r="L65" s="184">
        <v>0</v>
      </c>
      <c r="M65" s="184">
        <v>175577.79</v>
      </c>
      <c r="N65" s="184">
        <v>100000.79</v>
      </c>
      <c r="O65" s="93">
        <f t="shared" si="0"/>
        <v>0</v>
      </c>
      <c r="P65" s="94">
        <f t="shared" si="1"/>
        <v>300000</v>
      </c>
      <c r="Q65" s="94">
        <f t="shared" si="4"/>
        <v>0</v>
      </c>
      <c r="R65" s="93">
        <v>0</v>
      </c>
    </row>
    <row r="66" spans="1:19" s="99" customFormat="1" x14ac:dyDescent="0.25">
      <c r="A66" s="134" t="s">
        <v>401</v>
      </c>
      <c r="B66" s="187" t="s">
        <v>396</v>
      </c>
      <c r="C66" s="134" t="s">
        <v>242</v>
      </c>
      <c r="D66" s="134" t="s">
        <v>243</v>
      </c>
      <c r="E66" s="184">
        <v>300000</v>
      </c>
      <c r="F66" s="184">
        <v>300000</v>
      </c>
      <c r="G66" s="184">
        <v>90000</v>
      </c>
      <c r="H66" s="184">
        <v>0</v>
      </c>
      <c r="I66" s="184">
        <v>0</v>
      </c>
      <c r="J66" s="184">
        <v>0</v>
      </c>
      <c r="K66" s="184">
        <v>90000</v>
      </c>
      <c r="L66" s="184">
        <v>90000</v>
      </c>
      <c r="M66" s="184">
        <v>210000</v>
      </c>
      <c r="N66" s="184">
        <v>0</v>
      </c>
      <c r="O66" s="93">
        <f t="shared" si="0"/>
        <v>0.3</v>
      </c>
      <c r="P66" s="94">
        <f t="shared" si="1"/>
        <v>300000</v>
      </c>
      <c r="Q66" s="94">
        <f t="shared" si="4"/>
        <v>90000</v>
      </c>
      <c r="R66" s="93">
        <f t="shared" si="3"/>
        <v>0.3</v>
      </c>
    </row>
    <row r="67" spans="1:19" s="99" customFormat="1" ht="14.1" customHeight="1" x14ac:dyDescent="0.25">
      <c r="A67" s="134" t="s">
        <v>401</v>
      </c>
      <c r="B67" s="187" t="s">
        <v>396</v>
      </c>
      <c r="C67" s="134" t="s">
        <v>246</v>
      </c>
      <c r="D67" s="134" t="s">
        <v>247</v>
      </c>
      <c r="E67" s="184">
        <v>300000</v>
      </c>
      <c r="F67" s="184">
        <v>300000</v>
      </c>
      <c r="G67" s="184">
        <v>90000</v>
      </c>
      <c r="H67" s="184">
        <v>0</v>
      </c>
      <c r="I67" s="184">
        <v>0</v>
      </c>
      <c r="J67" s="184">
        <v>0</v>
      </c>
      <c r="K67" s="184">
        <v>90000</v>
      </c>
      <c r="L67" s="184">
        <v>90000</v>
      </c>
      <c r="M67" s="184">
        <v>210000</v>
      </c>
      <c r="N67" s="184">
        <v>0</v>
      </c>
      <c r="O67" s="93">
        <f t="shared" si="0"/>
        <v>0.3</v>
      </c>
      <c r="P67" s="94">
        <f t="shared" si="1"/>
        <v>300000</v>
      </c>
      <c r="Q67" s="94">
        <f t="shared" si="4"/>
        <v>90000</v>
      </c>
      <c r="R67" s="93">
        <f t="shared" si="3"/>
        <v>0.3</v>
      </c>
    </row>
    <row r="68" spans="1:19" s="99" customFormat="1" x14ac:dyDescent="0.25">
      <c r="A68" s="134" t="s">
        <v>401</v>
      </c>
      <c r="B68" s="187" t="s">
        <v>396</v>
      </c>
      <c r="C68" s="134" t="s">
        <v>248</v>
      </c>
      <c r="D68" s="134" t="s">
        <v>386</v>
      </c>
      <c r="E68" s="184">
        <v>39400000</v>
      </c>
      <c r="F68" s="184">
        <v>3400000</v>
      </c>
      <c r="G68" s="184">
        <v>2100000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3400000</v>
      </c>
      <c r="N68" s="184">
        <v>2100000</v>
      </c>
      <c r="O68" s="93">
        <f t="shared" si="0"/>
        <v>0</v>
      </c>
      <c r="P68" s="94">
        <f t="shared" si="1"/>
        <v>3400000</v>
      </c>
      <c r="Q68" s="94">
        <f t="shared" si="4"/>
        <v>0</v>
      </c>
      <c r="R68" s="93">
        <f t="shared" si="3"/>
        <v>0</v>
      </c>
    </row>
    <row r="69" spans="1:19" s="99" customFormat="1" x14ac:dyDescent="0.25">
      <c r="A69" s="134" t="s">
        <v>401</v>
      </c>
      <c r="B69" s="187" t="s">
        <v>396</v>
      </c>
      <c r="C69" s="134" t="s">
        <v>249</v>
      </c>
      <c r="D69" s="134" t="s">
        <v>250</v>
      </c>
      <c r="E69" s="184">
        <v>300000</v>
      </c>
      <c r="F69" s="184">
        <v>300000</v>
      </c>
      <c r="G69" s="184">
        <v>300000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300000</v>
      </c>
      <c r="N69" s="184">
        <v>300000</v>
      </c>
      <c r="O69" s="93">
        <f t="shared" si="0"/>
        <v>0</v>
      </c>
      <c r="P69" s="94">
        <f t="shared" si="1"/>
        <v>300000</v>
      </c>
      <c r="Q69" s="94">
        <f t="shared" si="4"/>
        <v>0</v>
      </c>
      <c r="R69" s="93">
        <f t="shared" si="3"/>
        <v>0</v>
      </c>
    </row>
    <row r="70" spans="1:19" s="99" customFormat="1" x14ac:dyDescent="0.25">
      <c r="A70" s="134" t="s">
        <v>401</v>
      </c>
      <c r="B70" s="187" t="s">
        <v>396</v>
      </c>
      <c r="C70" s="134" t="s">
        <v>253</v>
      </c>
      <c r="D70" s="134" t="s">
        <v>254</v>
      </c>
      <c r="E70" s="184">
        <v>3000000</v>
      </c>
      <c r="F70" s="184">
        <v>2000000</v>
      </c>
      <c r="G70" s="184">
        <v>1000000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2000000</v>
      </c>
      <c r="N70" s="184">
        <v>1000000</v>
      </c>
      <c r="O70" s="93">
        <f t="shared" si="0"/>
        <v>0</v>
      </c>
      <c r="P70" s="94">
        <f t="shared" si="1"/>
        <v>2000000</v>
      </c>
      <c r="Q70" s="94">
        <f t="shared" si="4"/>
        <v>0</v>
      </c>
      <c r="R70" s="93">
        <f t="shared" si="3"/>
        <v>0</v>
      </c>
    </row>
    <row r="71" spans="1:19" s="99" customFormat="1" x14ac:dyDescent="0.25">
      <c r="A71" s="134" t="s">
        <v>401</v>
      </c>
      <c r="B71" s="187" t="s">
        <v>396</v>
      </c>
      <c r="C71" s="134" t="s">
        <v>255</v>
      </c>
      <c r="D71" s="134" t="s">
        <v>256</v>
      </c>
      <c r="E71" s="184">
        <v>35000000</v>
      </c>
      <c r="F71" s="184">
        <v>0</v>
      </c>
      <c r="G71" s="184">
        <v>0</v>
      </c>
      <c r="H71" s="184">
        <v>0</v>
      </c>
      <c r="I71" s="184">
        <v>0</v>
      </c>
      <c r="J71" s="184">
        <v>0</v>
      </c>
      <c r="K71" s="184">
        <v>0</v>
      </c>
      <c r="L71" s="184">
        <v>0</v>
      </c>
      <c r="M71" s="184">
        <v>0</v>
      </c>
      <c r="N71" s="184">
        <v>0</v>
      </c>
      <c r="O71" s="93">
        <v>0</v>
      </c>
      <c r="P71" s="94">
        <f>+F71</f>
        <v>0</v>
      </c>
      <c r="Q71" s="94">
        <f t="shared" si="4"/>
        <v>0</v>
      </c>
      <c r="R71" s="93">
        <v>0</v>
      </c>
    </row>
    <row r="72" spans="1:19" s="98" customFormat="1" x14ac:dyDescent="0.25">
      <c r="A72" s="134" t="s">
        <v>401</v>
      </c>
      <c r="B72" s="187" t="s">
        <v>396</v>
      </c>
      <c r="C72" s="134" t="s">
        <v>257</v>
      </c>
      <c r="D72" s="134" t="s">
        <v>258</v>
      </c>
      <c r="E72" s="184">
        <v>800000</v>
      </c>
      <c r="F72" s="184">
        <v>800000</v>
      </c>
      <c r="G72" s="184">
        <v>800000</v>
      </c>
      <c r="H72" s="184">
        <v>0</v>
      </c>
      <c r="I72" s="184">
        <v>0</v>
      </c>
      <c r="J72" s="184">
        <v>0</v>
      </c>
      <c r="K72" s="184">
        <v>0</v>
      </c>
      <c r="L72" s="184">
        <v>0</v>
      </c>
      <c r="M72" s="184">
        <v>800000</v>
      </c>
      <c r="N72" s="184">
        <v>800000</v>
      </c>
      <c r="O72" s="93">
        <f t="shared" ref="O72:O91" si="5">+K72/F72</f>
        <v>0</v>
      </c>
      <c r="P72" s="94">
        <f t="shared" ref="P72:P80" si="6">+F72</f>
        <v>800000</v>
      </c>
      <c r="Q72" s="94">
        <f t="shared" ref="Q72:Q80" si="7">+K72</f>
        <v>0</v>
      </c>
      <c r="R72" s="93">
        <f t="shared" ref="R72:R81" si="8">+Q72/P72</f>
        <v>0</v>
      </c>
    </row>
    <row r="73" spans="1:19" s="99" customFormat="1" x14ac:dyDescent="0.25">
      <c r="A73" s="134" t="s">
        <v>401</v>
      </c>
      <c r="B73" s="187" t="s">
        <v>396</v>
      </c>
      <c r="C73" s="134" t="s">
        <v>261</v>
      </c>
      <c r="D73" s="134" t="s">
        <v>262</v>
      </c>
      <c r="E73" s="184">
        <v>300000</v>
      </c>
      <c r="F73" s="184">
        <v>300000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300000</v>
      </c>
      <c r="N73" s="184">
        <v>0</v>
      </c>
      <c r="O73" s="93">
        <f t="shared" si="5"/>
        <v>0</v>
      </c>
      <c r="P73" s="94">
        <f t="shared" si="6"/>
        <v>300000</v>
      </c>
      <c r="Q73" s="94">
        <f t="shared" si="7"/>
        <v>0</v>
      </c>
      <c r="R73" s="93">
        <f t="shared" si="8"/>
        <v>0</v>
      </c>
      <c r="S73" s="93"/>
    </row>
    <row r="74" spans="1:19" s="98" customFormat="1" x14ac:dyDescent="0.25">
      <c r="A74" s="133" t="s">
        <v>401</v>
      </c>
      <c r="B74" s="186" t="s">
        <v>397</v>
      </c>
      <c r="C74" s="133" t="s">
        <v>265</v>
      </c>
      <c r="D74" s="133" t="s">
        <v>266</v>
      </c>
      <c r="E74" s="183">
        <v>7000000</v>
      </c>
      <c r="F74" s="183">
        <v>7000000</v>
      </c>
      <c r="G74" s="183">
        <v>0</v>
      </c>
      <c r="H74" s="183">
        <v>0</v>
      </c>
      <c r="I74" s="183">
        <v>1099205.51</v>
      </c>
      <c r="J74" s="183">
        <v>0</v>
      </c>
      <c r="K74" s="183">
        <v>0</v>
      </c>
      <c r="L74" s="183">
        <v>0</v>
      </c>
      <c r="M74" s="183">
        <v>5900794.4900000002</v>
      </c>
      <c r="N74" s="183">
        <v>-1099205.51</v>
      </c>
      <c r="O74" s="97">
        <f t="shared" si="5"/>
        <v>0</v>
      </c>
      <c r="P74" s="28">
        <f t="shared" si="6"/>
        <v>7000000</v>
      </c>
      <c r="Q74" s="28">
        <f t="shared" si="7"/>
        <v>0</v>
      </c>
      <c r="R74" s="97">
        <f t="shared" si="8"/>
        <v>0</v>
      </c>
      <c r="S74" s="97"/>
    </row>
    <row r="75" spans="1:19" s="203" customFormat="1" x14ac:dyDescent="0.25">
      <c r="A75" s="134" t="s">
        <v>401</v>
      </c>
      <c r="B75" s="187" t="s">
        <v>397</v>
      </c>
      <c r="C75" s="134" t="s">
        <v>267</v>
      </c>
      <c r="D75" s="134" t="s">
        <v>268</v>
      </c>
      <c r="E75" s="184">
        <v>7000000</v>
      </c>
      <c r="F75" s="184">
        <v>7000000</v>
      </c>
      <c r="G75" s="184">
        <v>0</v>
      </c>
      <c r="H75" s="184">
        <v>0</v>
      </c>
      <c r="I75" s="184">
        <v>1099205.51</v>
      </c>
      <c r="J75" s="184">
        <v>0</v>
      </c>
      <c r="K75" s="184">
        <v>0</v>
      </c>
      <c r="L75" s="184">
        <v>0</v>
      </c>
      <c r="M75" s="184">
        <v>5900794.4900000002</v>
      </c>
      <c r="N75" s="184">
        <v>-1099205.51</v>
      </c>
      <c r="O75" s="93">
        <f t="shared" si="5"/>
        <v>0</v>
      </c>
      <c r="P75" s="94">
        <f t="shared" si="6"/>
        <v>7000000</v>
      </c>
      <c r="Q75" s="94">
        <f t="shared" si="7"/>
        <v>0</v>
      </c>
      <c r="R75" s="93">
        <f t="shared" si="8"/>
        <v>0</v>
      </c>
      <c r="S75" s="93"/>
    </row>
    <row r="76" spans="1:19" s="99" customFormat="1" x14ac:dyDescent="0.25">
      <c r="A76" s="134" t="s">
        <v>401</v>
      </c>
      <c r="B76" s="187" t="s">
        <v>397</v>
      </c>
      <c r="C76" s="134" t="s">
        <v>271</v>
      </c>
      <c r="D76" s="134" t="s">
        <v>272</v>
      </c>
      <c r="E76" s="184">
        <v>500000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93">
        <v>0</v>
      </c>
      <c r="P76" s="94">
        <f t="shared" si="6"/>
        <v>0</v>
      </c>
      <c r="Q76" s="94">
        <f t="shared" si="7"/>
        <v>0</v>
      </c>
      <c r="R76" s="93">
        <v>0</v>
      </c>
      <c r="S76" s="93"/>
    </row>
    <row r="77" spans="1:19" s="99" customFormat="1" x14ac:dyDescent="0.25">
      <c r="A77" s="134" t="s">
        <v>401</v>
      </c>
      <c r="B77" s="187" t="s">
        <v>397</v>
      </c>
      <c r="C77" s="134" t="s">
        <v>275</v>
      </c>
      <c r="D77" s="134" t="s">
        <v>276</v>
      </c>
      <c r="E77" s="184">
        <v>5500000</v>
      </c>
      <c r="F77" s="184">
        <v>7000000</v>
      </c>
      <c r="G77" s="184">
        <v>0</v>
      </c>
      <c r="H77" s="184">
        <v>0</v>
      </c>
      <c r="I77" s="184">
        <v>1099205.51</v>
      </c>
      <c r="J77" s="184">
        <v>0</v>
      </c>
      <c r="K77" s="184">
        <v>0</v>
      </c>
      <c r="L77" s="184">
        <v>0</v>
      </c>
      <c r="M77" s="184">
        <v>5900794.4900000002</v>
      </c>
      <c r="N77" s="184">
        <v>-1099205.51</v>
      </c>
      <c r="O77" s="93">
        <f t="shared" si="5"/>
        <v>0</v>
      </c>
      <c r="P77" s="94">
        <f t="shared" si="6"/>
        <v>7000000</v>
      </c>
      <c r="Q77" s="94">
        <f t="shared" si="7"/>
        <v>0</v>
      </c>
      <c r="R77" s="93">
        <f t="shared" si="8"/>
        <v>0</v>
      </c>
      <c r="S77" s="93"/>
    </row>
    <row r="78" spans="1:19" s="99" customFormat="1" x14ac:dyDescent="0.25">
      <c r="A78" s="134" t="s">
        <v>401</v>
      </c>
      <c r="B78" s="187" t="s">
        <v>397</v>
      </c>
      <c r="C78" s="134" t="s">
        <v>277</v>
      </c>
      <c r="D78" s="134" t="s">
        <v>278</v>
      </c>
      <c r="E78" s="184">
        <v>1000000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93">
        <v>0</v>
      </c>
      <c r="P78" s="94">
        <f t="shared" si="6"/>
        <v>0</v>
      </c>
      <c r="Q78" s="94">
        <f t="shared" si="7"/>
        <v>0</v>
      </c>
      <c r="R78" s="93">
        <v>0</v>
      </c>
      <c r="S78" s="93"/>
    </row>
    <row r="79" spans="1:19" s="98" customFormat="1" x14ac:dyDescent="0.25">
      <c r="A79" s="133" t="s">
        <v>401</v>
      </c>
      <c r="B79" s="186" t="s">
        <v>396</v>
      </c>
      <c r="C79" s="133" t="s">
        <v>287</v>
      </c>
      <c r="D79" s="133" t="s">
        <v>288</v>
      </c>
      <c r="E79" s="183">
        <v>627037456</v>
      </c>
      <c r="F79" s="183">
        <v>626253050</v>
      </c>
      <c r="G79" s="183">
        <v>287050245</v>
      </c>
      <c r="H79" s="183">
        <v>0</v>
      </c>
      <c r="I79" s="183">
        <v>121070863.31</v>
      </c>
      <c r="J79" s="183">
        <v>0</v>
      </c>
      <c r="K79" s="183">
        <v>83674286.689999998</v>
      </c>
      <c r="L79" s="183">
        <v>81274286.689999998</v>
      </c>
      <c r="M79" s="183">
        <v>421507900</v>
      </c>
      <c r="N79" s="183">
        <v>82305095</v>
      </c>
      <c r="O79" s="97">
        <f t="shared" si="5"/>
        <v>0.13361098471296867</v>
      </c>
      <c r="P79" s="28">
        <f t="shared" si="6"/>
        <v>626253050</v>
      </c>
      <c r="Q79" s="28">
        <f t="shared" si="7"/>
        <v>83674286.689999998</v>
      </c>
      <c r="R79" s="97">
        <f t="shared" si="8"/>
        <v>0.13361098471296867</v>
      </c>
      <c r="S79" s="97"/>
    </row>
    <row r="80" spans="1:19" s="98" customFormat="1" x14ac:dyDescent="0.25">
      <c r="A80" s="134" t="s">
        <v>401</v>
      </c>
      <c r="B80" s="187" t="s">
        <v>396</v>
      </c>
      <c r="C80" s="134" t="s">
        <v>289</v>
      </c>
      <c r="D80" s="134" t="s">
        <v>290</v>
      </c>
      <c r="E80" s="184">
        <v>125316456</v>
      </c>
      <c r="F80" s="184">
        <v>124532050</v>
      </c>
      <c r="G80" s="184">
        <v>67910325</v>
      </c>
      <c r="H80" s="184">
        <v>0</v>
      </c>
      <c r="I80" s="184">
        <v>32689513.309999999</v>
      </c>
      <c r="J80" s="184">
        <v>0</v>
      </c>
      <c r="K80" s="184">
        <v>34655217.689999998</v>
      </c>
      <c r="L80" s="184">
        <v>34655217.689999998</v>
      </c>
      <c r="M80" s="184">
        <v>57187319</v>
      </c>
      <c r="N80" s="184">
        <v>565594</v>
      </c>
      <c r="O80" s="93">
        <f t="shared" si="5"/>
        <v>0.27828352371939591</v>
      </c>
      <c r="P80" s="94">
        <f t="shared" si="6"/>
        <v>124532050</v>
      </c>
      <c r="Q80" s="94">
        <f t="shared" si="7"/>
        <v>34655217.689999998</v>
      </c>
      <c r="R80" s="93">
        <f t="shared" si="8"/>
        <v>0.27828352371939591</v>
      </c>
      <c r="S80" s="97"/>
    </row>
    <row r="81" spans="1:19" s="203" customFormat="1" x14ac:dyDescent="0.25">
      <c r="A81" s="134" t="s">
        <v>401</v>
      </c>
      <c r="B81" s="187" t="s">
        <v>396</v>
      </c>
      <c r="C81" s="134" t="s">
        <v>308</v>
      </c>
      <c r="D81" s="134" t="s">
        <v>309</v>
      </c>
      <c r="E81" s="184">
        <v>113243449</v>
      </c>
      <c r="F81" s="184">
        <v>113243449</v>
      </c>
      <c r="G81" s="184">
        <v>56621724</v>
      </c>
      <c r="H81" s="184">
        <v>0</v>
      </c>
      <c r="I81" s="184">
        <v>25518225</v>
      </c>
      <c r="J81" s="184">
        <v>0</v>
      </c>
      <c r="K81" s="184">
        <v>31103499</v>
      </c>
      <c r="L81" s="184">
        <v>31103499</v>
      </c>
      <c r="M81" s="184">
        <v>56621725</v>
      </c>
      <c r="N81" s="184">
        <v>0</v>
      </c>
      <c r="O81" s="93">
        <f t="shared" si="5"/>
        <v>0.27466047064673915</v>
      </c>
      <c r="P81" s="94">
        <f>+P86+P88</f>
        <v>31250000</v>
      </c>
      <c r="Q81" s="94">
        <f>+Q86+Q88</f>
        <v>2038138</v>
      </c>
      <c r="R81" s="93">
        <f t="shared" si="8"/>
        <v>6.5220416000000003E-2</v>
      </c>
      <c r="S81" s="93"/>
    </row>
    <row r="82" spans="1:19" s="99" customFormat="1" x14ac:dyDescent="0.25">
      <c r="A82" s="134" t="s">
        <v>401</v>
      </c>
      <c r="B82" s="187" t="s">
        <v>396</v>
      </c>
      <c r="C82" s="134" t="s">
        <v>312</v>
      </c>
      <c r="D82" s="134" t="s">
        <v>415</v>
      </c>
      <c r="E82" s="184">
        <v>10254783</v>
      </c>
      <c r="F82" s="184">
        <v>9588510</v>
      </c>
      <c r="G82" s="184">
        <v>9588510</v>
      </c>
      <c r="H82" s="184">
        <v>0</v>
      </c>
      <c r="I82" s="184">
        <v>6249231.8700000001</v>
      </c>
      <c r="J82" s="184">
        <v>0</v>
      </c>
      <c r="K82" s="184">
        <v>3005551.13</v>
      </c>
      <c r="L82" s="184">
        <v>3005551.13</v>
      </c>
      <c r="M82" s="184">
        <v>333727</v>
      </c>
      <c r="N82" s="184">
        <v>333727</v>
      </c>
      <c r="O82" s="93">
        <f t="shared" si="5"/>
        <v>0.31345340725514181</v>
      </c>
      <c r="P82" s="94"/>
      <c r="Q82" s="94"/>
      <c r="R82" s="93"/>
      <c r="S82" s="93"/>
    </row>
    <row r="83" spans="1:19" s="99" customFormat="1" x14ac:dyDescent="0.25">
      <c r="A83" s="134" t="s">
        <v>401</v>
      </c>
      <c r="B83" s="187" t="s">
        <v>396</v>
      </c>
      <c r="C83" s="134" t="s">
        <v>317</v>
      </c>
      <c r="D83" s="134" t="s">
        <v>416</v>
      </c>
      <c r="E83" s="184">
        <v>1818224</v>
      </c>
      <c r="F83" s="184">
        <v>1700091</v>
      </c>
      <c r="G83" s="184">
        <v>1700091</v>
      </c>
      <c r="H83" s="184">
        <v>0</v>
      </c>
      <c r="I83" s="184">
        <v>922056.44</v>
      </c>
      <c r="J83" s="184">
        <v>0</v>
      </c>
      <c r="K83" s="184">
        <v>546167.56000000006</v>
      </c>
      <c r="L83" s="184">
        <v>546167.56000000006</v>
      </c>
      <c r="M83" s="184">
        <v>231867</v>
      </c>
      <c r="N83" s="184">
        <v>231867</v>
      </c>
      <c r="O83" s="93">
        <f t="shared" si="5"/>
        <v>0.32125783855099527</v>
      </c>
      <c r="P83" s="94"/>
      <c r="Q83" s="94"/>
      <c r="R83" s="93"/>
      <c r="S83" s="93"/>
    </row>
    <row r="84" spans="1:19" s="99" customFormat="1" x14ac:dyDescent="0.25">
      <c r="A84" s="134" t="s">
        <v>401</v>
      </c>
      <c r="B84" s="187" t="s">
        <v>396</v>
      </c>
      <c r="C84" s="134" t="s">
        <v>321</v>
      </c>
      <c r="D84" s="134" t="s">
        <v>322</v>
      </c>
      <c r="E84" s="184">
        <v>460000000</v>
      </c>
      <c r="F84" s="184">
        <v>460000000</v>
      </c>
      <c r="G84" s="184">
        <v>179998920</v>
      </c>
      <c r="H84" s="184">
        <v>0</v>
      </c>
      <c r="I84" s="184">
        <v>71380350</v>
      </c>
      <c r="J84" s="184">
        <v>0</v>
      </c>
      <c r="K84" s="184">
        <v>48000000</v>
      </c>
      <c r="L84" s="184">
        <v>45600000</v>
      </c>
      <c r="M84" s="184">
        <v>340619650</v>
      </c>
      <c r="N84" s="184">
        <v>60618570</v>
      </c>
      <c r="O84" s="93">
        <f t="shared" si="5"/>
        <v>0.10434782608695652</v>
      </c>
      <c r="P84" s="94"/>
      <c r="Q84" s="94"/>
      <c r="R84" s="93"/>
      <c r="S84" s="93"/>
    </row>
    <row r="85" spans="1:19" s="99" customFormat="1" x14ac:dyDescent="0.25">
      <c r="A85" s="134" t="s">
        <v>401</v>
      </c>
      <c r="B85" s="187" t="s">
        <v>396</v>
      </c>
      <c r="C85" s="134" t="s">
        <v>325</v>
      </c>
      <c r="D85" s="134" t="s">
        <v>326</v>
      </c>
      <c r="E85" s="184">
        <v>460000000</v>
      </c>
      <c r="F85" s="184">
        <v>460000000</v>
      </c>
      <c r="G85" s="184">
        <v>179998920</v>
      </c>
      <c r="H85" s="184">
        <v>0</v>
      </c>
      <c r="I85" s="184">
        <v>71380350</v>
      </c>
      <c r="J85" s="184">
        <v>0</v>
      </c>
      <c r="K85" s="184">
        <v>48000000</v>
      </c>
      <c r="L85" s="184">
        <v>45600000</v>
      </c>
      <c r="M85" s="184">
        <v>340619650</v>
      </c>
      <c r="N85" s="184">
        <v>60618570</v>
      </c>
      <c r="O85" s="93">
        <f t="shared" si="5"/>
        <v>0.10434782608695652</v>
      </c>
      <c r="P85" s="94"/>
      <c r="Q85" s="94"/>
      <c r="R85" s="93"/>
      <c r="S85" s="93"/>
    </row>
    <row r="86" spans="1:19" s="99" customFormat="1" x14ac:dyDescent="0.25">
      <c r="A86" s="134" t="s">
        <v>401</v>
      </c>
      <c r="B86" s="187" t="s">
        <v>396</v>
      </c>
      <c r="C86" s="134" t="s">
        <v>327</v>
      </c>
      <c r="D86" s="134" t="s">
        <v>328</v>
      </c>
      <c r="E86" s="184">
        <v>20850000</v>
      </c>
      <c r="F86" s="184">
        <v>20850000</v>
      </c>
      <c r="G86" s="184">
        <v>20850000</v>
      </c>
      <c r="H86" s="184">
        <v>0</v>
      </c>
      <c r="I86" s="184">
        <v>0</v>
      </c>
      <c r="J86" s="184">
        <v>0</v>
      </c>
      <c r="K86" s="184">
        <v>1019069</v>
      </c>
      <c r="L86" s="184">
        <v>1019069</v>
      </c>
      <c r="M86" s="184">
        <v>19830931</v>
      </c>
      <c r="N86" s="184">
        <v>19830931</v>
      </c>
      <c r="O86" s="93">
        <f t="shared" si="5"/>
        <v>4.8876211031175058E-2</v>
      </c>
      <c r="P86" s="94">
        <f>+F86</f>
        <v>20850000</v>
      </c>
      <c r="Q86" s="94">
        <f>+K86</f>
        <v>1019069</v>
      </c>
      <c r="R86" s="93">
        <f>+Q86/P86</f>
        <v>4.8876211031175058E-2</v>
      </c>
      <c r="S86" s="93"/>
    </row>
    <row r="87" spans="1:19" s="99" customFormat="1" x14ac:dyDescent="0.25">
      <c r="A87" s="134" t="s">
        <v>401</v>
      </c>
      <c r="B87" s="187" t="s">
        <v>396</v>
      </c>
      <c r="C87" s="134" t="s">
        <v>329</v>
      </c>
      <c r="D87" s="134" t="s">
        <v>330</v>
      </c>
      <c r="E87" s="184">
        <v>10450000</v>
      </c>
      <c r="F87" s="184">
        <v>10450000</v>
      </c>
      <c r="G87" s="184">
        <v>10450000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10450000</v>
      </c>
      <c r="N87" s="184">
        <v>10450000</v>
      </c>
      <c r="O87" s="93">
        <f t="shared" si="5"/>
        <v>0</v>
      </c>
      <c r="P87" s="94">
        <f>+F87</f>
        <v>10450000</v>
      </c>
      <c r="Q87" s="94">
        <f>+K87</f>
        <v>0</v>
      </c>
      <c r="R87" s="93">
        <f>+Q87/P87</f>
        <v>0</v>
      </c>
      <c r="S87" s="93"/>
    </row>
    <row r="88" spans="1:19" s="99" customFormat="1" x14ac:dyDescent="0.25">
      <c r="A88" s="134" t="s">
        <v>401</v>
      </c>
      <c r="B88" s="187" t="s">
        <v>396</v>
      </c>
      <c r="C88" s="134" t="s">
        <v>331</v>
      </c>
      <c r="D88" s="134" t="s">
        <v>332</v>
      </c>
      <c r="E88" s="184">
        <v>10400000</v>
      </c>
      <c r="F88" s="184">
        <v>10400000</v>
      </c>
      <c r="G88" s="184">
        <v>10400000</v>
      </c>
      <c r="H88" s="184">
        <v>0</v>
      </c>
      <c r="I88" s="184">
        <v>0</v>
      </c>
      <c r="J88" s="184">
        <v>0</v>
      </c>
      <c r="K88" s="184">
        <v>1019069</v>
      </c>
      <c r="L88" s="184">
        <v>1019069</v>
      </c>
      <c r="M88" s="184">
        <v>9380931</v>
      </c>
      <c r="N88" s="184">
        <v>9380931</v>
      </c>
      <c r="O88" s="93">
        <f t="shared" si="5"/>
        <v>9.7987403846153842E-2</v>
      </c>
      <c r="P88" s="94">
        <f>+F88</f>
        <v>10400000</v>
      </c>
      <c r="Q88" s="94">
        <f>+K88</f>
        <v>1019069</v>
      </c>
      <c r="R88" s="93">
        <f>+Q88/P88</f>
        <v>9.7987403846153842E-2</v>
      </c>
      <c r="S88" s="93"/>
    </row>
    <row r="89" spans="1:19" s="99" customFormat="1" x14ac:dyDescent="0.25">
      <c r="A89" s="134" t="s">
        <v>401</v>
      </c>
      <c r="B89" s="187" t="s">
        <v>396</v>
      </c>
      <c r="C89" s="134" t="s">
        <v>333</v>
      </c>
      <c r="D89" s="134" t="s">
        <v>334</v>
      </c>
      <c r="E89" s="184">
        <v>5160000</v>
      </c>
      <c r="F89" s="184">
        <v>5160000</v>
      </c>
      <c r="G89" s="184">
        <v>2580000</v>
      </c>
      <c r="H89" s="184">
        <v>0</v>
      </c>
      <c r="I89" s="184">
        <v>1290000</v>
      </c>
      <c r="J89" s="184">
        <v>0</v>
      </c>
      <c r="K89" s="184">
        <v>0</v>
      </c>
      <c r="L89" s="184">
        <v>0</v>
      </c>
      <c r="M89" s="184">
        <v>3870000</v>
      </c>
      <c r="N89" s="184">
        <v>1290000</v>
      </c>
      <c r="O89" s="93">
        <f t="shared" si="5"/>
        <v>0</v>
      </c>
      <c r="P89" s="94">
        <f>+F89</f>
        <v>5160000</v>
      </c>
      <c r="Q89" s="94">
        <f>+K89</f>
        <v>0</v>
      </c>
      <c r="R89" s="93">
        <f>+Q89/P89</f>
        <v>0</v>
      </c>
      <c r="S89" s="93"/>
    </row>
    <row r="90" spans="1:19" s="99" customFormat="1" x14ac:dyDescent="0.25">
      <c r="A90" s="134" t="s">
        <v>401</v>
      </c>
      <c r="B90" s="187" t="s">
        <v>396</v>
      </c>
      <c r="C90" s="134" t="s">
        <v>336</v>
      </c>
      <c r="D90" s="134" t="s">
        <v>377</v>
      </c>
      <c r="E90" s="184">
        <v>5160000</v>
      </c>
      <c r="F90" s="184">
        <v>5160000</v>
      </c>
      <c r="G90" s="184">
        <v>2580000</v>
      </c>
      <c r="H90" s="184">
        <v>0</v>
      </c>
      <c r="I90" s="184">
        <v>1290000</v>
      </c>
      <c r="J90" s="184">
        <v>0</v>
      </c>
      <c r="K90" s="184">
        <v>0</v>
      </c>
      <c r="L90" s="184">
        <v>0</v>
      </c>
      <c r="M90" s="184">
        <v>3870000</v>
      </c>
      <c r="N90" s="184">
        <v>1290000</v>
      </c>
      <c r="O90" s="93">
        <f t="shared" si="5"/>
        <v>0</v>
      </c>
      <c r="P90" s="94">
        <f>+F90</f>
        <v>5160000</v>
      </c>
      <c r="Q90" s="94">
        <f>+K90</f>
        <v>0</v>
      </c>
      <c r="R90" s="93">
        <f>+Q90/P90</f>
        <v>0</v>
      </c>
      <c r="S90" s="93"/>
    </row>
    <row r="91" spans="1:19" s="99" customFormat="1" x14ac:dyDescent="0.25">
      <c r="A91" s="134" t="s">
        <v>401</v>
      </c>
      <c r="B91" s="187" t="s">
        <v>396</v>
      </c>
      <c r="C91" s="134" t="s">
        <v>346</v>
      </c>
      <c r="D91" s="134" t="s">
        <v>347</v>
      </c>
      <c r="E91" s="184">
        <v>15711000</v>
      </c>
      <c r="F91" s="184">
        <v>15711000</v>
      </c>
      <c r="G91" s="184">
        <v>15711000</v>
      </c>
      <c r="H91" s="184">
        <v>0</v>
      </c>
      <c r="I91" s="184">
        <v>15711000</v>
      </c>
      <c r="J91" s="184">
        <v>0</v>
      </c>
      <c r="K91" s="184">
        <v>0</v>
      </c>
      <c r="L91" s="184">
        <v>0</v>
      </c>
      <c r="M91" s="184">
        <v>0</v>
      </c>
      <c r="N91" s="184">
        <v>0</v>
      </c>
      <c r="O91" s="93">
        <f t="shared" si="5"/>
        <v>0</v>
      </c>
      <c r="P91" s="94"/>
      <c r="Q91" s="94"/>
      <c r="R91" s="93"/>
    </row>
    <row r="92" spans="1:19" s="99" customFormat="1" x14ac:dyDescent="0.25">
      <c r="A92" s="134" t="s">
        <v>401</v>
      </c>
      <c r="B92" s="187" t="s">
        <v>396</v>
      </c>
      <c r="C92" s="134" t="s">
        <v>349</v>
      </c>
      <c r="D92" s="134" t="s">
        <v>350</v>
      </c>
      <c r="E92" s="184">
        <v>15711000</v>
      </c>
      <c r="F92" s="184">
        <v>15711000</v>
      </c>
      <c r="G92" s="184">
        <v>15711000</v>
      </c>
      <c r="H92" s="184">
        <v>0</v>
      </c>
      <c r="I92" s="184">
        <v>15711000</v>
      </c>
      <c r="J92" s="184">
        <v>0</v>
      </c>
      <c r="K92" s="184">
        <v>0</v>
      </c>
      <c r="L92" s="184">
        <v>0</v>
      </c>
      <c r="M92" s="184">
        <v>0</v>
      </c>
      <c r="N92" s="184">
        <v>0</v>
      </c>
      <c r="O92" s="93">
        <f>+K92/F92</f>
        <v>0</v>
      </c>
      <c r="P92" s="94"/>
      <c r="Q92" s="94"/>
      <c r="R92" s="93"/>
    </row>
    <row r="93" spans="1:19" x14ac:dyDescent="0.25">
      <c r="A93" s="49"/>
      <c r="B93" s="188"/>
      <c r="C93" s="49"/>
      <c r="D93" s="49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93"/>
      <c r="P93" s="94"/>
      <c r="Q93" s="94"/>
      <c r="R93" s="93"/>
    </row>
    <row r="94" spans="1:19" x14ac:dyDescent="0.25">
      <c r="A94" s="49"/>
      <c r="B94" s="188"/>
      <c r="C94" s="49"/>
      <c r="D94" s="49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93"/>
      <c r="P94" s="94"/>
      <c r="Q94" s="94"/>
      <c r="R94" s="93"/>
    </row>
    <row r="95" spans="1:19" x14ac:dyDescent="0.25">
      <c r="A95" s="19"/>
      <c r="B95" s="108"/>
      <c r="C95" s="19"/>
      <c r="D95" s="19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22"/>
      <c r="P95" s="94"/>
      <c r="Q95" s="94"/>
      <c r="R95" s="93"/>
    </row>
    <row r="96" spans="1:19" x14ac:dyDescent="0.25">
      <c r="A96" s="19"/>
      <c r="B96" s="108"/>
      <c r="C96" s="19"/>
      <c r="D96" s="19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22"/>
      <c r="P96" s="94"/>
      <c r="Q96" s="94"/>
      <c r="R96" s="93"/>
    </row>
    <row r="97" spans="1:18" x14ac:dyDescent="0.25">
      <c r="A97" s="19"/>
      <c r="B97" s="108"/>
      <c r="C97" s="19"/>
      <c r="D97" s="1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22"/>
      <c r="P97" s="94"/>
      <c r="Q97" s="94"/>
      <c r="R97" s="93"/>
    </row>
    <row r="98" spans="1:18" x14ac:dyDescent="0.25">
      <c r="A98" s="19"/>
      <c r="B98" s="108"/>
      <c r="C98" s="19"/>
      <c r="D98" s="1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22"/>
      <c r="P98" s="94"/>
      <c r="Q98" s="94"/>
      <c r="R98" s="93"/>
    </row>
    <row r="99" spans="1:18" x14ac:dyDescent="0.25">
      <c r="A99" s="19"/>
      <c r="B99" s="108"/>
      <c r="C99" s="19"/>
      <c r="D99" s="1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22"/>
      <c r="P99" s="94"/>
      <c r="Q99" s="94"/>
      <c r="R99" s="93"/>
    </row>
    <row r="100" spans="1:18" x14ac:dyDescent="0.25">
      <c r="A100" s="19"/>
      <c r="B100" s="108"/>
      <c r="C100" s="19"/>
      <c r="D100" s="1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3"/>
      <c r="P100" s="94"/>
      <c r="Q100" s="94"/>
      <c r="R100" s="93"/>
    </row>
    <row r="101" spans="1:18" ht="15.6" customHeight="1" thickBot="1" x14ac:dyDescent="0.3">
      <c r="A101" s="19"/>
      <c r="B101" s="108"/>
      <c r="C101" s="230" t="s">
        <v>26</v>
      </c>
      <c r="D101" s="230"/>
      <c r="E101" s="230"/>
      <c r="F101" s="230"/>
      <c r="G101" s="230"/>
      <c r="H101" s="100"/>
      <c r="I101" s="100"/>
      <c r="J101" s="100"/>
      <c r="K101" s="100"/>
      <c r="L101" s="100"/>
      <c r="M101" s="100"/>
      <c r="N101" s="100"/>
      <c r="O101" s="93"/>
      <c r="P101" s="94"/>
      <c r="Q101" s="94"/>
      <c r="R101" s="93"/>
    </row>
    <row r="102" spans="1:18" s="65" customFormat="1" ht="31.5" thickTop="1" thickBot="1" x14ac:dyDescent="0.25">
      <c r="B102" s="107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878021111</v>
      </c>
      <c r="E103" s="30">
        <f>+K8</f>
        <v>255641683.91</v>
      </c>
      <c r="F103" s="8">
        <f>+D103-E103</f>
        <v>622379427.09000003</v>
      </c>
      <c r="G103" s="54">
        <f t="shared" ref="G103:G108" si="9">+E103/D103</f>
        <v>0.29115664840773969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518531855</v>
      </c>
      <c r="E104" s="26">
        <f>+K27</f>
        <v>33772716.670000002</v>
      </c>
      <c r="F104" s="8">
        <f>+D104-E104</f>
        <v>484759138.32999998</v>
      </c>
      <c r="G104" s="54">
        <f t="shared" si="9"/>
        <v>6.5131421231584705E-2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+F59</f>
        <v>14300000</v>
      </c>
      <c r="E105" s="26">
        <f>+K59</f>
        <v>1331697.8999999999</v>
      </c>
      <c r="F105" s="8">
        <f>+D105-E105</f>
        <v>12968302.1</v>
      </c>
      <c r="G105" s="54">
        <f t="shared" si="9"/>
        <v>9.3125727272727263E-2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+F74</f>
        <v>7000000</v>
      </c>
      <c r="E106" s="26">
        <f>+K74</f>
        <v>0</v>
      </c>
      <c r="F106" s="8">
        <f>+D106-E106</f>
        <v>7000000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+E79</f>
        <v>627037456</v>
      </c>
      <c r="E107" s="26">
        <f>+K79</f>
        <v>83674286.689999998</v>
      </c>
      <c r="F107" s="8">
        <f>+D107-E107</f>
        <v>543363169.30999994</v>
      </c>
      <c r="G107" s="54">
        <f t="shared" si="9"/>
        <v>0.13344384117621197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2044890422</v>
      </c>
      <c r="E108" s="57">
        <f>SUM(E103:E107)</f>
        <v>374420385.16999996</v>
      </c>
      <c r="F108" s="57">
        <f>SUM(F103:F107)</f>
        <v>1670470036.8299999</v>
      </c>
      <c r="G108" s="47">
        <f t="shared" si="9"/>
        <v>0.18310046403552471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29" t="s">
        <v>27</v>
      </c>
      <c r="D110" s="229"/>
      <c r="E110" s="229"/>
      <c r="F110" s="229"/>
      <c r="G110" s="229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518531855</v>
      </c>
      <c r="E112" s="8">
        <f t="shared" si="10"/>
        <v>33772716.670000002</v>
      </c>
      <c r="F112" s="8">
        <f>+D112-E112</f>
        <v>484759138.32999998</v>
      </c>
      <c r="G112" s="54">
        <f>+E112/D112</f>
        <v>6.5131421231584705E-2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14300000</v>
      </c>
      <c r="E113" s="8">
        <f t="shared" si="10"/>
        <v>1331697.8999999999</v>
      </c>
      <c r="F113" s="8">
        <f>+D113-E113</f>
        <v>12968302.1</v>
      </c>
      <c r="G113" s="54">
        <f>+E113/D113</f>
        <v>9.3125727272727263E-2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7000000</v>
      </c>
      <c r="E114" s="8">
        <f t="shared" si="10"/>
        <v>0</v>
      </c>
      <c r="F114" s="8">
        <f>+D114-E114</f>
        <v>7000000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+P81</f>
        <v>31250000</v>
      </c>
      <c r="E115" s="8">
        <f>+Q81</f>
        <v>2038138</v>
      </c>
      <c r="F115" s="8">
        <f>+D115-E115</f>
        <v>29211862</v>
      </c>
      <c r="G115" s="54">
        <f>+E115/D115</f>
        <v>6.5220416000000003E-2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571081855</v>
      </c>
      <c r="E116" s="52">
        <f>SUM(E112:E115)</f>
        <v>37142552.57</v>
      </c>
      <c r="F116" s="52">
        <f>SUM(F112:F115)</f>
        <v>533939302.43000001</v>
      </c>
      <c r="G116" s="53">
        <f>+E116/D116</f>
        <v>6.5038929611938023E-2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5" t="s">
        <v>51</v>
      </c>
      <c r="D125" s="86" t="s">
        <v>52</v>
      </c>
      <c r="E125" s="86" t="s">
        <v>53</v>
      </c>
      <c r="F125" s="85" t="s">
        <v>7</v>
      </c>
      <c r="G125" s="85" t="s">
        <v>19</v>
      </c>
      <c r="H125" s="10"/>
      <c r="I125" s="10"/>
      <c r="J125" s="10"/>
    </row>
    <row r="126" spans="1:10" x14ac:dyDescent="0.25">
      <c r="A126" s="10"/>
      <c r="C126" s="87" t="s">
        <v>22</v>
      </c>
      <c r="D126" s="88">
        <f>+G126/F126</f>
        <v>0.29115664840773969</v>
      </c>
      <c r="E126" s="88">
        <f>+(100%/12)*4</f>
        <v>0.33333333333333331</v>
      </c>
      <c r="F126" s="89">
        <f>+D103</f>
        <v>878021111</v>
      </c>
      <c r="G126" s="89">
        <f>+E103</f>
        <v>255641683.91</v>
      </c>
      <c r="H126" s="10"/>
      <c r="I126" s="10"/>
      <c r="J126" s="10"/>
    </row>
    <row r="127" spans="1:10" x14ac:dyDescent="0.25">
      <c r="A127" s="10"/>
      <c r="C127" s="87" t="s">
        <v>109</v>
      </c>
      <c r="D127" s="88">
        <f>+G127/F127</f>
        <v>6.5131421231584705E-2</v>
      </c>
      <c r="E127" s="88">
        <f t="shared" ref="E127:E130" si="11">+(100%/12)*4</f>
        <v>0.33333333333333331</v>
      </c>
      <c r="F127" s="89">
        <f t="shared" ref="F127:G130" si="12">+D104</f>
        <v>518531855</v>
      </c>
      <c r="G127" s="89">
        <f t="shared" si="12"/>
        <v>33772716.670000002</v>
      </c>
      <c r="H127" s="10"/>
      <c r="I127" s="10"/>
      <c r="J127" s="10"/>
    </row>
    <row r="128" spans="1:10" x14ac:dyDescent="0.25">
      <c r="A128" s="10"/>
      <c r="C128" s="87" t="s">
        <v>23</v>
      </c>
      <c r="D128" s="88">
        <f>+G128/F128</f>
        <v>9.3125727272727263E-2</v>
      </c>
      <c r="E128" s="88">
        <f t="shared" si="11"/>
        <v>0.33333333333333331</v>
      </c>
      <c r="F128" s="89">
        <f t="shared" si="12"/>
        <v>14300000</v>
      </c>
      <c r="G128" s="89">
        <f t="shared" si="12"/>
        <v>1331697.8999999999</v>
      </c>
      <c r="H128" s="10"/>
      <c r="I128" s="10"/>
      <c r="J128" s="10"/>
    </row>
    <row r="129" spans="1:10" x14ac:dyDescent="0.25">
      <c r="A129" s="10"/>
      <c r="C129" s="87" t="s">
        <v>24</v>
      </c>
      <c r="D129" s="88">
        <f>+G129/F129</f>
        <v>0</v>
      </c>
      <c r="E129" s="88">
        <f t="shared" si="11"/>
        <v>0.33333333333333331</v>
      </c>
      <c r="F129" s="89">
        <f t="shared" si="12"/>
        <v>7000000</v>
      </c>
      <c r="G129" s="89">
        <f t="shared" si="12"/>
        <v>0</v>
      </c>
      <c r="H129" s="10"/>
      <c r="I129" s="10"/>
      <c r="J129" s="10"/>
    </row>
    <row r="130" spans="1:10" x14ac:dyDescent="0.25">
      <c r="A130" s="10"/>
      <c r="C130" s="87" t="s">
        <v>25</v>
      </c>
      <c r="D130" s="88">
        <f>+G130/F130</f>
        <v>0.13344384117621197</v>
      </c>
      <c r="E130" s="88">
        <f t="shared" si="11"/>
        <v>0.33333333333333331</v>
      </c>
      <c r="F130" s="89">
        <f t="shared" si="12"/>
        <v>627037456</v>
      </c>
      <c r="G130" s="89">
        <f t="shared" si="12"/>
        <v>83674286.689999998</v>
      </c>
      <c r="H130" s="10"/>
      <c r="I130" s="10"/>
      <c r="J130" s="10"/>
    </row>
    <row r="131" spans="1:10" x14ac:dyDescent="0.25">
      <c r="A131" s="10"/>
      <c r="C131" s="87"/>
      <c r="D131" s="88"/>
      <c r="E131" s="88"/>
      <c r="F131" s="89"/>
      <c r="G131" s="89"/>
      <c r="H131" s="10"/>
      <c r="I131" s="10"/>
      <c r="J131" s="10"/>
    </row>
    <row r="132" spans="1:10" x14ac:dyDescent="0.25">
      <c r="A132" s="10"/>
      <c r="C132" s="87"/>
      <c r="D132" s="88"/>
      <c r="E132" s="88"/>
      <c r="F132" s="89"/>
      <c r="G132" s="89"/>
      <c r="H132" s="10"/>
      <c r="I132" s="10"/>
      <c r="J132" s="10"/>
    </row>
    <row r="133" spans="1:10" x14ac:dyDescent="0.25">
      <c r="A133" s="10"/>
      <c r="C133" s="87"/>
      <c r="D133" s="88"/>
      <c r="E133" s="88"/>
      <c r="F133" s="89"/>
      <c r="G133" s="89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7" activePane="bottomLeft" state="frozen"/>
      <selection pane="bottomLeft" activeCell="E132" sqref="E132"/>
    </sheetView>
  </sheetViews>
  <sheetFormatPr baseColWidth="10" defaultColWidth="12" defaultRowHeight="12.75" x14ac:dyDescent="0.2"/>
  <cols>
    <col min="1" max="1" width="10.42578125" style="21" customWidth="1"/>
    <col min="2" max="2" width="10.42578125" style="108" customWidth="1"/>
    <col min="3" max="3" width="14.5703125" style="21" customWidth="1"/>
    <col min="4" max="4" width="21.5703125" style="103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3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3" customWidth="1"/>
    <col min="17" max="17" width="21.42578125" style="103" customWidth="1"/>
    <col min="18" max="18" width="15.42578125" style="21" customWidth="1"/>
    <col min="19" max="16384" width="12" style="21"/>
  </cols>
  <sheetData>
    <row r="1" spans="1:18" s="119" customFormat="1" x14ac:dyDescent="0.2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8" s="119" customFormat="1" x14ac:dyDescent="0.2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8" s="119" customFormat="1" x14ac:dyDescent="0.2">
      <c r="A3" s="223" t="s">
        <v>38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8" s="17" customFormat="1" x14ac:dyDescent="0.2">
      <c r="A4" s="233" t="s">
        <v>441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</row>
    <row r="5" spans="1:18" s="17" customFormat="1" x14ac:dyDescent="0.2">
      <c r="A5" s="119"/>
      <c r="B5" s="105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8" s="126" customFormat="1" ht="39" thickBot="1" x14ac:dyDescent="0.25">
      <c r="A6" s="120" t="s">
        <v>12</v>
      </c>
      <c r="B6" s="121" t="s">
        <v>395</v>
      </c>
      <c r="C6" s="120" t="s">
        <v>41</v>
      </c>
      <c r="D6" s="122" t="s">
        <v>40</v>
      </c>
      <c r="E6" s="122" t="s">
        <v>13</v>
      </c>
      <c r="F6" s="122" t="s">
        <v>14</v>
      </c>
      <c r="G6" s="122" t="s">
        <v>15</v>
      </c>
      <c r="H6" s="122" t="s">
        <v>16</v>
      </c>
      <c r="I6" s="122" t="s">
        <v>17</v>
      </c>
      <c r="J6" s="122" t="s">
        <v>18</v>
      </c>
      <c r="K6" s="122" t="s">
        <v>19</v>
      </c>
      <c r="L6" s="123" t="s">
        <v>20</v>
      </c>
      <c r="M6" s="123" t="s">
        <v>42</v>
      </c>
      <c r="N6" s="123" t="s">
        <v>43</v>
      </c>
      <c r="O6" s="124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402</v>
      </c>
      <c r="B7" s="186" t="s">
        <v>396</v>
      </c>
      <c r="C7" s="133" t="s">
        <v>399</v>
      </c>
      <c r="D7" s="133" t="s">
        <v>399</v>
      </c>
      <c r="E7" s="183">
        <v>4297664633</v>
      </c>
      <c r="F7" s="183">
        <v>4100007911</v>
      </c>
      <c r="G7" s="183">
        <v>3390820478.7800002</v>
      </c>
      <c r="H7" s="183">
        <v>21422252</v>
      </c>
      <c r="I7" s="183">
        <v>439322457.74000001</v>
      </c>
      <c r="J7" s="183">
        <v>4300709.21</v>
      </c>
      <c r="K7" s="183">
        <v>1064698110.9299999</v>
      </c>
      <c r="L7" s="183">
        <v>1034512317.09</v>
      </c>
      <c r="M7" s="183">
        <v>2570264381.1199999</v>
      </c>
      <c r="N7" s="183">
        <v>1861076948.9000001</v>
      </c>
      <c r="O7" s="93">
        <f>+K7/F7</f>
        <v>0.25968196502096941</v>
      </c>
      <c r="P7" s="28">
        <f>+P27+P72+P95+P106</f>
        <v>806238172</v>
      </c>
      <c r="Q7" s="28">
        <f>+Q27+Q72+Q95+Q106</f>
        <v>124463145.92999999</v>
      </c>
      <c r="R7" s="97">
        <f>+Q7/P7</f>
        <v>0.15437515892016088</v>
      </c>
    </row>
    <row r="8" spans="1:18" s="104" customFormat="1" x14ac:dyDescent="0.2">
      <c r="A8" s="133" t="s">
        <v>402</v>
      </c>
      <c r="B8" s="186" t="s">
        <v>396</v>
      </c>
      <c r="C8" s="133" t="s">
        <v>54</v>
      </c>
      <c r="D8" s="133" t="s">
        <v>22</v>
      </c>
      <c r="E8" s="183">
        <v>3205285215</v>
      </c>
      <c r="F8" s="183">
        <v>3019255030</v>
      </c>
      <c r="G8" s="183">
        <v>2869977958</v>
      </c>
      <c r="H8" s="183">
        <v>0</v>
      </c>
      <c r="I8" s="183">
        <v>279587032</v>
      </c>
      <c r="J8" s="183">
        <v>0</v>
      </c>
      <c r="K8" s="183">
        <v>885757023.88</v>
      </c>
      <c r="L8" s="183">
        <v>885757023.88</v>
      </c>
      <c r="M8" s="183">
        <v>1853910974.1199999</v>
      </c>
      <c r="N8" s="183">
        <v>1704633902.1199999</v>
      </c>
      <c r="O8" s="93">
        <f t="shared" ref="O8:O71" si="0">+K8/F8</f>
        <v>0.29336939578767546</v>
      </c>
      <c r="P8" s="28"/>
      <c r="Q8" s="28"/>
      <c r="R8" s="97"/>
    </row>
    <row r="9" spans="1:18" s="104" customFormat="1" x14ac:dyDescent="0.2">
      <c r="A9" s="134" t="s">
        <v>402</v>
      </c>
      <c r="B9" s="187" t="s">
        <v>396</v>
      </c>
      <c r="C9" s="134" t="s">
        <v>55</v>
      </c>
      <c r="D9" s="134" t="s">
        <v>56</v>
      </c>
      <c r="E9" s="184">
        <v>1239170400</v>
      </c>
      <c r="F9" s="184">
        <v>1156431950</v>
      </c>
      <c r="G9" s="184">
        <v>1106736550</v>
      </c>
      <c r="H9" s="184">
        <v>0</v>
      </c>
      <c r="I9" s="184">
        <v>0</v>
      </c>
      <c r="J9" s="184">
        <v>0</v>
      </c>
      <c r="K9" s="184">
        <v>335331120.44999999</v>
      </c>
      <c r="L9" s="184">
        <v>335331120.44999999</v>
      </c>
      <c r="M9" s="184">
        <v>821100829.54999995</v>
      </c>
      <c r="N9" s="184">
        <v>771405429.54999995</v>
      </c>
      <c r="O9" s="93">
        <f t="shared" si="0"/>
        <v>0.28997047379225382</v>
      </c>
      <c r="P9" s="94"/>
      <c r="Q9" s="94"/>
      <c r="R9" s="93"/>
    </row>
    <row r="10" spans="1:18" s="103" customFormat="1" x14ac:dyDescent="0.2">
      <c r="A10" s="134" t="s">
        <v>402</v>
      </c>
      <c r="B10" s="187" t="s">
        <v>396</v>
      </c>
      <c r="C10" s="134" t="s">
        <v>57</v>
      </c>
      <c r="D10" s="134" t="s">
        <v>58</v>
      </c>
      <c r="E10" s="184">
        <v>1231670400</v>
      </c>
      <c r="F10" s="184">
        <v>1148931950</v>
      </c>
      <c r="G10" s="184">
        <v>1099236550</v>
      </c>
      <c r="H10" s="184">
        <v>0</v>
      </c>
      <c r="I10" s="184">
        <v>0</v>
      </c>
      <c r="J10" s="184">
        <v>0</v>
      </c>
      <c r="K10" s="184">
        <v>333788040.44999999</v>
      </c>
      <c r="L10" s="184">
        <v>333788040.44999999</v>
      </c>
      <c r="M10" s="184">
        <v>815143909.54999995</v>
      </c>
      <c r="N10" s="184">
        <v>765448509.54999995</v>
      </c>
      <c r="O10" s="93">
        <f t="shared" si="0"/>
        <v>0.29052028751572273</v>
      </c>
      <c r="P10" s="94"/>
      <c r="Q10" s="94"/>
      <c r="R10" s="93"/>
    </row>
    <row r="11" spans="1:18" s="103" customFormat="1" x14ac:dyDescent="0.2">
      <c r="A11" s="134" t="s">
        <v>402</v>
      </c>
      <c r="B11" s="187" t="s">
        <v>396</v>
      </c>
      <c r="C11" s="134" t="s">
        <v>59</v>
      </c>
      <c r="D11" s="134" t="s">
        <v>60</v>
      </c>
      <c r="E11" s="184">
        <v>7500000</v>
      </c>
      <c r="F11" s="184">
        <v>7500000</v>
      </c>
      <c r="G11" s="184">
        <v>7500000</v>
      </c>
      <c r="H11" s="184">
        <v>0</v>
      </c>
      <c r="I11" s="184">
        <v>0</v>
      </c>
      <c r="J11" s="184">
        <v>0</v>
      </c>
      <c r="K11" s="184">
        <v>1543080</v>
      </c>
      <c r="L11" s="184">
        <v>1543080</v>
      </c>
      <c r="M11" s="184">
        <v>5956920</v>
      </c>
      <c r="N11" s="184">
        <v>5956920</v>
      </c>
      <c r="O11" s="93">
        <f t="shared" si="0"/>
        <v>0.20574400000000001</v>
      </c>
      <c r="P11" s="94"/>
      <c r="Q11" s="94"/>
      <c r="R11" s="93"/>
    </row>
    <row r="12" spans="1:18" s="103" customFormat="1" x14ac:dyDescent="0.2">
      <c r="A12" s="134" t="s">
        <v>402</v>
      </c>
      <c r="B12" s="187" t="s">
        <v>396</v>
      </c>
      <c r="C12" s="134" t="s">
        <v>61</v>
      </c>
      <c r="D12" s="134" t="s">
        <v>62</v>
      </c>
      <c r="E12" s="184">
        <v>8000000</v>
      </c>
      <c r="F12" s="184">
        <v>8000000</v>
      </c>
      <c r="G12" s="184">
        <v>8000000</v>
      </c>
      <c r="H12" s="184">
        <v>0</v>
      </c>
      <c r="I12" s="184">
        <v>0</v>
      </c>
      <c r="J12" s="184">
        <v>0</v>
      </c>
      <c r="K12" s="184">
        <v>496888</v>
      </c>
      <c r="L12" s="184">
        <v>496888</v>
      </c>
      <c r="M12" s="184">
        <v>7503112</v>
      </c>
      <c r="N12" s="184">
        <v>7503112</v>
      </c>
      <c r="O12" s="93">
        <f t="shared" si="0"/>
        <v>6.2111E-2</v>
      </c>
      <c r="P12" s="94"/>
      <c r="Q12" s="94"/>
      <c r="R12" s="93"/>
    </row>
    <row r="13" spans="1:18" s="103" customFormat="1" x14ac:dyDescent="0.2">
      <c r="A13" s="134" t="s">
        <v>402</v>
      </c>
      <c r="B13" s="187" t="s">
        <v>396</v>
      </c>
      <c r="C13" s="134" t="s">
        <v>63</v>
      </c>
      <c r="D13" s="134" t="s">
        <v>64</v>
      </c>
      <c r="E13" s="184">
        <v>8000000</v>
      </c>
      <c r="F13" s="184">
        <v>8000000</v>
      </c>
      <c r="G13" s="184">
        <v>8000000</v>
      </c>
      <c r="H13" s="184">
        <v>0</v>
      </c>
      <c r="I13" s="184">
        <v>0</v>
      </c>
      <c r="J13" s="184">
        <v>0</v>
      </c>
      <c r="K13" s="184">
        <v>496888</v>
      </c>
      <c r="L13" s="184">
        <v>496888</v>
      </c>
      <c r="M13" s="184">
        <v>7503112</v>
      </c>
      <c r="N13" s="184">
        <v>7503112</v>
      </c>
      <c r="O13" s="93">
        <f t="shared" si="0"/>
        <v>6.2111E-2</v>
      </c>
      <c r="P13" s="94"/>
      <c r="Q13" s="94"/>
      <c r="R13" s="93"/>
    </row>
    <row r="14" spans="1:18" s="103" customFormat="1" x14ac:dyDescent="0.2">
      <c r="A14" s="134" t="s">
        <v>402</v>
      </c>
      <c r="B14" s="187" t="s">
        <v>396</v>
      </c>
      <c r="C14" s="134" t="s">
        <v>65</v>
      </c>
      <c r="D14" s="134" t="s">
        <v>66</v>
      </c>
      <c r="E14" s="184">
        <v>1469288220</v>
      </c>
      <c r="F14" s="184">
        <v>1403865060</v>
      </c>
      <c r="G14" s="184">
        <v>1327151259</v>
      </c>
      <c r="H14" s="184">
        <v>0</v>
      </c>
      <c r="I14" s="184">
        <v>0</v>
      </c>
      <c r="J14" s="184">
        <v>0</v>
      </c>
      <c r="K14" s="184">
        <v>402686788.43000001</v>
      </c>
      <c r="L14" s="184">
        <v>402686788.43000001</v>
      </c>
      <c r="M14" s="184">
        <v>1001178271.5700001</v>
      </c>
      <c r="N14" s="184">
        <v>924464470.57000005</v>
      </c>
      <c r="O14" s="93">
        <f t="shared" si="0"/>
        <v>0.28684152053047035</v>
      </c>
      <c r="P14" s="94"/>
      <c r="Q14" s="94"/>
      <c r="R14" s="93"/>
    </row>
    <row r="15" spans="1:18" s="103" customFormat="1" x14ac:dyDescent="0.2">
      <c r="A15" s="134" t="s">
        <v>402</v>
      </c>
      <c r="B15" s="187" t="s">
        <v>396</v>
      </c>
      <c r="C15" s="134" t="s">
        <v>67</v>
      </c>
      <c r="D15" s="134" t="s">
        <v>68</v>
      </c>
      <c r="E15" s="184">
        <v>490500000</v>
      </c>
      <c r="F15" s="184">
        <v>490500000</v>
      </c>
      <c r="G15" s="184">
        <v>457208601</v>
      </c>
      <c r="H15" s="184">
        <v>0</v>
      </c>
      <c r="I15" s="184">
        <v>0</v>
      </c>
      <c r="J15" s="184">
        <v>0</v>
      </c>
      <c r="K15" s="184">
        <v>113344439.94</v>
      </c>
      <c r="L15" s="184">
        <v>113344439.94</v>
      </c>
      <c r="M15" s="184">
        <v>377155560.06</v>
      </c>
      <c r="N15" s="184">
        <v>343864161.06</v>
      </c>
      <c r="O15" s="93">
        <f t="shared" si="0"/>
        <v>0.23107938825688074</v>
      </c>
      <c r="P15" s="94"/>
      <c r="Q15" s="94"/>
      <c r="R15" s="93"/>
    </row>
    <row r="16" spans="1:18" s="103" customFormat="1" x14ac:dyDescent="0.2">
      <c r="A16" s="134" t="s">
        <v>402</v>
      </c>
      <c r="B16" s="187" t="s">
        <v>396</v>
      </c>
      <c r="C16" s="134" t="s">
        <v>69</v>
      </c>
      <c r="D16" s="134" t="s">
        <v>70</v>
      </c>
      <c r="E16" s="184">
        <v>452546831</v>
      </c>
      <c r="F16" s="184">
        <v>415392710</v>
      </c>
      <c r="G16" s="184">
        <v>390413195</v>
      </c>
      <c r="H16" s="184">
        <v>0</v>
      </c>
      <c r="I16" s="184">
        <v>0</v>
      </c>
      <c r="J16" s="184">
        <v>0</v>
      </c>
      <c r="K16" s="184">
        <v>101326187.41</v>
      </c>
      <c r="L16" s="184">
        <v>101326187.41</v>
      </c>
      <c r="M16" s="184">
        <v>314066522.58999997</v>
      </c>
      <c r="N16" s="184">
        <v>289087007.58999997</v>
      </c>
      <c r="O16" s="93">
        <f t="shared" si="0"/>
        <v>0.24392866068833996</v>
      </c>
      <c r="P16" s="94"/>
      <c r="Q16" s="94"/>
      <c r="R16" s="93"/>
    </row>
    <row r="17" spans="1:18" s="103" customFormat="1" x14ac:dyDescent="0.2">
      <c r="A17" s="134" t="s">
        <v>402</v>
      </c>
      <c r="B17" s="187" t="s">
        <v>396</v>
      </c>
      <c r="C17" s="134" t="s">
        <v>73</v>
      </c>
      <c r="D17" s="134" t="s">
        <v>74</v>
      </c>
      <c r="E17" s="184">
        <v>186586028</v>
      </c>
      <c r="F17" s="184">
        <v>186586028</v>
      </c>
      <c r="G17" s="184">
        <v>179715119</v>
      </c>
      <c r="H17" s="184">
        <v>0</v>
      </c>
      <c r="I17" s="184">
        <v>0</v>
      </c>
      <c r="J17" s="184">
        <v>0</v>
      </c>
      <c r="K17" s="184">
        <v>163411164.00999999</v>
      </c>
      <c r="L17" s="184">
        <v>163411164.00999999</v>
      </c>
      <c r="M17" s="184">
        <v>23174863.989999998</v>
      </c>
      <c r="N17" s="184">
        <v>16303954.99</v>
      </c>
      <c r="O17" s="93">
        <f t="shared" si="0"/>
        <v>0.87579528736203116</v>
      </c>
      <c r="P17" s="94"/>
      <c r="Q17" s="94"/>
      <c r="R17" s="93"/>
    </row>
    <row r="18" spans="1:18" s="103" customFormat="1" x14ac:dyDescent="0.2">
      <c r="A18" s="134" t="s">
        <v>402</v>
      </c>
      <c r="B18" s="187" t="s">
        <v>396</v>
      </c>
      <c r="C18" s="134" t="s">
        <v>75</v>
      </c>
      <c r="D18" s="134" t="s">
        <v>76</v>
      </c>
      <c r="E18" s="184">
        <v>130000000</v>
      </c>
      <c r="F18" s="184">
        <v>117907640</v>
      </c>
      <c r="G18" s="184">
        <v>115473728</v>
      </c>
      <c r="H18" s="184">
        <v>0</v>
      </c>
      <c r="I18" s="184">
        <v>0</v>
      </c>
      <c r="J18" s="184">
        <v>0</v>
      </c>
      <c r="K18" s="184">
        <v>24604997.07</v>
      </c>
      <c r="L18" s="184">
        <v>24604997.07</v>
      </c>
      <c r="M18" s="184">
        <v>93302642.930000007</v>
      </c>
      <c r="N18" s="184">
        <v>90868730.930000007</v>
      </c>
      <c r="O18" s="93">
        <f t="shared" si="0"/>
        <v>0.20868026083805935</v>
      </c>
      <c r="P18" s="94"/>
      <c r="Q18" s="94"/>
      <c r="R18" s="93"/>
    </row>
    <row r="19" spans="1:18" s="103" customFormat="1" x14ac:dyDescent="0.2">
      <c r="A19" s="134" t="s">
        <v>402</v>
      </c>
      <c r="B19" s="187" t="s">
        <v>397</v>
      </c>
      <c r="C19" s="134" t="s">
        <v>71</v>
      </c>
      <c r="D19" s="134" t="s">
        <v>72</v>
      </c>
      <c r="E19" s="184">
        <v>209655361</v>
      </c>
      <c r="F19" s="184">
        <v>193478682</v>
      </c>
      <c r="G19" s="184">
        <v>184340616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193478682</v>
      </c>
      <c r="N19" s="184">
        <v>184340616</v>
      </c>
      <c r="O19" s="93">
        <v>0</v>
      </c>
      <c r="P19" s="94"/>
      <c r="Q19" s="94"/>
      <c r="R19" s="93"/>
    </row>
    <row r="20" spans="1:18" s="103" customFormat="1" x14ac:dyDescent="0.2">
      <c r="A20" s="134" t="s">
        <v>402</v>
      </c>
      <c r="B20" s="187" t="s">
        <v>396</v>
      </c>
      <c r="C20" s="134" t="s">
        <v>77</v>
      </c>
      <c r="D20" s="134" t="s">
        <v>78</v>
      </c>
      <c r="E20" s="184">
        <v>244413298</v>
      </c>
      <c r="F20" s="184">
        <v>225479011</v>
      </c>
      <c r="G20" s="184">
        <v>214045076</v>
      </c>
      <c r="H20" s="184">
        <v>0</v>
      </c>
      <c r="I20" s="184">
        <v>139051778</v>
      </c>
      <c r="J20" s="184">
        <v>0</v>
      </c>
      <c r="K20" s="184">
        <v>73908347</v>
      </c>
      <c r="L20" s="184">
        <v>73908347</v>
      </c>
      <c r="M20" s="184">
        <v>12518886</v>
      </c>
      <c r="N20" s="184">
        <v>1084951</v>
      </c>
      <c r="O20" s="93">
        <f t="shared" si="0"/>
        <v>0.32778371109672821</v>
      </c>
      <c r="P20" s="94"/>
      <c r="Q20" s="94"/>
      <c r="R20" s="93"/>
    </row>
    <row r="21" spans="1:18" s="103" customFormat="1" x14ac:dyDescent="0.2">
      <c r="A21" s="134" t="s">
        <v>402</v>
      </c>
      <c r="B21" s="187" t="s">
        <v>396</v>
      </c>
      <c r="C21" s="134" t="s">
        <v>82</v>
      </c>
      <c r="D21" s="134" t="s">
        <v>407</v>
      </c>
      <c r="E21" s="184">
        <v>231879283</v>
      </c>
      <c r="F21" s="184">
        <v>213915984</v>
      </c>
      <c r="G21" s="184">
        <v>203068404</v>
      </c>
      <c r="H21" s="184">
        <v>0</v>
      </c>
      <c r="I21" s="184">
        <v>131863904</v>
      </c>
      <c r="J21" s="184">
        <v>0</v>
      </c>
      <c r="K21" s="184">
        <v>70119549</v>
      </c>
      <c r="L21" s="184">
        <v>70119549</v>
      </c>
      <c r="M21" s="184">
        <v>11932531</v>
      </c>
      <c r="N21" s="184">
        <v>1084951</v>
      </c>
      <c r="O21" s="93">
        <f t="shared" si="0"/>
        <v>0.32779013371903992</v>
      </c>
      <c r="P21" s="94"/>
      <c r="Q21" s="94"/>
      <c r="R21" s="93"/>
    </row>
    <row r="22" spans="1:18" s="103" customFormat="1" x14ac:dyDescent="0.2">
      <c r="A22" s="134" t="s">
        <v>402</v>
      </c>
      <c r="B22" s="187" t="s">
        <v>396</v>
      </c>
      <c r="C22" s="134" t="s">
        <v>87</v>
      </c>
      <c r="D22" s="134" t="s">
        <v>376</v>
      </c>
      <c r="E22" s="184">
        <v>12534015</v>
      </c>
      <c r="F22" s="184">
        <v>11563027</v>
      </c>
      <c r="G22" s="184">
        <v>10976672</v>
      </c>
      <c r="H22" s="184">
        <v>0</v>
      </c>
      <c r="I22" s="184">
        <v>7187874</v>
      </c>
      <c r="J22" s="184">
        <v>0</v>
      </c>
      <c r="K22" s="184">
        <v>3788798</v>
      </c>
      <c r="L22" s="184">
        <v>3788798</v>
      </c>
      <c r="M22" s="184">
        <v>586355</v>
      </c>
      <c r="N22" s="184">
        <v>0</v>
      </c>
      <c r="O22" s="93">
        <f t="shared" si="0"/>
        <v>0.32766489259257114</v>
      </c>
      <c r="P22" s="94"/>
      <c r="Q22" s="94"/>
      <c r="R22" s="93"/>
    </row>
    <row r="23" spans="1:18" s="103" customFormat="1" x14ac:dyDescent="0.2">
      <c r="A23" s="134" t="s">
        <v>402</v>
      </c>
      <c r="B23" s="187" t="s">
        <v>396</v>
      </c>
      <c r="C23" s="134" t="s">
        <v>89</v>
      </c>
      <c r="D23" s="134" t="s">
        <v>90</v>
      </c>
      <c r="E23" s="184">
        <v>244413297</v>
      </c>
      <c r="F23" s="184">
        <v>225479009</v>
      </c>
      <c r="G23" s="184">
        <v>214045073</v>
      </c>
      <c r="H23" s="184">
        <v>0</v>
      </c>
      <c r="I23" s="184">
        <v>140535254</v>
      </c>
      <c r="J23" s="184">
        <v>0</v>
      </c>
      <c r="K23" s="184">
        <v>73333880</v>
      </c>
      <c r="L23" s="184">
        <v>73333880</v>
      </c>
      <c r="M23" s="184">
        <v>11609875</v>
      </c>
      <c r="N23" s="184">
        <v>175939</v>
      </c>
      <c r="O23" s="93">
        <f t="shared" si="0"/>
        <v>0.32523595134303612</v>
      </c>
      <c r="P23" s="94"/>
      <c r="Q23" s="94"/>
      <c r="R23" s="93"/>
    </row>
    <row r="24" spans="1:18" s="103" customFormat="1" x14ac:dyDescent="0.2">
      <c r="A24" s="134" t="s">
        <v>402</v>
      </c>
      <c r="B24" s="187" t="s">
        <v>396</v>
      </c>
      <c r="C24" s="134" t="s">
        <v>94</v>
      </c>
      <c r="D24" s="134" t="s">
        <v>408</v>
      </c>
      <c r="E24" s="184">
        <v>131607160</v>
      </c>
      <c r="F24" s="184">
        <v>121411774</v>
      </c>
      <c r="G24" s="184">
        <v>115255039</v>
      </c>
      <c r="H24" s="184">
        <v>0</v>
      </c>
      <c r="I24" s="184">
        <v>76020454</v>
      </c>
      <c r="J24" s="184">
        <v>0</v>
      </c>
      <c r="K24" s="184">
        <v>39234585</v>
      </c>
      <c r="L24" s="184">
        <v>39234585</v>
      </c>
      <c r="M24" s="184">
        <v>6156735</v>
      </c>
      <c r="N24" s="184">
        <v>0</v>
      </c>
      <c r="O24" s="93">
        <f t="shared" si="0"/>
        <v>0.32315304939041578</v>
      </c>
      <c r="P24" s="94"/>
      <c r="Q24" s="94"/>
      <c r="R24" s="93"/>
    </row>
    <row r="25" spans="1:18" s="103" customFormat="1" x14ac:dyDescent="0.2">
      <c r="A25" s="134" t="s">
        <v>402</v>
      </c>
      <c r="B25" s="187" t="s">
        <v>396</v>
      </c>
      <c r="C25" s="134" t="s">
        <v>99</v>
      </c>
      <c r="D25" s="134" t="s">
        <v>409</v>
      </c>
      <c r="E25" s="184">
        <v>37602045</v>
      </c>
      <c r="F25" s="184">
        <v>34689078</v>
      </c>
      <c r="G25" s="184">
        <v>32930011</v>
      </c>
      <c r="H25" s="184">
        <v>0</v>
      </c>
      <c r="I25" s="184">
        <v>21387605</v>
      </c>
      <c r="J25" s="184">
        <v>0</v>
      </c>
      <c r="K25" s="184">
        <v>11366467</v>
      </c>
      <c r="L25" s="184">
        <v>11366467</v>
      </c>
      <c r="M25" s="184">
        <v>1935006</v>
      </c>
      <c r="N25" s="184">
        <v>175939</v>
      </c>
      <c r="O25" s="93">
        <f t="shared" si="0"/>
        <v>0.32766702533863828</v>
      </c>
      <c r="P25" s="94"/>
      <c r="Q25" s="94"/>
      <c r="R25" s="93"/>
    </row>
    <row r="26" spans="1:18" s="103" customFormat="1" x14ac:dyDescent="0.2">
      <c r="A26" s="134" t="s">
        <v>402</v>
      </c>
      <c r="B26" s="187" t="s">
        <v>396</v>
      </c>
      <c r="C26" s="134" t="s">
        <v>104</v>
      </c>
      <c r="D26" s="134" t="s">
        <v>410</v>
      </c>
      <c r="E26" s="184">
        <v>75204092</v>
      </c>
      <c r="F26" s="184">
        <v>69378157</v>
      </c>
      <c r="G26" s="184">
        <v>65860023</v>
      </c>
      <c r="H26" s="184">
        <v>0</v>
      </c>
      <c r="I26" s="184">
        <v>43127195</v>
      </c>
      <c r="J26" s="184">
        <v>0</v>
      </c>
      <c r="K26" s="184">
        <v>22732828</v>
      </c>
      <c r="L26" s="184">
        <v>22732828</v>
      </c>
      <c r="M26" s="184">
        <v>3518134</v>
      </c>
      <c r="N26" s="184">
        <v>0</v>
      </c>
      <c r="O26" s="93">
        <f t="shared" si="0"/>
        <v>0.32766549275732421</v>
      </c>
      <c r="P26" s="94"/>
      <c r="Q26" s="94"/>
      <c r="R26" s="93"/>
    </row>
    <row r="27" spans="1:18" s="104" customFormat="1" x14ac:dyDescent="0.2">
      <c r="A27" s="133" t="s">
        <v>402</v>
      </c>
      <c r="B27" s="186" t="s">
        <v>396</v>
      </c>
      <c r="C27" s="133" t="s">
        <v>108</v>
      </c>
      <c r="D27" s="133" t="s">
        <v>109</v>
      </c>
      <c r="E27" s="183">
        <v>637840026</v>
      </c>
      <c r="F27" s="183">
        <v>634737172</v>
      </c>
      <c r="G27" s="183">
        <v>286861216</v>
      </c>
      <c r="H27" s="183">
        <v>20498200</v>
      </c>
      <c r="I27" s="183">
        <v>86734438.430000007</v>
      </c>
      <c r="J27" s="183">
        <v>3842490</v>
      </c>
      <c r="K27" s="183">
        <v>91879931.599999994</v>
      </c>
      <c r="L27" s="183">
        <v>77049300.329999998</v>
      </c>
      <c r="M27" s="183">
        <v>431782111.97000003</v>
      </c>
      <c r="N27" s="183">
        <v>83906155.969999999</v>
      </c>
      <c r="O27" s="93">
        <f t="shared" si="0"/>
        <v>0.14475271916168791</v>
      </c>
      <c r="P27" s="28">
        <f>+F27</f>
        <v>634737172</v>
      </c>
      <c r="Q27" s="28">
        <f t="shared" ref="Q27:Q36" si="1">+K27</f>
        <v>91879931.599999994</v>
      </c>
      <c r="R27" s="97">
        <f t="shared" ref="R27:R36" si="2">+Q27/P27</f>
        <v>0.14475271916168791</v>
      </c>
    </row>
    <row r="28" spans="1:18" s="103" customFormat="1" x14ac:dyDescent="0.2">
      <c r="A28" s="134" t="s">
        <v>402</v>
      </c>
      <c r="B28" s="187" t="s">
        <v>396</v>
      </c>
      <c r="C28" s="134" t="s">
        <v>110</v>
      </c>
      <c r="D28" s="134" t="s">
        <v>111</v>
      </c>
      <c r="E28" s="184">
        <v>500000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  <c r="K28" s="184">
        <v>0</v>
      </c>
      <c r="L28" s="184">
        <v>0</v>
      </c>
      <c r="M28" s="184">
        <v>0</v>
      </c>
      <c r="N28" s="184">
        <v>0</v>
      </c>
      <c r="O28" s="93">
        <v>0</v>
      </c>
      <c r="P28" s="94">
        <f t="shared" ref="P28:P36" si="3">+F28</f>
        <v>0</v>
      </c>
      <c r="Q28" s="94">
        <f t="shared" si="1"/>
        <v>0</v>
      </c>
      <c r="R28" s="93">
        <v>0</v>
      </c>
    </row>
    <row r="29" spans="1:18" s="104" customFormat="1" x14ac:dyDescent="0.2">
      <c r="A29" s="134" t="s">
        <v>402</v>
      </c>
      <c r="B29" s="187" t="s">
        <v>396</v>
      </c>
      <c r="C29" s="134" t="s">
        <v>118</v>
      </c>
      <c r="D29" s="134" t="s">
        <v>119</v>
      </c>
      <c r="E29" s="184">
        <v>500000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93">
        <v>0</v>
      </c>
      <c r="P29" s="94">
        <f t="shared" si="3"/>
        <v>0</v>
      </c>
      <c r="Q29" s="94">
        <f t="shared" si="1"/>
        <v>0</v>
      </c>
      <c r="R29" s="93">
        <v>0</v>
      </c>
    </row>
    <row r="30" spans="1:18" s="103" customFormat="1" x14ac:dyDescent="0.2">
      <c r="A30" s="134" t="s">
        <v>402</v>
      </c>
      <c r="B30" s="187" t="s">
        <v>396</v>
      </c>
      <c r="C30" s="134" t="s">
        <v>120</v>
      </c>
      <c r="D30" s="134" t="s">
        <v>121</v>
      </c>
      <c r="E30" s="184">
        <v>131160612</v>
      </c>
      <c r="F30" s="184">
        <v>131160612</v>
      </c>
      <c r="G30" s="184">
        <v>67580306</v>
      </c>
      <c r="H30" s="184">
        <v>0</v>
      </c>
      <c r="I30" s="184">
        <v>27521490.030000001</v>
      </c>
      <c r="J30" s="184">
        <v>0</v>
      </c>
      <c r="K30" s="184">
        <v>29213346.469999999</v>
      </c>
      <c r="L30" s="184">
        <v>27621083.27</v>
      </c>
      <c r="M30" s="184">
        <v>74425775.5</v>
      </c>
      <c r="N30" s="184">
        <v>10845469.5</v>
      </c>
      <c r="O30" s="93">
        <f t="shared" si="0"/>
        <v>0.22272956815724523</v>
      </c>
      <c r="P30" s="94">
        <f t="shared" si="3"/>
        <v>131160612</v>
      </c>
      <c r="Q30" s="94">
        <f t="shared" si="1"/>
        <v>29213346.469999999</v>
      </c>
      <c r="R30" s="93">
        <f t="shared" si="2"/>
        <v>0.22272956815724523</v>
      </c>
    </row>
    <row r="31" spans="1:18" s="103" customFormat="1" x14ac:dyDescent="0.2">
      <c r="A31" s="134" t="s">
        <v>402</v>
      </c>
      <c r="B31" s="187" t="s">
        <v>396</v>
      </c>
      <c r="C31" s="134" t="s">
        <v>122</v>
      </c>
      <c r="D31" s="134" t="s">
        <v>123</v>
      </c>
      <c r="E31" s="184">
        <v>28551600</v>
      </c>
      <c r="F31" s="184">
        <v>28551600</v>
      </c>
      <c r="G31" s="184">
        <v>14275800</v>
      </c>
      <c r="H31" s="184">
        <v>0</v>
      </c>
      <c r="I31" s="184">
        <v>4426068</v>
      </c>
      <c r="J31" s="184">
        <v>0</v>
      </c>
      <c r="K31" s="184">
        <v>6409732</v>
      </c>
      <c r="L31" s="184">
        <v>5180774</v>
      </c>
      <c r="M31" s="184">
        <v>17715800</v>
      </c>
      <c r="N31" s="184">
        <v>3440000</v>
      </c>
      <c r="O31" s="93">
        <f t="shared" si="0"/>
        <v>0.22449642051583799</v>
      </c>
      <c r="P31" s="94">
        <f t="shared" si="3"/>
        <v>28551600</v>
      </c>
      <c r="Q31" s="94">
        <f t="shared" si="1"/>
        <v>6409732</v>
      </c>
      <c r="R31" s="93">
        <f t="shared" si="2"/>
        <v>0.22449642051583799</v>
      </c>
    </row>
    <row r="32" spans="1:18" s="103" customFormat="1" x14ac:dyDescent="0.2">
      <c r="A32" s="134" t="s">
        <v>402</v>
      </c>
      <c r="B32" s="187" t="s">
        <v>396</v>
      </c>
      <c r="C32" s="134" t="s">
        <v>124</v>
      </c>
      <c r="D32" s="134" t="s">
        <v>125</v>
      </c>
      <c r="E32" s="184">
        <v>64581000</v>
      </c>
      <c r="F32" s="184">
        <v>64581000</v>
      </c>
      <c r="G32" s="184">
        <v>34290500</v>
      </c>
      <c r="H32" s="184">
        <v>0</v>
      </c>
      <c r="I32" s="184">
        <v>15056660.380000001</v>
      </c>
      <c r="J32" s="184">
        <v>0</v>
      </c>
      <c r="K32" s="184">
        <v>14484339.619999999</v>
      </c>
      <c r="L32" s="184">
        <v>14121034.42</v>
      </c>
      <c r="M32" s="184">
        <v>35040000</v>
      </c>
      <c r="N32" s="184">
        <v>4749500</v>
      </c>
      <c r="O32" s="93">
        <f t="shared" si="0"/>
        <v>0.22428174881156995</v>
      </c>
      <c r="P32" s="94">
        <f t="shared" si="3"/>
        <v>64581000</v>
      </c>
      <c r="Q32" s="94">
        <f t="shared" si="1"/>
        <v>14484339.619999999</v>
      </c>
      <c r="R32" s="93">
        <f t="shared" si="2"/>
        <v>0.22428174881156995</v>
      </c>
    </row>
    <row r="33" spans="1:18" s="104" customFormat="1" x14ac:dyDescent="0.2">
      <c r="A33" s="134" t="s">
        <v>402</v>
      </c>
      <c r="B33" s="187" t="s">
        <v>396</v>
      </c>
      <c r="C33" s="134" t="s">
        <v>126</v>
      </c>
      <c r="D33" s="134" t="s">
        <v>127</v>
      </c>
      <c r="E33" s="184">
        <v>81576</v>
      </c>
      <c r="F33" s="184">
        <v>81576</v>
      </c>
      <c r="G33" s="184">
        <v>40788</v>
      </c>
      <c r="H33" s="184">
        <v>0</v>
      </c>
      <c r="I33" s="184">
        <v>0</v>
      </c>
      <c r="J33" s="184">
        <v>0</v>
      </c>
      <c r="K33" s="184">
        <v>18927.5</v>
      </c>
      <c r="L33" s="184">
        <v>18927.5</v>
      </c>
      <c r="M33" s="184">
        <v>62648.5</v>
      </c>
      <c r="N33" s="184">
        <v>21860.5</v>
      </c>
      <c r="O33" s="93">
        <f t="shared" si="0"/>
        <v>0.23202289889183092</v>
      </c>
      <c r="P33" s="94">
        <f t="shared" si="3"/>
        <v>81576</v>
      </c>
      <c r="Q33" s="94">
        <f t="shared" si="1"/>
        <v>18927.5</v>
      </c>
      <c r="R33" s="93">
        <f t="shared" si="2"/>
        <v>0.23202289889183092</v>
      </c>
    </row>
    <row r="34" spans="1:18" s="103" customFormat="1" x14ac:dyDescent="0.2">
      <c r="A34" s="134" t="s">
        <v>402</v>
      </c>
      <c r="B34" s="187" t="s">
        <v>396</v>
      </c>
      <c r="C34" s="134" t="s">
        <v>128</v>
      </c>
      <c r="D34" s="134" t="s">
        <v>129</v>
      </c>
      <c r="E34" s="184">
        <v>33990000</v>
      </c>
      <c r="F34" s="184">
        <v>33990000</v>
      </c>
      <c r="G34" s="184">
        <v>16995000</v>
      </c>
      <c r="H34" s="184">
        <v>0</v>
      </c>
      <c r="I34" s="184">
        <v>7763761.2999999998</v>
      </c>
      <c r="J34" s="184">
        <v>0</v>
      </c>
      <c r="K34" s="184">
        <v>7536238.7000000002</v>
      </c>
      <c r="L34" s="184">
        <v>7536238.7000000002</v>
      </c>
      <c r="M34" s="184">
        <v>18690000</v>
      </c>
      <c r="N34" s="184">
        <v>1695000</v>
      </c>
      <c r="O34" s="93">
        <f t="shared" si="0"/>
        <v>0.22171929096793175</v>
      </c>
      <c r="P34" s="94">
        <f t="shared" si="3"/>
        <v>33990000</v>
      </c>
      <c r="Q34" s="94">
        <f t="shared" si="1"/>
        <v>7536238.7000000002</v>
      </c>
      <c r="R34" s="93">
        <f t="shared" si="2"/>
        <v>0.22171929096793175</v>
      </c>
    </row>
    <row r="35" spans="1:18" s="103" customFormat="1" x14ac:dyDescent="0.2">
      <c r="A35" s="134" t="s">
        <v>402</v>
      </c>
      <c r="B35" s="187" t="s">
        <v>396</v>
      </c>
      <c r="C35" s="134" t="s">
        <v>130</v>
      </c>
      <c r="D35" s="134" t="s">
        <v>131</v>
      </c>
      <c r="E35" s="184">
        <v>3956436</v>
      </c>
      <c r="F35" s="184">
        <v>3956436</v>
      </c>
      <c r="G35" s="184">
        <v>1978218</v>
      </c>
      <c r="H35" s="184">
        <v>0</v>
      </c>
      <c r="I35" s="184">
        <v>275000.34999999998</v>
      </c>
      <c r="J35" s="184">
        <v>0</v>
      </c>
      <c r="K35" s="184">
        <v>764108.65</v>
      </c>
      <c r="L35" s="184">
        <v>764108.65</v>
      </c>
      <c r="M35" s="184">
        <v>2917327</v>
      </c>
      <c r="N35" s="184">
        <v>939109</v>
      </c>
      <c r="O35" s="93">
        <f t="shared" si="0"/>
        <v>0.1931305472905413</v>
      </c>
      <c r="P35" s="94">
        <f t="shared" si="3"/>
        <v>3956436</v>
      </c>
      <c r="Q35" s="94">
        <f t="shared" si="1"/>
        <v>764108.65</v>
      </c>
      <c r="R35" s="93">
        <f t="shared" si="2"/>
        <v>0.1931305472905413</v>
      </c>
    </row>
    <row r="36" spans="1:18" s="103" customFormat="1" x14ac:dyDescent="0.2">
      <c r="A36" s="134" t="s">
        <v>402</v>
      </c>
      <c r="B36" s="187" t="s">
        <v>396</v>
      </c>
      <c r="C36" s="134" t="s">
        <v>132</v>
      </c>
      <c r="D36" s="134" t="s">
        <v>133</v>
      </c>
      <c r="E36" s="184">
        <v>21115971</v>
      </c>
      <c r="F36" s="184">
        <v>20750000</v>
      </c>
      <c r="G36" s="184">
        <v>9200000</v>
      </c>
      <c r="H36" s="184">
        <v>0</v>
      </c>
      <c r="I36" s="184">
        <v>195387.62</v>
      </c>
      <c r="J36" s="184">
        <v>0</v>
      </c>
      <c r="K36" s="184">
        <v>0</v>
      </c>
      <c r="L36" s="184">
        <v>0</v>
      </c>
      <c r="M36" s="184">
        <v>20554612.379999999</v>
      </c>
      <c r="N36" s="184">
        <v>9004612.3800000008</v>
      </c>
      <c r="O36" s="93">
        <f t="shared" si="0"/>
        <v>0</v>
      </c>
      <c r="P36" s="94">
        <f t="shared" si="3"/>
        <v>20750000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402</v>
      </c>
      <c r="B37" s="187" t="s">
        <v>396</v>
      </c>
      <c r="C37" s="134" t="s">
        <v>134</v>
      </c>
      <c r="D37" s="134" t="s">
        <v>135</v>
      </c>
      <c r="E37" s="184">
        <v>1500000</v>
      </c>
      <c r="F37" s="184">
        <v>1500000</v>
      </c>
      <c r="G37" s="184">
        <v>750000</v>
      </c>
      <c r="H37" s="184">
        <v>0</v>
      </c>
      <c r="I37" s="184">
        <v>195387.62</v>
      </c>
      <c r="J37" s="184">
        <v>0</v>
      </c>
      <c r="K37" s="184">
        <v>0</v>
      </c>
      <c r="L37" s="184">
        <v>0</v>
      </c>
      <c r="M37" s="184">
        <v>1304612.3799999999</v>
      </c>
      <c r="N37" s="184">
        <v>554612.38</v>
      </c>
      <c r="O37" s="93">
        <f t="shared" si="0"/>
        <v>0</v>
      </c>
      <c r="P37" s="94">
        <f t="shared" ref="P37:P56" si="4">+F37</f>
        <v>1500000</v>
      </c>
      <c r="Q37" s="94">
        <f t="shared" ref="Q37:Q56" si="5">+K37</f>
        <v>0</v>
      </c>
      <c r="R37" s="93">
        <f t="shared" ref="R37:R56" si="6">+Q37/P37</f>
        <v>0</v>
      </c>
    </row>
    <row r="38" spans="1:18" s="103" customFormat="1" x14ac:dyDescent="0.2">
      <c r="A38" s="134" t="s">
        <v>402</v>
      </c>
      <c r="B38" s="187" t="s">
        <v>396</v>
      </c>
      <c r="C38" s="134" t="s">
        <v>138</v>
      </c>
      <c r="D38" s="134" t="s">
        <v>139</v>
      </c>
      <c r="E38" s="184">
        <v>1000000</v>
      </c>
      <c r="F38" s="184">
        <v>950000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950000</v>
      </c>
      <c r="N38" s="184">
        <v>0</v>
      </c>
      <c r="O38" s="93">
        <v>0</v>
      </c>
      <c r="P38" s="94">
        <f t="shared" si="4"/>
        <v>950000</v>
      </c>
      <c r="Q38" s="94">
        <f t="shared" si="5"/>
        <v>0</v>
      </c>
      <c r="R38" s="93">
        <v>0</v>
      </c>
    </row>
    <row r="39" spans="1:18" s="103" customFormat="1" x14ac:dyDescent="0.2">
      <c r="A39" s="134" t="s">
        <v>402</v>
      </c>
      <c r="B39" s="187" t="s">
        <v>396</v>
      </c>
      <c r="C39" s="134" t="s">
        <v>140</v>
      </c>
      <c r="D39" s="134" t="s">
        <v>141</v>
      </c>
      <c r="E39" s="184">
        <v>315971</v>
      </c>
      <c r="F39" s="184">
        <v>0</v>
      </c>
      <c r="G39" s="184">
        <v>0</v>
      </c>
      <c r="H39" s="184">
        <v>0</v>
      </c>
      <c r="I39" s="184">
        <v>0</v>
      </c>
      <c r="J39" s="184">
        <v>0</v>
      </c>
      <c r="K39" s="184">
        <v>0</v>
      </c>
      <c r="L39" s="184">
        <v>0</v>
      </c>
      <c r="M39" s="184">
        <v>0</v>
      </c>
      <c r="N39" s="184">
        <v>0</v>
      </c>
      <c r="O39" s="93">
        <v>0</v>
      </c>
      <c r="P39" s="94">
        <f t="shared" si="4"/>
        <v>0</v>
      </c>
      <c r="Q39" s="94">
        <f t="shared" si="5"/>
        <v>0</v>
      </c>
      <c r="R39" s="93">
        <v>0</v>
      </c>
    </row>
    <row r="40" spans="1:18" s="103" customFormat="1" x14ac:dyDescent="0.2">
      <c r="A40" s="134" t="s">
        <v>402</v>
      </c>
      <c r="B40" s="187" t="s">
        <v>396</v>
      </c>
      <c r="C40" s="134" t="s">
        <v>142</v>
      </c>
      <c r="D40" s="134" t="s">
        <v>143</v>
      </c>
      <c r="E40" s="184">
        <v>300000</v>
      </c>
      <c r="F40" s="184">
        <v>300000</v>
      </c>
      <c r="G40" s="184">
        <v>150000</v>
      </c>
      <c r="H40" s="184">
        <v>0</v>
      </c>
      <c r="I40" s="184">
        <v>0</v>
      </c>
      <c r="J40" s="184">
        <v>0</v>
      </c>
      <c r="K40" s="184">
        <v>0</v>
      </c>
      <c r="L40" s="184">
        <v>0</v>
      </c>
      <c r="M40" s="184">
        <v>300000</v>
      </c>
      <c r="N40" s="184">
        <v>150000</v>
      </c>
      <c r="O40" s="93">
        <f t="shared" si="0"/>
        <v>0</v>
      </c>
      <c r="P40" s="94">
        <f t="shared" si="4"/>
        <v>300000</v>
      </c>
      <c r="Q40" s="94">
        <f t="shared" si="5"/>
        <v>0</v>
      </c>
      <c r="R40" s="93">
        <f t="shared" si="6"/>
        <v>0</v>
      </c>
    </row>
    <row r="41" spans="1:18" s="103" customFormat="1" x14ac:dyDescent="0.2">
      <c r="A41" s="134" t="s">
        <v>402</v>
      </c>
      <c r="B41" s="187" t="s">
        <v>396</v>
      </c>
      <c r="C41" s="134" t="s">
        <v>144</v>
      </c>
      <c r="D41" s="134" t="s">
        <v>145</v>
      </c>
      <c r="E41" s="184">
        <v>18000000</v>
      </c>
      <c r="F41" s="184">
        <v>18000000</v>
      </c>
      <c r="G41" s="184">
        <v>8300000</v>
      </c>
      <c r="H41" s="184">
        <v>0</v>
      </c>
      <c r="I41" s="184">
        <v>0</v>
      </c>
      <c r="J41" s="184">
        <v>0</v>
      </c>
      <c r="K41" s="184">
        <v>0</v>
      </c>
      <c r="L41" s="184">
        <v>0</v>
      </c>
      <c r="M41" s="184">
        <v>18000000</v>
      </c>
      <c r="N41" s="184">
        <v>8300000</v>
      </c>
      <c r="O41" s="93">
        <f t="shared" si="0"/>
        <v>0</v>
      </c>
      <c r="P41" s="94">
        <f t="shared" si="4"/>
        <v>18000000</v>
      </c>
      <c r="Q41" s="94">
        <f t="shared" si="5"/>
        <v>0</v>
      </c>
      <c r="R41" s="93">
        <f t="shared" si="6"/>
        <v>0</v>
      </c>
    </row>
    <row r="42" spans="1:18" s="103" customFormat="1" x14ac:dyDescent="0.2">
      <c r="A42" s="134" t="s">
        <v>402</v>
      </c>
      <c r="B42" s="187" t="s">
        <v>396</v>
      </c>
      <c r="C42" s="134" t="s">
        <v>146</v>
      </c>
      <c r="D42" s="134" t="s">
        <v>147</v>
      </c>
      <c r="E42" s="184">
        <v>226993080</v>
      </c>
      <c r="F42" s="184">
        <v>246993080</v>
      </c>
      <c r="G42" s="184">
        <v>123798540</v>
      </c>
      <c r="H42" s="184">
        <v>19984050</v>
      </c>
      <c r="I42" s="184">
        <v>48233444.200000003</v>
      </c>
      <c r="J42" s="184">
        <v>3842490</v>
      </c>
      <c r="K42" s="184">
        <v>40577668.710000001</v>
      </c>
      <c r="L42" s="184">
        <v>27339300.640000001</v>
      </c>
      <c r="M42" s="184">
        <v>134355427.09</v>
      </c>
      <c r="N42" s="184">
        <v>11160887.09</v>
      </c>
      <c r="O42" s="93">
        <f t="shared" si="0"/>
        <v>0.1642866622417114</v>
      </c>
      <c r="P42" s="94">
        <f t="shared" si="4"/>
        <v>246993080</v>
      </c>
      <c r="Q42" s="94">
        <f t="shared" si="5"/>
        <v>40577668.710000001</v>
      </c>
      <c r="R42" s="93">
        <f t="shared" si="6"/>
        <v>0.1642866622417114</v>
      </c>
    </row>
    <row r="43" spans="1:18" s="103" customFormat="1" x14ac:dyDescent="0.2">
      <c r="A43" s="134" t="s">
        <v>402</v>
      </c>
      <c r="B43" s="187" t="s">
        <v>396</v>
      </c>
      <c r="C43" s="134" t="s">
        <v>150</v>
      </c>
      <c r="D43" s="134" t="s">
        <v>384</v>
      </c>
      <c r="E43" s="184">
        <v>5650000</v>
      </c>
      <c r="F43" s="184">
        <v>13650000</v>
      </c>
      <c r="G43" s="184">
        <v>2825000</v>
      </c>
      <c r="H43" s="184">
        <v>0</v>
      </c>
      <c r="I43" s="184">
        <v>0</v>
      </c>
      <c r="J43" s="184">
        <v>0</v>
      </c>
      <c r="K43" s="184">
        <v>0</v>
      </c>
      <c r="L43" s="184">
        <v>0</v>
      </c>
      <c r="M43" s="184">
        <v>13650000</v>
      </c>
      <c r="N43" s="184">
        <v>2825000</v>
      </c>
      <c r="O43" s="93">
        <f t="shared" si="0"/>
        <v>0</v>
      </c>
      <c r="P43" s="94">
        <f t="shared" si="4"/>
        <v>13650000</v>
      </c>
      <c r="Q43" s="94">
        <f t="shared" si="5"/>
        <v>0</v>
      </c>
      <c r="R43" s="93">
        <f t="shared" si="6"/>
        <v>0</v>
      </c>
    </row>
    <row r="44" spans="1:18" s="103" customFormat="1" x14ac:dyDescent="0.2">
      <c r="A44" s="134" t="s">
        <v>402</v>
      </c>
      <c r="B44" s="187" t="s">
        <v>396</v>
      </c>
      <c r="C44" s="134" t="s">
        <v>153</v>
      </c>
      <c r="D44" s="134" t="s">
        <v>385</v>
      </c>
      <c r="E44" s="184">
        <v>20000000</v>
      </c>
      <c r="F44" s="184">
        <v>20000000</v>
      </c>
      <c r="G44" s="184">
        <v>20000000</v>
      </c>
      <c r="H44" s="184">
        <v>19984050</v>
      </c>
      <c r="I44" s="184">
        <v>0</v>
      </c>
      <c r="J44" s="184">
        <v>0</v>
      </c>
      <c r="K44" s="184">
        <v>0</v>
      </c>
      <c r="L44" s="184">
        <v>0</v>
      </c>
      <c r="M44" s="184">
        <v>15950</v>
      </c>
      <c r="N44" s="184">
        <v>15950</v>
      </c>
      <c r="O44" s="93">
        <f t="shared" si="0"/>
        <v>0</v>
      </c>
      <c r="P44" s="94">
        <f t="shared" si="4"/>
        <v>20000000</v>
      </c>
      <c r="Q44" s="94">
        <f t="shared" si="5"/>
        <v>0</v>
      </c>
      <c r="R44" s="93">
        <f t="shared" si="6"/>
        <v>0</v>
      </c>
    </row>
    <row r="45" spans="1:18" s="103" customFormat="1" x14ac:dyDescent="0.2">
      <c r="A45" s="134" t="s">
        <v>402</v>
      </c>
      <c r="B45" s="187" t="s">
        <v>396</v>
      </c>
      <c r="C45" s="134" t="s">
        <v>154</v>
      </c>
      <c r="D45" s="134" t="s">
        <v>155</v>
      </c>
      <c r="E45" s="184">
        <v>168138080</v>
      </c>
      <c r="F45" s="184">
        <v>180138080</v>
      </c>
      <c r="G45" s="184">
        <v>84371040</v>
      </c>
      <c r="H45" s="184">
        <v>0</v>
      </c>
      <c r="I45" s="184">
        <v>39273895.68</v>
      </c>
      <c r="J45" s="184">
        <v>0</v>
      </c>
      <c r="K45" s="184">
        <v>38046508.329999998</v>
      </c>
      <c r="L45" s="184">
        <v>25639560.329999998</v>
      </c>
      <c r="M45" s="184">
        <v>102817675.98999999</v>
      </c>
      <c r="N45" s="184">
        <v>7050635.9900000002</v>
      </c>
      <c r="O45" s="93">
        <f t="shared" si="0"/>
        <v>0.21120747112437302</v>
      </c>
      <c r="P45" s="94">
        <f t="shared" si="4"/>
        <v>180138080</v>
      </c>
      <c r="Q45" s="94">
        <f t="shared" si="5"/>
        <v>38046508.329999998</v>
      </c>
      <c r="R45" s="93">
        <f t="shared" si="6"/>
        <v>0.21120747112437302</v>
      </c>
    </row>
    <row r="46" spans="1:18" s="103" customFormat="1" x14ac:dyDescent="0.2">
      <c r="A46" s="134" t="s">
        <v>402</v>
      </c>
      <c r="B46" s="187" t="s">
        <v>396</v>
      </c>
      <c r="C46" s="134" t="s">
        <v>156</v>
      </c>
      <c r="D46" s="134" t="s">
        <v>157</v>
      </c>
      <c r="E46" s="184">
        <v>33205000</v>
      </c>
      <c r="F46" s="184">
        <v>33205000</v>
      </c>
      <c r="G46" s="184">
        <v>16602500</v>
      </c>
      <c r="H46" s="184">
        <v>0</v>
      </c>
      <c r="I46" s="184">
        <v>8959548.5199999996</v>
      </c>
      <c r="J46" s="184">
        <v>3842490</v>
      </c>
      <c r="K46" s="184">
        <v>2531160.38</v>
      </c>
      <c r="L46" s="184">
        <v>1699740.31</v>
      </c>
      <c r="M46" s="184">
        <v>17871801.100000001</v>
      </c>
      <c r="N46" s="184">
        <v>1269301.1000000001</v>
      </c>
      <c r="O46" s="93">
        <f t="shared" si="0"/>
        <v>7.6228290317723227E-2</v>
      </c>
      <c r="P46" s="94">
        <f t="shared" si="4"/>
        <v>33205000</v>
      </c>
      <c r="Q46" s="94">
        <f t="shared" si="5"/>
        <v>2531160.38</v>
      </c>
      <c r="R46" s="93">
        <f t="shared" si="6"/>
        <v>7.6228290317723227E-2</v>
      </c>
    </row>
    <row r="47" spans="1:18" s="103" customFormat="1" x14ac:dyDescent="0.2">
      <c r="A47" s="134" t="s">
        <v>402</v>
      </c>
      <c r="B47" s="187" t="s">
        <v>396</v>
      </c>
      <c r="C47" s="134" t="s">
        <v>158</v>
      </c>
      <c r="D47" s="134" t="s">
        <v>159</v>
      </c>
      <c r="E47" s="184">
        <v>20100000</v>
      </c>
      <c r="F47" s="184">
        <v>19371000</v>
      </c>
      <c r="G47" s="184">
        <v>5750000</v>
      </c>
      <c r="H47" s="184">
        <v>0</v>
      </c>
      <c r="I47" s="184">
        <v>1059033.6399999999</v>
      </c>
      <c r="J47" s="184">
        <v>0</v>
      </c>
      <c r="K47" s="184">
        <v>1882166.36</v>
      </c>
      <c r="L47" s="184">
        <v>1882166.36</v>
      </c>
      <c r="M47" s="184">
        <v>16429800</v>
      </c>
      <c r="N47" s="184">
        <v>2808800</v>
      </c>
      <c r="O47" s="93">
        <f t="shared" si="0"/>
        <v>9.7164129884879463E-2</v>
      </c>
      <c r="P47" s="94">
        <f t="shared" si="4"/>
        <v>19371000</v>
      </c>
      <c r="Q47" s="94">
        <f t="shared" si="5"/>
        <v>1882166.36</v>
      </c>
      <c r="R47" s="93">
        <f t="shared" si="6"/>
        <v>9.7164129884879463E-2</v>
      </c>
    </row>
    <row r="48" spans="1:18" s="103" customFormat="1" x14ac:dyDescent="0.2">
      <c r="A48" s="134" t="s">
        <v>402</v>
      </c>
      <c r="B48" s="187" t="s">
        <v>396</v>
      </c>
      <c r="C48" s="134" t="s">
        <v>160</v>
      </c>
      <c r="D48" s="134" t="s">
        <v>161</v>
      </c>
      <c r="E48" s="184">
        <v>1000000</v>
      </c>
      <c r="F48" s="184">
        <v>1000000</v>
      </c>
      <c r="G48" s="184">
        <v>700000</v>
      </c>
      <c r="H48" s="184">
        <v>0</v>
      </c>
      <c r="I48" s="184">
        <v>209533.64</v>
      </c>
      <c r="J48" s="184">
        <v>0</v>
      </c>
      <c r="K48" s="184">
        <v>186066.36</v>
      </c>
      <c r="L48" s="184">
        <v>186066.36</v>
      </c>
      <c r="M48" s="184">
        <v>604400</v>
      </c>
      <c r="N48" s="184">
        <v>304400</v>
      </c>
      <c r="O48" s="93">
        <f t="shared" si="0"/>
        <v>0.18606635999999999</v>
      </c>
      <c r="P48" s="94">
        <f t="shared" si="4"/>
        <v>1000000</v>
      </c>
      <c r="Q48" s="94">
        <f t="shared" si="5"/>
        <v>186066.36</v>
      </c>
      <c r="R48" s="93">
        <f t="shared" si="6"/>
        <v>0.18606635999999999</v>
      </c>
    </row>
    <row r="49" spans="1:18" s="103" customFormat="1" x14ac:dyDescent="0.2">
      <c r="A49" s="134" t="s">
        <v>402</v>
      </c>
      <c r="B49" s="187" t="s">
        <v>396</v>
      </c>
      <c r="C49" s="134" t="s">
        <v>162</v>
      </c>
      <c r="D49" s="134" t="s">
        <v>163</v>
      </c>
      <c r="E49" s="184">
        <v>9100000</v>
      </c>
      <c r="F49" s="184">
        <v>9100000</v>
      </c>
      <c r="G49" s="184">
        <v>5050000</v>
      </c>
      <c r="H49" s="184">
        <v>0</v>
      </c>
      <c r="I49" s="184">
        <v>849500</v>
      </c>
      <c r="J49" s="184">
        <v>0</v>
      </c>
      <c r="K49" s="184">
        <v>1696100</v>
      </c>
      <c r="L49" s="184">
        <v>1696100</v>
      </c>
      <c r="M49" s="184">
        <v>6554400</v>
      </c>
      <c r="N49" s="184">
        <v>2504400</v>
      </c>
      <c r="O49" s="93">
        <f t="shared" si="0"/>
        <v>0.18638461538461537</v>
      </c>
      <c r="P49" s="94">
        <f t="shared" si="4"/>
        <v>9100000</v>
      </c>
      <c r="Q49" s="94">
        <f t="shared" si="5"/>
        <v>1696100</v>
      </c>
      <c r="R49" s="93">
        <f t="shared" si="6"/>
        <v>0.18638461538461537</v>
      </c>
    </row>
    <row r="50" spans="1:18" s="103" customFormat="1" x14ac:dyDescent="0.2">
      <c r="A50" s="134" t="s">
        <v>402</v>
      </c>
      <c r="B50" s="187" t="s">
        <v>396</v>
      </c>
      <c r="C50" s="134" t="s">
        <v>164</v>
      </c>
      <c r="D50" s="134" t="s">
        <v>165</v>
      </c>
      <c r="E50" s="184">
        <v>5000000</v>
      </c>
      <c r="F50" s="184">
        <v>4650000</v>
      </c>
      <c r="G50" s="184">
        <v>0</v>
      </c>
      <c r="H50" s="184">
        <v>0</v>
      </c>
      <c r="I50" s="184">
        <v>0</v>
      </c>
      <c r="J50" s="184">
        <v>0</v>
      </c>
      <c r="K50" s="184">
        <v>0</v>
      </c>
      <c r="L50" s="184">
        <v>0</v>
      </c>
      <c r="M50" s="184">
        <v>4650000</v>
      </c>
      <c r="N50" s="184">
        <v>0</v>
      </c>
      <c r="O50" s="93">
        <f t="shared" si="0"/>
        <v>0</v>
      </c>
      <c r="P50" s="94">
        <f t="shared" si="4"/>
        <v>4650000</v>
      </c>
      <c r="Q50" s="94">
        <f t="shared" si="5"/>
        <v>0</v>
      </c>
      <c r="R50" s="93">
        <f t="shared" si="6"/>
        <v>0</v>
      </c>
    </row>
    <row r="51" spans="1:18" s="103" customFormat="1" x14ac:dyDescent="0.2">
      <c r="A51" s="134" t="s">
        <v>402</v>
      </c>
      <c r="B51" s="187" t="s">
        <v>396</v>
      </c>
      <c r="C51" s="134" t="s">
        <v>166</v>
      </c>
      <c r="D51" s="134" t="s">
        <v>167</v>
      </c>
      <c r="E51" s="184">
        <v>5000000</v>
      </c>
      <c r="F51" s="184">
        <v>4621000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4621000</v>
      </c>
      <c r="N51" s="184">
        <v>0</v>
      </c>
      <c r="O51" s="93">
        <f t="shared" si="0"/>
        <v>0</v>
      </c>
      <c r="P51" s="94">
        <f t="shared" si="4"/>
        <v>4621000</v>
      </c>
      <c r="Q51" s="94">
        <f t="shared" si="5"/>
        <v>0</v>
      </c>
      <c r="R51" s="93">
        <f t="shared" si="6"/>
        <v>0</v>
      </c>
    </row>
    <row r="52" spans="1:18" s="103" customFormat="1" x14ac:dyDescent="0.2">
      <c r="A52" s="134" t="s">
        <v>402</v>
      </c>
      <c r="B52" s="187" t="s">
        <v>396</v>
      </c>
      <c r="C52" s="134" t="s">
        <v>168</v>
      </c>
      <c r="D52" s="134" t="s">
        <v>169</v>
      </c>
      <c r="E52" s="184">
        <v>10000000</v>
      </c>
      <c r="F52" s="184">
        <v>10000000</v>
      </c>
      <c r="G52" s="184">
        <v>5300000</v>
      </c>
      <c r="H52" s="184">
        <v>0</v>
      </c>
      <c r="I52" s="184">
        <v>2590922</v>
      </c>
      <c r="J52" s="184">
        <v>0</v>
      </c>
      <c r="K52" s="184">
        <v>209078</v>
      </c>
      <c r="L52" s="184">
        <v>209078</v>
      </c>
      <c r="M52" s="184">
        <v>7200000</v>
      </c>
      <c r="N52" s="184">
        <v>2500000</v>
      </c>
      <c r="O52" s="93">
        <f t="shared" si="0"/>
        <v>2.0907800000000001E-2</v>
      </c>
      <c r="P52" s="94">
        <f t="shared" si="4"/>
        <v>10000000</v>
      </c>
      <c r="Q52" s="94">
        <f t="shared" si="5"/>
        <v>209078</v>
      </c>
      <c r="R52" s="93">
        <f t="shared" si="6"/>
        <v>2.0907800000000001E-2</v>
      </c>
    </row>
    <row r="53" spans="1:18" s="103" customFormat="1" x14ac:dyDescent="0.2">
      <c r="A53" s="134" t="s">
        <v>402</v>
      </c>
      <c r="B53" s="187" t="s">
        <v>396</v>
      </c>
      <c r="C53" s="134" t="s">
        <v>170</v>
      </c>
      <c r="D53" s="134" t="s">
        <v>171</v>
      </c>
      <c r="E53" s="184">
        <v>10000000</v>
      </c>
      <c r="F53" s="184">
        <v>10000000</v>
      </c>
      <c r="G53" s="184">
        <v>5300000</v>
      </c>
      <c r="H53" s="184">
        <v>0</v>
      </c>
      <c r="I53" s="184">
        <v>2590922</v>
      </c>
      <c r="J53" s="184">
        <v>0</v>
      </c>
      <c r="K53" s="184">
        <v>209078</v>
      </c>
      <c r="L53" s="184">
        <v>209078</v>
      </c>
      <c r="M53" s="184">
        <v>7200000</v>
      </c>
      <c r="N53" s="184">
        <v>2500000</v>
      </c>
      <c r="O53" s="93">
        <f t="shared" si="0"/>
        <v>2.0907800000000001E-2</v>
      </c>
      <c r="P53" s="94">
        <f t="shared" si="4"/>
        <v>10000000</v>
      </c>
      <c r="Q53" s="94">
        <f t="shared" si="5"/>
        <v>209078</v>
      </c>
      <c r="R53" s="93">
        <f t="shared" si="6"/>
        <v>2.0907800000000001E-2</v>
      </c>
    </row>
    <row r="54" spans="1:18" s="103" customFormat="1" x14ac:dyDescent="0.2">
      <c r="A54" s="134" t="s">
        <v>402</v>
      </c>
      <c r="B54" s="187" t="s">
        <v>396</v>
      </c>
      <c r="C54" s="134" t="s">
        <v>172</v>
      </c>
      <c r="D54" s="134" t="s">
        <v>173</v>
      </c>
      <c r="E54" s="184">
        <v>1507883</v>
      </c>
      <c r="F54" s="184">
        <v>0</v>
      </c>
      <c r="G54" s="184">
        <v>0</v>
      </c>
      <c r="H54" s="184">
        <v>0</v>
      </c>
      <c r="I54" s="184">
        <v>0</v>
      </c>
      <c r="J54" s="184">
        <v>0</v>
      </c>
      <c r="K54" s="184">
        <v>0</v>
      </c>
      <c r="L54" s="184">
        <v>0</v>
      </c>
      <c r="M54" s="184">
        <v>0</v>
      </c>
      <c r="N54" s="184">
        <v>0</v>
      </c>
      <c r="O54" s="93">
        <v>0</v>
      </c>
      <c r="P54" s="94">
        <f t="shared" si="4"/>
        <v>0</v>
      </c>
      <c r="Q54" s="94">
        <f t="shared" si="5"/>
        <v>0</v>
      </c>
      <c r="R54" s="93">
        <v>0</v>
      </c>
    </row>
    <row r="55" spans="1:18" s="103" customFormat="1" x14ac:dyDescent="0.2">
      <c r="A55" s="134" t="s">
        <v>402</v>
      </c>
      <c r="B55" s="187" t="s">
        <v>396</v>
      </c>
      <c r="C55" s="134" t="s">
        <v>174</v>
      </c>
      <c r="D55" s="134" t="s">
        <v>175</v>
      </c>
      <c r="E55" s="184">
        <v>1200000</v>
      </c>
      <c r="F55" s="184">
        <v>0</v>
      </c>
      <c r="G55" s="184">
        <v>0</v>
      </c>
      <c r="H55" s="184">
        <v>0</v>
      </c>
      <c r="I55" s="184">
        <v>0</v>
      </c>
      <c r="J55" s="184">
        <v>0</v>
      </c>
      <c r="K55" s="184">
        <v>0</v>
      </c>
      <c r="L55" s="184">
        <v>0</v>
      </c>
      <c r="M55" s="184">
        <v>0</v>
      </c>
      <c r="N55" s="184">
        <v>0</v>
      </c>
      <c r="O55" s="93">
        <v>0</v>
      </c>
      <c r="P55" s="94">
        <f t="shared" si="4"/>
        <v>0</v>
      </c>
      <c r="Q55" s="94">
        <f t="shared" si="5"/>
        <v>0</v>
      </c>
      <c r="R55" s="93">
        <v>0</v>
      </c>
    </row>
    <row r="56" spans="1:18" s="103" customFormat="1" x14ac:dyDescent="0.2">
      <c r="A56" s="134" t="s">
        <v>402</v>
      </c>
      <c r="B56" s="187" t="s">
        <v>396</v>
      </c>
      <c r="C56" s="134" t="s">
        <v>176</v>
      </c>
      <c r="D56" s="134" t="s">
        <v>177</v>
      </c>
      <c r="E56" s="184">
        <v>307883</v>
      </c>
      <c r="F56" s="184">
        <v>0</v>
      </c>
      <c r="G56" s="184">
        <v>0</v>
      </c>
      <c r="H56" s="184">
        <v>0</v>
      </c>
      <c r="I56" s="184">
        <v>0</v>
      </c>
      <c r="J56" s="184">
        <v>0</v>
      </c>
      <c r="K56" s="184">
        <v>0</v>
      </c>
      <c r="L56" s="184">
        <v>0</v>
      </c>
      <c r="M56" s="184">
        <v>0</v>
      </c>
      <c r="N56" s="184">
        <v>0</v>
      </c>
      <c r="O56" s="93">
        <v>0</v>
      </c>
      <c r="P56" s="94">
        <f t="shared" si="4"/>
        <v>0</v>
      </c>
      <c r="Q56" s="94">
        <f t="shared" si="5"/>
        <v>0</v>
      </c>
      <c r="R56" s="93">
        <v>0</v>
      </c>
    </row>
    <row r="57" spans="1:18" s="103" customFormat="1" x14ac:dyDescent="0.2">
      <c r="A57" s="134" t="s">
        <v>402</v>
      </c>
      <c r="B57" s="187" t="s">
        <v>396</v>
      </c>
      <c r="C57" s="134" t="s">
        <v>180</v>
      </c>
      <c r="D57" s="134" t="s">
        <v>181</v>
      </c>
      <c r="E57" s="184">
        <v>225412480</v>
      </c>
      <c r="F57" s="184">
        <v>205412480</v>
      </c>
      <c r="G57" s="184">
        <v>74373292</v>
      </c>
      <c r="H57" s="184">
        <v>514150</v>
      </c>
      <c r="I57" s="184">
        <v>7127890.9400000004</v>
      </c>
      <c r="J57" s="184">
        <v>0</v>
      </c>
      <c r="K57" s="184">
        <v>19993942.059999999</v>
      </c>
      <c r="L57" s="184">
        <v>19993942.059999999</v>
      </c>
      <c r="M57" s="184">
        <v>177776497</v>
      </c>
      <c r="N57" s="184">
        <v>46737309</v>
      </c>
      <c r="O57" s="93">
        <f t="shared" si="0"/>
        <v>9.7335576007845287E-2</v>
      </c>
      <c r="P57" s="94">
        <f t="shared" ref="P57:P90" si="7">+F57</f>
        <v>205412480</v>
      </c>
      <c r="Q57" s="94">
        <f t="shared" ref="Q57:Q90" si="8">+K57</f>
        <v>19993942.059999999</v>
      </c>
      <c r="R57" s="93">
        <f t="shared" ref="R57:R90" si="9">+Q57/P57</f>
        <v>9.7335576007845287E-2</v>
      </c>
    </row>
    <row r="58" spans="1:18" s="103" customFormat="1" x14ac:dyDescent="0.2">
      <c r="A58" s="134" t="s">
        <v>402</v>
      </c>
      <c r="B58" s="187" t="s">
        <v>396</v>
      </c>
      <c r="C58" s="134" t="s">
        <v>182</v>
      </c>
      <c r="D58" s="134" t="s">
        <v>183</v>
      </c>
      <c r="E58" s="184">
        <v>200137480</v>
      </c>
      <c r="F58" s="184">
        <v>180137480</v>
      </c>
      <c r="G58" s="184">
        <v>64335792</v>
      </c>
      <c r="H58" s="184">
        <v>0</v>
      </c>
      <c r="I58" s="184">
        <v>4940825</v>
      </c>
      <c r="J58" s="184">
        <v>0</v>
      </c>
      <c r="K58" s="184">
        <v>19810078.359999999</v>
      </c>
      <c r="L58" s="184">
        <v>19810078.359999999</v>
      </c>
      <c r="M58" s="184">
        <v>155386576.63999999</v>
      </c>
      <c r="N58" s="184">
        <v>39584888.640000001</v>
      </c>
      <c r="O58" s="93">
        <f t="shared" si="0"/>
        <v>0.10997199672161506</v>
      </c>
      <c r="P58" s="94">
        <f t="shared" si="7"/>
        <v>180137480</v>
      </c>
      <c r="Q58" s="94">
        <f t="shared" si="8"/>
        <v>19810078.359999999</v>
      </c>
      <c r="R58" s="93">
        <f t="shared" si="9"/>
        <v>0.10997199672161506</v>
      </c>
    </row>
    <row r="59" spans="1:18" s="103" customFormat="1" x14ac:dyDescent="0.2">
      <c r="A59" s="134" t="s">
        <v>402</v>
      </c>
      <c r="B59" s="187" t="s">
        <v>396</v>
      </c>
      <c r="C59" s="134" t="s">
        <v>184</v>
      </c>
      <c r="D59" s="134" t="s">
        <v>185</v>
      </c>
      <c r="E59" s="184">
        <v>1500000</v>
      </c>
      <c r="F59" s="184">
        <v>1500000</v>
      </c>
      <c r="G59" s="184">
        <v>750000</v>
      </c>
      <c r="H59" s="184">
        <v>0</v>
      </c>
      <c r="I59" s="184">
        <v>531568.4</v>
      </c>
      <c r="J59" s="184">
        <v>0</v>
      </c>
      <c r="K59" s="184">
        <v>0</v>
      </c>
      <c r="L59" s="184">
        <v>0</v>
      </c>
      <c r="M59" s="184">
        <v>968431.6</v>
      </c>
      <c r="N59" s="184">
        <v>218431.6</v>
      </c>
      <c r="O59" s="93">
        <f t="shared" si="0"/>
        <v>0</v>
      </c>
      <c r="P59" s="94">
        <f t="shared" si="7"/>
        <v>1500000</v>
      </c>
      <c r="Q59" s="94">
        <f t="shared" si="8"/>
        <v>0</v>
      </c>
      <c r="R59" s="93">
        <f t="shared" si="9"/>
        <v>0</v>
      </c>
    </row>
    <row r="60" spans="1:18" s="103" customFormat="1" x14ac:dyDescent="0.2">
      <c r="A60" s="134" t="s">
        <v>402</v>
      </c>
      <c r="B60" s="187" t="s">
        <v>396</v>
      </c>
      <c r="C60" s="134" t="s">
        <v>186</v>
      </c>
      <c r="D60" s="134" t="s">
        <v>187</v>
      </c>
      <c r="E60" s="184">
        <v>2825000</v>
      </c>
      <c r="F60" s="184">
        <v>2825000</v>
      </c>
      <c r="G60" s="184">
        <v>1412500</v>
      </c>
      <c r="H60" s="184">
        <v>0</v>
      </c>
      <c r="I60" s="184">
        <v>1141347.54</v>
      </c>
      <c r="J60" s="184">
        <v>0</v>
      </c>
      <c r="K60" s="184">
        <v>183863.7</v>
      </c>
      <c r="L60" s="184">
        <v>183863.7</v>
      </c>
      <c r="M60" s="184">
        <v>1499788.76</v>
      </c>
      <c r="N60" s="184">
        <v>87288.76</v>
      </c>
      <c r="O60" s="93">
        <f t="shared" si="0"/>
        <v>6.5084495575221238E-2</v>
      </c>
      <c r="P60" s="94">
        <f t="shared" si="7"/>
        <v>2825000</v>
      </c>
      <c r="Q60" s="94">
        <f t="shared" si="8"/>
        <v>183863.7</v>
      </c>
      <c r="R60" s="93">
        <f t="shared" si="9"/>
        <v>6.5084495575221238E-2</v>
      </c>
    </row>
    <row r="61" spans="1:18" s="103" customFormat="1" x14ac:dyDescent="0.2">
      <c r="A61" s="134" t="s">
        <v>402</v>
      </c>
      <c r="B61" s="187" t="s">
        <v>396</v>
      </c>
      <c r="C61" s="134" t="s">
        <v>188</v>
      </c>
      <c r="D61" s="134" t="s">
        <v>189</v>
      </c>
      <c r="E61" s="184">
        <v>500000</v>
      </c>
      <c r="F61" s="184">
        <v>500000</v>
      </c>
      <c r="G61" s="184">
        <v>250000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500000</v>
      </c>
      <c r="N61" s="184">
        <v>250000</v>
      </c>
      <c r="O61" s="93">
        <f t="shared" si="0"/>
        <v>0</v>
      </c>
      <c r="P61" s="94">
        <f t="shared" si="7"/>
        <v>500000</v>
      </c>
      <c r="Q61" s="94">
        <f t="shared" si="8"/>
        <v>0</v>
      </c>
      <c r="R61" s="93">
        <f t="shared" si="9"/>
        <v>0</v>
      </c>
    </row>
    <row r="62" spans="1:18" s="103" customFormat="1" x14ac:dyDescent="0.2">
      <c r="A62" s="134" t="s">
        <v>402</v>
      </c>
      <c r="B62" s="187" t="s">
        <v>396</v>
      </c>
      <c r="C62" s="134" t="s">
        <v>190</v>
      </c>
      <c r="D62" s="134" t="s">
        <v>191</v>
      </c>
      <c r="E62" s="184">
        <v>3000000</v>
      </c>
      <c r="F62" s="184">
        <v>3000000</v>
      </c>
      <c r="G62" s="184">
        <v>1500000</v>
      </c>
      <c r="H62" s="184">
        <v>514150</v>
      </c>
      <c r="I62" s="184">
        <v>514150</v>
      </c>
      <c r="J62" s="184">
        <v>0</v>
      </c>
      <c r="K62" s="184">
        <v>0</v>
      </c>
      <c r="L62" s="184">
        <v>0</v>
      </c>
      <c r="M62" s="184">
        <v>1971700</v>
      </c>
      <c r="N62" s="184">
        <v>471700</v>
      </c>
      <c r="O62" s="93">
        <f t="shared" si="0"/>
        <v>0</v>
      </c>
      <c r="P62" s="94">
        <f t="shared" si="7"/>
        <v>3000000</v>
      </c>
      <c r="Q62" s="94">
        <f t="shared" si="8"/>
        <v>0</v>
      </c>
      <c r="R62" s="93">
        <f t="shared" si="9"/>
        <v>0</v>
      </c>
    </row>
    <row r="63" spans="1:18" s="103" customFormat="1" x14ac:dyDescent="0.2">
      <c r="A63" s="134" t="s">
        <v>402</v>
      </c>
      <c r="B63" s="187" t="s">
        <v>396</v>
      </c>
      <c r="C63" s="134" t="s">
        <v>192</v>
      </c>
      <c r="D63" s="134" t="s">
        <v>193</v>
      </c>
      <c r="E63" s="184">
        <v>16950000</v>
      </c>
      <c r="F63" s="184">
        <v>16950000</v>
      </c>
      <c r="G63" s="184">
        <v>5875000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16950000</v>
      </c>
      <c r="N63" s="184">
        <v>5875000</v>
      </c>
      <c r="O63" s="93">
        <f t="shared" si="0"/>
        <v>0</v>
      </c>
      <c r="P63" s="94">
        <f t="shared" si="7"/>
        <v>16950000</v>
      </c>
      <c r="Q63" s="94">
        <f t="shared" si="8"/>
        <v>0</v>
      </c>
      <c r="R63" s="93">
        <f t="shared" si="9"/>
        <v>0</v>
      </c>
    </row>
    <row r="64" spans="1:18" s="103" customFormat="1" x14ac:dyDescent="0.2">
      <c r="A64" s="134" t="s">
        <v>402</v>
      </c>
      <c r="B64" s="187" t="s">
        <v>396</v>
      </c>
      <c r="C64" s="134" t="s">
        <v>194</v>
      </c>
      <c r="D64" s="134" t="s">
        <v>195</v>
      </c>
      <c r="E64" s="184">
        <v>500000</v>
      </c>
      <c r="F64" s="184">
        <v>500000</v>
      </c>
      <c r="G64" s="184">
        <v>250000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500000</v>
      </c>
      <c r="N64" s="184">
        <v>250000</v>
      </c>
      <c r="O64" s="93">
        <f t="shared" si="0"/>
        <v>0</v>
      </c>
      <c r="P64" s="94">
        <f t="shared" si="7"/>
        <v>500000</v>
      </c>
      <c r="Q64" s="94">
        <f t="shared" si="8"/>
        <v>0</v>
      </c>
      <c r="R64" s="93">
        <f t="shared" si="9"/>
        <v>0</v>
      </c>
    </row>
    <row r="65" spans="1:18" s="103" customFormat="1" x14ac:dyDescent="0.2">
      <c r="A65" s="134" t="s">
        <v>402</v>
      </c>
      <c r="B65" s="187" t="s">
        <v>396</v>
      </c>
      <c r="C65" s="134" t="s">
        <v>196</v>
      </c>
      <c r="D65" s="134" t="s">
        <v>197</v>
      </c>
      <c r="E65" s="184">
        <v>250000</v>
      </c>
      <c r="F65" s="184">
        <v>250000</v>
      </c>
      <c r="G65" s="184">
        <v>209078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250000</v>
      </c>
      <c r="N65" s="184">
        <v>209078</v>
      </c>
      <c r="O65" s="93">
        <f t="shared" si="0"/>
        <v>0</v>
      </c>
      <c r="P65" s="94">
        <f t="shared" si="7"/>
        <v>250000</v>
      </c>
      <c r="Q65" s="94">
        <f t="shared" si="8"/>
        <v>0</v>
      </c>
      <c r="R65" s="93">
        <f t="shared" si="9"/>
        <v>0</v>
      </c>
    </row>
    <row r="66" spans="1:18" s="103" customFormat="1" x14ac:dyDescent="0.2">
      <c r="A66" s="134" t="s">
        <v>402</v>
      </c>
      <c r="B66" s="187" t="s">
        <v>396</v>
      </c>
      <c r="C66" s="134" t="s">
        <v>200</v>
      </c>
      <c r="D66" s="134" t="s">
        <v>201</v>
      </c>
      <c r="E66" s="184">
        <v>250000</v>
      </c>
      <c r="F66" s="184">
        <v>250000</v>
      </c>
      <c r="G66" s="184">
        <v>209078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250000</v>
      </c>
      <c r="N66" s="184">
        <v>209078</v>
      </c>
      <c r="O66" s="93">
        <f t="shared" si="0"/>
        <v>0</v>
      </c>
      <c r="P66" s="94">
        <f t="shared" si="7"/>
        <v>250000</v>
      </c>
      <c r="Q66" s="94">
        <f t="shared" si="8"/>
        <v>0</v>
      </c>
      <c r="R66" s="93">
        <f t="shared" si="9"/>
        <v>0</v>
      </c>
    </row>
    <row r="67" spans="1:18" s="103" customFormat="1" x14ac:dyDescent="0.2">
      <c r="A67" s="134" t="s">
        <v>402</v>
      </c>
      <c r="B67" s="187" t="s">
        <v>396</v>
      </c>
      <c r="C67" s="134" t="s">
        <v>202</v>
      </c>
      <c r="D67" s="134" t="s">
        <v>203</v>
      </c>
      <c r="E67" s="184">
        <v>800000</v>
      </c>
      <c r="F67" s="184">
        <v>800000</v>
      </c>
      <c r="G67" s="184">
        <v>650000</v>
      </c>
      <c r="H67" s="184">
        <v>0</v>
      </c>
      <c r="I67" s="184">
        <v>6270</v>
      </c>
      <c r="J67" s="184">
        <v>0</v>
      </c>
      <c r="K67" s="184">
        <v>3730</v>
      </c>
      <c r="L67" s="184">
        <v>3730</v>
      </c>
      <c r="M67" s="184">
        <v>790000</v>
      </c>
      <c r="N67" s="184">
        <v>640000</v>
      </c>
      <c r="O67" s="93">
        <f t="shared" si="0"/>
        <v>4.6625E-3</v>
      </c>
      <c r="P67" s="94">
        <f t="shared" si="7"/>
        <v>800000</v>
      </c>
      <c r="Q67" s="94">
        <f t="shared" si="8"/>
        <v>3730</v>
      </c>
      <c r="R67" s="93">
        <f t="shared" si="9"/>
        <v>4.6625E-3</v>
      </c>
    </row>
    <row r="68" spans="1:18" s="103" customFormat="1" x14ac:dyDescent="0.2">
      <c r="A68" s="134" t="s">
        <v>402</v>
      </c>
      <c r="B68" s="187" t="s">
        <v>396</v>
      </c>
      <c r="C68" s="134" t="s">
        <v>204</v>
      </c>
      <c r="D68" s="134" t="s">
        <v>205</v>
      </c>
      <c r="E68" s="184">
        <v>100000</v>
      </c>
      <c r="F68" s="184">
        <v>100000</v>
      </c>
      <c r="G68" s="184">
        <v>50000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100000</v>
      </c>
      <c r="N68" s="184">
        <v>50000</v>
      </c>
      <c r="O68" s="93">
        <f t="shared" si="0"/>
        <v>0</v>
      </c>
      <c r="P68" s="94">
        <f t="shared" si="7"/>
        <v>100000</v>
      </c>
      <c r="Q68" s="94">
        <f t="shared" si="8"/>
        <v>0</v>
      </c>
      <c r="R68" s="93">
        <f t="shared" si="9"/>
        <v>0</v>
      </c>
    </row>
    <row r="69" spans="1:18" s="103" customFormat="1" x14ac:dyDescent="0.2">
      <c r="A69" s="134" t="s">
        <v>402</v>
      </c>
      <c r="B69" s="187" t="s">
        <v>396</v>
      </c>
      <c r="C69" s="134" t="s">
        <v>206</v>
      </c>
      <c r="D69" s="134" t="s">
        <v>207</v>
      </c>
      <c r="E69" s="184">
        <v>600000</v>
      </c>
      <c r="F69" s="184">
        <v>600000</v>
      </c>
      <c r="G69" s="184">
        <v>550000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600000</v>
      </c>
      <c r="N69" s="184">
        <v>550000</v>
      </c>
      <c r="O69" s="93">
        <f t="shared" si="0"/>
        <v>0</v>
      </c>
      <c r="P69" s="94">
        <f t="shared" si="7"/>
        <v>600000</v>
      </c>
      <c r="Q69" s="94">
        <f t="shared" si="8"/>
        <v>0</v>
      </c>
      <c r="R69" s="93">
        <f t="shared" si="9"/>
        <v>0</v>
      </c>
    </row>
    <row r="70" spans="1:18" s="103" customFormat="1" x14ac:dyDescent="0.2">
      <c r="A70" s="134" t="s">
        <v>402</v>
      </c>
      <c r="B70" s="187" t="s">
        <v>396</v>
      </c>
      <c r="C70" s="134" t="s">
        <v>208</v>
      </c>
      <c r="D70" s="134" t="s">
        <v>209</v>
      </c>
      <c r="E70" s="184">
        <v>100000</v>
      </c>
      <c r="F70" s="184">
        <v>100000</v>
      </c>
      <c r="G70" s="184">
        <v>50000</v>
      </c>
      <c r="H70" s="184">
        <v>0</v>
      </c>
      <c r="I70" s="184">
        <v>6270</v>
      </c>
      <c r="J70" s="184">
        <v>0</v>
      </c>
      <c r="K70" s="184">
        <v>3730</v>
      </c>
      <c r="L70" s="184">
        <v>3730</v>
      </c>
      <c r="M70" s="184">
        <v>90000</v>
      </c>
      <c r="N70" s="184">
        <v>40000</v>
      </c>
      <c r="O70" s="93">
        <f t="shared" si="0"/>
        <v>3.73E-2</v>
      </c>
      <c r="P70" s="94">
        <f>+F70</f>
        <v>100000</v>
      </c>
      <c r="Q70" s="94">
        <f>+K70</f>
        <v>3730</v>
      </c>
      <c r="R70" s="93">
        <f t="shared" si="9"/>
        <v>3.73E-2</v>
      </c>
    </row>
    <row r="71" spans="1:18" s="104" customFormat="1" x14ac:dyDescent="0.2">
      <c r="A71" s="133" t="s">
        <v>402</v>
      </c>
      <c r="B71" s="186" t="s">
        <v>396</v>
      </c>
      <c r="C71" s="133" t="s">
        <v>210</v>
      </c>
      <c r="D71" s="133" t="s">
        <v>211</v>
      </c>
      <c r="E71" s="183">
        <v>69600000</v>
      </c>
      <c r="F71" s="183">
        <v>68300000</v>
      </c>
      <c r="G71" s="183">
        <v>25600000</v>
      </c>
      <c r="H71" s="183">
        <v>661552</v>
      </c>
      <c r="I71" s="183">
        <v>11686288.91</v>
      </c>
      <c r="J71" s="183">
        <v>242309.21</v>
      </c>
      <c r="K71" s="183">
        <v>4922095.0999999996</v>
      </c>
      <c r="L71" s="183">
        <v>1559527.52</v>
      </c>
      <c r="M71" s="183">
        <v>50787754.780000001</v>
      </c>
      <c r="N71" s="183">
        <v>8087754.7800000003</v>
      </c>
      <c r="O71" s="97">
        <f t="shared" si="0"/>
        <v>7.206581405563689E-2</v>
      </c>
      <c r="P71" s="28">
        <f t="shared" si="7"/>
        <v>68300000</v>
      </c>
      <c r="Q71" s="28">
        <f t="shared" si="8"/>
        <v>4922095.0999999996</v>
      </c>
      <c r="R71" s="97">
        <f t="shared" si="9"/>
        <v>7.206581405563689E-2</v>
      </c>
    </row>
    <row r="72" spans="1:18" s="103" customFormat="1" x14ac:dyDescent="0.2">
      <c r="A72" s="134" t="s">
        <v>402</v>
      </c>
      <c r="B72" s="187" t="s">
        <v>396</v>
      </c>
      <c r="C72" s="134" t="s">
        <v>212</v>
      </c>
      <c r="D72" s="134" t="s">
        <v>213</v>
      </c>
      <c r="E72" s="184">
        <v>12300000</v>
      </c>
      <c r="F72" s="184">
        <v>12300000</v>
      </c>
      <c r="G72" s="184">
        <v>6900000</v>
      </c>
      <c r="H72" s="184">
        <v>0</v>
      </c>
      <c r="I72" s="184">
        <v>517318.93</v>
      </c>
      <c r="J72" s="184">
        <v>0</v>
      </c>
      <c r="K72" s="184">
        <v>4922095.0999999996</v>
      </c>
      <c r="L72" s="184">
        <v>1559527.52</v>
      </c>
      <c r="M72" s="184">
        <v>6860585.9699999997</v>
      </c>
      <c r="N72" s="184">
        <v>1460585.97</v>
      </c>
      <c r="O72" s="93">
        <f t="shared" ref="O72:O90" si="10">+K72/F72</f>
        <v>0.40017033333333329</v>
      </c>
      <c r="P72" s="94">
        <f t="shared" si="7"/>
        <v>12300000</v>
      </c>
      <c r="Q72" s="94">
        <f t="shared" si="8"/>
        <v>4922095.0999999996</v>
      </c>
      <c r="R72" s="93">
        <f t="shared" si="9"/>
        <v>0.40017033333333329</v>
      </c>
    </row>
    <row r="73" spans="1:18" s="103" customFormat="1" x14ac:dyDescent="0.2">
      <c r="A73" s="134" t="s">
        <v>402</v>
      </c>
      <c r="B73" s="187" t="s">
        <v>396</v>
      </c>
      <c r="C73" s="134" t="s">
        <v>214</v>
      </c>
      <c r="D73" s="134" t="s">
        <v>215</v>
      </c>
      <c r="E73" s="184">
        <v>3500000</v>
      </c>
      <c r="F73" s="184">
        <v>3500000</v>
      </c>
      <c r="G73" s="184">
        <v>1750000</v>
      </c>
      <c r="H73" s="184">
        <v>0</v>
      </c>
      <c r="I73" s="184">
        <v>82356</v>
      </c>
      <c r="J73" s="184">
        <v>0</v>
      </c>
      <c r="K73" s="184">
        <v>517644</v>
      </c>
      <c r="L73" s="184">
        <v>517644</v>
      </c>
      <c r="M73" s="184">
        <v>2900000</v>
      </c>
      <c r="N73" s="184">
        <v>1150000</v>
      </c>
      <c r="O73" s="93">
        <f t="shared" si="10"/>
        <v>0.1478982857142857</v>
      </c>
      <c r="P73" s="94">
        <f t="shared" si="7"/>
        <v>3500000</v>
      </c>
      <c r="Q73" s="94">
        <f t="shared" si="8"/>
        <v>517644</v>
      </c>
      <c r="R73" s="93">
        <f t="shared" si="9"/>
        <v>0.1478982857142857</v>
      </c>
    </row>
    <row r="74" spans="1:18" s="103" customFormat="1" x14ac:dyDescent="0.2">
      <c r="A74" s="134" t="s">
        <v>402</v>
      </c>
      <c r="B74" s="187" t="s">
        <v>396</v>
      </c>
      <c r="C74" s="134" t="s">
        <v>216</v>
      </c>
      <c r="D74" s="134" t="s">
        <v>217</v>
      </c>
      <c r="E74" s="184">
        <v>300000</v>
      </c>
      <c r="F74" s="184">
        <v>300000</v>
      </c>
      <c r="G74" s="184">
        <v>135000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300000</v>
      </c>
      <c r="N74" s="184">
        <v>135000</v>
      </c>
      <c r="O74" s="93">
        <f t="shared" si="10"/>
        <v>0</v>
      </c>
      <c r="P74" s="94">
        <f t="shared" si="7"/>
        <v>300000</v>
      </c>
      <c r="Q74" s="94">
        <f t="shared" si="8"/>
        <v>0</v>
      </c>
      <c r="R74" s="93">
        <f t="shared" si="9"/>
        <v>0</v>
      </c>
    </row>
    <row r="75" spans="1:18" s="104" customFormat="1" x14ac:dyDescent="0.2">
      <c r="A75" s="134" t="s">
        <v>402</v>
      </c>
      <c r="B75" s="187" t="s">
        <v>396</v>
      </c>
      <c r="C75" s="134" t="s">
        <v>218</v>
      </c>
      <c r="D75" s="134" t="s">
        <v>219</v>
      </c>
      <c r="E75" s="184">
        <v>8000000</v>
      </c>
      <c r="F75" s="184">
        <v>8000000</v>
      </c>
      <c r="G75" s="184">
        <v>4590000</v>
      </c>
      <c r="H75" s="184">
        <v>0</v>
      </c>
      <c r="I75" s="184">
        <v>433962.93</v>
      </c>
      <c r="J75" s="184">
        <v>0</v>
      </c>
      <c r="K75" s="184">
        <v>4106451.1</v>
      </c>
      <c r="L75" s="184">
        <v>743883.52</v>
      </c>
      <c r="M75" s="184">
        <v>3459585.97</v>
      </c>
      <c r="N75" s="184">
        <v>49585.97</v>
      </c>
      <c r="O75" s="93">
        <f t="shared" si="10"/>
        <v>0.51330638750000002</v>
      </c>
      <c r="P75" s="94">
        <f t="shared" si="7"/>
        <v>8000000</v>
      </c>
      <c r="Q75" s="94">
        <f t="shared" si="8"/>
        <v>4106451.1</v>
      </c>
      <c r="R75" s="93">
        <f t="shared" si="9"/>
        <v>0.51330638750000002</v>
      </c>
    </row>
    <row r="76" spans="1:18" s="103" customFormat="1" x14ac:dyDescent="0.2">
      <c r="A76" s="134" t="s">
        <v>402</v>
      </c>
      <c r="B76" s="187" t="s">
        <v>396</v>
      </c>
      <c r="C76" s="134" t="s">
        <v>220</v>
      </c>
      <c r="D76" s="134" t="s">
        <v>221</v>
      </c>
      <c r="E76" s="184">
        <v>500000</v>
      </c>
      <c r="F76" s="184">
        <v>500000</v>
      </c>
      <c r="G76" s="184">
        <v>425000</v>
      </c>
      <c r="H76" s="184">
        <v>0</v>
      </c>
      <c r="I76" s="184">
        <v>1000</v>
      </c>
      <c r="J76" s="184">
        <v>0</v>
      </c>
      <c r="K76" s="184">
        <v>298000</v>
      </c>
      <c r="L76" s="184">
        <v>298000</v>
      </c>
      <c r="M76" s="184">
        <v>201000</v>
      </c>
      <c r="N76" s="184">
        <v>126000</v>
      </c>
      <c r="O76" s="93">
        <f t="shared" si="10"/>
        <v>0.59599999999999997</v>
      </c>
      <c r="P76" s="94">
        <f t="shared" si="7"/>
        <v>500000</v>
      </c>
      <c r="Q76" s="94">
        <f t="shared" si="8"/>
        <v>298000</v>
      </c>
      <c r="R76" s="93">
        <f t="shared" si="9"/>
        <v>0.59599999999999997</v>
      </c>
    </row>
    <row r="77" spans="1:18" s="103" customFormat="1" x14ac:dyDescent="0.2">
      <c r="A77" s="134" t="s">
        <v>402</v>
      </c>
      <c r="B77" s="187" t="s">
        <v>396</v>
      </c>
      <c r="C77" s="134" t="s">
        <v>228</v>
      </c>
      <c r="D77" s="134" t="s">
        <v>229</v>
      </c>
      <c r="E77" s="184">
        <v>5300000</v>
      </c>
      <c r="F77" s="184">
        <v>6178598.04</v>
      </c>
      <c r="G77" s="184">
        <v>4150000</v>
      </c>
      <c r="H77" s="184">
        <v>521852</v>
      </c>
      <c r="I77" s="184">
        <v>4126958.47</v>
      </c>
      <c r="J77" s="184">
        <v>56876.55</v>
      </c>
      <c r="K77" s="184">
        <v>0</v>
      </c>
      <c r="L77" s="184">
        <v>0</v>
      </c>
      <c r="M77" s="184">
        <v>1472911.02</v>
      </c>
      <c r="N77" s="184">
        <v>-555687.02</v>
      </c>
      <c r="O77" s="93">
        <f t="shared" si="10"/>
        <v>0</v>
      </c>
      <c r="P77" s="94">
        <f t="shared" si="7"/>
        <v>6178598.04</v>
      </c>
      <c r="Q77" s="94">
        <f t="shared" si="8"/>
        <v>0</v>
      </c>
      <c r="R77" s="93">
        <f t="shared" si="9"/>
        <v>0</v>
      </c>
    </row>
    <row r="78" spans="1:18" s="103" customFormat="1" x14ac:dyDescent="0.2">
      <c r="A78" s="134" t="s">
        <v>402</v>
      </c>
      <c r="B78" s="187" t="s">
        <v>396</v>
      </c>
      <c r="C78" s="134" t="s">
        <v>230</v>
      </c>
      <c r="D78" s="134" t="s">
        <v>231</v>
      </c>
      <c r="E78" s="184">
        <v>1000000</v>
      </c>
      <c r="F78" s="184">
        <v>1000000</v>
      </c>
      <c r="G78" s="184">
        <v>500000</v>
      </c>
      <c r="H78" s="184">
        <v>0</v>
      </c>
      <c r="I78" s="184">
        <v>473400</v>
      </c>
      <c r="J78" s="184">
        <v>0</v>
      </c>
      <c r="K78" s="184">
        <v>0</v>
      </c>
      <c r="L78" s="184">
        <v>0</v>
      </c>
      <c r="M78" s="184">
        <v>526600</v>
      </c>
      <c r="N78" s="184">
        <v>26600</v>
      </c>
      <c r="O78" s="93">
        <f t="shared" si="10"/>
        <v>0</v>
      </c>
      <c r="P78" s="94">
        <f t="shared" si="7"/>
        <v>1000000</v>
      </c>
      <c r="Q78" s="94">
        <f t="shared" si="8"/>
        <v>0</v>
      </c>
      <c r="R78" s="93">
        <f t="shared" si="9"/>
        <v>0</v>
      </c>
    </row>
    <row r="79" spans="1:18" s="103" customFormat="1" x14ac:dyDescent="0.2">
      <c r="A79" s="134" t="s">
        <v>402</v>
      </c>
      <c r="B79" s="187" t="s">
        <v>396</v>
      </c>
      <c r="C79" s="134" t="s">
        <v>234</v>
      </c>
      <c r="D79" s="134" t="s">
        <v>235</v>
      </c>
      <c r="E79" s="184">
        <v>300000</v>
      </c>
      <c r="F79" s="184">
        <v>300000</v>
      </c>
      <c r="G79" s="184">
        <v>75000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300000</v>
      </c>
      <c r="N79" s="184">
        <v>75000</v>
      </c>
      <c r="O79" s="93">
        <f t="shared" si="10"/>
        <v>0</v>
      </c>
      <c r="P79" s="94">
        <f t="shared" si="7"/>
        <v>300000</v>
      </c>
      <c r="Q79" s="94">
        <f t="shared" si="8"/>
        <v>0</v>
      </c>
      <c r="R79" s="93">
        <f t="shared" si="9"/>
        <v>0</v>
      </c>
    </row>
    <row r="80" spans="1:18" s="103" customFormat="1" x14ac:dyDescent="0.2">
      <c r="A80" s="134" t="s">
        <v>402</v>
      </c>
      <c r="B80" s="187" t="s">
        <v>396</v>
      </c>
      <c r="C80" s="134" t="s">
        <v>236</v>
      </c>
      <c r="D80" s="134" t="s">
        <v>237</v>
      </c>
      <c r="E80" s="184">
        <v>3000000</v>
      </c>
      <c r="F80" s="184">
        <v>3000000</v>
      </c>
      <c r="G80" s="184">
        <v>3000000</v>
      </c>
      <c r="H80" s="184">
        <v>424750</v>
      </c>
      <c r="I80" s="184">
        <v>2396566.46</v>
      </c>
      <c r="J80" s="184">
        <v>0</v>
      </c>
      <c r="K80" s="184">
        <v>0</v>
      </c>
      <c r="L80" s="184">
        <v>0</v>
      </c>
      <c r="M80" s="184">
        <v>178683.54</v>
      </c>
      <c r="N80" s="184">
        <v>178683.54</v>
      </c>
      <c r="O80" s="93">
        <f t="shared" si="10"/>
        <v>0</v>
      </c>
      <c r="P80" s="94">
        <f t="shared" si="7"/>
        <v>3000000</v>
      </c>
      <c r="Q80" s="94">
        <f t="shared" si="8"/>
        <v>0</v>
      </c>
      <c r="R80" s="93">
        <f t="shared" si="9"/>
        <v>0</v>
      </c>
    </row>
    <row r="81" spans="1:18" s="103" customFormat="1" x14ac:dyDescent="0.2">
      <c r="A81" s="134" t="s">
        <v>402</v>
      </c>
      <c r="B81" s="187" t="s">
        <v>396</v>
      </c>
      <c r="C81" s="134" t="s">
        <v>238</v>
      </c>
      <c r="D81" s="134" t="s">
        <v>239</v>
      </c>
      <c r="E81" s="184">
        <v>500000</v>
      </c>
      <c r="F81" s="184">
        <v>500000</v>
      </c>
      <c r="G81" s="184">
        <v>325000</v>
      </c>
      <c r="H81" s="184">
        <v>0</v>
      </c>
      <c r="I81" s="184">
        <v>76593.97</v>
      </c>
      <c r="J81" s="184">
        <v>56876.55</v>
      </c>
      <c r="K81" s="184">
        <v>0</v>
      </c>
      <c r="L81" s="184">
        <v>0</v>
      </c>
      <c r="M81" s="184">
        <v>366529.48</v>
      </c>
      <c r="N81" s="184">
        <v>191529.48</v>
      </c>
      <c r="O81" s="93">
        <f t="shared" si="10"/>
        <v>0</v>
      </c>
      <c r="P81" s="94">
        <f t="shared" si="7"/>
        <v>500000</v>
      </c>
      <c r="Q81" s="94">
        <f t="shared" si="8"/>
        <v>0</v>
      </c>
      <c r="R81" s="93">
        <f t="shared" si="9"/>
        <v>0</v>
      </c>
    </row>
    <row r="82" spans="1:18" s="103" customFormat="1" x14ac:dyDescent="0.2">
      <c r="A82" s="134" t="s">
        <v>402</v>
      </c>
      <c r="B82" s="187" t="s">
        <v>396</v>
      </c>
      <c r="C82" s="134" t="s">
        <v>240</v>
      </c>
      <c r="D82" s="134" t="s">
        <v>241</v>
      </c>
      <c r="E82" s="184">
        <v>500000</v>
      </c>
      <c r="F82" s="184">
        <v>1378598.04</v>
      </c>
      <c r="G82" s="184">
        <v>250000</v>
      </c>
      <c r="H82" s="184">
        <v>97102</v>
      </c>
      <c r="I82" s="184">
        <v>1180398.04</v>
      </c>
      <c r="J82" s="184">
        <v>0</v>
      </c>
      <c r="K82" s="184">
        <v>0</v>
      </c>
      <c r="L82" s="184">
        <v>0</v>
      </c>
      <c r="M82" s="184">
        <v>101098</v>
      </c>
      <c r="N82" s="184">
        <v>-1027500.04</v>
      </c>
      <c r="O82" s="93">
        <f t="shared" si="10"/>
        <v>0</v>
      </c>
      <c r="P82" s="94">
        <f t="shared" si="7"/>
        <v>1378598.04</v>
      </c>
      <c r="Q82" s="94">
        <f t="shared" si="8"/>
        <v>0</v>
      </c>
      <c r="R82" s="93">
        <f t="shared" si="9"/>
        <v>0</v>
      </c>
    </row>
    <row r="83" spans="1:18" s="103" customFormat="1" x14ac:dyDescent="0.2">
      <c r="A83" s="134" t="s">
        <v>402</v>
      </c>
      <c r="B83" s="187" t="s">
        <v>396</v>
      </c>
      <c r="C83" s="134" t="s">
        <v>242</v>
      </c>
      <c r="D83" s="134" t="s">
        <v>243</v>
      </c>
      <c r="E83" s="184">
        <v>2000000</v>
      </c>
      <c r="F83" s="184">
        <v>2000000</v>
      </c>
      <c r="G83" s="184">
        <v>1732000</v>
      </c>
      <c r="H83" s="184">
        <v>139700</v>
      </c>
      <c r="I83" s="184">
        <v>206556</v>
      </c>
      <c r="J83" s="184">
        <v>0</v>
      </c>
      <c r="K83" s="184">
        <v>0</v>
      </c>
      <c r="L83" s="184">
        <v>0</v>
      </c>
      <c r="M83" s="184">
        <v>1653744</v>
      </c>
      <c r="N83" s="184">
        <v>1385744</v>
      </c>
      <c r="O83" s="93">
        <f t="shared" si="10"/>
        <v>0</v>
      </c>
      <c r="P83" s="94">
        <f t="shared" si="7"/>
        <v>2000000</v>
      </c>
      <c r="Q83" s="94">
        <f t="shared" si="8"/>
        <v>0</v>
      </c>
      <c r="R83" s="93">
        <f t="shared" si="9"/>
        <v>0</v>
      </c>
    </row>
    <row r="84" spans="1:18" s="103" customFormat="1" x14ac:dyDescent="0.2">
      <c r="A84" s="134" t="s">
        <v>402</v>
      </c>
      <c r="B84" s="187" t="s">
        <v>396</v>
      </c>
      <c r="C84" s="134" t="s">
        <v>244</v>
      </c>
      <c r="D84" s="134" t="s">
        <v>245</v>
      </c>
      <c r="E84" s="184">
        <v>500000</v>
      </c>
      <c r="F84" s="184">
        <v>500000</v>
      </c>
      <c r="G84" s="184">
        <v>482000</v>
      </c>
      <c r="H84" s="184">
        <v>139700</v>
      </c>
      <c r="I84" s="184">
        <v>206556</v>
      </c>
      <c r="J84" s="184">
        <v>0</v>
      </c>
      <c r="K84" s="184">
        <v>0</v>
      </c>
      <c r="L84" s="184">
        <v>0</v>
      </c>
      <c r="M84" s="184">
        <v>153744</v>
      </c>
      <c r="N84" s="184">
        <v>135744</v>
      </c>
      <c r="O84" s="93">
        <f t="shared" si="10"/>
        <v>0</v>
      </c>
      <c r="P84" s="94">
        <f t="shared" si="7"/>
        <v>500000</v>
      </c>
      <c r="Q84" s="94">
        <f t="shared" si="8"/>
        <v>0</v>
      </c>
      <c r="R84" s="93">
        <f t="shared" si="9"/>
        <v>0</v>
      </c>
    </row>
    <row r="85" spans="1:18" s="103" customFormat="1" x14ac:dyDescent="0.2">
      <c r="A85" s="134" t="s">
        <v>402</v>
      </c>
      <c r="B85" s="187" t="s">
        <v>396</v>
      </c>
      <c r="C85" s="134" t="s">
        <v>246</v>
      </c>
      <c r="D85" s="134" t="s">
        <v>247</v>
      </c>
      <c r="E85" s="184">
        <v>1500000</v>
      </c>
      <c r="F85" s="184">
        <v>1500000</v>
      </c>
      <c r="G85" s="184">
        <v>1250000</v>
      </c>
      <c r="H85" s="184">
        <v>0</v>
      </c>
      <c r="I85" s="184">
        <v>0</v>
      </c>
      <c r="J85" s="184">
        <v>0</v>
      </c>
      <c r="K85" s="184">
        <v>0</v>
      </c>
      <c r="L85" s="184">
        <v>0</v>
      </c>
      <c r="M85" s="184">
        <v>1500000</v>
      </c>
      <c r="N85" s="184">
        <v>1250000</v>
      </c>
      <c r="O85" s="93">
        <f t="shared" si="10"/>
        <v>0</v>
      </c>
      <c r="P85" s="94">
        <f t="shared" si="7"/>
        <v>1500000</v>
      </c>
      <c r="Q85" s="94">
        <f t="shared" si="8"/>
        <v>0</v>
      </c>
      <c r="R85" s="93">
        <f t="shared" si="9"/>
        <v>0</v>
      </c>
    </row>
    <row r="86" spans="1:18" s="103" customFormat="1" x14ac:dyDescent="0.2">
      <c r="A86" s="134" t="s">
        <v>402</v>
      </c>
      <c r="B86" s="187" t="s">
        <v>396</v>
      </c>
      <c r="C86" s="134" t="s">
        <v>248</v>
      </c>
      <c r="D86" s="134" t="s">
        <v>386</v>
      </c>
      <c r="E86" s="184">
        <v>50000000</v>
      </c>
      <c r="F86" s="184">
        <v>47821401.960000001</v>
      </c>
      <c r="G86" s="184">
        <v>12818000</v>
      </c>
      <c r="H86" s="184">
        <v>0</v>
      </c>
      <c r="I86" s="184">
        <v>6835455.5099999998</v>
      </c>
      <c r="J86" s="184">
        <v>185432.66</v>
      </c>
      <c r="K86" s="184">
        <v>0</v>
      </c>
      <c r="L86" s="184">
        <v>0</v>
      </c>
      <c r="M86" s="184">
        <v>40800513.789999999</v>
      </c>
      <c r="N86" s="184">
        <v>5797111.8300000001</v>
      </c>
      <c r="O86" s="93">
        <f t="shared" si="10"/>
        <v>0</v>
      </c>
      <c r="P86" s="94">
        <f t="shared" si="7"/>
        <v>47821401.960000001</v>
      </c>
      <c r="Q86" s="94">
        <f t="shared" si="8"/>
        <v>0</v>
      </c>
      <c r="R86" s="93">
        <f t="shared" si="9"/>
        <v>0</v>
      </c>
    </row>
    <row r="87" spans="1:18" s="103" customFormat="1" x14ac:dyDescent="0.2">
      <c r="A87" s="134" t="s">
        <v>402</v>
      </c>
      <c r="B87" s="187" t="s">
        <v>396</v>
      </c>
      <c r="C87" s="134" t="s">
        <v>249</v>
      </c>
      <c r="D87" s="134" t="s">
        <v>250</v>
      </c>
      <c r="E87" s="184">
        <v>4500000</v>
      </c>
      <c r="F87" s="184">
        <v>4500000</v>
      </c>
      <c r="G87" s="184">
        <v>1718000</v>
      </c>
      <c r="H87" s="184">
        <v>0</v>
      </c>
      <c r="I87" s="184">
        <v>123255.51</v>
      </c>
      <c r="J87" s="184">
        <v>140000</v>
      </c>
      <c r="K87" s="184">
        <v>0</v>
      </c>
      <c r="L87" s="184">
        <v>0</v>
      </c>
      <c r="M87" s="184">
        <v>4236744.49</v>
      </c>
      <c r="N87" s="184">
        <v>1454744.49</v>
      </c>
      <c r="O87" s="93">
        <f t="shared" si="10"/>
        <v>0</v>
      </c>
      <c r="P87" s="94">
        <f t="shared" si="7"/>
        <v>4500000</v>
      </c>
      <c r="Q87" s="94">
        <f t="shared" si="8"/>
        <v>0</v>
      </c>
      <c r="R87" s="93">
        <f t="shared" si="9"/>
        <v>0</v>
      </c>
    </row>
    <row r="88" spans="1:18" s="103" customFormat="1" x14ac:dyDescent="0.2">
      <c r="A88" s="134" t="s">
        <v>402</v>
      </c>
      <c r="B88" s="187" t="s">
        <v>396</v>
      </c>
      <c r="C88" s="134" t="s">
        <v>253</v>
      </c>
      <c r="D88" s="134" t="s">
        <v>254</v>
      </c>
      <c r="E88" s="184">
        <v>35000000</v>
      </c>
      <c r="F88" s="184">
        <v>34121401.960000001</v>
      </c>
      <c r="G88" s="184">
        <v>8850000</v>
      </c>
      <c r="H88" s="184">
        <v>0</v>
      </c>
      <c r="I88" s="184">
        <v>6712200</v>
      </c>
      <c r="J88" s="184">
        <v>45432.66</v>
      </c>
      <c r="K88" s="184">
        <v>0</v>
      </c>
      <c r="L88" s="184">
        <v>0</v>
      </c>
      <c r="M88" s="184">
        <v>27363769.300000001</v>
      </c>
      <c r="N88" s="184">
        <v>2092367.34</v>
      </c>
      <c r="O88" s="93">
        <f t="shared" si="10"/>
        <v>0</v>
      </c>
      <c r="P88" s="94">
        <f t="shared" si="7"/>
        <v>34121401.960000001</v>
      </c>
      <c r="Q88" s="94">
        <f t="shared" si="8"/>
        <v>0</v>
      </c>
      <c r="R88" s="93">
        <f t="shared" si="9"/>
        <v>0</v>
      </c>
    </row>
    <row r="89" spans="1:18" s="103" customFormat="1" x14ac:dyDescent="0.2">
      <c r="A89" s="134" t="s">
        <v>402</v>
      </c>
      <c r="B89" s="187" t="s">
        <v>396</v>
      </c>
      <c r="C89" s="134" t="s">
        <v>255</v>
      </c>
      <c r="D89" s="134" t="s">
        <v>256</v>
      </c>
      <c r="E89" s="184">
        <v>2000000</v>
      </c>
      <c r="F89" s="184">
        <v>700000</v>
      </c>
      <c r="G89" s="184">
        <v>0</v>
      </c>
      <c r="H89" s="184">
        <v>0</v>
      </c>
      <c r="I89" s="184">
        <v>0</v>
      </c>
      <c r="J89" s="184">
        <v>0</v>
      </c>
      <c r="K89" s="184">
        <v>0</v>
      </c>
      <c r="L89" s="184">
        <v>0</v>
      </c>
      <c r="M89" s="184">
        <v>700000</v>
      </c>
      <c r="N89" s="184">
        <v>0</v>
      </c>
      <c r="O89" s="93">
        <f t="shared" si="10"/>
        <v>0</v>
      </c>
      <c r="P89" s="94">
        <f t="shared" si="7"/>
        <v>700000</v>
      </c>
      <c r="Q89" s="94">
        <f t="shared" si="8"/>
        <v>0</v>
      </c>
      <c r="R89" s="93">
        <f t="shared" si="9"/>
        <v>0</v>
      </c>
    </row>
    <row r="90" spans="1:18" s="103" customFormat="1" x14ac:dyDescent="0.2">
      <c r="A90" s="134" t="s">
        <v>402</v>
      </c>
      <c r="B90" s="187" t="s">
        <v>396</v>
      </c>
      <c r="C90" s="134" t="s">
        <v>257</v>
      </c>
      <c r="D90" s="134" t="s">
        <v>258</v>
      </c>
      <c r="E90" s="184">
        <v>7000000</v>
      </c>
      <c r="F90" s="184">
        <v>7000000</v>
      </c>
      <c r="G90" s="184">
        <v>1750000</v>
      </c>
      <c r="H90" s="184">
        <v>0</v>
      </c>
      <c r="I90" s="184">
        <v>0</v>
      </c>
      <c r="J90" s="184">
        <v>0</v>
      </c>
      <c r="K90" s="184">
        <v>0</v>
      </c>
      <c r="L90" s="184">
        <v>0</v>
      </c>
      <c r="M90" s="184">
        <v>7000000</v>
      </c>
      <c r="N90" s="184">
        <v>1750000</v>
      </c>
      <c r="O90" s="93">
        <f t="shared" si="10"/>
        <v>0</v>
      </c>
      <c r="P90" s="94">
        <f t="shared" si="7"/>
        <v>7000000</v>
      </c>
      <c r="Q90" s="94">
        <f t="shared" si="8"/>
        <v>0</v>
      </c>
      <c r="R90" s="93">
        <f t="shared" si="9"/>
        <v>0</v>
      </c>
    </row>
    <row r="91" spans="1:18" s="103" customFormat="1" x14ac:dyDescent="0.2">
      <c r="A91" s="134" t="s">
        <v>402</v>
      </c>
      <c r="B91" s="187" t="s">
        <v>396</v>
      </c>
      <c r="C91" s="134" t="s">
        <v>259</v>
      </c>
      <c r="D91" s="134" t="s">
        <v>260</v>
      </c>
      <c r="E91" s="184">
        <v>500000</v>
      </c>
      <c r="F91" s="184">
        <v>500000</v>
      </c>
      <c r="G91" s="184">
        <v>250000</v>
      </c>
      <c r="H91" s="184">
        <v>0</v>
      </c>
      <c r="I91" s="184">
        <v>0</v>
      </c>
      <c r="J91" s="184">
        <v>0</v>
      </c>
      <c r="K91" s="184">
        <v>0</v>
      </c>
      <c r="L91" s="184">
        <v>0</v>
      </c>
      <c r="M91" s="184">
        <v>500000</v>
      </c>
      <c r="N91" s="184">
        <v>250000</v>
      </c>
      <c r="O91" s="93">
        <f>+K91/F91</f>
        <v>0</v>
      </c>
      <c r="P91" s="94">
        <f t="shared" ref="P91:P105" si="11">+F91</f>
        <v>500000</v>
      </c>
      <c r="Q91" s="94">
        <f t="shared" ref="Q91:Q105" si="12">+K91</f>
        <v>0</v>
      </c>
      <c r="R91" s="93">
        <f t="shared" ref="R91:R106" si="13">+Q91/P91</f>
        <v>0</v>
      </c>
    </row>
    <row r="92" spans="1:18" s="103" customFormat="1" x14ac:dyDescent="0.2">
      <c r="A92" s="134" t="s">
        <v>402</v>
      </c>
      <c r="B92" s="187" t="s">
        <v>396</v>
      </c>
      <c r="C92" s="134" t="s">
        <v>263</v>
      </c>
      <c r="D92" s="134" t="s">
        <v>264</v>
      </c>
      <c r="E92" s="184">
        <v>1000000</v>
      </c>
      <c r="F92" s="184">
        <v>1000000</v>
      </c>
      <c r="G92" s="184">
        <v>250000</v>
      </c>
      <c r="H92" s="184">
        <v>0</v>
      </c>
      <c r="I92" s="184">
        <v>0</v>
      </c>
      <c r="J92" s="184">
        <v>0</v>
      </c>
      <c r="K92" s="184">
        <v>0</v>
      </c>
      <c r="L92" s="184">
        <v>0</v>
      </c>
      <c r="M92" s="184">
        <v>1000000</v>
      </c>
      <c r="N92" s="184">
        <v>250000</v>
      </c>
      <c r="O92" s="93">
        <f t="shared" ref="O92:O120" si="14">+K92/F92</f>
        <v>0</v>
      </c>
      <c r="P92" s="94">
        <f t="shared" si="11"/>
        <v>1000000</v>
      </c>
      <c r="Q92" s="94">
        <f t="shared" si="12"/>
        <v>0</v>
      </c>
      <c r="R92" s="93">
        <f t="shared" si="13"/>
        <v>0</v>
      </c>
    </row>
    <row r="93" spans="1:18" s="104" customFormat="1" x14ac:dyDescent="0.2">
      <c r="A93" s="133" t="s">
        <v>402</v>
      </c>
      <c r="B93" s="186" t="s">
        <v>397</v>
      </c>
      <c r="C93" s="133" t="s">
        <v>265</v>
      </c>
      <c r="D93" s="133" t="s">
        <v>266</v>
      </c>
      <c r="E93" s="183">
        <v>82559974</v>
      </c>
      <c r="F93" s="183">
        <v>78559974</v>
      </c>
      <c r="G93" s="183">
        <v>38802270.780000001</v>
      </c>
      <c r="H93" s="183">
        <v>262500</v>
      </c>
      <c r="I93" s="183">
        <v>19696189.07</v>
      </c>
      <c r="J93" s="183">
        <v>215910</v>
      </c>
      <c r="K93" s="183">
        <v>1872287.68</v>
      </c>
      <c r="L93" s="183">
        <v>1872287.68</v>
      </c>
      <c r="M93" s="183">
        <v>56513087.25</v>
      </c>
      <c r="N93" s="183">
        <v>16755384.029999999</v>
      </c>
      <c r="O93" s="97">
        <f t="shared" si="14"/>
        <v>2.3832590372293148E-2</v>
      </c>
      <c r="P93" s="28">
        <f t="shared" si="11"/>
        <v>78559974</v>
      </c>
      <c r="Q93" s="28">
        <f t="shared" si="12"/>
        <v>1872287.68</v>
      </c>
      <c r="R93" s="97">
        <f t="shared" si="13"/>
        <v>2.3832590372293148E-2</v>
      </c>
    </row>
    <row r="94" spans="1:18" s="103" customFormat="1" x14ac:dyDescent="0.2">
      <c r="A94" s="134" t="s">
        <v>402</v>
      </c>
      <c r="B94" s="187" t="s">
        <v>397</v>
      </c>
      <c r="C94" s="134" t="s">
        <v>267</v>
      </c>
      <c r="D94" s="134" t="s">
        <v>268</v>
      </c>
      <c r="E94" s="184">
        <v>53759974</v>
      </c>
      <c r="F94" s="184">
        <v>48525689.219999999</v>
      </c>
      <c r="G94" s="184">
        <v>15154986</v>
      </c>
      <c r="H94" s="184">
        <v>262500</v>
      </c>
      <c r="I94" s="184">
        <v>3783658.61</v>
      </c>
      <c r="J94" s="184">
        <v>215910</v>
      </c>
      <c r="K94" s="184">
        <v>365621.39</v>
      </c>
      <c r="L94" s="184">
        <v>365621.39</v>
      </c>
      <c r="M94" s="184">
        <v>43897999.219999999</v>
      </c>
      <c r="N94" s="184">
        <v>10527296</v>
      </c>
      <c r="O94" s="93">
        <f t="shared" si="14"/>
        <v>7.5345944772136925E-3</v>
      </c>
      <c r="P94" s="94">
        <f t="shared" si="11"/>
        <v>48525689.219999999</v>
      </c>
      <c r="Q94" s="94">
        <f t="shared" si="12"/>
        <v>365621.39</v>
      </c>
      <c r="R94" s="93">
        <f t="shared" si="13"/>
        <v>7.5345944772136925E-3</v>
      </c>
    </row>
    <row r="95" spans="1:18" s="103" customFormat="1" x14ac:dyDescent="0.2">
      <c r="A95" s="134" t="s">
        <v>402</v>
      </c>
      <c r="B95" s="187" t="s">
        <v>397</v>
      </c>
      <c r="C95" s="134" t="s">
        <v>269</v>
      </c>
      <c r="D95" s="134" t="s">
        <v>270</v>
      </c>
      <c r="E95" s="184">
        <v>1000000</v>
      </c>
      <c r="F95" s="184">
        <v>1601000</v>
      </c>
      <c r="G95" s="184">
        <v>984780</v>
      </c>
      <c r="H95" s="184">
        <v>0</v>
      </c>
      <c r="I95" s="184">
        <v>682938.3</v>
      </c>
      <c r="J95" s="184">
        <v>215910</v>
      </c>
      <c r="K95" s="184">
        <v>0</v>
      </c>
      <c r="L95" s="184">
        <v>0</v>
      </c>
      <c r="M95" s="184">
        <v>702151.7</v>
      </c>
      <c r="N95" s="184">
        <v>85931.7</v>
      </c>
      <c r="O95" s="93">
        <f t="shared" si="14"/>
        <v>0</v>
      </c>
      <c r="P95" s="94">
        <f t="shared" si="11"/>
        <v>1601000</v>
      </c>
      <c r="Q95" s="94">
        <f t="shared" si="12"/>
        <v>0</v>
      </c>
      <c r="R95" s="93">
        <f t="shared" si="13"/>
        <v>0</v>
      </c>
    </row>
    <row r="96" spans="1:18" s="103" customFormat="1" x14ac:dyDescent="0.2">
      <c r="A96" s="134" t="s">
        <v>402</v>
      </c>
      <c r="B96" s="187" t="s">
        <v>397</v>
      </c>
      <c r="C96" s="134" t="s">
        <v>271</v>
      </c>
      <c r="D96" s="134" t="s">
        <v>272</v>
      </c>
      <c r="E96" s="184">
        <v>5000000</v>
      </c>
      <c r="F96" s="184">
        <v>774715.22</v>
      </c>
      <c r="G96" s="184">
        <v>460000</v>
      </c>
      <c r="H96" s="184">
        <v>0</v>
      </c>
      <c r="I96" s="184">
        <v>86451.71</v>
      </c>
      <c r="J96" s="184">
        <v>0</v>
      </c>
      <c r="K96" s="184">
        <v>365621.39</v>
      </c>
      <c r="L96" s="184">
        <v>365621.39</v>
      </c>
      <c r="M96" s="184">
        <v>322642.12</v>
      </c>
      <c r="N96" s="184">
        <v>7926.9</v>
      </c>
      <c r="O96" s="93">
        <f t="shared" si="14"/>
        <v>0.47194295472857761</v>
      </c>
      <c r="P96" s="94">
        <f t="shared" si="11"/>
        <v>774715.22</v>
      </c>
      <c r="Q96" s="94">
        <f t="shared" si="12"/>
        <v>365621.39</v>
      </c>
      <c r="R96" s="93">
        <f t="shared" si="13"/>
        <v>0.47194295472857761</v>
      </c>
    </row>
    <row r="97" spans="1:18" s="103" customFormat="1" x14ac:dyDescent="0.2">
      <c r="A97" s="134" t="s">
        <v>402</v>
      </c>
      <c r="B97" s="187" t="s">
        <v>397</v>
      </c>
      <c r="C97" s="134" t="s">
        <v>273</v>
      </c>
      <c r="D97" s="134" t="s">
        <v>274</v>
      </c>
      <c r="E97" s="184">
        <v>5000000</v>
      </c>
      <c r="F97" s="184">
        <v>3000000</v>
      </c>
      <c r="G97" s="184">
        <v>629220</v>
      </c>
      <c r="H97" s="184">
        <v>0</v>
      </c>
      <c r="I97" s="184">
        <v>276768.59999999998</v>
      </c>
      <c r="J97" s="184">
        <v>0</v>
      </c>
      <c r="K97" s="184">
        <v>0</v>
      </c>
      <c r="L97" s="184">
        <v>0</v>
      </c>
      <c r="M97" s="184">
        <v>2723231.4</v>
      </c>
      <c r="N97" s="184">
        <v>352451.4</v>
      </c>
      <c r="O97" s="93">
        <f t="shared" si="14"/>
        <v>0</v>
      </c>
      <c r="P97" s="94">
        <f t="shared" si="11"/>
        <v>3000000</v>
      </c>
      <c r="Q97" s="94">
        <f t="shared" si="12"/>
        <v>0</v>
      </c>
      <c r="R97" s="93">
        <f t="shared" si="13"/>
        <v>0</v>
      </c>
    </row>
    <row r="98" spans="1:18" s="103" customFormat="1" x14ac:dyDescent="0.2">
      <c r="A98" s="134" t="s">
        <v>402</v>
      </c>
      <c r="B98" s="187" t="s">
        <v>397</v>
      </c>
      <c r="C98" s="134" t="s">
        <v>275</v>
      </c>
      <c r="D98" s="134" t="s">
        <v>276</v>
      </c>
      <c r="E98" s="184">
        <v>38759974</v>
      </c>
      <c r="F98" s="184">
        <v>38759974</v>
      </c>
      <c r="G98" s="184">
        <v>9694986</v>
      </c>
      <c r="H98" s="184">
        <v>0</v>
      </c>
      <c r="I98" s="184">
        <v>0</v>
      </c>
      <c r="J98" s="184">
        <v>0</v>
      </c>
      <c r="K98" s="184">
        <v>0</v>
      </c>
      <c r="L98" s="184">
        <v>0</v>
      </c>
      <c r="M98" s="184">
        <v>38759974</v>
      </c>
      <c r="N98" s="184">
        <v>9694986</v>
      </c>
      <c r="O98" s="93">
        <f t="shared" si="14"/>
        <v>0</v>
      </c>
      <c r="P98" s="94">
        <f t="shared" si="11"/>
        <v>38759974</v>
      </c>
      <c r="Q98" s="94">
        <f t="shared" si="12"/>
        <v>0</v>
      </c>
      <c r="R98" s="93">
        <f t="shared" si="13"/>
        <v>0</v>
      </c>
    </row>
    <row r="99" spans="1:18" s="103" customFormat="1" x14ac:dyDescent="0.2">
      <c r="A99" s="134" t="s">
        <v>402</v>
      </c>
      <c r="B99" s="187" t="s">
        <v>397</v>
      </c>
      <c r="C99" s="134" t="s">
        <v>387</v>
      </c>
      <c r="D99" s="134" t="s">
        <v>388</v>
      </c>
      <c r="E99" s="184">
        <v>1000000</v>
      </c>
      <c r="F99" s="184">
        <v>1000000</v>
      </c>
      <c r="G99" s="184">
        <v>386000</v>
      </c>
      <c r="H99" s="184">
        <v>0</v>
      </c>
      <c r="I99" s="184">
        <v>0</v>
      </c>
      <c r="J99" s="184">
        <v>0</v>
      </c>
      <c r="K99" s="184">
        <v>0</v>
      </c>
      <c r="L99" s="184">
        <v>0</v>
      </c>
      <c r="M99" s="184">
        <v>1000000</v>
      </c>
      <c r="N99" s="184">
        <v>386000</v>
      </c>
      <c r="O99" s="93">
        <f t="shared" si="14"/>
        <v>0</v>
      </c>
      <c r="P99" s="94">
        <f t="shared" si="11"/>
        <v>1000000</v>
      </c>
      <c r="Q99" s="94">
        <f t="shared" si="12"/>
        <v>0</v>
      </c>
      <c r="R99" s="93">
        <f t="shared" si="13"/>
        <v>0</v>
      </c>
    </row>
    <row r="100" spans="1:18" s="103" customFormat="1" x14ac:dyDescent="0.2">
      <c r="A100" s="134" t="s">
        <v>402</v>
      </c>
      <c r="B100" s="187" t="s">
        <v>397</v>
      </c>
      <c r="C100" s="134" t="s">
        <v>277</v>
      </c>
      <c r="D100" s="134" t="s">
        <v>278</v>
      </c>
      <c r="E100" s="184">
        <v>3000000</v>
      </c>
      <c r="F100" s="184">
        <v>3390000</v>
      </c>
      <c r="G100" s="184">
        <v>3000000</v>
      </c>
      <c r="H100" s="184">
        <v>262500</v>
      </c>
      <c r="I100" s="184">
        <v>2737500</v>
      </c>
      <c r="J100" s="184">
        <v>0</v>
      </c>
      <c r="K100" s="184">
        <v>0</v>
      </c>
      <c r="L100" s="184">
        <v>0</v>
      </c>
      <c r="M100" s="184">
        <v>390000</v>
      </c>
      <c r="N100" s="184">
        <v>0</v>
      </c>
      <c r="O100" s="93">
        <f t="shared" si="14"/>
        <v>0</v>
      </c>
      <c r="P100" s="94">
        <f t="shared" si="11"/>
        <v>3390000</v>
      </c>
      <c r="Q100" s="94">
        <f t="shared" si="12"/>
        <v>0</v>
      </c>
      <c r="R100" s="93">
        <f t="shared" si="13"/>
        <v>0</v>
      </c>
    </row>
    <row r="101" spans="1:18" s="103" customFormat="1" x14ac:dyDescent="0.2">
      <c r="A101" s="134" t="s">
        <v>402</v>
      </c>
      <c r="B101" s="187" t="s">
        <v>397</v>
      </c>
      <c r="C101" s="134" t="s">
        <v>279</v>
      </c>
      <c r="D101" s="134" t="s">
        <v>280</v>
      </c>
      <c r="E101" s="184">
        <v>0</v>
      </c>
      <c r="F101" s="184">
        <v>1234284.78</v>
      </c>
      <c r="G101" s="184">
        <v>1092284.78</v>
      </c>
      <c r="H101" s="184">
        <v>0</v>
      </c>
      <c r="I101" s="184">
        <v>1092284.78</v>
      </c>
      <c r="J101" s="184">
        <v>0</v>
      </c>
      <c r="K101" s="184">
        <v>0</v>
      </c>
      <c r="L101" s="184">
        <v>0</v>
      </c>
      <c r="M101" s="184">
        <v>142000</v>
      </c>
      <c r="N101" s="184">
        <v>0</v>
      </c>
      <c r="O101" s="93">
        <v>0</v>
      </c>
      <c r="P101" s="94">
        <f t="shared" si="11"/>
        <v>1234284.78</v>
      </c>
      <c r="Q101" s="94">
        <f t="shared" si="12"/>
        <v>0</v>
      </c>
      <c r="R101" s="93">
        <v>0</v>
      </c>
    </row>
    <row r="102" spans="1:18" s="103" customFormat="1" x14ac:dyDescent="0.2">
      <c r="A102" s="134" t="s">
        <v>402</v>
      </c>
      <c r="B102" s="187" t="s">
        <v>397</v>
      </c>
      <c r="C102" s="134" t="s">
        <v>389</v>
      </c>
      <c r="D102" s="134" t="s">
        <v>390</v>
      </c>
      <c r="E102" s="184">
        <v>0</v>
      </c>
      <c r="F102" s="184">
        <v>1234284.78</v>
      </c>
      <c r="G102" s="184">
        <v>1092284.78</v>
      </c>
      <c r="H102" s="184">
        <v>0</v>
      </c>
      <c r="I102" s="184">
        <v>1092284.78</v>
      </c>
      <c r="J102" s="184">
        <v>0</v>
      </c>
      <c r="K102" s="184">
        <v>0</v>
      </c>
      <c r="L102" s="184">
        <v>0</v>
      </c>
      <c r="M102" s="184">
        <v>142000</v>
      </c>
      <c r="N102" s="184">
        <v>0</v>
      </c>
      <c r="O102" s="93">
        <v>0</v>
      </c>
      <c r="P102" s="94">
        <f t="shared" si="11"/>
        <v>1234284.78</v>
      </c>
      <c r="Q102" s="94">
        <f t="shared" si="12"/>
        <v>0</v>
      </c>
      <c r="R102" s="93">
        <v>0</v>
      </c>
    </row>
    <row r="103" spans="1:18" s="103" customFormat="1" x14ac:dyDescent="0.2">
      <c r="A103" s="134" t="s">
        <v>402</v>
      </c>
      <c r="B103" s="187" t="s">
        <v>397</v>
      </c>
      <c r="C103" s="134" t="s">
        <v>283</v>
      </c>
      <c r="D103" s="134" t="s">
        <v>284</v>
      </c>
      <c r="E103" s="184">
        <v>28800000</v>
      </c>
      <c r="F103" s="184">
        <v>28800000</v>
      </c>
      <c r="G103" s="184">
        <v>22555000</v>
      </c>
      <c r="H103" s="184">
        <v>0</v>
      </c>
      <c r="I103" s="184">
        <v>14820245.68</v>
      </c>
      <c r="J103" s="184">
        <v>0</v>
      </c>
      <c r="K103" s="184">
        <v>1506666.29</v>
      </c>
      <c r="L103" s="184">
        <v>1506666.29</v>
      </c>
      <c r="M103" s="184">
        <v>12473088.029999999</v>
      </c>
      <c r="N103" s="184">
        <v>6228088.0300000003</v>
      </c>
      <c r="O103" s="93">
        <f t="shared" si="14"/>
        <v>5.2314801736111111E-2</v>
      </c>
      <c r="P103" s="94">
        <f t="shared" si="11"/>
        <v>28800000</v>
      </c>
      <c r="Q103" s="94">
        <f t="shared" si="12"/>
        <v>1506666.29</v>
      </c>
      <c r="R103" s="93">
        <f t="shared" si="13"/>
        <v>5.2314801736111111E-2</v>
      </c>
    </row>
    <row r="104" spans="1:18" s="103" customFormat="1" x14ac:dyDescent="0.2">
      <c r="A104" s="134" t="s">
        <v>402</v>
      </c>
      <c r="B104" s="187" t="s">
        <v>397</v>
      </c>
      <c r="C104" s="134" t="s">
        <v>285</v>
      </c>
      <c r="D104" s="134" t="s">
        <v>286</v>
      </c>
      <c r="E104" s="184">
        <v>28800000</v>
      </c>
      <c r="F104" s="184">
        <v>28800000</v>
      </c>
      <c r="G104" s="184">
        <v>22555000</v>
      </c>
      <c r="H104" s="184">
        <v>0</v>
      </c>
      <c r="I104" s="184">
        <v>14820245.68</v>
      </c>
      <c r="J104" s="184">
        <v>0</v>
      </c>
      <c r="K104" s="184">
        <v>1506666.29</v>
      </c>
      <c r="L104" s="184">
        <v>1506666.29</v>
      </c>
      <c r="M104" s="184">
        <v>12473088.029999999</v>
      </c>
      <c r="N104" s="184">
        <v>6228088.0300000003</v>
      </c>
      <c r="O104" s="93">
        <f t="shared" si="14"/>
        <v>5.2314801736111111E-2</v>
      </c>
      <c r="P104" s="94">
        <f t="shared" si="11"/>
        <v>28800000</v>
      </c>
      <c r="Q104" s="94">
        <f t="shared" si="12"/>
        <v>1506666.29</v>
      </c>
      <c r="R104" s="93">
        <f t="shared" si="13"/>
        <v>5.2314801736111111E-2</v>
      </c>
    </row>
    <row r="105" spans="1:18" s="104" customFormat="1" x14ac:dyDescent="0.2">
      <c r="A105" s="133" t="s">
        <v>402</v>
      </c>
      <c r="B105" s="186" t="s">
        <v>396</v>
      </c>
      <c r="C105" s="133" t="s">
        <v>287</v>
      </c>
      <c r="D105" s="133" t="s">
        <v>288</v>
      </c>
      <c r="E105" s="183">
        <v>302379418</v>
      </c>
      <c r="F105" s="183">
        <v>299155735</v>
      </c>
      <c r="G105" s="183">
        <v>169579034</v>
      </c>
      <c r="H105" s="183">
        <v>0</v>
      </c>
      <c r="I105" s="183">
        <v>41618509.329999998</v>
      </c>
      <c r="J105" s="183">
        <v>0</v>
      </c>
      <c r="K105" s="183">
        <v>80266772.670000002</v>
      </c>
      <c r="L105" s="183">
        <v>68274177.680000007</v>
      </c>
      <c r="M105" s="183">
        <v>177270453</v>
      </c>
      <c r="N105" s="183">
        <v>47693752</v>
      </c>
      <c r="O105" s="97">
        <f t="shared" si="14"/>
        <v>0.26831099417164778</v>
      </c>
      <c r="P105" s="28">
        <f t="shared" si="11"/>
        <v>299155735</v>
      </c>
      <c r="Q105" s="28">
        <f t="shared" si="12"/>
        <v>80266772.670000002</v>
      </c>
      <c r="R105" s="97">
        <f t="shared" si="13"/>
        <v>0.26831099417164778</v>
      </c>
    </row>
    <row r="106" spans="1:18" s="103" customFormat="1" x14ac:dyDescent="0.2">
      <c r="A106" s="134" t="s">
        <v>402</v>
      </c>
      <c r="B106" s="187" t="s">
        <v>396</v>
      </c>
      <c r="C106" s="134" t="s">
        <v>289</v>
      </c>
      <c r="D106" s="134" t="s">
        <v>290</v>
      </c>
      <c r="E106" s="184">
        <v>41612930</v>
      </c>
      <c r="F106" s="184">
        <v>38389247</v>
      </c>
      <c r="G106" s="184">
        <v>36442546</v>
      </c>
      <c r="H106" s="184">
        <v>0</v>
      </c>
      <c r="I106" s="184">
        <v>23922337.559999999</v>
      </c>
      <c r="J106" s="184">
        <v>0</v>
      </c>
      <c r="K106" s="184">
        <v>12298880.439999999</v>
      </c>
      <c r="L106" s="184">
        <v>12298880.439999999</v>
      </c>
      <c r="M106" s="184">
        <v>2168029</v>
      </c>
      <c r="N106" s="184">
        <v>221328</v>
      </c>
      <c r="O106" s="93">
        <f t="shared" si="14"/>
        <v>0.32037305759084045</v>
      </c>
      <c r="P106" s="94">
        <f>+P110</f>
        <v>157600000</v>
      </c>
      <c r="Q106" s="94">
        <f>+Q110</f>
        <v>27661119.23</v>
      </c>
      <c r="R106" s="93">
        <f t="shared" si="13"/>
        <v>0.17551471592639595</v>
      </c>
    </row>
    <row r="107" spans="1:18" s="103" customFormat="1" x14ac:dyDescent="0.2">
      <c r="A107" s="134" t="s">
        <v>402</v>
      </c>
      <c r="B107" s="187" t="s">
        <v>396</v>
      </c>
      <c r="C107" s="134" t="s">
        <v>313</v>
      </c>
      <c r="D107" s="134" t="s">
        <v>415</v>
      </c>
      <c r="E107" s="184">
        <v>35345923</v>
      </c>
      <c r="F107" s="184">
        <v>32607734</v>
      </c>
      <c r="G107" s="184">
        <v>30954211</v>
      </c>
      <c r="H107" s="184">
        <v>0</v>
      </c>
      <c r="I107" s="184">
        <v>20549732.620000001</v>
      </c>
      <c r="J107" s="184">
        <v>0</v>
      </c>
      <c r="K107" s="184">
        <v>10404478.380000001</v>
      </c>
      <c r="L107" s="184">
        <v>10404478.380000001</v>
      </c>
      <c r="M107" s="184">
        <v>1653523</v>
      </c>
      <c r="N107" s="184">
        <v>0</v>
      </c>
      <c r="O107" s="93">
        <f t="shared" si="14"/>
        <v>0.3190800802042853</v>
      </c>
      <c r="P107" s="94"/>
      <c r="Q107" s="94"/>
      <c r="R107" s="93"/>
    </row>
    <row r="108" spans="1:18" s="103" customFormat="1" x14ac:dyDescent="0.2">
      <c r="A108" s="134" t="s">
        <v>402</v>
      </c>
      <c r="B108" s="187" t="s">
        <v>396</v>
      </c>
      <c r="C108" s="134" t="s">
        <v>318</v>
      </c>
      <c r="D108" s="134" t="s">
        <v>416</v>
      </c>
      <c r="E108" s="184">
        <v>6267007</v>
      </c>
      <c r="F108" s="184">
        <v>5781513</v>
      </c>
      <c r="G108" s="184">
        <v>5488335</v>
      </c>
      <c r="H108" s="184">
        <v>0</v>
      </c>
      <c r="I108" s="184">
        <v>3372604.94</v>
      </c>
      <c r="J108" s="184">
        <v>0</v>
      </c>
      <c r="K108" s="184">
        <v>1894402.06</v>
      </c>
      <c r="L108" s="184">
        <v>1894402.06</v>
      </c>
      <c r="M108" s="184">
        <v>514506</v>
      </c>
      <c r="N108" s="184">
        <v>221328</v>
      </c>
      <c r="O108" s="93">
        <f t="shared" si="14"/>
        <v>0.32766545020308696</v>
      </c>
      <c r="P108" s="94"/>
      <c r="Q108" s="94"/>
      <c r="R108" s="93"/>
    </row>
    <row r="109" spans="1:18" s="103" customFormat="1" x14ac:dyDescent="0.2">
      <c r="A109" s="134" t="s">
        <v>402</v>
      </c>
      <c r="B109" s="187" t="s">
        <v>396</v>
      </c>
      <c r="C109" s="134" t="s">
        <v>327</v>
      </c>
      <c r="D109" s="134" t="s">
        <v>328</v>
      </c>
      <c r="E109" s="184">
        <v>164600000</v>
      </c>
      <c r="F109" s="184">
        <v>164600000</v>
      </c>
      <c r="G109" s="184">
        <v>36970000</v>
      </c>
      <c r="H109" s="184">
        <v>0</v>
      </c>
      <c r="I109" s="184">
        <v>1838880.77</v>
      </c>
      <c r="J109" s="184">
        <v>0</v>
      </c>
      <c r="K109" s="184">
        <v>32658695.23</v>
      </c>
      <c r="L109" s="184">
        <v>20666100.239999998</v>
      </c>
      <c r="M109" s="184">
        <v>130102424</v>
      </c>
      <c r="N109" s="184">
        <v>2472424</v>
      </c>
      <c r="O109" s="93">
        <f t="shared" si="14"/>
        <v>0.19841248620899149</v>
      </c>
      <c r="P109" s="94"/>
      <c r="Q109" s="94"/>
      <c r="R109" s="93"/>
    </row>
    <row r="110" spans="1:18" s="104" customFormat="1" x14ac:dyDescent="0.2">
      <c r="A110" s="134" t="s">
        <v>402</v>
      </c>
      <c r="B110" s="187" t="s">
        <v>396</v>
      </c>
      <c r="C110" s="134" t="s">
        <v>329</v>
      </c>
      <c r="D110" s="134" t="s">
        <v>330</v>
      </c>
      <c r="E110" s="184">
        <v>157600000</v>
      </c>
      <c r="F110" s="184">
        <v>157600000</v>
      </c>
      <c r="G110" s="184">
        <v>29970000</v>
      </c>
      <c r="H110" s="184">
        <v>0</v>
      </c>
      <c r="I110" s="184">
        <v>1838880.77</v>
      </c>
      <c r="J110" s="184">
        <v>0</v>
      </c>
      <c r="K110" s="184">
        <v>27661119.23</v>
      </c>
      <c r="L110" s="184">
        <v>15668524.24</v>
      </c>
      <c r="M110" s="184">
        <v>128100000</v>
      </c>
      <c r="N110" s="184">
        <v>470000</v>
      </c>
      <c r="O110" s="93">
        <f t="shared" si="14"/>
        <v>0.17551471592639595</v>
      </c>
      <c r="P110" s="94">
        <f t="shared" ref="P110:P115" si="15">+F110</f>
        <v>157600000</v>
      </c>
      <c r="Q110" s="94">
        <f t="shared" ref="Q110:Q115" si="16">+K110</f>
        <v>27661119.23</v>
      </c>
      <c r="R110" s="93">
        <f>+Q110/P110</f>
        <v>0.17551471592639595</v>
      </c>
    </row>
    <row r="111" spans="1:18" s="103" customFormat="1" x14ac:dyDescent="0.2">
      <c r="A111" s="134" t="s">
        <v>402</v>
      </c>
      <c r="B111" s="187" t="s">
        <v>396</v>
      </c>
      <c r="C111" s="134" t="s">
        <v>331</v>
      </c>
      <c r="D111" s="134" t="s">
        <v>332</v>
      </c>
      <c r="E111" s="184">
        <v>7000000</v>
      </c>
      <c r="F111" s="184">
        <v>7000000</v>
      </c>
      <c r="G111" s="184">
        <v>7000000</v>
      </c>
      <c r="H111" s="184">
        <v>0</v>
      </c>
      <c r="I111" s="184">
        <v>0</v>
      </c>
      <c r="J111" s="184">
        <v>0</v>
      </c>
      <c r="K111" s="184">
        <v>4997576</v>
      </c>
      <c r="L111" s="184">
        <v>4997576</v>
      </c>
      <c r="M111" s="184">
        <v>2002424</v>
      </c>
      <c r="N111" s="184">
        <v>2002424</v>
      </c>
      <c r="O111" s="93">
        <f t="shared" si="14"/>
        <v>0.71393942857142856</v>
      </c>
      <c r="P111" s="94">
        <f t="shared" si="15"/>
        <v>7000000</v>
      </c>
      <c r="Q111" s="94">
        <f t="shared" si="16"/>
        <v>4997576</v>
      </c>
      <c r="R111" s="93">
        <f>+Q111/P111</f>
        <v>0.71393942857142856</v>
      </c>
    </row>
    <row r="112" spans="1:18" s="103" customFormat="1" x14ac:dyDescent="0.2">
      <c r="A112" s="134" t="s">
        <v>402</v>
      </c>
      <c r="B112" s="187" t="s">
        <v>396</v>
      </c>
      <c r="C112" s="134" t="s">
        <v>372</v>
      </c>
      <c r="D112" s="134" t="s">
        <v>373</v>
      </c>
      <c r="E112" s="184">
        <v>75000000</v>
      </c>
      <c r="F112" s="184">
        <v>75000000</v>
      </c>
      <c r="G112" s="184">
        <v>75000000</v>
      </c>
      <c r="H112" s="184">
        <v>0</v>
      </c>
      <c r="I112" s="184">
        <v>13615747</v>
      </c>
      <c r="J112" s="184">
        <v>0</v>
      </c>
      <c r="K112" s="184">
        <v>16384253</v>
      </c>
      <c r="L112" s="184">
        <v>16384253</v>
      </c>
      <c r="M112" s="184">
        <v>45000000</v>
      </c>
      <c r="N112" s="184">
        <v>45000000</v>
      </c>
      <c r="O112" s="93">
        <f t="shared" si="14"/>
        <v>0.21845670666666667</v>
      </c>
      <c r="P112" s="94">
        <f t="shared" si="15"/>
        <v>75000000</v>
      </c>
      <c r="Q112" s="94">
        <f t="shared" si="16"/>
        <v>16384253</v>
      </c>
      <c r="R112" s="93">
        <f>+Q112/P112</f>
        <v>0.21845670666666667</v>
      </c>
    </row>
    <row r="113" spans="1:18" s="103" customFormat="1" x14ac:dyDescent="0.2">
      <c r="A113" s="134" t="s">
        <v>402</v>
      </c>
      <c r="B113" s="187" t="s">
        <v>396</v>
      </c>
      <c r="C113" s="134" t="s">
        <v>374</v>
      </c>
      <c r="D113" s="134" t="s">
        <v>375</v>
      </c>
      <c r="E113" s="184">
        <v>75000000</v>
      </c>
      <c r="F113" s="184">
        <v>75000000</v>
      </c>
      <c r="G113" s="184">
        <v>75000000</v>
      </c>
      <c r="H113" s="184">
        <v>0</v>
      </c>
      <c r="I113" s="184">
        <v>13615747</v>
      </c>
      <c r="J113" s="184">
        <v>0</v>
      </c>
      <c r="K113" s="184">
        <v>16384253</v>
      </c>
      <c r="L113" s="184">
        <v>16384253</v>
      </c>
      <c r="M113" s="184">
        <v>45000000</v>
      </c>
      <c r="N113" s="184">
        <v>45000000</v>
      </c>
      <c r="O113" s="93">
        <v>0</v>
      </c>
      <c r="P113" s="94">
        <f t="shared" si="15"/>
        <v>75000000</v>
      </c>
      <c r="Q113" s="94">
        <f t="shared" si="16"/>
        <v>16384253</v>
      </c>
      <c r="R113" s="93">
        <v>0</v>
      </c>
    </row>
    <row r="114" spans="1:18" s="103" customFormat="1" x14ac:dyDescent="0.2">
      <c r="A114" s="134" t="s">
        <v>402</v>
      </c>
      <c r="B114" s="187" t="s">
        <v>396</v>
      </c>
      <c r="C114" s="134" t="s">
        <v>346</v>
      </c>
      <c r="D114" s="134" t="s">
        <v>347</v>
      </c>
      <c r="E114" s="184">
        <v>21166488</v>
      </c>
      <c r="F114" s="184">
        <v>21166488</v>
      </c>
      <c r="G114" s="184">
        <v>21166488</v>
      </c>
      <c r="H114" s="184">
        <v>0</v>
      </c>
      <c r="I114" s="184">
        <v>2241544</v>
      </c>
      <c r="J114" s="184">
        <v>0</v>
      </c>
      <c r="K114" s="184">
        <v>18924944</v>
      </c>
      <c r="L114" s="184">
        <v>18924944</v>
      </c>
      <c r="M114" s="184">
        <v>0</v>
      </c>
      <c r="N114" s="184">
        <v>0</v>
      </c>
      <c r="O114" s="93">
        <v>0</v>
      </c>
      <c r="P114" s="94">
        <f t="shared" si="15"/>
        <v>21166488</v>
      </c>
      <c r="Q114" s="94">
        <f t="shared" si="16"/>
        <v>18924944</v>
      </c>
      <c r="R114" s="93">
        <v>0</v>
      </c>
    </row>
    <row r="115" spans="1:18" s="103" customFormat="1" x14ac:dyDescent="0.2">
      <c r="A115" s="134" t="s">
        <v>402</v>
      </c>
      <c r="B115" s="187" t="s">
        <v>396</v>
      </c>
      <c r="C115" s="134" t="s">
        <v>351</v>
      </c>
      <c r="D115" s="134" t="s">
        <v>352</v>
      </c>
      <c r="E115" s="184">
        <v>2262384</v>
      </c>
      <c r="F115" s="184">
        <v>2262384</v>
      </c>
      <c r="G115" s="184">
        <v>2262384</v>
      </c>
      <c r="H115" s="184">
        <v>0</v>
      </c>
      <c r="I115" s="184">
        <v>271803</v>
      </c>
      <c r="J115" s="184">
        <v>0</v>
      </c>
      <c r="K115" s="184">
        <v>1990581</v>
      </c>
      <c r="L115" s="184">
        <v>1990581</v>
      </c>
      <c r="M115" s="184">
        <v>0</v>
      </c>
      <c r="N115" s="184">
        <v>0</v>
      </c>
      <c r="O115" s="93">
        <v>0</v>
      </c>
      <c r="P115" s="94">
        <f t="shared" si="15"/>
        <v>2262384</v>
      </c>
      <c r="Q115" s="94">
        <f t="shared" si="16"/>
        <v>1990581</v>
      </c>
      <c r="R115" s="93">
        <v>0</v>
      </c>
    </row>
    <row r="116" spans="1:18" s="103" customFormat="1" x14ac:dyDescent="0.2">
      <c r="A116" s="134" t="s">
        <v>402</v>
      </c>
      <c r="B116" s="187" t="s">
        <v>396</v>
      </c>
      <c r="C116" s="134" t="s">
        <v>357</v>
      </c>
      <c r="D116" s="134" t="s">
        <v>358</v>
      </c>
      <c r="E116" s="184">
        <v>5027520</v>
      </c>
      <c r="F116" s="184">
        <v>5027520</v>
      </c>
      <c r="G116" s="184">
        <v>5027520</v>
      </c>
      <c r="H116" s="184">
        <v>0</v>
      </c>
      <c r="I116" s="184">
        <v>527076</v>
      </c>
      <c r="J116" s="184">
        <v>0</v>
      </c>
      <c r="K116" s="184">
        <v>4500444</v>
      </c>
      <c r="L116" s="184">
        <v>4500444</v>
      </c>
      <c r="M116" s="184">
        <v>0</v>
      </c>
      <c r="N116" s="184">
        <v>0</v>
      </c>
      <c r="O116" s="93">
        <f t="shared" si="14"/>
        <v>0.89516182929157917</v>
      </c>
      <c r="P116" s="94"/>
      <c r="Q116" s="94"/>
      <c r="R116" s="93"/>
    </row>
    <row r="117" spans="1:18" s="103" customFormat="1" x14ac:dyDescent="0.2">
      <c r="A117" s="134" t="s">
        <v>402</v>
      </c>
      <c r="B117" s="187" t="s">
        <v>396</v>
      </c>
      <c r="C117" s="134" t="s">
        <v>363</v>
      </c>
      <c r="D117" s="134" t="s">
        <v>379</v>
      </c>
      <c r="E117" s="184">
        <v>9677976</v>
      </c>
      <c r="F117" s="184">
        <v>9677976</v>
      </c>
      <c r="G117" s="184">
        <v>9677976</v>
      </c>
      <c r="H117" s="184">
        <v>0</v>
      </c>
      <c r="I117" s="184">
        <v>1023276</v>
      </c>
      <c r="J117" s="184">
        <v>0</v>
      </c>
      <c r="K117" s="184">
        <v>8654700</v>
      </c>
      <c r="L117" s="184">
        <v>8654700</v>
      </c>
      <c r="M117" s="184">
        <v>0</v>
      </c>
      <c r="N117" s="184">
        <v>0</v>
      </c>
      <c r="O117" s="93">
        <f t="shared" si="14"/>
        <v>0.89426756172984934</v>
      </c>
      <c r="P117" s="94"/>
      <c r="Q117" s="94"/>
      <c r="R117" s="93"/>
    </row>
    <row r="118" spans="1:18" s="103" customFormat="1" x14ac:dyDescent="0.2">
      <c r="A118" s="134" t="s">
        <v>402</v>
      </c>
      <c r="B118" s="187" t="s">
        <v>396</v>
      </c>
      <c r="C118" s="134" t="s">
        <v>366</v>
      </c>
      <c r="D118" s="134" t="s">
        <v>380</v>
      </c>
      <c r="E118" s="184">
        <v>3252177</v>
      </c>
      <c r="F118" s="184">
        <v>3252177</v>
      </c>
      <c r="G118" s="184">
        <v>3252177</v>
      </c>
      <c r="H118" s="184">
        <v>0</v>
      </c>
      <c r="I118" s="184">
        <v>367277</v>
      </c>
      <c r="J118" s="184">
        <v>0</v>
      </c>
      <c r="K118" s="184">
        <v>2884900</v>
      </c>
      <c r="L118" s="184">
        <v>2884900</v>
      </c>
      <c r="M118" s="184">
        <v>0</v>
      </c>
      <c r="N118" s="184">
        <v>0</v>
      </c>
      <c r="O118" s="93">
        <f t="shared" si="14"/>
        <v>0.88706733981576036</v>
      </c>
      <c r="P118" s="94"/>
      <c r="Q118" s="94"/>
      <c r="R118" s="93"/>
    </row>
    <row r="119" spans="1:18" s="103" customFormat="1" x14ac:dyDescent="0.2">
      <c r="A119" s="134" t="s">
        <v>402</v>
      </c>
      <c r="B119" s="187" t="s">
        <v>396</v>
      </c>
      <c r="C119" s="134" t="s">
        <v>369</v>
      </c>
      <c r="D119" s="134" t="s">
        <v>381</v>
      </c>
      <c r="E119" s="184">
        <v>453734</v>
      </c>
      <c r="F119" s="184">
        <v>453734</v>
      </c>
      <c r="G119" s="184">
        <v>453734</v>
      </c>
      <c r="H119" s="184">
        <v>0</v>
      </c>
      <c r="I119" s="184">
        <v>20999</v>
      </c>
      <c r="J119" s="184">
        <v>0</v>
      </c>
      <c r="K119" s="184">
        <v>432735</v>
      </c>
      <c r="L119" s="184">
        <v>432735</v>
      </c>
      <c r="M119" s="184">
        <v>0</v>
      </c>
      <c r="N119" s="184">
        <v>0</v>
      </c>
      <c r="O119" s="93">
        <f t="shared" si="14"/>
        <v>0.95371958019456338</v>
      </c>
      <c r="P119" s="94"/>
      <c r="Q119" s="94"/>
      <c r="R119" s="93"/>
    </row>
    <row r="120" spans="1:18" x14ac:dyDescent="0.2">
      <c r="A120" s="49" t="s">
        <v>402</v>
      </c>
      <c r="B120" s="188" t="s">
        <v>396</v>
      </c>
      <c r="C120" s="49" t="s">
        <v>370</v>
      </c>
      <c r="D120" s="49" t="s">
        <v>371</v>
      </c>
      <c r="E120" s="185">
        <v>492697</v>
      </c>
      <c r="F120" s="185">
        <v>492697</v>
      </c>
      <c r="G120" s="185">
        <v>492697</v>
      </c>
      <c r="H120" s="185">
        <v>0</v>
      </c>
      <c r="I120" s="185">
        <v>31113</v>
      </c>
      <c r="J120" s="185">
        <v>0</v>
      </c>
      <c r="K120" s="185">
        <v>461584</v>
      </c>
      <c r="L120" s="185">
        <v>461584</v>
      </c>
      <c r="M120" s="185">
        <v>0</v>
      </c>
      <c r="N120" s="185">
        <v>0</v>
      </c>
      <c r="O120" s="93">
        <f t="shared" si="14"/>
        <v>0.93685165527697556</v>
      </c>
      <c r="P120" s="45"/>
      <c r="Q120" s="45"/>
      <c r="R120" s="22"/>
    </row>
    <row r="121" spans="1:18" x14ac:dyDescent="0.2">
      <c r="A121" s="49"/>
      <c r="B121" s="188"/>
      <c r="C121" s="49"/>
      <c r="D121" s="49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93"/>
      <c r="P121" s="45"/>
      <c r="Q121" s="45"/>
      <c r="R121" s="22"/>
    </row>
    <row r="122" spans="1:18" x14ac:dyDescent="0.2">
      <c r="A122" s="49"/>
      <c r="B122" s="188"/>
      <c r="C122" s="49"/>
      <c r="D122" s="49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93"/>
      <c r="P122" s="45"/>
      <c r="Q122" s="45"/>
      <c r="R122" s="22"/>
    </row>
    <row r="123" spans="1:18" s="55" customFormat="1" x14ac:dyDescent="0.2">
      <c r="A123" s="19"/>
      <c r="B123" s="108"/>
      <c r="C123" s="19"/>
      <c r="D123" s="19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22"/>
      <c r="P123" s="45"/>
      <c r="Q123" s="45"/>
      <c r="R123" s="22"/>
    </row>
    <row r="124" spans="1:18" s="103" customFormat="1" x14ac:dyDescent="0.2">
      <c r="A124" s="96"/>
      <c r="B124" s="110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3"/>
      <c r="P124" s="94"/>
      <c r="Q124" s="94"/>
      <c r="R124" s="93"/>
    </row>
    <row r="125" spans="1:18" s="103" customFormat="1" x14ac:dyDescent="0.2">
      <c r="A125" s="96"/>
      <c r="B125" s="110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3"/>
      <c r="P125" s="94"/>
      <c r="Q125" s="94"/>
      <c r="R125" s="93"/>
    </row>
    <row r="126" spans="1:18" x14ac:dyDescent="0.2">
      <c r="C126" s="231" t="s">
        <v>11</v>
      </c>
      <c r="D126" s="231"/>
      <c r="E126" s="231"/>
      <c r="F126" s="231"/>
      <c r="G126" s="231"/>
      <c r="K126" s="21"/>
      <c r="P126" s="21"/>
      <c r="Q126" s="21"/>
    </row>
    <row r="127" spans="1:18" s="127" customFormat="1" ht="44.45" customHeight="1" thickBot="1" x14ac:dyDescent="0.25">
      <c r="B127" s="128"/>
      <c r="C127" s="129" t="s">
        <v>44</v>
      </c>
      <c r="D127" s="129" t="s">
        <v>7</v>
      </c>
      <c r="E127" s="129" t="s">
        <v>8</v>
      </c>
      <c r="F127" s="129" t="s">
        <v>9</v>
      </c>
      <c r="G127" s="129" t="s">
        <v>21</v>
      </c>
    </row>
    <row r="128" spans="1:18" ht="13.5" thickTop="1" x14ac:dyDescent="0.2">
      <c r="C128" s="130" t="s">
        <v>22</v>
      </c>
      <c r="D128" s="100">
        <f>+F8</f>
        <v>3019255030</v>
      </c>
      <c r="E128" s="101">
        <f>+K8</f>
        <v>885757023.88</v>
      </c>
      <c r="F128" s="21">
        <f>+D128-E128</f>
        <v>2133498006.1199999</v>
      </c>
      <c r="G128" s="22">
        <f t="shared" ref="G128:G133" si="17">+E128/D128</f>
        <v>0.29336939578767546</v>
      </c>
      <c r="K128" s="21"/>
      <c r="P128" s="21"/>
      <c r="Q128" s="21"/>
    </row>
    <row r="129" spans="1:17" x14ac:dyDescent="0.2">
      <c r="C129" s="130" t="s">
        <v>109</v>
      </c>
      <c r="D129" s="21">
        <f>+F27</f>
        <v>634737172</v>
      </c>
      <c r="E129" s="103">
        <f>+K27</f>
        <v>91879931.599999994</v>
      </c>
      <c r="F129" s="21">
        <f>+D129-E129</f>
        <v>542857240.39999998</v>
      </c>
      <c r="G129" s="22">
        <f t="shared" si="17"/>
        <v>0.14475271916168791</v>
      </c>
      <c r="K129" s="21"/>
      <c r="P129" s="21"/>
      <c r="Q129" s="21"/>
    </row>
    <row r="130" spans="1:17" x14ac:dyDescent="0.2">
      <c r="C130" s="130" t="s">
        <v>23</v>
      </c>
      <c r="D130" s="21">
        <f>+F71</f>
        <v>68300000</v>
      </c>
      <c r="E130" s="103">
        <f>+K71</f>
        <v>4922095.0999999996</v>
      </c>
      <c r="F130" s="21">
        <f>+D130-E130</f>
        <v>63377904.899999999</v>
      </c>
      <c r="G130" s="22">
        <f t="shared" si="17"/>
        <v>7.206581405563689E-2</v>
      </c>
      <c r="K130" s="21"/>
      <c r="P130" s="21"/>
      <c r="Q130" s="21"/>
    </row>
    <row r="131" spans="1:17" ht="13.7" customHeight="1" x14ac:dyDescent="0.2">
      <c r="C131" s="130" t="s">
        <v>266</v>
      </c>
      <c r="D131" s="21">
        <f>+F93</f>
        <v>78559974</v>
      </c>
      <c r="E131" s="103">
        <f>+K93</f>
        <v>1872287.68</v>
      </c>
      <c r="F131" s="21">
        <f>+D131-E131</f>
        <v>76687686.319999993</v>
      </c>
      <c r="G131" s="22">
        <f>+E131/D131</f>
        <v>2.3832590372293148E-2</v>
      </c>
      <c r="K131" s="21"/>
      <c r="P131" s="21"/>
      <c r="Q131" s="21"/>
    </row>
    <row r="132" spans="1:17" x14ac:dyDescent="0.2">
      <c r="C132" s="130" t="s">
        <v>25</v>
      </c>
      <c r="D132" s="21">
        <f>+F105</f>
        <v>299155735</v>
      </c>
      <c r="E132" s="103">
        <f>+K105</f>
        <v>80266772.670000002</v>
      </c>
      <c r="F132" s="21">
        <f>+D132-E132</f>
        <v>218888962.32999998</v>
      </c>
      <c r="G132" s="22">
        <f>+E132/D132</f>
        <v>0.26831099417164778</v>
      </c>
      <c r="K132" s="21"/>
      <c r="P132" s="21"/>
      <c r="Q132" s="21"/>
    </row>
    <row r="133" spans="1:17" ht="13.5" thickBot="1" x14ac:dyDescent="0.25">
      <c r="C133" s="131" t="s">
        <v>10</v>
      </c>
      <c r="D133" s="131">
        <f>SUM(D128:D132)</f>
        <v>4100007911</v>
      </c>
      <c r="E133" s="131">
        <f>SUM(E128:E132)</f>
        <v>1064698110.9299999</v>
      </c>
      <c r="F133" s="131">
        <f>SUM(F128:F132)</f>
        <v>3035309800.0700002</v>
      </c>
      <c r="G133" s="132">
        <f t="shared" si="17"/>
        <v>0.25968196502096941</v>
      </c>
      <c r="K133" s="21"/>
      <c r="P133" s="21"/>
      <c r="Q133" s="21"/>
    </row>
    <row r="134" spans="1:17" ht="13.5" thickTop="1" x14ac:dyDescent="0.2">
      <c r="C134" s="55"/>
      <c r="D134" s="55"/>
      <c r="E134" s="133"/>
      <c r="F134" s="17"/>
      <c r="G134" s="17"/>
      <c r="H134" s="96"/>
      <c r="K134" s="21"/>
      <c r="P134" s="21"/>
      <c r="Q134" s="21"/>
    </row>
    <row r="135" spans="1:17" x14ac:dyDescent="0.2">
      <c r="C135" s="19"/>
      <c r="D135" s="21"/>
      <c r="E135" s="103"/>
      <c r="H135" s="19"/>
      <c r="I135" s="19"/>
      <c r="J135" s="19"/>
      <c r="K135" s="96"/>
      <c r="P135" s="134"/>
      <c r="Q135" s="21"/>
    </row>
    <row r="136" spans="1:17" x14ac:dyDescent="0.2">
      <c r="C136" s="19"/>
      <c r="D136" s="21"/>
      <c r="E136" s="103"/>
      <c r="H136" s="19"/>
      <c r="I136" s="19"/>
      <c r="J136" s="19"/>
      <c r="K136" s="96"/>
      <c r="Q136" s="96"/>
    </row>
    <row r="137" spans="1:17" x14ac:dyDescent="0.2">
      <c r="C137" s="232" t="s">
        <v>11</v>
      </c>
      <c r="D137" s="232"/>
      <c r="E137" s="232"/>
      <c r="F137" s="232"/>
      <c r="G137" s="232"/>
      <c r="H137" s="19"/>
      <c r="I137" s="19"/>
      <c r="J137" s="19"/>
      <c r="K137" s="96"/>
      <c r="Q137" s="96"/>
    </row>
    <row r="138" spans="1:17" ht="26.25" thickBot="1" x14ac:dyDescent="0.25">
      <c r="C138" s="135" t="s">
        <v>44</v>
      </c>
      <c r="D138" s="135" t="s">
        <v>31</v>
      </c>
      <c r="E138" s="135" t="s">
        <v>32</v>
      </c>
      <c r="F138" s="135" t="s">
        <v>36</v>
      </c>
      <c r="G138" s="135" t="s">
        <v>33</v>
      </c>
      <c r="H138" s="19"/>
      <c r="I138" s="19"/>
      <c r="J138" s="19"/>
      <c r="K138" s="96"/>
      <c r="Q138" s="96"/>
    </row>
    <row r="139" spans="1:17" ht="13.5" thickTop="1" x14ac:dyDescent="0.2">
      <c r="C139" s="130" t="s">
        <v>109</v>
      </c>
      <c r="D139" s="21">
        <f t="shared" ref="D139:E141" si="18">+D129</f>
        <v>634737172</v>
      </c>
      <c r="E139" s="21">
        <f t="shared" si="18"/>
        <v>91879931.599999994</v>
      </c>
      <c r="F139" s="21">
        <f>+D139-E139</f>
        <v>542857240.39999998</v>
      </c>
      <c r="G139" s="22">
        <f>+E139/D139</f>
        <v>0.14475271916168791</v>
      </c>
      <c r="H139" s="19"/>
      <c r="I139" s="19"/>
      <c r="J139" s="19"/>
      <c r="K139" s="96"/>
      <c r="Q139" s="96"/>
    </row>
    <row r="140" spans="1:17" x14ac:dyDescent="0.2">
      <c r="C140" s="130" t="s">
        <v>23</v>
      </c>
      <c r="D140" s="21">
        <f t="shared" si="18"/>
        <v>68300000</v>
      </c>
      <c r="E140" s="21">
        <f>+E130</f>
        <v>4922095.0999999996</v>
      </c>
      <c r="F140" s="21">
        <f>+D140-E140</f>
        <v>63377904.899999999</v>
      </c>
      <c r="G140" s="22">
        <f>+E140/D140</f>
        <v>7.206581405563689E-2</v>
      </c>
      <c r="H140" s="19"/>
      <c r="I140" s="19"/>
      <c r="J140" s="19"/>
      <c r="K140" s="96"/>
      <c r="Q140" s="96"/>
    </row>
    <row r="141" spans="1:17" x14ac:dyDescent="0.2">
      <c r="C141" s="130" t="s">
        <v>24</v>
      </c>
      <c r="D141" s="21">
        <f t="shared" si="18"/>
        <v>78559974</v>
      </c>
      <c r="E141" s="21">
        <f>+E131</f>
        <v>1872287.68</v>
      </c>
      <c r="F141" s="21">
        <f>+D141-E141</f>
        <v>76687686.319999993</v>
      </c>
      <c r="G141" s="22">
        <f>+E141/D141</f>
        <v>2.3832590372293148E-2</v>
      </c>
      <c r="H141" s="19"/>
      <c r="I141" s="19"/>
      <c r="J141" s="19"/>
      <c r="K141" s="96"/>
      <c r="Q141" s="96"/>
    </row>
    <row r="142" spans="1:17" x14ac:dyDescent="0.2">
      <c r="C142" s="130" t="s">
        <v>25</v>
      </c>
      <c r="D142" s="21">
        <f>D132</f>
        <v>299155735</v>
      </c>
      <c r="E142" s="21">
        <f>E132</f>
        <v>80266772.670000002</v>
      </c>
      <c r="F142" s="21">
        <f>+D142-E142</f>
        <v>218888962.32999998</v>
      </c>
      <c r="G142" s="22">
        <f>+E142/D142</f>
        <v>0.26831099417164778</v>
      </c>
      <c r="H142" s="19"/>
      <c r="I142" s="19"/>
      <c r="J142" s="19"/>
      <c r="K142" s="96"/>
      <c r="Q142" s="96"/>
    </row>
    <row r="143" spans="1:17" ht="13.5" thickBot="1" x14ac:dyDescent="0.25">
      <c r="C143" s="136" t="s">
        <v>10</v>
      </c>
      <c r="D143" s="136">
        <f>SUM(D139:D142)</f>
        <v>1080752881</v>
      </c>
      <c r="E143" s="136">
        <f>SUM(E139:E142)</f>
        <v>178941087.05000001</v>
      </c>
      <c r="F143" s="136">
        <f>SUM(F139:F142)</f>
        <v>901811793.94999981</v>
      </c>
      <c r="G143" s="137">
        <f>+E143/D143</f>
        <v>0.16557077033598028</v>
      </c>
      <c r="H143" s="19"/>
      <c r="I143" s="19"/>
      <c r="J143" s="19"/>
      <c r="K143" s="96"/>
      <c r="Q143" s="96"/>
    </row>
    <row r="144" spans="1:17" ht="13.5" thickTop="1" x14ac:dyDescent="0.2">
      <c r="A144" s="19"/>
      <c r="H144" s="19"/>
      <c r="I144" s="19"/>
      <c r="J144" s="19"/>
      <c r="K144" s="96"/>
      <c r="Q144" s="96"/>
    </row>
    <row r="145" spans="1:17" x14ac:dyDescent="0.2">
      <c r="A145" s="19"/>
      <c r="H145" s="19"/>
      <c r="I145" s="19"/>
      <c r="J145" s="19"/>
      <c r="K145" s="96"/>
      <c r="Q145" s="96"/>
    </row>
    <row r="146" spans="1:17" x14ac:dyDescent="0.2">
      <c r="A146" s="19"/>
      <c r="H146" s="19"/>
      <c r="I146" s="19"/>
      <c r="J146" s="19"/>
      <c r="K146" s="96"/>
      <c r="Q146" s="96"/>
    </row>
    <row r="147" spans="1:17" x14ac:dyDescent="0.2">
      <c r="A147" s="19"/>
      <c r="H147" s="19"/>
      <c r="I147" s="19"/>
      <c r="J147" s="19"/>
      <c r="K147" s="96"/>
      <c r="Q147" s="96"/>
    </row>
    <row r="148" spans="1:17" x14ac:dyDescent="0.2">
      <c r="A148" s="1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38"/>
      <c r="B152" s="139"/>
      <c r="C152" s="140"/>
      <c r="D152" s="141"/>
      <c r="H152" s="19"/>
      <c r="I152" s="19"/>
      <c r="J152" s="19"/>
      <c r="K152" s="96"/>
      <c r="Q152" s="96"/>
    </row>
    <row r="153" spans="1:17" x14ac:dyDescent="0.2">
      <c r="A153" s="138"/>
      <c r="B153" s="139"/>
      <c r="C153" s="140"/>
      <c r="D153" s="141"/>
      <c r="H153" s="19"/>
      <c r="I153" s="19"/>
      <c r="J153" s="19"/>
      <c r="K153" s="96"/>
      <c r="Q153" s="96"/>
    </row>
    <row r="154" spans="1:17" x14ac:dyDescent="0.2">
      <c r="A154" s="138"/>
      <c r="B154" s="139"/>
      <c r="C154" s="140"/>
      <c r="D154" s="141"/>
      <c r="H154" s="19"/>
      <c r="I154" s="19"/>
      <c r="J154" s="19"/>
      <c r="K154" s="96"/>
      <c r="Q154" s="96"/>
    </row>
    <row r="155" spans="1:17" x14ac:dyDescent="0.2">
      <c r="A155" s="138"/>
      <c r="B155" s="139"/>
      <c r="C155" s="85" t="s">
        <v>51</v>
      </c>
      <c r="D155" s="142" t="s">
        <v>52</v>
      </c>
      <c r="E155" s="142" t="s">
        <v>53</v>
      </c>
      <c r="F155" s="85" t="s">
        <v>7</v>
      </c>
      <c r="G155" s="85" t="s">
        <v>19</v>
      </c>
      <c r="H155" s="19"/>
      <c r="I155" s="19"/>
      <c r="J155" s="19"/>
      <c r="K155" s="96"/>
      <c r="Q155" s="96"/>
    </row>
    <row r="156" spans="1:17" x14ac:dyDescent="0.2">
      <c r="A156" s="138"/>
      <c r="B156" s="139"/>
      <c r="C156" s="87" t="s">
        <v>22</v>
      </c>
      <c r="D156" s="88">
        <f>+G156/F156</f>
        <v>0.29336939578767546</v>
      </c>
      <c r="E156" s="88">
        <f>+(100%/12)*4</f>
        <v>0.33333333333333331</v>
      </c>
      <c r="F156" s="89">
        <f t="shared" ref="F156:G160" si="19">+D128</f>
        <v>3019255030</v>
      </c>
      <c r="G156" s="89">
        <f t="shared" si="19"/>
        <v>885757023.88</v>
      </c>
      <c r="H156" s="19"/>
      <c r="I156" s="19"/>
      <c r="J156" s="19"/>
      <c r="K156" s="96"/>
      <c r="Q156" s="96"/>
    </row>
    <row r="157" spans="1:17" x14ac:dyDescent="0.2">
      <c r="A157" s="19"/>
      <c r="C157" s="87" t="s">
        <v>109</v>
      </c>
      <c r="D157" s="88">
        <f>+G157/F157</f>
        <v>0.14475271916168791</v>
      </c>
      <c r="E157" s="88">
        <f t="shared" ref="E157:E160" si="20">+(100%/12)*4</f>
        <v>0.33333333333333331</v>
      </c>
      <c r="F157" s="89">
        <f t="shared" si="19"/>
        <v>634737172</v>
      </c>
      <c r="G157" s="89">
        <f t="shared" si="19"/>
        <v>91879931.599999994</v>
      </c>
      <c r="H157" s="19"/>
      <c r="I157" s="19"/>
      <c r="J157" s="19"/>
      <c r="K157" s="96"/>
      <c r="Q157" s="96"/>
    </row>
    <row r="158" spans="1:17" x14ac:dyDescent="0.2">
      <c r="A158" s="19"/>
      <c r="C158" s="87" t="s">
        <v>23</v>
      </c>
      <c r="D158" s="88">
        <f>+G158/F158</f>
        <v>7.206581405563689E-2</v>
      </c>
      <c r="E158" s="88">
        <f t="shared" si="20"/>
        <v>0.33333333333333331</v>
      </c>
      <c r="F158" s="89">
        <f t="shared" si="19"/>
        <v>68300000</v>
      </c>
      <c r="G158" s="89">
        <f t="shared" si="19"/>
        <v>4922095.0999999996</v>
      </c>
      <c r="H158" s="19"/>
      <c r="I158" s="19"/>
      <c r="J158" s="19"/>
      <c r="K158" s="96"/>
      <c r="Q158" s="96"/>
    </row>
    <row r="159" spans="1:17" x14ac:dyDescent="0.2">
      <c r="A159" s="19"/>
      <c r="C159" s="87" t="s">
        <v>24</v>
      </c>
      <c r="D159" s="88">
        <f>+G159/F159</f>
        <v>2.3832590372293148E-2</v>
      </c>
      <c r="E159" s="88">
        <f t="shared" si="20"/>
        <v>0.33333333333333331</v>
      </c>
      <c r="F159" s="89">
        <f t="shared" si="19"/>
        <v>78559974</v>
      </c>
      <c r="G159" s="89">
        <f t="shared" si="19"/>
        <v>1872287.68</v>
      </c>
      <c r="H159" s="19"/>
      <c r="I159" s="19"/>
      <c r="J159" s="19"/>
      <c r="K159" s="96"/>
      <c r="Q159" s="96"/>
    </row>
    <row r="160" spans="1:17" x14ac:dyDescent="0.2">
      <c r="A160" s="19"/>
      <c r="C160" s="87" t="s">
        <v>25</v>
      </c>
      <c r="D160" s="88">
        <f>+G160/F160</f>
        <v>0.26831099417164778</v>
      </c>
      <c r="E160" s="88">
        <f t="shared" si="20"/>
        <v>0.33333333333333331</v>
      </c>
      <c r="F160" s="89">
        <f t="shared" si="19"/>
        <v>299155735</v>
      </c>
      <c r="G160" s="89">
        <f t="shared" si="19"/>
        <v>80266772.670000002</v>
      </c>
      <c r="H160" s="19"/>
      <c r="I160" s="19"/>
      <c r="J160" s="19"/>
      <c r="K160" s="96"/>
      <c r="Q160" s="96"/>
    </row>
    <row r="161" spans="1:17" x14ac:dyDescent="0.2">
      <c r="A161" s="19"/>
      <c r="C161" s="87"/>
      <c r="D161" s="88"/>
      <c r="E161" s="88"/>
      <c r="F161" s="89"/>
      <c r="G161" s="89"/>
      <c r="H161" s="19"/>
      <c r="I161" s="19"/>
      <c r="J161" s="19"/>
      <c r="K161" s="96"/>
      <c r="Q161" s="96"/>
    </row>
    <row r="162" spans="1:17" x14ac:dyDescent="0.2">
      <c r="A162" s="19"/>
      <c r="C162" s="87"/>
      <c r="D162" s="88"/>
      <c r="E162" s="88"/>
      <c r="F162" s="89"/>
      <c r="G162" s="89"/>
      <c r="H162" s="19"/>
      <c r="I162" s="19"/>
      <c r="J162" s="19"/>
      <c r="K162" s="96"/>
      <c r="Q162" s="96"/>
    </row>
    <row r="163" spans="1:17" x14ac:dyDescent="0.2">
      <c r="A163" s="19"/>
      <c r="C163" s="87"/>
      <c r="D163" s="88"/>
      <c r="E163" s="88"/>
      <c r="F163" s="89"/>
      <c r="G163" s="8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E217" s="143"/>
      <c r="F217" s="143"/>
      <c r="G217" s="143"/>
      <c r="H217" s="19"/>
      <c r="I217" s="19"/>
      <c r="J217" s="19"/>
      <c r="K217" s="96"/>
      <c r="Q217" s="96"/>
    </row>
    <row r="218" spans="1:17" x14ac:dyDescent="0.2">
      <c r="A218" s="19"/>
      <c r="E218" s="143"/>
      <c r="F218" s="143"/>
      <c r="G218" s="143"/>
      <c r="H218" s="19"/>
      <c r="I218" s="19"/>
      <c r="J218" s="19"/>
      <c r="K218" s="96"/>
      <c r="Q218" s="96"/>
    </row>
    <row r="219" spans="1:17" x14ac:dyDescent="0.2">
      <c r="A219" s="19"/>
      <c r="E219" s="143"/>
      <c r="F219" s="143"/>
      <c r="G219" s="143"/>
      <c r="H219" s="19"/>
      <c r="I219" s="19"/>
      <c r="J219" s="19"/>
      <c r="K219" s="96"/>
      <c r="Q219" s="96"/>
    </row>
    <row r="220" spans="1:17" x14ac:dyDescent="0.2">
      <c r="A220" s="19"/>
      <c r="E220" s="143"/>
      <c r="F220" s="143"/>
      <c r="G220" s="143"/>
      <c r="H220" s="19"/>
      <c r="I220" s="19"/>
      <c r="J220" s="19"/>
      <c r="K220" s="96"/>
      <c r="Q220" s="96"/>
    </row>
    <row r="221" spans="1:17" x14ac:dyDescent="0.2">
      <c r="A221" s="19"/>
      <c r="E221" s="143"/>
      <c r="F221" s="143"/>
      <c r="G221" s="143"/>
      <c r="H221" s="19"/>
      <c r="I221" s="19"/>
      <c r="J221" s="19"/>
      <c r="K221" s="96"/>
      <c r="Q221" s="96"/>
    </row>
    <row r="222" spans="1:17" x14ac:dyDescent="0.2">
      <c r="A222" s="19"/>
      <c r="E222" s="143"/>
      <c r="F222" s="143"/>
      <c r="G222" s="143"/>
      <c r="H222" s="19"/>
      <c r="I222" s="19"/>
      <c r="J222" s="19"/>
      <c r="K222" s="96"/>
      <c r="Q222" s="96"/>
    </row>
    <row r="223" spans="1:17" x14ac:dyDescent="0.2">
      <c r="A223" s="19"/>
      <c r="E223" s="143"/>
      <c r="F223" s="143"/>
      <c r="G223" s="143"/>
      <c r="H223" s="19"/>
      <c r="I223" s="19"/>
      <c r="J223" s="19"/>
      <c r="K223" s="96"/>
      <c r="Q223" s="96"/>
    </row>
    <row r="224" spans="1:17" x14ac:dyDescent="0.2">
      <c r="A224" s="19"/>
      <c r="E224" s="143"/>
      <c r="F224" s="143"/>
      <c r="G224" s="143"/>
      <c r="H224" s="19"/>
      <c r="I224" s="19"/>
      <c r="J224" s="19"/>
      <c r="K224" s="96"/>
      <c r="Q224" s="96"/>
    </row>
    <row r="225" spans="1:17" x14ac:dyDescent="0.2">
      <c r="A225" s="19"/>
      <c r="E225" s="143"/>
      <c r="F225" s="143"/>
      <c r="G225" s="143"/>
      <c r="H225" s="19"/>
      <c r="I225" s="19"/>
      <c r="J225" s="19"/>
      <c r="K225" s="96"/>
      <c r="Q225" s="96"/>
    </row>
    <row r="226" spans="1:17" x14ac:dyDescent="0.2">
      <c r="A226" s="19"/>
      <c r="E226" s="143"/>
      <c r="F226" s="143"/>
      <c r="G226" s="143"/>
      <c r="H226" s="19"/>
      <c r="I226" s="19"/>
      <c r="J226" s="19"/>
      <c r="K226" s="96"/>
      <c r="Q226" s="96"/>
    </row>
    <row r="227" spans="1:17" x14ac:dyDescent="0.2">
      <c r="A227" s="19"/>
      <c r="E227" s="143"/>
      <c r="F227" s="143"/>
      <c r="G227" s="143"/>
      <c r="H227" s="19"/>
      <c r="I227" s="19"/>
      <c r="J227" s="19"/>
      <c r="K227" s="96"/>
      <c r="Q227" s="96"/>
    </row>
    <row r="228" spans="1:17" x14ac:dyDescent="0.2">
      <c r="A228" s="19"/>
      <c r="E228" s="143"/>
      <c r="F228" s="143"/>
      <c r="G228" s="143"/>
      <c r="H228" s="19"/>
      <c r="I228" s="19"/>
      <c r="J228" s="19"/>
      <c r="K228" s="96"/>
      <c r="Q228" s="96"/>
    </row>
    <row r="229" spans="1:17" x14ac:dyDescent="0.2">
      <c r="A229" s="19"/>
      <c r="E229" s="143"/>
      <c r="F229" s="143"/>
      <c r="G229" s="143"/>
      <c r="H229" s="19"/>
      <c r="I229" s="19"/>
      <c r="J229" s="19"/>
      <c r="K229" s="96"/>
      <c r="Q229" s="96"/>
    </row>
    <row r="230" spans="1:17" x14ac:dyDescent="0.2">
      <c r="A230" s="19"/>
      <c r="E230" s="143"/>
      <c r="F230" s="143"/>
      <c r="G230" s="143"/>
      <c r="H230" s="19"/>
      <c r="I230" s="19"/>
      <c r="J230" s="19"/>
      <c r="K230" s="96"/>
      <c r="Q230" s="96"/>
    </row>
    <row r="231" spans="1:17" x14ac:dyDescent="0.2">
      <c r="A231" s="19"/>
      <c r="E231" s="143"/>
      <c r="F231" s="143"/>
      <c r="G231" s="143"/>
      <c r="H231" s="19"/>
      <c r="I231" s="19"/>
      <c r="J231" s="19"/>
      <c r="K231" s="96"/>
      <c r="Q231" s="96"/>
    </row>
    <row r="232" spans="1:17" x14ac:dyDescent="0.2">
      <c r="A232" s="19"/>
      <c r="E232" s="143"/>
      <c r="F232" s="143"/>
      <c r="G232" s="143"/>
      <c r="H232" s="19"/>
      <c r="I232" s="19"/>
      <c r="J232" s="19"/>
      <c r="K232" s="96"/>
      <c r="Q232" s="96"/>
    </row>
    <row r="233" spans="1:17" x14ac:dyDescent="0.2">
      <c r="A233" s="19"/>
      <c r="E233" s="143"/>
      <c r="F233" s="143"/>
      <c r="G233" s="143"/>
      <c r="H233" s="19"/>
      <c r="I233" s="19"/>
      <c r="J233" s="19"/>
      <c r="K233" s="96"/>
      <c r="Q233" s="96"/>
    </row>
    <row r="234" spans="1:17" x14ac:dyDescent="0.2">
      <c r="A234" s="19"/>
      <c r="E234" s="143"/>
      <c r="F234" s="143"/>
      <c r="G234" s="143"/>
      <c r="H234" s="19"/>
      <c r="I234" s="19"/>
      <c r="J234" s="19"/>
      <c r="K234" s="96"/>
      <c r="Q234" s="96"/>
    </row>
    <row r="235" spans="1:17" x14ac:dyDescent="0.2">
      <c r="A235" s="19"/>
      <c r="E235" s="143"/>
      <c r="F235" s="143"/>
      <c r="G235" s="143"/>
      <c r="H235" s="19"/>
      <c r="I235" s="19"/>
      <c r="J235" s="19"/>
      <c r="K235" s="96"/>
      <c r="Q235" s="96"/>
    </row>
    <row r="236" spans="1:17" x14ac:dyDescent="0.2">
      <c r="A236" s="19"/>
      <c r="E236" s="143"/>
      <c r="F236" s="143"/>
      <c r="G236" s="143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H452" s="19"/>
      <c r="I452" s="19"/>
      <c r="J452" s="19"/>
      <c r="K452" s="96"/>
      <c r="Q452" s="96"/>
    </row>
    <row r="453" spans="1:17" x14ac:dyDescent="0.2">
      <c r="A453" s="19"/>
      <c r="H453" s="19"/>
      <c r="I453" s="19"/>
      <c r="J453" s="19"/>
      <c r="K453" s="96"/>
      <c r="Q453" s="96"/>
    </row>
    <row r="454" spans="1:17" x14ac:dyDescent="0.2">
      <c r="A454" s="19"/>
      <c r="H454" s="19"/>
      <c r="I454" s="19"/>
      <c r="J454" s="19"/>
      <c r="K454" s="96"/>
      <c r="Q454" s="96"/>
    </row>
    <row r="455" spans="1:17" x14ac:dyDescent="0.2">
      <c r="A455" s="19"/>
      <c r="H455" s="19"/>
      <c r="I455" s="19"/>
      <c r="J455" s="19"/>
      <c r="K455" s="96"/>
      <c r="Q455" s="96"/>
    </row>
    <row r="456" spans="1:17" x14ac:dyDescent="0.2">
      <c r="A456" s="19"/>
      <c r="H456" s="19"/>
      <c r="I456" s="19"/>
      <c r="J456" s="19"/>
      <c r="K456" s="96"/>
      <c r="Q456" s="96"/>
    </row>
    <row r="457" spans="1:17" x14ac:dyDescent="0.2">
      <c r="A457" s="19"/>
      <c r="H457" s="19"/>
      <c r="I457" s="19"/>
      <c r="J457" s="19"/>
      <c r="K457" s="96"/>
      <c r="Q457" s="96"/>
    </row>
    <row r="458" spans="1:17" x14ac:dyDescent="0.2">
      <c r="A458" s="19"/>
      <c r="H458" s="19"/>
      <c r="I458" s="19"/>
      <c r="J458" s="19"/>
      <c r="K458" s="96"/>
      <c r="Q458" s="96"/>
    </row>
    <row r="459" spans="1:17" x14ac:dyDescent="0.2">
      <c r="A459" s="19"/>
      <c r="H459" s="19"/>
      <c r="I459" s="19"/>
      <c r="J459" s="19"/>
      <c r="K459" s="96"/>
      <c r="Q459" s="96"/>
    </row>
    <row r="460" spans="1:17" x14ac:dyDescent="0.2">
      <c r="A460" s="19"/>
      <c r="H460" s="19"/>
      <c r="I460" s="19"/>
      <c r="J460" s="19"/>
      <c r="K460" s="96"/>
      <c r="Q460" s="96"/>
    </row>
    <row r="461" spans="1:17" x14ac:dyDescent="0.2">
      <c r="A461" s="19"/>
      <c r="H461" s="19"/>
      <c r="I461" s="19"/>
      <c r="J461" s="19"/>
      <c r="K461" s="96"/>
      <c r="Q461" s="96"/>
    </row>
    <row r="462" spans="1:17" x14ac:dyDescent="0.2">
      <c r="A462" s="19"/>
      <c r="H462" s="19"/>
      <c r="I462" s="19"/>
      <c r="J462" s="19"/>
      <c r="K462" s="96"/>
      <c r="Q462" s="96"/>
    </row>
    <row r="463" spans="1:17" x14ac:dyDescent="0.2">
      <c r="A463" s="19"/>
      <c r="H463" s="19"/>
      <c r="I463" s="19"/>
      <c r="J463" s="19"/>
      <c r="K463" s="96"/>
      <c r="Q463" s="96"/>
    </row>
    <row r="464" spans="1:17" x14ac:dyDescent="0.2">
      <c r="A464" s="19"/>
      <c r="H464" s="19"/>
      <c r="I464" s="19"/>
      <c r="J464" s="19"/>
      <c r="K464" s="96"/>
      <c r="Q464" s="96"/>
    </row>
    <row r="465" spans="1:17" x14ac:dyDescent="0.2">
      <c r="A465" s="19"/>
      <c r="H465" s="19"/>
      <c r="I465" s="19"/>
      <c r="J465" s="19"/>
      <c r="K465" s="96"/>
      <c r="Q465" s="96"/>
    </row>
    <row r="466" spans="1:17" x14ac:dyDescent="0.2">
      <c r="A466" s="19"/>
      <c r="H466" s="19"/>
      <c r="I466" s="19"/>
      <c r="J466" s="19"/>
      <c r="K466" s="96"/>
      <c r="Q466" s="96"/>
    </row>
    <row r="467" spans="1:17" x14ac:dyDescent="0.2">
      <c r="A467" s="19"/>
      <c r="H467" s="19"/>
      <c r="I467" s="19"/>
      <c r="J467" s="19"/>
      <c r="K467" s="96"/>
      <c r="Q467" s="96"/>
    </row>
    <row r="468" spans="1:17" x14ac:dyDescent="0.2">
      <c r="A468" s="19"/>
      <c r="H468" s="19"/>
      <c r="I468" s="19"/>
      <c r="J468" s="19"/>
      <c r="K468" s="96"/>
      <c r="Q468" s="96"/>
    </row>
    <row r="469" spans="1:17" x14ac:dyDescent="0.2">
      <c r="A469" s="19"/>
      <c r="H469" s="19"/>
      <c r="I469" s="19"/>
      <c r="J469" s="19"/>
      <c r="K469" s="96"/>
      <c r="Q469" s="96"/>
    </row>
    <row r="470" spans="1:17" x14ac:dyDescent="0.2">
      <c r="A470" s="19"/>
      <c r="H470" s="19"/>
      <c r="I470" s="19"/>
      <c r="J470" s="19"/>
      <c r="K470" s="96"/>
      <c r="Q470" s="96"/>
    </row>
    <row r="471" spans="1:17" x14ac:dyDescent="0.2">
      <c r="A471" s="19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Q495" s="96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3"/>
      <c r="F591" s="143"/>
      <c r="G591" s="143"/>
      <c r="H591" s="19"/>
      <c r="I591" s="19"/>
    </row>
    <row r="592" spans="1:9" x14ac:dyDescent="0.2">
      <c r="A592" s="19"/>
      <c r="E592" s="143"/>
      <c r="F592" s="143"/>
      <c r="G592" s="143"/>
      <c r="H592" s="19"/>
      <c r="I592" s="19"/>
    </row>
    <row r="593" spans="1:9" x14ac:dyDescent="0.2">
      <c r="A593" s="19"/>
      <c r="E593" s="143"/>
      <c r="F593" s="143"/>
      <c r="G593" s="143"/>
      <c r="H593" s="19"/>
      <c r="I593" s="19"/>
    </row>
    <row r="594" spans="1:9" x14ac:dyDescent="0.2">
      <c r="A594" s="19"/>
      <c r="E594" s="143"/>
      <c r="F594" s="143"/>
      <c r="G594" s="143"/>
      <c r="H594" s="19"/>
      <c r="I594" s="19"/>
    </row>
    <row r="595" spans="1:9" x14ac:dyDescent="0.2">
      <c r="A595" s="19"/>
      <c r="E595" s="143"/>
      <c r="F595" s="143"/>
      <c r="G595" s="143"/>
      <c r="H595" s="19"/>
      <c r="I595" s="19"/>
    </row>
    <row r="596" spans="1:9" x14ac:dyDescent="0.2">
      <c r="A596" s="19"/>
      <c r="E596" s="143"/>
      <c r="F596" s="143"/>
      <c r="G596" s="143"/>
      <c r="H596" s="19"/>
      <c r="I596" s="19"/>
    </row>
    <row r="597" spans="1:9" x14ac:dyDescent="0.2">
      <c r="A597" s="19"/>
      <c r="E597" s="143"/>
      <c r="F597" s="143"/>
      <c r="G597" s="143"/>
      <c r="H597" s="19"/>
      <c r="I597" s="19"/>
    </row>
    <row r="598" spans="1:9" x14ac:dyDescent="0.2">
      <c r="A598" s="19"/>
      <c r="E598" s="143"/>
      <c r="F598" s="143"/>
      <c r="G598" s="143"/>
      <c r="H598" s="19"/>
      <c r="I598" s="19"/>
    </row>
    <row r="599" spans="1:9" x14ac:dyDescent="0.2">
      <c r="A599" s="19"/>
      <c r="E599" s="143"/>
      <c r="F599" s="143"/>
      <c r="G599" s="143"/>
      <c r="H599" s="19"/>
      <c r="I599" s="19"/>
    </row>
    <row r="600" spans="1:9" x14ac:dyDescent="0.2">
      <c r="A600" s="19"/>
      <c r="E600" s="143"/>
      <c r="F600" s="143"/>
      <c r="G600" s="143"/>
      <c r="H600" s="19"/>
      <c r="I600" s="19"/>
    </row>
    <row r="601" spans="1:9" x14ac:dyDescent="0.2">
      <c r="A601" s="19"/>
      <c r="E601" s="143"/>
      <c r="F601" s="143"/>
      <c r="G601" s="143"/>
      <c r="H601" s="19"/>
      <c r="I601" s="19"/>
    </row>
    <row r="602" spans="1:9" x14ac:dyDescent="0.2">
      <c r="A602" s="19"/>
      <c r="E602" s="143"/>
      <c r="F602" s="143"/>
      <c r="G602" s="143"/>
      <c r="H602" s="19"/>
      <c r="I602" s="19"/>
    </row>
    <row r="603" spans="1:9" x14ac:dyDescent="0.2">
      <c r="A603" s="19"/>
      <c r="E603" s="143"/>
      <c r="F603" s="143"/>
      <c r="G603" s="143"/>
      <c r="H603" s="19"/>
      <c r="I603" s="19"/>
    </row>
    <row r="604" spans="1:9" x14ac:dyDescent="0.2">
      <c r="A604" s="19"/>
      <c r="E604" s="143"/>
      <c r="F604" s="143"/>
      <c r="G604" s="143"/>
      <c r="H604" s="19"/>
      <c r="I604" s="19"/>
    </row>
    <row r="605" spans="1:9" x14ac:dyDescent="0.2">
      <c r="A605" s="19"/>
      <c r="E605" s="143"/>
      <c r="F605" s="143"/>
      <c r="G605" s="143"/>
      <c r="H605" s="19"/>
      <c r="I605" s="19"/>
    </row>
    <row r="606" spans="1:9" x14ac:dyDescent="0.2">
      <c r="A606" s="19"/>
      <c r="E606" s="143"/>
      <c r="F606" s="143"/>
      <c r="G606" s="143"/>
      <c r="H606" s="19"/>
      <c r="I606" s="19"/>
    </row>
    <row r="607" spans="1:9" x14ac:dyDescent="0.2">
      <c r="A607" s="19"/>
      <c r="E607" s="143"/>
      <c r="F607" s="143"/>
      <c r="G607" s="143"/>
      <c r="H607" s="19"/>
      <c r="I607" s="19"/>
    </row>
    <row r="608" spans="1:9" x14ac:dyDescent="0.2">
      <c r="A608" s="19"/>
      <c r="E608" s="143"/>
      <c r="F608" s="143"/>
      <c r="G608" s="143"/>
      <c r="H608" s="19"/>
      <c r="I608" s="19"/>
    </row>
    <row r="609" spans="1:9" x14ac:dyDescent="0.2">
      <c r="A609" s="19"/>
      <c r="E609" s="143"/>
      <c r="F609" s="143"/>
      <c r="G609" s="143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3"/>
      <c r="F632" s="143"/>
      <c r="G632" s="143"/>
      <c r="H632" s="19"/>
    </row>
    <row r="633" spans="1:8" x14ac:dyDescent="0.2">
      <c r="A633" s="19"/>
      <c r="E633" s="143"/>
      <c r="F633" s="143"/>
      <c r="G633" s="143"/>
      <c r="H633" s="19"/>
    </row>
    <row r="634" spans="1:8" x14ac:dyDescent="0.2">
      <c r="A634" s="19"/>
      <c r="E634" s="143"/>
      <c r="F634" s="143"/>
      <c r="G634" s="143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7" activePane="bottomLeft" state="frozen"/>
      <selection activeCell="C1" sqref="C1"/>
      <selection pane="bottomLeft" activeCell="C119" sqref="C119:G119"/>
    </sheetView>
  </sheetViews>
  <sheetFormatPr baseColWidth="10" defaultColWidth="15.5703125" defaultRowHeight="12.75" x14ac:dyDescent="0.2"/>
  <cols>
    <col min="1" max="1" width="11.140625" style="21" customWidth="1"/>
    <col min="2" max="2" width="13" style="108" customWidth="1"/>
    <col min="3" max="3" width="19.5703125" style="21" customWidth="1"/>
    <col min="4" max="4" width="27.140625" style="103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3" customWidth="1"/>
    <col min="12" max="12" width="21" style="21" customWidth="1"/>
    <col min="13" max="13" width="21.5703125" style="21" customWidth="1"/>
    <col min="14" max="14" width="22.42578125" style="21" customWidth="1"/>
    <col min="15" max="15" width="16.140625" style="21" customWidth="1"/>
    <col min="16" max="16" width="20.42578125" style="103" customWidth="1"/>
    <col min="17" max="17" width="17.5703125" style="103" customWidth="1"/>
    <col min="18" max="18" width="18.140625" style="21" customWidth="1"/>
    <col min="19" max="16384" width="15.5703125" style="21"/>
  </cols>
  <sheetData>
    <row r="1" spans="1:18" s="119" customFormat="1" x14ac:dyDescent="0.2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8" s="119" customFormat="1" x14ac:dyDescent="0.2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8" s="119" customFormat="1" x14ac:dyDescent="0.2">
      <c r="A3" s="223" t="s">
        <v>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8" s="17" customFormat="1" x14ac:dyDescent="0.2">
      <c r="A4" s="222" t="s">
        <v>441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8" s="17" customFormat="1" x14ac:dyDescent="0.2">
      <c r="B5" s="10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6" customFormat="1" ht="37.5" customHeight="1" thickBot="1" x14ac:dyDescent="0.25">
      <c r="A6" s="144" t="s">
        <v>12</v>
      </c>
      <c r="B6" s="145" t="s">
        <v>395</v>
      </c>
      <c r="C6" s="144" t="s">
        <v>41</v>
      </c>
      <c r="D6" s="146" t="s">
        <v>40</v>
      </c>
      <c r="E6" s="146" t="s">
        <v>13</v>
      </c>
      <c r="F6" s="146" t="s">
        <v>14</v>
      </c>
      <c r="G6" s="146" t="s">
        <v>15</v>
      </c>
      <c r="H6" s="146" t="s">
        <v>16</v>
      </c>
      <c r="I6" s="146" t="s">
        <v>17</v>
      </c>
      <c r="J6" s="146" t="s">
        <v>18</v>
      </c>
      <c r="K6" s="146" t="s">
        <v>19</v>
      </c>
      <c r="L6" s="146" t="s">
        <v>20</v>
      </c>
      <c r="M6" s="147" t="s">
        <v>42</v>
      </c>
      <c r="N6" s="147" t="s">
        <v>43</v>
      </c>
      <c r="O6" s="147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403</v>
      </c>
      <c r="B7" s="186" t="s">
        <v>396</v>
      </c>
      <c r="C7" s="133" t="s">
        <v>399</v>
      </c>
      <c r="D7" s="133" t="s">
        <v>399</v>
      </c>
      <c r="E7" s="183">
        <v>14386110585</v>
      </c>
      <c r="F7" s="183">
        <v>13697664985</v>
      </c>
      <c r="G7" s="183">
        <v>8657480014</v>
      </c>
      <c r="H7" s="183">
        <v>182487.44</v>
      </c>
      <c r="I7" s="183">
        <v>2326655000.7199998</v>
      </c>
      <c r="J7" s="183">
        <v>11198822.35</v>
      </c>
      <c r="K7" s="183">
        <v>4252623400.7600002</v>
      </c>
      <c r="L7" s="183">
        <v>4224505975.8099999</v>
      </c>
      <c r="M7" s="183">
        <v>7107005273.7299995</v>
      </c>
      <c r="N7" s="183">
        <v>2066820302.73</v>
      </c>
      <c r="O7" s="93">
        <f>+K7/F7</f>
        <v>0.31046338229303688</v>
      </c>
      <c r="P7" s="28">
        <f>+P27+P67+P82+P91</f>
        <v>534509322</v>
      </c>
      <c r="Q7" s="28">
        <f>+Q27+Q67+Q82+Q91</f>
        <v>55801828.469999999</v>
      </c>
      <c r="R7" s="97">
        <f>+Q7/P7</f>
        <v>0.10439823249705643</v>
      </c>
    </row>
    <row r="8" spans="1:18" s="92" customFormat="1" x14ac:dyDescent="0.2">
      <c r="A8" s="133" t="s">
        <v>403</v>
      </c>
      <c r="B8" s="186" t="s">
        <v>396</v>
      </c>
      <c r="C8" s="133" t="s">
        <v>54</v>
      </c>
      <c r="D8" s="133" t="s">
        <v>22</v>
      </c>
      <c r="E8" s="183">
        <v>3523999083</v>
      </c>
      <c r="F8" s="183">
        <v>3184020177</v>
      </c>
      <c r="G8" s="183">
        <v>3184020177</v>
      </c>
      <c r="H8" s="183">
        <v>0</v>
      </c>
      <c r="I8" s="183">
        <v>341760643</v>
      </c>
      <c r="J8" s="183">
        <v>0</v>
      </c>
      <c r="K8" s="183">
        <v>917238800.03999996</v>
      </c>
      <c r="L8" s="183">
        <v>917238800.03999996</v>
      </c>
      <c r="M8" s="183">
        <v>1925020733.96</v>
      </c>
      <c r="N8" s="183">
        <v>1925020733.96</v>
      </c>
      <c r="O8" s="93">
        <f t="shared" ref="O8:O70" si="0">+K8/F8</f>
        <v>0.28807568704047193</v>
      </c>
      <c r="P8" s="28"/>
      <c r="Q8" s="28"/>
      <c r="R8" s="97"/>
    </row>
    <row r="9" spans="1:18" s="92" customFormat="1" x14ac:dyDescent="0.2">
      <c r="A9" s="134" t="s">
        <v>403</v>
      </c>
      <c r="B9" s="187" t="s">
        <v>396</v>
      </c>
      <c r="C9" s="134" t="s">
        <v>55</v>
      </c>
      <c r="D9" s="134" t="s">
        <v>56</v>
      </c>
      <c r="E9" s="184">
        <v>1505458600</v>
      </c>
      <c r="F9" s="184">
        <v>1463199375</v>
      </c>
      <c r="G9" s="184">
        <v>1463199375</v>
      </c>
      <c r="H9" s="184">
        <v>0</v>
      </c>
      <c r="I9" s="184">
        <v>0</v>
      </c>
      <c r="J9" s="184">
        <v>0</v>
      </c>
      <c r="K9" s="184">
        <v>440462069.48000002</v>
      </c>
      <c r="L9" s="184">
        <v>440462069.48000002</v>
      </c>
      <c r="M9" s="184">
        <v>1022737305.52</v>
      </c>
      <c r="N9" s="184">
        <v>1022737305.52</v>
      </c>
      <c r="O9" s="93">
        <f t="shared" si="0"/>
        <v>0.30102669328983278</v>
      </c>
      <c r="P9" s="94"/>
      <c r="Q9" s="94"/>
      <c r="R9" s="93"/>
    </row>
    <row r="10" spans="1:18" s="96" customFormat="1" x14ac:dyDescent="0.2">
      <c r="A10" s="134" t="s">
        <v>403</v>
      </c>
      <c r="B10" s="187" t="s">
        <v>396</v>
      </c>
      <c r="C10" s="134" t="s">
        <v>57</v>
      </c>
      <c r="D10" s="134" t="s">
        <v>58</v>
      </c>
      <c r="E10" s="184">
        <v>1502458600</v>
      </c>
      <c r="F10" s="184">
        <v>1460199375</v>
      </c>
      <c r="G10" s="184">
        <v>1460199375</v>
      </c>
      <c r="H10" s="184">
        <v>0</v>
      </c>
      <c r="I10" s="184">
        <v>0</v>
      </c>
      <c r="J10" s="184">
        <v>0</v>
      </c>
      <c r="K10" s="184">
        <v>440462069.48000002</v>
      </c>
      <c r="L10" s="184">
        <v>440462069.48000002</v>
      </c>
      <c r="M10" s="184">
        <v>1019737305.52</v>
      </c>
      <c r="N10" s="184">
        <v>1019737305.52</v>
      </c>
      <c r="O10" s="93">
        <f t="shared" si="0"/>
        <v>0.30164515683346327</v>
      </c>
      <c r="P10" s="94"/>
      <c r="Q10" s="94"/>
      <c r="R10" s="93"/>
    </row>
    <row r="11" spans="1:18" s="96" customFormat="1" x14ac:dyDescent="0.2">
      <c r="A11" s="134" t="s">
        <v>403</v>
      </c>
      <c r="B11" s="187" t="s">
        <v>396</v>
      </c>
      <c r="C11" s="134" t="s">
        <v>59</v>
      </c>
      <c r="D11" s="134" t="s">
        <v>60</v>
      </c>
      <c r="E11" s="184">
        <v>3000000</v>
      </c>
      <c r="F11" s="184">
        <v>3000000</v>
      </c>
      <c r="G11" s="184">
        <v>3000000</v>
      </c>
      <c r="H11" s="184">
        <v>0</v>
      </c>
      <c r="I11" s="184">
        <v>0</v>
      </c>
      <c r="J11" s="184">
        <v>0</v>
      </c>
      <c r="K11" s="184">
        <v>0</v>
      </c>
      <c r="L11" s="184">
        <v>0</v>
      </c>
      <c r="M11" s="184">
        <v>3000000</v>
      </c>
      <c r="N11" s="184">
        <v>3000000</v>
      </c>
      <c r="O11" s="93">
        <f t="shared" si="0"/>
        <v>0</v>
      </c>
      <c r="P11" s="94"/>
      <c r="Q11" s="94"/>
      <c r="R11" s="93"/>
    </row>
    <row r="12" spans="1:18" s="96" customFormat="1" ht="14.25" customHeight="1" x14ac:dyDescent="0.2">
      <c r="A12" s="134" t="s">
        <v>403</v>
      </c>
      <c r="B12" s="187" t="s">
        <v>396</v>
      </c>
      <c r="C12" s="134" t="s">
        <v>61</v>
      </c>
      <c r="D12" s="134" t="s">
        <v>62</v>
      </c>
      <c r="E12" s="184">
        <v>6000000</v>
      </c>
      <c r="F12" s="184">
        <v>6000000</v>
      </c>
      <c r="G12" s="184">
        <v>6000000</v>
      </c>
      <c r="H12" s="184">
        <v>0</v>
      </c>
      <c r="I12" s="184">
        <v>0</v>
      </c>
      <c r="J12" s="184">
        <v>0</v>
      </c>
      <c r="K12" s="184">
        <v>477790</v>
      </c>
      <c r="L12" s="184">
        <v>477790</v>
      </c>
      <c r="M12" s="184">
        <v>5522210</v>
      </c>
      <c r="N12" s="184">
        <v>5522210</v>
      </c>
      <c r="O12" s="93">
        <f t="shared" si="0"/>
        <v>7.963166666666667E-2</v>
      </c>
      <c r="P12" s="94"/>
      <c r="Q12" s="94"/>
      <c r="R12" s="93"/>
    </row>
    <row r="13" spans="1:18" s="96" customFormat="1" x14ac:dyDescent="0.2">
      <c r="A13" s="134" t="s">
        <v>403</v>
      </c>
      <c r="B13" s="187" t="s">
        <v>396</v>
      </c>
      <c r="C13" s="134" t="s">
        <v>63</v>
      </c>
      <c r="D13" s="134" t="s">
        <v>64</v>
      </c>
      <c r="E13" s="184">
        <v>6000000</v>
      </c>
      <c r="F13" s="184">
        <v>6000000</v>
      </c>
      <c r="G13" s="184">
        <v>6000000</v>
      </c>
      <c r="H13" s="184">
        <v>0</v>
      </c>
      <c r="I13" s="184">
        <v>0</v>
      </c>
      <c r="J13" s="184">
        <v>0</v>
      </c>
      <c r="K13" s="184">
        <v>477790</v>
      </c>
      <c r="L13" s="184">
        <v>477790</v>
      </c>
      <c r="M13" s="184">
        <v>5522210</v>
      </c>
      <c r="N13" s="184">
        <v>5522210</v>
      </c>
      <c r="O13" s="93">
        <f t="shared" si="0"/>
        <v>7.963166666666667E-2</v>
      </c>
      <c r="P13" s="94"/>
      <c r="Q13" s="94"/>
      <c r="R13" s="93"/>
    </row>
    <row r="14" spans="1:18" s="96" customFormat="1" x14ac:dyDescent="0.2">
      <c r="A14" s="134" t="s">
        <v>403</v>
      </c>
      <c r="B14" s="187" t="s">
        <v>396</v>
      </c>
      <c r="C14" s="134" t="s">
        <v>65</v>
      </c>
      <c r="D14" s="134" t="s">
        <v>66</v>
      </c>
      <c r="E14" s="184">
        <v>1473816057</v>
      </c>
      <c r="F14" s="184">
        <v>1232179042</v>
      </c>
      <c r="G14" s="184">
        <v>1232179042</v>
      </c>
      <c r="H14" s="184">
        <v>0</v>
      </c>
      <c r="I14" s="184">
        <v>0</v>
      </c>
      <c r="J14" s="184">
        <v>0</v>
      </c>
      <c r="K14" s="184">
        <v>335417823.56</v>
      </c>
      <c r="L14" s="184">
        <v>335417823.56</v>
      </c>
      <c r="M14" s="184">
        <v>896761218.44000006</v>
      </c>
      <c r="N14" s="184">
        <v>896761218.44000006</v>
      </c>
      <c r="O14" s="93">
        <f t="shared" si="0"/>
        <v>0.27221516689292952</v>
      </c>
      <c r="P14" s="94"/>
      <c r="Q14" s="94"/>
      <c r="R14" s="93"/>
    </row>
    <row r="15" spans="1:18" s="96" customFormat="1" x14ac:dyDescent="0.2">
      <c r="A15" s="134" t="s">
        <v>403</v>
      </c>
      <c r="B15" s="187" t="s">
        <v>396</v>
      </c>
      <c r="C15" s="134" t="s">
        <v>67</v>
      </c>
      <c r="D15" s="134" t="s">
        <v>68</v>
      </c>
      <c r="E15" s="184">
        <v>553000000</v>
      </c>
      <c r="F15" s="184">
        <v>553000000</v>
      </c>
      <c r="G15" s="184">
        <v>553000000</v>
      </c>
      <c r="H15" s="184">
        <v>0</v>
      </c>
      <c r="I15" s="184">
        <v>0</v>
      </c>
      <c r="J15" s="184">
        <v>0</v>
      </c>
      <c r="K15" s="184">
        <v>162075486.09999999</v>
      </c>
      <c r="L15" s="184">
        <v>162075486.09999999</v>
      </c>
      <c r="M15" s="184">
        <v>390924513.89999998</v>
      </c>
      <c r="N15" s="184">
        <v>390924513.89999998</v>
      </c>
      <c r="O15" s="93">
        <f t="shared" si="0"/>
        <v>0.29308406166365281</v>
      </c>
      <c r="P15" s="94"/>
      <c r="Q15" s="94"/>
      <c r="R15" s="93"/>
    </row>
    <row r="16" spans="1:18" s="96" customFormat="1" x14ac:dyDescent="0.2">
      <c r="A16" s="134" t="s">
        <v>403</v>
      </c>
      <c r="B16" s="187" t="s">
        <v>396</v>
      </c>
      <c r="C16" s="134" t="s">
        <v>69</v>
      </c>
      <c r="D16" s="134" t="s">
        <v>70</v>
      </c>
      <c r="E16" s="184">
        <v>81625365</v>
      </c>
      <c r="F16" s="184">
        <v>71195715</v>
      </c>
      <c r="G16" s="184">
        <v>71195715</v>
      </c>
      <c r="H16" s="184">
        <v>0</v>
      </c>
      <c r="I16" s="184">
        <v>0</v>
      </c>
      <c r="J16" s="184">
        <v>0</v>
      </c>
      <c r="K16" s="184">
        <v>15679700</v>
      </c>
      <c r="L16" s="184">
        <v>15679700</v>
      </c>
      <c r="M16" s="184">
        <v>55516015</v>
      </c>
      <c r="N16" s="184">
        <v>55516015</v>
      </c>
      <c r="O16" s="93">
        <f t="shared" si="0"/>
        <v>0.22023375985478902</v>
      </c>
      <c r="P16" s="94"/>
      <c r="Q16" s="94"/>
      <c r="R16" s="93"/>
    </row>
    <row r="17" spans="1:18" s="96" customFormat="1" x14ac:dyDescent="0.2">
      <c r="A17" s="134" t="s">
        <v>403</v>
      </c>
      <c r="B17" s="187" t="s">
        <v>396</v>
      </c>
      <c r="C17" s="134" t="s">
        <v>73</v>
      </c>
      <c r="D17" s="134" t="s">
        <v>74</v>
      </c>
      <c r="E17" s="184">
        <v>162846623</v>
      </c>
      <c r="F17" s="184">
        <v>162846623</v>
      </c>
      <c r="G17" s="184">
        <v>162846623</v>
      </c>
      <c r="H17" s="184">
        <v>0</v>
      </c>
      <c r="I17" s="184">
        <v>0</v>
      </c>
      <c r="J17" s="184">
        <v>0</v>
      </c>
      <c r="K17" s="184">
        <v>152378873.59</v>
      </c>
      <c r="L17" s="184">
        <v>152378873.59</v>
      </c>
      <c r="M17" s="184">
        <v>10467749.41</v>
      </c>
      <c r="N17" s="184">
        <v>10467749.41</v>
      </c>
      <c r="O17" s="93">
        <f t="shared" si="0"/>
        <v>0.93572019353450153</v>
      </c>
      <c r="P17" s="94"/>
      <c r="Q17" s="94"/>
      <c r="R17" s="93"/>
    </row>
    <row r="18" spans="1:18" s="96" customFormat="1" x14ac:dyDescent="0.2">
      <c r="A18" s="134" t="s">
        <v>403</v>
      </c>
      <c r="B18" s="187" t="s">
        <v>396</v>
      </c>
      <c r="C18" s="134" t="s">
        <v>75</v>
      </c>
      <c r="D18" s="134" t="s">
        <v>76</v>
      </c>
      <c r="E18" s="184">
        <v>453759000</v>
      </c>
      <c r="F18" s="184">
        <v>246509000</v>
      </c>
      <c r="G18" s="184">
        <v>246509000</v>
      </c>
      <c r="H18" s="184">
        <v>0</v>
      </c>
      <c r="I18" s="184">
        <v>0</v>
      </c>
      <c r="J18" s="184">
        <v>0</v>
      </c>
      <c r="K18" s="184">
        <v>5283763.87</v>
      </c>
      <c r="L18" s="184">
        <v>5283763.87</v>
      </c>
      <c r="M18" s="184">
        <v>241225236.13</v>
      </c>
      <c r="N18" s="184">
        <v>241225236.13</v>
      </c>
      <c r="O18" s="93">
        <f t="shared" si="0"/>
        <v>2.1434364952192416E-2</v>
      </c>
      <c r="P18" s="94"/>
      <c r="Q18" s="94"/>
      <c r="R18" s="93"/>
    </row>
    <row r="19" spans="1:18" s="96" customFormat="1" x14ac:dyDescent="0.2">
      <c r="A19" s="134" t="s">
        <v>403</v>
      </c>
      <c r="B19" s="187" t="s">
        <v>397</v>
      </c>
      <c r="C19" s="134" t="s">
        <v>71</v>
      </c>
      <c r="D19" s="134" t="s">
        <v>72</v>
      </c>
      <c r="E19" s="184">
        <v>222585069</v>
      </c>
      <c r="F19" s="184">
        <v>198627704</v>
      </c>
      <c r="G19" s="184">
        <v>198627704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198627704</v>
      </c>
      <c r="N19" s="184">
        <v>198627704</v>
      </c>
      <c r="O19" s="93">
        <f t="shared" si="0"/>
        <v>0</v>
      </c>
      <c r="P19" s="94"/>
      <c r="Q19" s="94"/>
      <c r="R19" s="93"/>
    </row>
    <row r="20" spans="1:18" s="96" customFormat="1" x14ac:dyDescent="0.2">
      <c r="A20" s="134" t="s">
        <v>403</v>
      </c>
      <c r="B20" s="187" t="s">
        <v>396</v>
      </c>
      <c r="C20" s="134" t="s">
        <v>77</v>
      </c>
      <c r="D20" s="134" t="s">
        <v>78</v>
      </c>
      <c r="E20" s="184">
        <v>269362213</v>
      </c>
      <c r="F20" s="184">
        <v>241320880</v>
      </c>
      <c r="G20" s="184">
        <v>241320880</v>
      </c>
      <c r="H20" s="184">
        <v>0</v>
      </c>
      <c r="I20" s="184">
        <v>166041668</v>
      </c>
      <c r="J20" s="184">
        <v>0</v>
      </c>
      <c r="K20" s="184">
        <v>75279212</v>
      </c>
      <c r="L20" s="184">
        <v>75279212</v>
      </c>
      <c r="M20" s="184">
        <v>0</v>
      </c>
      <c r="N20" s="184">
        <v>0</v>
      </c>
      <c r="O20" s="93">
        <f t="shared" si="0"/>
        <v>0.3119465335946065</v>
      </c>
      <c r="P20" s="94"/>
      <c r="Q20" s="94"/>
      <c r="R20" s="93"/>
    </row>
    <row r="21" spans="1:18" s="96" customFormat="1" x14ac:dyDescent="0.2">
      <c r="A21" s="134" t="s">
        <v>403</v>
      </c>
      <c r="B21" s="187" t="s">
        <v>396</v>
      </c>
      <c r="C21" s="134" t="s">
        <v>83</v>
      </c>
      <c r="D21" s="134" t="s">
        <v>407</v>
      </c>
      <c r="E21" s="184">
        <v>255548767</v>
      </c>
      <c r="F21" s="184">
        <v>228945450</v>
      </c>
      <c r="G21" s="184">
        <v>228945450</v>
      </c>
      <c r="H21" s="184">
        <v>0</v>
      </c>
      <c r="I21" s="184">
        <v>157526600</v>
      </c>
      <c r="J21" s="184">
        <v>0</v>
      </c>
      <c r="K21" s="184">
        <v>71418850</v>
      </c>
      <c r="L21" s="184">
        <v>71418850</v>
      </c>
      <c r="M21" s="184">
        <v>0</v>
      </c>
      <c r="N21" s="184">
        <v>0</v>
      </c>
      <c r="O21" s="93">
        <f t="shared" si="0"/>
        <v>0.31194701619971044</v>
      </c>
      <c r="P21" s="94"/>
      <c r="Q21" s="94"/>
      <c r="R21" s="93"/>
    </row>
    <row r="22" spans="1:18" s="96" customFormat="1" x14ac:dyDescent="0.2">
      <c r="A22" s="134" t="s">
        <v>403</v>
      </c>
      <c r="B22" s="187" t="s">
        <v>396</v>
      </c>
      <c r="C22" s="134" t="s">
        <v>88</v>
      </c>
      <c r="D22" s="134" t="s">
        <v>376</v>
      </c>
      <c r="E22" s="184">
        <v>13813446</v>
      </c>
      <c r="F22" s="184">
        <v>12375430</v>
      </c>
      <c r="G22" s="184">
        <v>12375430</v>
      </c>
      <c r="H22" s="184">
        <v>0</v>
      </c>
      <c r="I22" s="184">
        <v>8515068</v>
      </c>
      <c r="J22" s="184">
        <v>0</v>
      </c>
      <c r="K22" s="184">
        <v>3860362</v>
      </c>
      <c r="L22" s="184">
        <v>3860362</v>
      </c>
      <c r="M22" s="184">
        <v>0</v>
      </c>
      <c r="N22" s="184">
        <v>0</v>
      </c>
      <c r="O22" s="93">
        <f t="shared" si="0"/>
        <v>0.31193760540037802</v>
      </c>
      <c r="P22" s="94"/>
      <c r="Q22" s="94"/>
      <c r="R22" s="93"/>
    </row>
    <row r="23" spans="1:18" s="96" customFormat="1" x14ac:dyDescent="0.2">
      <c r="A23" s="134" t="s">
        <v>403</v>
      </c>
      <c r="B23" s="187" t="s">
        <v>396</v>
      </c>
      <c r="C23" s="134" t="s">
        <v>89</v>
      </c>
      <c r="D23" s="134" t="s">
        <v>90</v>
      </c>
      <c r="E23" s="184">
        <v>269362213</v>
      </c>
      <c r="F23" s="184">
        <v>241320880</v>
      </c>
      <c r="G23" s="184">
        <v>241320880</v>
      </c>
      <c r="H23" s="184">
        <v>0</v>
      </c>
      <c r="I23" s="184">
        <v>175718975</v>
      </c>
      <c r="J23" s="184">
        <v>0</v>
      </c>
      <c r="K23" s="184">
        <v>65601905</v>
      </c>
      <c r="L23" s="184">
        <v>65601905</v>
      </c>
      <c r="M23" s="184">
        <v>0</v>
      </c>
      <c r="N23" s="184">
        <v>0</v>
      </c>
      <c r="O23" s="93">
        <f t="shared" si="0"/>
        <v>0.2718451258755562</v>
      </c>
      <c r="P23" s="94"/>
      <c r="Q23" s="94"/>
      <c r="R23" s="93"/>
    </row>
    <row r="24" spans="1:18" s="96" customFormat="1" x14ac:dyDescent="0.2">
      <c r="A24" s="134" t="s">
        <v>403</v>
      </c>
      <c r="B24" s="187" t="s">
        <v>396</v>
      </c>
      <c r="C24" s="134" t="s">
        <v>95</v>
      </c>
      <c r="D24" s="134" t="s">
        <v>408</v>
      </c>
      <c r="E24" s="184">
        <v>145041192</v>
      </c>
      <c r="F24" s="184">
        <v>129942012</v>
      </c>
      <c r="G24" s="184">
        <v>129942012</v>
      </c>
      <c r="H24" s="184">
        <v>0</v>
      </c>
      <c r="I24" s="184">
        <v>99083850</v>
      </c>
      <c r="J24" s="184">
        <v>0</v>
      </c>
      <c r="K24" s="184">
        <v>30858162</v>
      </c>
      <c r="L24" s="184">
        <v>30858162</v>
      </c>
      <c r="M24" s="184">
        <v>0</v>
      </c>
      <c r="N24" s="184">
        <v>0</v>
      </c>
      <c r="O24" s="93">
        <f t="shared" si="0"/>
        <v>0.2374764060140919</v>
      </c>
      <c r="P24" s="94"/>
      <c r="Q24" s="94"/>
      <c r="R24" s="93"/>
    </row>
    <row r="25" spans="1:18" s="96" customFormat="1" x14ac:dyDescent="0.2">
      <c r="A25" s="134" t="s">
        <v>403</v>
      </c>
      <c r="B25" s="187" t="s">
        <v>396</v>
      </c>
      <c r="C25" s="134" t="s">
        <v>100</v>
      </c>
      <c r="D25" s="134" t="s">
        <v>409</v>
      </c>
      <c r="E25" s="184">
        <v>41440340</v>
      </c>
      <c r="F25" s="184">
        <v>37126289</v>
      </c>
      <c r="G25" s="184">
        <v>37126289</v>
      </c>
      <c r="H25" s="184">
        <v>0</v>
      </c>
      <c r="I25" s="184">
        <v>25545005</v>
      </c>
      <c r="J25" s="184">
        <v>0</v>
      </c>
      <c r="K25" s="184">
        <v>11581284</v>
      </c>
      <c r="L25" s="184">
        <v>11581284</v>
      </c>
      <c r="M25" s="184">
        <v>0</v>
      </c>
      <c r="N25" s="184">
        <v>0</v>
      </c>
      <c r="O25" s="93">
        <f t="shared" si="0"/>
        <v>0.31194294695060959</v>
      </c>
      <c r="P25" s="94"/>
      <c r="Q25" s="94"/>
      <c r="R25" s="93"/>
    </row>
    <row r="26" spans="1:18" s="96" customFormat="1" x14ac:dyDescent="0.2">
      <c r="A26" s="134" t="s">
        <v>403</v>
      </c>
      <c r="B26" s="187" t="s">
        <v>396</v>
      </c>
      <c r="C26" s="134" t="s">
        <v>105</v>
      </c>
      <c r="D26" s="134" t="s">
        <v>410</v>
      </c>
      <c r="E26" s="184">
        <v>82880681</v>
      </c>
      <c r="F26" s="184">
        <v>74252579</v>
      </c>
      <c r="G26" s="184">
        <v>74252579</v>
      </c>
      <c r="H26" s="184">
        <v>0</v>
      </c>
      <c r="I26" s="184">
        <v>51090120</v>
      </c>
      <c r="J26" s="184">
        <v>0</v>
      </c>
      <c r="K26" s="184">
        <v>23162459</v>
      </c>
      <c r="L26" s="184">
        <v>23162459</v>
      </c>
      <c r="M26" s="184">
        <v>0</v>
      </c>
      <c r="N26" s="184">
        <v>0</v>
      </c>
      <c r="O26" s="93">
        <f t="shared" si="0"/>
        <v>0.31194147478702389</v>
      </c>
      <c r="P26" s="94"/>
      <c r="Q26" s="94"/>
      <c r="R26" s="93"/>
    </row>
    <row r="27" spans="1:18" s="92" customFormat="1" x14ac:dyDescent="0.2">
      <c r="A27" s="133" t="s">
        <v>403</v>
      </c>
      <c r="B27" s="186" t="s">
        <v>396</v>
      </c>
      <c r="C27" s="133" t="s">
        <v>108</v>
      </c>
      <c r="D27" s="133" t="s">
        <v>109</v>
      </c>
      <c r="E27" s="183">
        <v>509390109</v>
      </c>
      <c r="F27" s="183">
        <v>494525609</v>
      </c>
      <c r="G27" s="183">
        <v>238045458</v>
      </c>
      <c r="H27" s="183">
        <v>182487.44</v>
      </c>
      <c r="I27" s="183">
        <v>94686964.069999993</v>
      </c>
      <c r="J27" s="183">
        <v>10465981.93</v>
      </c>
      <c r="K27" s="183">
        <v>45134456.869999997</v>
      </c>
      <c r="L27" s="183">
        <v>38379031.920000002</v>
      </c>
      <c r="M27" s="183">
        <v>344055718.69</v>
      </c>
      <c r="N27" s="183">
        <v>87575567.689999998</v>
      </c>
      <c r="O27" s="93">
        <f t="shared" si="0"/>
        <v>9.1268189247606782E-2</v>
      </c>
      <c r="P27" s="28">
        <f>+F27</f>
        <v>494525609</v>
      </c>
      <c r="Q27" s="28">
        <f>+K27</f>
        <v>45134456.869999997</v>
      </c>
      <c r="R27" s="97">
        <f>+Q27/P27</f>
        <v>9.1268189247606782E-2</v>
      </c>
    </row>
    <row r="28" spans="1:18" s="96" customFormat="1" x14ac:dyDescent="0.2">
      <c r="A28" s="134" t="s">
        <v>403</v>
      </c>
      <c r="B28" s="187" t="s">
        <v>396</v>
      </c>
      <c r="C28" s="134" t="s">
        <v>110</v>
      </c>
      <c r="D28" s="134" t="s">
        <v>111</v>
      </c>
      <c r="E28" s="184">
        <v>88158000</v>
      </c>
      <c r="F28" s="184">
        <v>88158000</v>
      </c>
      <c r="G28" s="184">
        <v>39409500</v>
      </c>
      <c r="H28" s="184">
        <v>0</v>
      </c>
      <c r="I28" s="184">
        <v>19839171.120000001</v>
      </c>
      <c r="J28" s="184">
        <v>0</v>
      </c>
      <c r="K28" s="184">
        <v>18150615.93</v>
      </c>
      <c r="L28" s="184">
        <v>14546103.08</v>
      </c>
      <c r="M28" s="184">
        <v>50168212.950000003</v>
      </c>
      <c r="N28" s="184">
        <v>1419712.95</v>
      </c>
      <c r="O28" s="93">
        <f t="shared" si="0"/>
        <v>0.20588733784795479</v>
      </c>
      <c r="P28" s="94">
        <f>+F28</f>
        <v>88158000</v>
      </c>
      <c r="Q28" s="94">
        <f t="shared" ref="Q28:Q80" si="1">+K28</f>
        <v>18150615.93</v>
      </c>
      <c r="R28" s="93">
        <f t="shared" ref="R28:R76" si="2">+Q28/P28</f>
        <v>0.20588733784795479</v>
      </c>
    </row>
    <row r="29" spans="1:18" s="92" customFormat="1" x14ac:dyDescent="0.2">
      <c r="A29" s="134" t="s">
        <v>403</v>
      </c>
      <c r="B29" s="187" t="s">
        <v>396</v>
      </c>
      <c r="C29" s="134" t="s">
        <v>112</v>
      </c>
      <c r="D29" s="134" t="s">
        <v>113</v>
      </c>
      <c r="E29" s="184">
        <v>88158000</v>
      </c>
      <c r="F29" s="184">
        <v>88158000</v>
      </c>
      <c r="G29" s="184">
        <v>39409500</v>
      </c>
      <c r="H29" s="184">
        <v>0</v>
      </c>
      <c r="I29" s="184">
        <v>19839171.120000001</v>
      </c>
      <c r="J29" s="184">
        <v>0</v>
      </c>
      <c r="K29" s="184">
        <v>18150615.93</v>
      </c>
      <c r="L29" s="184">
        <v>14546103.08</v>
      </c>
      <c r="M29" s="184">
        <v>50168212.950000003</v>
      </c>
      <c r="N29" s="184">
        <v>1419712.95</v>
      </c>
      <c r="O29" s="93">
        <f t="shared" si="0"/>
        <v>0.20588733784795479</v>
      </c>
      <c r="P29" s="94">
        <f t="shared" ref="P29:P79" si="3">+F29</f>
        <v>88158000</v>
      </c>
      <c r="Q29" s="94">
        <f t="shared" si="1"/>
        <v>18150615.93</v>
      </c>
      <c r="R29" s="93">
        <f t="shared" si="2"/>
        <v>0.20588733784795479</v>
      </c>
    </row>
    <row r="30" spans="1:18" s="96" customFormat="1" x14ac:dyDescent="0.2">
      <c r="A30" s="134" t="s">
        <v>403</v>
      </c>
      <c r="B30" s="187" t="s">
        <v>396</v>
      </c>
      <c r="C30" s="134" t="s">
        <v>120</v>
      </c>
      <c r="D30" s="134" t="s">
        <v>121</v>
      </c>
      <c r="E30" s="184">
        <v>21995749</v>
      </c>
      <c r="F30" s="184">
        <v>21826249</v>
      </c>
      <c r="G30" s="184">
        <v>10913123</v>
      </c>
      <c r="H30" s="184">
        <v>0</v>
      </c>
      <c r="I30" s="184">
        <v>4257689.5599999996</v>
      </c>
      <c r="J30" s="184">
        <v>0</v>
      </c>
      <c r="K30" s="184">
        <v>3706210.44</v>
      </c>
      <c r="L30" s="184">
        <v>3227522.34</v>
      </c>
      <c r="M30" s="184">
        <v>13862349</v>
      </c>
      <c r="N30" s="184">
        <v>2949223</v>
      </c>
      <c r="O30" s="93">
        <f t="shared" si="0"/>
        <v>0.16980519373713734</v>
      </c>
      <c r="P30" s="94">
        <f t="shared" si="3"/>
        <v>21826249</v>
      </c>
      <c r="Q30" s="94">
        <f t="shared" si="1"/>
        <v>3706210.44</v>
      </c>
      <c r="R30" s="93">
        <f t="shared" si="2"/>
        <v>0.16980519373713734</v>
      </c>
    </row>
    <row r="31" spans="1:18" s="96" customFormat="1" x14ac:dyDescent="0.2">
      <c r="A31" s="134" t="s">
        <v>403</v>
      </c>
      <c r="B31" s="187" t="s">
        <v>396</v>
      </c>
      <c r="C31" s="134" t="s">
        <v>122</v>
      </c>
      <c r="D31" s="134" t="s">
        <v>123</v>
      </c>
      <c r="E31" s="184">
        <v>4454495</v>
      </c>
      <c r="F31" s="184">
        <v>4454495</v>
      </c>
      <c r="G31" s="184">
        <v>2227247</v>
      </c>
      <c r="H31" s="184">
        <v>0</v>
      </c>
      <c r="I31" s="184">
        <v>355600</v>
      </c>
      <c r="J31" s="184">
        <v>0</v>
      </c>
      <c r="K31" s="184">
        <v>389300</v>
      </c>
      <c r="L31" s="184">
        <v>258961</v>
      </c>
      <c r="M31" s="184">
        <v>3709595</v>
      </c>
      <c r="N31" s="184">
        <v>1482347</v>
      </c>
      <c r="O31" s="93">
        <f t="shared" si="0"/>
        <v>8.7394867431661721E-2</v>
      </c>
      <c r="P31" s="94">
        <f t="shared" si="3"/>
        <v>4454495</v>
      </c>
      <c r="Q31" s="94">
        <f t="shared" si="1"/>
        <v>389300</v>
      </c>
      <c r="R31" s="93">
        <f t="shared" si="2"/>
        <v>8.7394867431661721E-2</v>
      </c>
    </row>
    <row r="32" spans="1:18" s="96" customFormat="1" x14ac:dyDescent="0.2">
      <c r="A32" s="134" t="s">
        <v>403</v>
      </c>
      <c r="B32" s="187" t="s">
        <v>396</v>
      </c>
      <c r="C32" s="134" t="s">
        <v>124</v>
      </c>
      <c r="D32" s="134" t="s">
        <v>125</v>
      </c>
      <c r="E32" s="184">
        <v>11439000</v>
      </c>
      <c r="F32" s="184">
        <v>11439000</v>
      </c>
      <c r="G32" s="184">
        <v>5719500</v>
      </c>
      <c r="H32" s="184">
        <v>0</v>
      </c>
      <c r="I32" s="184">
        <v>2254046.0299999998</v>
      </c>
      <c r="J32" s="184">
        <v>0</v>
      </c>
      <c r="K32" s="184">
        <v>2422753.9700000002</v>
      </c>
      <c r="L32" s="184">
        <v>2074404.87</v>
      </c>
      <c r="M32" s="184">
        <v>6762200</v>
      </c>
      <c r="N32" s="184">
        <v>1042700</v>
      </c>
      <c r="O32" s="93">
        <f t="shared" si="0"/>
        <v>0.21179770696739228</v>
      </c>
      <c r="P32" s="94">
        <f t="shared" si="3"/>
        <v>11439000</v>
      </c>
      <c r="Q32" s="94">
        <f t="shared" si="1"/>
        <v>2422753.9700000002</v>
      </c>
      <c r="R32" s="93">
        <f t="shared" si="2"/>
        <v>0.21179770696739228</v>
      </c>
    </row>
    <row r="33" spans="1:18" s="104" customFormat="1" x14ac:dyDescent="0.2">
      <c r="A33" s="134" t="s">
        <v>403</v>
      </c>
      <c r="B33" s="187" t="s">
        <v>396</v>
      </c>
      <c r="C33" s="134" t="s">
        <v>126</v>
      </c>
      <c r="D33" s="134" t="s">
        <v>127</v>
      </c>
      <c r="E33" s="184">
        <v>765600</v>
      </c>
      <c r="F33" s="184">
        <v>765600</v>
      </c>
      <c r="G33" s="184">
        <v>382800</v>
      </c>
      <c r="H33" s="184">
        <v>0</v>
      </c>
      <c r="I33" s="184">
        <v>72650</v>
      </c>
      <c r="J33" s="184">
        <v>0</v>
      </c>
      <c r="K33" s="184">
        <v>0</v>
      </c>
      <c r="L33" s="184">
        <v>0</v>
      </c>
      <c r="M33" s="184">
        <v>692950</v>
      </c>
      <c r="N33" s="184">
        <v>310150</v>
      </c>
      <c r="O33" s="93">
        <f t="shared" si="0"/>
        <v>0</v>
      </c>
      <c r="P33" s="94">
        <f t="shared" si="3"/>
        <v>765600</v>
      </c>
      <c r="Q33" s="94">
        <f t="shared" si="1"/>
        <v>0</v>
      </c>
      <c r="R33" s="93">
        <f t="shared" si="2"/>
        <v>0</v>
      </c>
    </row>
    <row r="34" spans="1:18" s="103" customFormat="1" x14ac:dyDescent="0.2">
      <c r="A34" s="134" t="s">
        <v>403</v>
      </c>
      <c r="B34" s="187" t="s">
        <v>396</v>
      </c>
      <c r="C34" s="134" t="s">
        <v>128</v>
      </c>
      <c r="D34" s="134" t="s">
        <v>129</v>
      </c>
      <c r="E34" s="184">
        <v>5167154</v>
      </c>
      <c r="F34" s="184">
        <v>5167154</v>
      </c>
      <c r="G34" s="184">
        <v>2583576</v>
      </c>
      <c r="H34" s="184">
        <v>0</v>
      </c>
      <c r="I34" s="184">
        <v>1575393.53</v>
      </c>
      <c r="J34" s="184">
        <v>0</v>
      </c>
      <c r="K34" s="184">
        <v>894156.47</v>
      </c>
      <c r="L34" s="184">
        <v>894156.47</v>
      </c>
      <c r="M34" s="184">
        <v>2697604</v>
      </c>
      <c r="N34" s="184">
        <v>114026</v>
      </c>
      <c r="O34" s="93">
        <f t="shared" si="0"/>
        <v>0.17304622041456477</v>
      </c>
      <c r="P34" s="94">
        <f t="shared" si="3"/>
        <v>5167154</v>
      </c>
      <c r="Q34" s="94">
        <f t="shared" si="1"/>
        <v>894156.47</v>
      </c>
      <c r="R34" s="93">
        <f t="shared" si="2"/>
        <v>0.17304622041456477</v>
      </c>
    </row>
    <row r="35" spans="1:18" s="103" customFormat="1" x14ac:dyDescent="0.2">
      <c r="A35" s="134" t="s">
        <v>403</v>
      </c>
      <c r="B35" s="187" t="s">
        <v>396</v>
      </c>
      <c r="C35" s="134" t="s">
        <v>130</v>
      </c>
      <c r="D35" s="134" t="s">
        <v>131</v>
      </c>
      <c r="E35" s="184">
        <v>169500</v>
      </c>
      <c r="F35" s="184">
        <v>0</v>
      </c>
      <c r="G35" s="184">
        <v>0</v>
      </c>
      <c r="H35" s="184">
        <v>0</v>
      </c>
      <c r="I35" s="184">
        <v>0</v>
      </c>
      <c r="J35" s="184">
        <v>0</v>
      </c>
      <c r="K35" s="184">
        <v>0</v>
      </c>
      <c r="L35" s="184">
        <v>0</v>
      </c>
      <c r="M35" s="184">
        <v>0</v>
      </c>
      <c r="N35" s="184">
        <v>0</v>
      </c>
      <c r="O35" s="93">
        <v>0</v>
      </c>
      <c r="P35" s="94">
        <f t="shared" si="3"/>
        <v>0</v>
      </c>
      <c r="Q35" s="94">
        <f t="shared" si="1"/>
        <v>0</v>
      </c>
      <c r="R35" s="93">
        <v>0</v>
      </c>
    </row>
    <row r="36" spans="1:18" s="103" customFormat="1" x14ac:dyDescent="0.2">
      <c r="A36" s="134" t="s">
        <v>403</v>
      </c>
      <c r="B36" s="187" t="s">
        <v>396</v>
      </c>
      <c r="C36" s="134" t="s">
        <v>132</v>
      </c>
      <c r="D36" s="134" t="s">
        <v>133</v>
      </c>
      <c r="E36" s="184">
        <v>89056500</v>
      </c>
      <c r="F36" s="184">
        <v>85056500</v>
      </c>
      <c r="G36" s="184">
        <v>60389250</v>
      </c>
      <c r="H36" s="184">
        <v>0</v>
      </c>
      <c r="I36" s="184">
        <v>33629656</v>
      </c>
      <c r="J36" s="184">
        <v>5481000</v>
      </c>
      <c r="K36" s="184">
        <v>0</v>
      </c>
      <c r="L36" s="184">
        <v>0</v>
      </c>
      <c r="M36" s="184">
        <v>45945844</v>
      </c>
      <c r="N36" s="184">
        <v>21278594</v>
      </c>
      <c r="O36" s="93">
        <f t="shared" si="0"/>
        <v>0</v>
      </c>
      <c r="P36" s="94">
        <f t="shared" si="3"/>
        <v>85056500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403</v>
      </c>
      <c r="B37" s="187" t="s">
        <v>396</v>
      </c>
      <c r="C37" s="134" t="s">
        <v>134</v>
      </c>
      <c r="D37" s="134" t="s">
        <v>135</v>
      </c>
      <c r="E37" s="184">
        <v>56500</v>
      </c>
      <c r="F37" s="184">
        <v>56500</v>
      </c>
      <c r="G37" s="184">
        <v>28250</v>
      </c>
      <c r="H37" s="184">
        <v>0</v>
      </c>
      <c r="I37" s="184">
        <v>0</v>
      </c>
      <c r="J37" s="184">
        <v>0</v>
      </c>
      <c r="K37" s="184">
        <v>0</v>
      </c>
      <c r="L37" s="184">
        <v>0</v>
      </c>
      <c r="M37" s="184">
        <v>56500</v>
      </c>
      <c r="N37" s="184">
        <v>28250</v>
      </c>
      <c r="O37" s="93">
        <f t="shared" si="0"/>
        <v>0</v>
      </c>
      <c r="P37" s="94">
        <f t="shared" si="3"/>
        <v>56500</v>
      </c>
      <c r="Q37" s="94">
        <f t="shared" si="1"/>
        <v>0</v>
      </c>
      <c r="R37" s="93">
        <f t="shared" si="2"/>
        <v>0</v>
      </c>
    </row>
    <row r="38" spans="1:18" s="103" customFormat="1" x14ac:dyDescent="0.2">
      <c r="A38" s="134" t="s">
        <v>403</v>
      </c>
      <c r="B38" s="187" t="s">
        <v>396</v>
      </c>
      <c r="C38" s="134" t="s">
        <v>136</v>
      </c>
      <c r="D38" s="134" t="s">
        <v>137</v>
      </c>
      <c r="E38" s="184">
        <v>4000000</v>
      </c>
      <c r="F38" s="184">
        <v>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0</v>
      </c>
      <c r="N38" s="184">
        <v>0</v>
      </c>
      <c r="O38" s="93">
        <v>0</v>
      </c>
      <c r="P38" s="94">
        <f t="shared" si="3"/>
        <v>0</v>
      </c>
      <c r="Q38" s="94">
        <f t="shared" si="1"/>
        <v>0</v>
      </c>
      <c r="R38" s="93">
        <v>0</v>
      </c>
    </row>
    <row r="39" spans="1:18" s="103" customFormat="1" x14ac:dyDescent="0.2">
      <c r="A39" s="134" t="s">
        <v>403</v>
      </c>
      <c r="B39" s="187" t="s">
        <v>396</v>
      </c>
      <c r="C39" s="134" t="s">
        <v>140</v>
      </c>
      <c r="D39" s="134" t="s">
        <v>141</v>
      </c>
      <c r="E39" s="184">
        <v>85000000</v>
      </c>
      <c r="F39" s="184">
        <v>85000000</v>
      </c>
      <c r="G39" s="184">
        <v>60361000</v>
      </c>
      <c r="H39" s="184">
        <v>0</v>
      </c>
      <c r="I39" s="184">
        <v>33629656</v>
      </c>
      <c r="J39" s="184">
        <v>5481000</v>
      </c>
      <c r="K39" s="184">
        <v>0</v>
      </c>
      <c r="L39" s="184">
        <v>0</v>
      </c>
      <c r="M39" s="184">
        <v>45889344</v>
      </c>
      <c r="N39" s="184">
        <v>21250344</v>
      </c>
      <c r="O39" s="93">
        <v>0</v>
      </c>
      <c r="P39" s="94">
        <f t="shared" si="3"/>
        <v>85000000</v>
      </c>
      <c r="Q39" s="94">
        <f t="shared" si="1"/>
        <v>0</v>
      </c>
      <c r="R39" s="93">
        <v>0</v>
      </c>
    </row>
    <row r="40" spans="1:18" s="103" customFormat="1" x14ac:dyDescent="0.2">
      <c r="A40" s="134" t="s">
        <v>403</v>
      </c>
      <c r="B40" s="187" t="s">
        <v>396</v>
      </c>
      <c r="C40" s="134" t="s">
        <v>146</v>
      </c>
      <c r="D40" s="134" t="s">
        <v>147</v>
      </c>
      <c r="E40" s="184">
        <v>193897760</v>
      </c>
      <c r="F40" s="184">
        <v>189897760</v>
      </c>
      <c r="G40" s="184">
        <v>81901380</v>
      </c>
      <c r="H40" s="184">
        <v>0</v>
      </c>
      <c r="I40" s="184">
        <v>21445871.469999999</v>
      </c>
      <c r="J40" s="184">
        <v>2533581.9300000002</v>
      </c>
      <c r="K40" s="184">
        <v>21507042.300000001</v>
      </c>
      <c r="L40" s="184">
        <v>18834818.300000001</v>
      </c>
      <c r="M40" s="184">
        <v>144411264.30000001</v>
      </c>
      <c r="N40" s="184">
        <v>36414884.299999997</v>
      </c>
      <c r="O40" s="93">
        <f t="shared" si="0"/>
        <v>0.11325590307121053</v>
      </c>
      <c r="P40" s="94">
        <f t="shared" si="3"/>
        <v>189897760</v>
      </c>
      <c r="Q40" s="94">
        <f t="shared" si="1"/>
        <v>21507042.300000001</v>
      </c>
      <c r="R40" s="93">
        <f t="shared" si="2"/>
        <v>0.11325590307121053</v>
      </c>
    </row>
    <row r="41" spans="1:18" s="103" customFormat="1" x14ac:dyDescent="0.2">
      <c r="A41" s="134" t="s">
        <v>403</v>
      </c>
      <c r="B41" s="187" t="s">
        <v>396</v>
      </c>
      <c r="C41" s="134" t="s">
        <v>150</v>
      </c>
      <c r="D41" s="134" t="s">
        <v>384</v>
      </c>
      <c r="E41" s="184">
        <v>88000000</v>
      </c>
      <c r="F41" s="184">
        <v>82000000</v>
      </c>
      <c r="G41" s="184">
        <v>25839000</v>
      </c>
      <c r="H41" s="184">
        <v>0</v>
      </c>
      <c r="I41" s="184">
        <v>0</v>
      </c>
      <c r="J41" s="184">
        <v>0</v>
      </c>
      <c r="K41" s="184">
        <v>0</v>
      </c>
      <c r="L41" s="184">
        <v>0</v>
      </c>
      <c r="M41" s="184">
        <v>82000000</v>
      </c>
      <c r="N41" s="184">
        <v>25839000</v>
      </c>
      <c r="O41" s="93">
        <f t="shared" si="0"/>
        <v>0</v>
      </c>
      <c r="P41" s="94">
        <f t="shared" si="3"/>
        <v>82000000</v>
      </c>
      <c r="Q41" s="94">
        <f t="shared" si="1"/>
        <v>0</v>
      </c>
      <c r="R41" s="93">
        <f t="shared" si="2"/>
        <v>0</v>
      </c>
    </row>
    <row r="42" spans="1:18" s="103" customFormat="1" x14ac:dyDescent="0.2">
      <c r="A42" s="134" t="s">
        <v>403</v>
      </c>
      <c r="B42" s="187" t="s">
        <v>396</v>
      </c>
      <c r="C42" s="134" t="s">
        <v>153</v>
      </c>
      <c r="D42" s="134" t="s">
        <v>385</v>
      </c>
      <c r="E42" s="184">
        <v>791000</v>
      </c>
      <c r="F42" s="184">
        <v>791000</v>
      </c>
      <c r="G42" s="184">
        <v>395500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791000</v>
      </c>
      <c r="N42" s="184">
        <v>395500</v>
      </c>
      <c r="O42" s="93">
        <f t="shared" si="0"/>
        <v>0</v>
      </c>
      <c r="P42" s="94">
        <f t="shared" si="3"/>
        <v>791000</v>
      </c>
      <c r="Q42" s="94">
        <f t="shared" si="1"/>
        <v>0</v>
      </c>
      <c r="R42" s="93">
        <f t="shared" si="2"/>
        <v>0</v>
      </c>
    </row>
    <row r="43" spans="1:18" s="103" customFormat="1" x14ac:dyDescent="0.2">
      <c r="A43" s="134" t="s">
        <v>403</v>
      </c>
      <c r="B43" s="187" t="s">
        <v>396</v>
      </c>
      <c r="C43" s="134" t="s">
        <v>154</v>
      </c>
      <c r="D43" s="134" t="s">
        <v>155</v>
      </c>
      <c r="E43" s="184">
        <v>101106760</v>
      </c>
      <c r="F43" s="184">
        <v>101106760</v>
      </c>
      <c r="G43" s="184">
        <v>55666880</v>
      </c>
      <c r="H43" s="184">
        <v>0</v>
      </c>
      <c r="I43" s="184">
        <v>21445871.469999999</v>
      </c>
      <c r="J43" s="184">
        <v>2533581.9300000002</v>
      </c>
      <c r="K43" s="184">
        <v>21507042.300000001</v>
      </c>
      <c r="L43" s="184">
        <v>18834818.300000001</v>
      </c>
      <c r="M43" s="184">
        <v>55620264.299999997</v>
      </c>
      <c r="N43" s="184">
        <v>10180384.300000001</v>
      </c>
      <c r="O43" s="93">
        <f t="shared" si="0"/>
        <v>0.21271616556598194</v>
      </c>
      <c r="P43" s="94">
        <f t="shared" si="3"/>
        <v>101106760</v>
      </c>
      <c r="Q43" s="94">
        <f t="shared" si="1"/>
        <v>21507042.300000001</v>
      </c>
      <c r="R43" s="93">
        <f t="shared" si="2"/>
        <v>0.21271616556598194</v>
      </c>
    </row>
    <row r="44" spans="1:18" s="103" customFormat="1" x14ac:dyDescent="0.2">
      <c r="A44" s="134" t="s">
        <v>403</v>
      </c>
      <c r="B44" s="187" t="s">
        <v>396</v>
      </c>
      <c r="C44" s="134" t="s">
        <v>156</v>
      </c>
      <c r="D44" s="134" t="s">
        <v>157</v>
      </c>
      <c r="E44" s="184">
        <v>4000000</v>
      </c>
      <c r="F44" s="184">
        <v>6000000</v>
      </c>
      <c r="G44" s="184">
        <v>0</v>
      </c>
      <c r="H44" s="184">
        <v>0</v>
      </c>
      <c r="I44" s="184">
        <v>0</v>
      </c>
      <c r="J44" s="184">
        <v>0</v>
      </c>
      <c r="K44" s="184">
        <v>0</v>
      </c>
      <c r="L44" s="184">
        <v>0</v>
      </c>
      <c r="M44" s="184">
        <v>6000000</v>
      </c>
      <c r="N44" s="184">
        <v>0</v>
      </c>
      <c r="O44" s="93">
        <f t="shared" si="0"/>
        <v>0</v>
      </c>
      <c r="P44" s="94">
        <f t="shared" si="3"/>
        <v>6000000</v>
      </c>
      <c r="Q44" s="94">
        <f t="shared" si="1"/>
        <v>0</v>
      </c>
      <c r="R44" s="93">
        <f t="shared" si="2"/>
        <v>0</v>
      </c>
    </row>
    <row r="45" spans="1:18" s="103" customFormat="1" x14ac:dyDescent="0.2">
      <c r="A45" s="134" t="s">
        <v>403</v>
      </c>
      <c r="B45" s="187" t="s">
        <v>396</v>
      </c>
      <c r="C45" s="134" t="s">
        <v>158</v>
      </c>
      <c r="D45" s="134" t="s">
        <v>159</v>
      </c>
      <c r="E45" s="184">
        <v>96290100</v>
      </c>
      <c r="F45" s="184">
        <v>91290100</v>
      </c>
      <c r="G45" s="184">
        <v>35955375</v>
      </c>
      <c r="H45" s="184">
        <v>0</v>
      </c>
      <c r="I45" s="184">
        <v>13558295.119999999</v>
      </c>
      <c r="J45" s="184">
        <v>2291400</v>
      </c>
      <c r="K45" s="184">
        <v>1380019</v>
      </c>
      <c r="L45" s="184">
        <v>1380019</v>
      </c>
      <c r="M45" s="184">
        <v>74060385.879999995</v>
      </c>
      <c r="N45" s="184">
        <v>18725660.879999999</v>
      </c>
      <c r="O45" s="93">
        <f t="shared" si="0"/>
        <v>1.5116852758404253E-2</v>
      </c>
      <c r="P45" s="94">
        <f t="shared" si="3"/>
        <v>91290100</v>
      </c>
      <c r="Q45" s="94">
        <f t="shared" si="1"/>
        <v>1380019</v>
      </c>
      <c r="R45" s="93">
        <v>0</v>
      </c>
    </row>
    <row r="46" spans="1:18" s="103" customFormat="1" x14ac:dyDescent="0.2">
      <c r="A46" s="134" t="s">
        <v>403</v>
      </c>
      <c r="B46" s="187" t="s">
        <v>396</v>
      </c>
      <c r="C46" s="134" t="s">
        <v>160</v>
      </c>
      <c r="D46" s="134" t="s">
        <v>161</v>
      </c>
      <c r="E46" s="184">
        <v>60000000</v>
      </c>
      <c r="F46" s="184">
        <v>60000000</v>
      </c>
      <c r="G46" s="184">
        <v>30000000</v>
      </c>
      <c r="H46" s="184">
        <v>0</v>
      </c>
      <c r="I46" s="184">
        <v>10153554.470000001</v>
      </c>
      <c r="J46" s="184">
        <v>2291400</v>
      </c>
      <c r="K46" s="184">
        <v>73219</v>
      </c>
      <c r="L46" s="184">
        <v>73219</v>
      </c>
      <c r="M46" s="184">
        <v>47481826.530000001</v>
      </c>
      <c r="N46" s="184">
        <v>17481826.530000001</v>
      </c>
      <c r="O46" s="93">
        <f t="shared" si="0"/>
        <v>1.2203166666666667E-3</v>
      </c>
      <c r="P46" s="94">
        <f t="shared" si="3"/>
        <v>60000000</v>
      </c>
      <c r="Q46" s="94">
        <f t="shared" si="1"/>
        <v>73219</v>
      </c>
      <c r="R46" s="93">
        <f t="shared" si="2"/>
        <v>1.2203166666666667E-3</v>
      </c>
    </row>
    <row r="47" spans="1:18" s="103" customFormat="1" x14ac:dyDescent="0.2">
      <c r="A47" s="134" t="s">
        <v>403</v>
      </c>
      <c r="B47" s="187" t="s">
        <v>396</v>
      </c>
      <c r="C47" s="134" t="s">
        <v>162</v>
      </c>
      <c r="D47" s="134" t="s">
        <v>163</v>
      </c>
      <c r="E47" s="184">
        <v>36290100</v>
      </c>
      <c r="F47" s="184">
        <v>31290100</v>
      </c>
      <c r="G47" s="184">
        <v>5955375</v>
      </c>
      <c r="H47" s="184">
        <v>0</v>
      </c>
      <c r="I47" s="184">
        <v>3404740.65</v>
      </c>
      <c r="J47" s="184">
        <v>0</v>
      </c>
      <c r="K47" s="184">
        <v>1306800</v>
      </c>
      <c r="L47" s="184">
        <v>1306800</v>
      </c>
      <c r="M47" s="184">
        <v>26578559.350000001</v>
      </c>
      <c r="N47" s="184">
        <v>1243834.3500000001</v>
      </c>
      <c r="O47" s="93">
        <f t="shared" si="0"/>
        <v>4.176400842438982E-2</v>
      </c>
      <c r="P47" s="94">
        <f t="shared" si="3"/>
        <v>31290100</v>
      </c>
      <c r="Q47" s="94">
        <f t="shared" si="1"/>
        <v>1306800</v>
      </c>
      <c r="R47" s="93">
        <f t="shared" si="2"/>
        <v>4.176400842438982E-2</v>
      </c>
    </row>
    <row r="48" spans="1:18" s="103" customFormat="1" x14ac:dyDescent="0.2">
      <c r="A48" s="134" t="s">
        <v>403</v>
      </c>
      <c r="B48" s="187" t="s">
        <v>396</v>
      </c>
      <c r="C48" s="134" t="s">
        <v>168</v>
      </c>
      <c r="D48" s="134" t="s">
        <v>169</v>
      </c>
      <c r="E48" s="184">
        <v>3616000</v>
      </c>
      <c r="F48" s="184">
        <v>3616000</v>
      </c>
      <c r="G48" s="184">
        <v>2010980</v>
      </c>
      <c r="H48" s="184">
        <v>0</v>
      </c>
      <c r="I48" s="184">
        <v>0</v>
      </c>
      <c r="J48" s="184">
        <v>0</v>
      </c>
      <c r="K48" s="184">
        <v>0</v>
      </c>
      <c r="L48" s="184">
        <v>0</v>
      </c>
      <c r="M48" s="184">
        <v>3616000</v>
      </c>
      <c r="N48" s="184">
        <v>2010980</v>
      </c>
      <c r="O48" s="93">
        <f t="shared" si="0"/>
        <v>0</v>
      </c>
      <c r="P48" s="94">
        <f t="shared" si="3"/>
        <v>3616000</v>
      </c>
      <c r="Q48" s="94">
        <f t="shared" si="1"/>
        <v>0</v>
      </c>
      <c r="R48" s="93">
        <f t="shared" si="2"/>
        <v>0</v>
      </c>
    </row>
    <row r="49" spans="1:18" s="103" customFormat="1" x14ac:dyDescent="0.2">
      <c r="A49" s="134" t="s">
        <v>403</v>
      </c>
      <c r="B49" s="187" t="s">
        <v>396</v>
      </c>
      <c r="C49" s="134" t="s">
        <v>170</v>
      </c>
      <c r="D49" s="134" t="s">
        <v>171</v>
      </c>
      <c r="E49" s="184">
        <v>3616000</v>
      </c>
      <c r="F49" s="184">
        <v>3616000</v>
      </c>
      <c r="G49" s="184">
        <v>2010980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3616000</v>
      </c>
      <c r="N49" s="184">
        <v>2010980</v>
      </c>
      <c r="O49" s="93">
        <f t="shared" si="0"/>
        <v>0</v>
      </c>
      <c r="P49" s="94">
        <f t="shared" si="3"/>
        <v>3616000</v>
      </c>
      <c r="Q49" s="94">
        <f t="shared" si="1"/>
        <v>0</v>
      </c>
      <c r="R49" s="93">
        <f t="shared" si="2"/>
        <v>0</v>
      </c>
    </row>
    <row r="50" spans="1:18" s="103" customFormat="1" x14ac:dyDescent="0.2">
      <c r="A50" s="134" t="s">
        <v>403</v>
      </c>
      <c r="B50" s="187" t="s">
        <v>396</v>
      </c>
      <c r="C50" s="134" t="s">
        <v>180</v>
      </c>
      <c r="D50" s="134" t="s">
        <v>181</v>
      </c>
      <c r="E50" s="184">
        <v>15981000</v>
      </c>
      <c r="F50" s="184">
        <v>14286000</v>
      </c>
      <c r="G50" s="184">
        <v>7143000</v>
      </c>
      <c r="H50" s="184">
        <v>182487.44</v>
      </c>
      <c r="I50" s="184">
        <v>1956280.8</v>
      </c>
      <c r="J50" s="184">
        <v>160000</v>
      </c>
      <c r="K50" s="184">
        <v>90219.199999999997</v>
      </c>
      <c r="L50" s="184">
        <v>90219.199999999997</v>
      </c>
      <c r="M50" s="184">
        <v>11897012.560000001</v>
      </c>
      <c r="N50" s="184">
        <v>4754012.5599999996</v>
      </c>
      <c r="O50" s="93">
        <f t="shared" si="0"/>
        <v>6.3152176956460864E-3</v>
      </c>
      <c r="P50" s="94">
        <f t="shared" si="3"/>
        <v>14286000</v>
      </c>
      <c r="Q50" s="94">
        <f t="shared" si="1"/>
        <v>90219.199999999997</v>
      </c>
      <c r="R50" s="93">
        <f t="shared" si="2"/>
        <v>6.3152176956460864E-3</v>
      </c>
    </row>
    <row r="51" spans="1:18" s="103" customFormat="1" x14ac:dyDescent="0.2">
      <c r="A51" s="134" t="s">
        <v>403</v>
      </c>
      <c r="B51" s="187" t="s">
        <v>396</v>
      </c>
      <c r="C51" s="134" t="s">
        <v>182</v>
      </c>
      <c r="D51" s="134" t="s">
        <v>183</v>
      </c>
      <c r="E51" s="184">
        <v>3390000</v>
      </c>
      <c r="F51" s="184">
        <v>3390000</v>
      </c>
      <c r="G51" s="184">
        <v>1695000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3390000</v>
      </c>
      <c r="N51" s="184">
        <v>1695000</v>
      </c>
      <c r="O51" s="93">
        <f t="shared" si="0"/>
        <v>0</v>
      </c>
      <c r="P51" s="94">
        <f t="shared" si="3"/>
        <v>3390000</v>
      </c>
      <c r="Q51" s="94">
        <f t="shared" si="1"/>
        <v>0</v>
      </c>
      <c r="R51" s="93">
        <f t="shared" si="2"/>
        <v>0</v>
      </c>
    </row>
    <row r="52" spans="1:18" s="103" customFormat="1" x14ac:dyDescent="0.2">
      <c r="A52" s="134" t="s">
        <v>403</v>
      </c>
      <c r="B52" s="187" t="s">
        <v>396</v>
      </c>
      <c r="C52" s="134" t="s">
        <v>186</v>
      </c>
      <c r="D52" s="134" t="s">
        <v>187</v>
      </c>
      <c r="E52" s="184">
        <v>3700000</v>
      </c>
      <c r="F52" s="184">
        <v>3700000</v>
      </c>
      <c r="G52" s="184">
        <v>1850000</v>
      </c>
      <c r="H52" s="184">
        <v>182487.44</v>
      </c>
      <c r="I52" s="184">
        <v>553880.80000000005</v>
      </c>
      <c r="J52" s="184">
        <v>0</v>
      </c>
      <c r="K52" s="184">
        <v>90219.199999999997</v>
      </c>
      <c r="L52" s="184">
        <v>90219.199999999997</v>
      </c>
      <c r="M52" s="184">
        <v>2873412.56</v>
      </c>
      <c r="N52" s="184">
        <v>1023412.56</v>
      </c>
      <c r="O52" s="93">
        <f t="shared" si="0"/>
        <v>2.4383567567567568E-2</v>
      </c>
      <c r="P52" s="94">
        <f t="shared" si="3"/>
        <v>3700000</v>
      </c>
      <c r="Q52" s="94">
        <f t="shared" si="1"/>
        <v>90219.199999999997</v>
      </c>
      <c r="R52" s="93">
        <f t="shared" si="2"/>
        <v>2.4383567567567568E-2</v>
      </c>
    </row>
    <row r="53" spans="1:18" s="103" customFormat="1" x14ac:dyDescent="0.2">
      <c r="A53" s="134" t="s">
        <v>403</v>
      </c>
      <c r="B53" s="187" t="s">
        <v>396</v>
      </c>
      <c r="C53" s="134" t="s">
        <v>190</v>
      </c>
      <c r="D53" s="134" t="s">
        <v>191</v>
      </c>
      <c r="E53" s="184">
        <v>3696000</v>
      </c>
      <c r="F53" s="184">
        <v>3696000</v>
      </c>
      <c r="G53" s="184">
        <v>1848000</v>
      </c>
      <c r="H53" s="184">
        <v>0</v>
      </c>
      <c r="I53" s="184">
        <v>532300</v>
      </c>
      <c r="J53" s="184">
        <v>160000</v>
      </c>
      <c r="K53" s="184">
        <v>0</v>
      </c>
      <c r="L53" s="184">
        <v>0</v>
      </c>
      <c r="M53" s="184">
        <v>3003700</v>
      </c>
      <c r="N53" s="184">
        <v>1155700</v>
      </c>
      <c r="O53" s="93">
        <f t="shared" si="0"/>
        <v>0</v>
      </c>
      <c r="P53" s="94">
        <f t="shared" si="3"/>
        <v>3696000</v>
      </c>
      <c r="Q53" s="94">
        <f t="shared" si="1"/>
        <v>0</v>
      </c>
      <c r="R53" s="93">
        <f t="shared" si="2"/>
        <v>0</v>
      </c>
    </row>
    <row r="54" spans="1:18" s="103" customFormat="1" x14ac:dyDescent="0.2">
      <c r="A54" s="134" t="s">
        <v>403</v>
      </c>
      <c r="B54" s="187" t="s">
        <v>396</v>
      </c>
      <c r="C54" s="134" t="s">
        <v>192</v>
      </c>
      <c r="D54" s="134" t="s">
        <v>193</v>
      </c>
      <c r="E54" s="184">
        <v>1695000</v>
      </c>
      <c r="F54" s="184">
        <v>0</v>
      </c>
      <c r="G54" s="184">
        <v>0</v>
      </c>
      <c r="H54" s="184">
        <v>0</v>
      </c>
      <c r="I54" s="184">
        <v>0</v>
      </c>
      <c r="J54" s="184">
        <v>0</v>
      </c>
      <c r="K54" s="184">
        <v>0</v>
      </c>
      <c r="L54" s="184">
        <v>0</v>
      </c>
      <c r="M54" s="184">
        <v>0</v>
      </c>
      <c r="N54" s="184">
        <v>0</v>
      </c>
      <c r="O54" s="93">
        <v>0</v>
      </c>
      <c r="P54" s="94">
        <f t="shared" si="3"/>
        <v>0</v>
      </c>
      <c r="Q54" s="94">
        <f t="shared" si="1"/>
        <v>0</v>
      </c>
      <c r="R54" s="93">
        <v>0</v>
      </c>
    </row>
    <row r="55" spans="1:18" s="103" customFormat="1" x14ac:dyDescent="0.2">
      <c r="A55" s="134" t="s">
        <v>403</v>
      </c>
      <c r="B55" s="187" t="s">
        <v>396</v>
      </c>
      <c r="C55" s="134" t="s">
        <v>194</v>
      </c>
      <c r="D55" s="134" t="s">
        <v>195</v>
      </c>
      <c r="E55" s="184">
        <v>3500000</v>
      </c>
      <c r="F55" s="184">
        <v>3500000</v>
      </c>
      <c r="G55" s="184">
        <v>1750000</v>
      </c>
      <c r="H55" s="184">
        <v>0</v>
      </c>
      <c r="I55" s="184">
        <v>870100</v>
      </c>
      <c r="J55" s="184">
        <v>0</v>
      </c>
      <c r="K55" s="184">
        <v>0</v>
      </c>
      <c r="L55" s="184">
        <v>0</v>
      </c>
      <c r="M55" s="184">
        <v>2629900</v>
      </c>
      <c r="N55" s="184">
        <v>879900</v>
      </c>
      <c r="O55" s="93">
        <f t="shared" si="0"/>
        <v>0</v>
      </c>
      <c r="P55" s="94">
        <f t="shared" si="3"/>
        <v>3500000</v>
      </c>
      <c r="Q55" s="94">
        <f t="shared" si="1"/>
        <v>0</v>
      </c>
      <c r="R55" s="93">
        <f t="shared" si="2"/>
        <v>0</v>
      </c>
    </row>
    <row r="56" spans="1:18" s="103" customFormat="1" x14ac:dyDescent="0.2">
      <c r="A56" s="134" t="s">
        <v>403</v>
      </c>
      <c r="B56" s="187" t="s">
        <v>396</v>
      </c>
      <c r="C56" s="134" t="s">
        <v>196</v>
      </c>
      <c r="D56" s="134" t="s">
        <v>197</v>
      </c>
      <c r="E56" s="184">
        <v>350000</v>
      </c>
      <c r="F56" s="184">
        <v>350000</v>
      </c>
      <c r="G56" s="184">
        <v>300350</v>
      </c>
      <c r="H56" s="184">
        <v>0</v>
      </c>
      <c r="I56" s="184">
        <v>0</v>
      </c>
      <c r="J56" s="184">
        <v>0</v>
      </c>
      <c r="K56" s="184">
        <v>300350</v>
      </c>
      <c r="L56" s="184">
        <v>300350</v>
      </c>
      <c r="M56" s="184">
        <v>49650</v>
      </c>
      <c r="N56" s="184">
        <v>0</v>
      </c>
      <c r="O56" s="93">
        <f t="shared" si="0"/>
        <v>0.8581428571428571</v>
      </c>
      <c r="P56" s="94">
        <f t="shared" si="3"/>
        <v>350000</v>
      </c>
      <c r="Q56" s="94">
        <f t="shared" si="1"/>
        <v>300350</v>
      </c>
      <c r="R56" s="93">
        <f t="shared" si="2"/>
        <v>0.8581428571428571</v>
      </c>
    </row>
    <row r="57" spans="1:18" s="103" customFormat="1" x14ac:dyDescent="0.2">
      <c r="A57" s="134" t="s">
        <v>403</v>
      </c>
      <c r="B57" s="187" t="s">
        <v>396</v>
      </c>
      <c r="C57" s="134" t="s">
        <v>200</v>
      </c>
      <c r="D57" s="134" t="s">
        <v>201</v>
      </c>
      <c r="E57" s="184">
        <v>350000</v>
      </c>
      <c r="F57" s="184">
        <v>350000</v>
      </c>
      <c r="G57" s="184">
        <v>300350</v>
      </c>
      <c r="H57" s="184">
        <v>0</v>
      </c>
      <c r="I57" s="184">
        <v>0</v>
      </c>
      <c r="J57" s="184">
        <v>0</v>
      </c>
      <c r="K57" s="184">
        <v>300350</v>
      </c>
      <c r="L57" s="184">
        <v>300350</v>
      </c>
      <c r="M57" s="184">
        <v>49650</v>
      </c>
      <c r="N57" s="184">
        <v>0</v>
      </c>
      <c r="O57" s="93">
        <f t="shared" si="0"/>
        <v>0.8581428571428571</v>
      </c>
      <c r="P57" s="94">
        <f t="shared" si="3"/>
        <v>350000</v>
      </c>
      <c r="Q57" s="94">
        <f t="shared" si="1"/>
        <v>300350</v>
      </c>
      <c r="R57" s="93">
        <v>0</v>
      </c>
    </row>
    <row r="58" spans="1:18" s="103" customFormat="1" x14ac:dyDescent="0.2">
      <c r="A58" s="134" t="s">
        <v>403</v>
      </c>
      <c r="B58" s="187" t="s">
        <v>396</v>
      </c>
      <c r="C58" s="134" t="s">
        <v>202</v>
      </c>
      <c r="D58" s="134" t="s">
        <v>203</v>
      </c>
      <c r="E58" s="184">
        <v>45000</v>
      </c>
      <c r="F58" s="184">
        <v>45000</v>
      </c>
      <c r="G58" s="184">
        <v>22500</v>
      </c>
      <c r="H58" s="184">
        <v>0</v>
      </c>
      <c r="I58" s="184">
        <v>0</v>
      </c>
      <c r="J58" s="184">
        <v>0</v>
      </c>
      <c r="K58" s="184">
        <v>0</v>
      </c>
      <c r="L58" s="184">
        <v>0</v>
      </c>
      <c r="M58" s="184">
        <v>45000</v>
      </c>
      <c r="N58" s="184">
        <v>22500</v>
      </c>
      <c r="O58" s="93">
        <f t="shared" si="0"/>
        <v>0</v>
      </c>
      <c r="P58" s="94">
        <f t="shared" si="3"/>
        <v>45000</v>
      </c>
      <c r="Q58" s="94">
        <f t="shared" si="1"/>
        <v>0</v>
      </c>
      <c r="R58" s="93">
        <f t="shared" si="2"/>
        <v>0</v>
      </c>
    </row>
    <row r="59" spans="1:18" s="103" customFormat="1" x14ac:dyDescent="0.2">
      <c r="A59" s="134" t="s">
        <v>403</v>
      </c>
      <c r="B59" s="187" t="s">
        <v>396</v>
      </c>
      <c r="C59" s="134" t="s">
        <v>204</v>
      </c>
      <c r="D59" s="134" t="s">
        <v>205</v>
      </c>
      <c r="E59" s="184">
        <v>45000</v>
      </c>
      <c r="F59" s="184">
        <v>45000</v>
      </c>
      <c r="G59" s="184">
        <v>22500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45000</v>
      </c>
      <c r="N59" s="184">
        <v>22500</v>
      </c>
      <c r="O59" s="93">
        <f t="shared" si="0"/>
        <v>0</v>
      </c>
      <c r="P59" s="94">
        <f t="shared" si="3"/>
        <v>45000</v>
      </c>
      <c r="Q59" s="94">
        <f t="shared" si="1"/>
        <v>0</v>
      </c>
      <c r="R59" s="93">
        <v>0</v>
      </c>
    </row>
    <row r="60" spans="1:18" s="104" customFormat="1" x14ac:dyDescent="0.2">
      <c r="A60" s="133" t="s">
        <v>403</v>
      </c>
      <c r="B60" s="186" t="s">
        <v>396</v>
      </c>
      <c r="C60" s="133" t="s">
        <v>210</v>
      </c>
      <c r="D60" s="133" t="s">
        <v>211</v>
      </c>
      <c r="E60" s="183">
        <v>10934400</v>
      </c>
      <c r="F60" s="183">
        <v>10934400</v>
      </c>
      <c r="G60" s="183">
        <v>4242484</v>
      </c>
      <c r="H60" s="183">
        <v>0</v>
      </c>
      <c r="I60" s="183">
        <v>197220.12</v>
      </c>
      <c r="J60" s="183">
        <v>732840.42</v>
      </c>
      <c r="K60" s="183">
        <v>516932.38</v>
      </c>
      <c r="L60" s="183">
        <v>516932.38</v>
      </c>
      <c r="M60" s="183">
        <v>9487407.0800000001</v>
      </c>
      <c r="N60" s="183">
        <v>2795491.08</v>
      </c>
      <c r="O60" s="97">
        <f t="shared" si="0"/>
        <v>4.7275788337723147E-2</v>
      </c>
      <c r="P60" s="28">
        <f t="shared" si="3"/>
        <v>10934400</v>
      </c>
      <c r="Q60" s="28">
        <f t="shared" si="1"/>
        <v>516932.38</v>
      </c>
      <c r="R60" s="97">
        <f t="shared" si="2"/>
        <v>4.7275788337723147E-2</v>
      </c>
    </row>
    <row r="61" spans="1:18" s="103" customFormat="1" x14ac:dyDescent="0.2">
      <c r="A61" s="134" t="s">
        <v>403</v>
      </c>
      <c r="B61" s="187" t="s">
        <v>396</v>
      </c>
      <c r="C61" s="134" t="s">
        <v>212</v>
      </c>
      <c r="D61" s="134" t="s">
        <v>213</v>
      </c>
      <c r="E61" s="184">
        <v>5566900</v>
      </c>
      <c r="F61" s="184">
        <v>5566900</v>
      </c>
      <c r="G61" s="184">
        <v>2158450</v>
      </c>
      <c r="H61" s="184">
        <v>0</v>
      </c>
      <c r="I61" s="184">
        <v>98989</v>
      </c>
      <c r="J61" s="184">
        <v>0</v>
      </c>
      <c r="K61" s="184">
        <v>477011</v>
      </c>
      <c r="L61" s="184">
        <v>477011</v>
      </c>
      <c r="M61" s="184">
        <v>4990900</v>
      </c>
      <c r="N61" s="184">
        <v>1582450</v>
      </c>
      <c r="O61" s="93">
        <f t="shared" si="0"/>
        <v>8.5687007131437606E-2</v>
      </c>
      <c r="P61" s="94">
        <f t="shared" si="3"/>
        <v>5566900</v>
      </c>
      <c r="Q61" s="94">
        <f t="shared" si="1"/>
        <v>477011</v>
      </c>
      <c r="R61" s="93">
        <f t="shared" si="2"/>
        <v>8.5687007131437606E-2</v>
      </c>
    </row>
    <row r="62" spans="1:18" s="103" customFormat="1" x14ac:dyDescent="0.2">
      <c r="A62" s="134" t="s">
        <v>403</v>
      </c>
      <c r="B62" s="187" t="s">
        <v>396</v>
      </c>
      <c r="C62" s="134" t="s">
        <v>214</v>
      </c>
      <c r="D62" s="134" t="s">
        <v>215</v>
      </c>
      <c r="E62" s="184">
        <v>2500000</v>
      </c>
      <c r="F62" s="184">
        <v>2500000</v>
      </c>
      <c r="G62" s="184">
        <v>625000</v>
      </c>
      <c r="H62" s="184">
        <v>0</v>
      </c>
      <c r="I62" s="184">
        <v>98989</v>
      </c>
      <c r="J62" s="184">
        <v>0</v>
      </c>
      <c r="K62" s="184">
        <v>477011</v>
      </c>
      <c r="L62" s="184">
        <v>477011</v>
      </c>
      <c r="M62" s="184">
        <v>1924000</v>
      </c>
      <c r="N62" s="184">
        <v>49000</v>
      </c>
      <c r="O62" s="93">
        <f t="shared" si="0"/>
        <v>0.19080440000000001</v>
      </c>
      <c r="P62" s="94">
        <f t="shared" si="3"/>
        <v>2500000</v>
      </c>
      <c r="Q62" s="94">
        <f t="shared" si="1"/>
        <v>477011</v>
      </c>
      <c r="R62" s="93">
        <f t="shared" si="2"/>
        <v>0.19080440000000001</v>
      </c>
    </row>
    <row r="63" spans="1:18" s="103" customFormat="1" x14ac:dyDescent="0.2">
      <c r="A63" s="134" t="s">
        <v>403</v>
      </c>
      <c r="B63" s="187" t="s">
        <v>396</v>
      </c>
      <c r="C63" s="134" t="s">
        <v>216</v>
      </c>
      <c r="D63" s="134" t="s">
        <v>217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93">
        <v>0</v>
      </c>
      <c r="P63" s="94">
        <f t="shared" si="3"/>
        <v>0</v>
      </c>
      <c r="Q63" s="94">
        <f t="shared" si="1"/>
        <v>0</v>
      </c>
      <c r="R63" s="93">
        <v>0</v>
      </c>
    </row>
    <row r="64" spans="1:18" s="103" customFormat="1" x14ac:dyDescent="0.2">
      <c r="A64" s="134" t="s">
        <v>403</v>
      </c>
      <c r="B64" s="187" t="s">
        <v>396</v>
      </c>
      <c r="C64" s="134" t="s">
        <v>218</v>
      </c>
      <c r="D64" s="134" t="s">
        <v>219</v>
      </c>
      <c r="E64" s="184">
        <v>3066900</v>
      </c>
      <c r="F64" s="184">
        <v>3066900</v>
      </c>
      <c r="G64" s="184">
        <v>1533450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3066900</v>
      </c>
      <c r="N64" s="184">
        <v>1533450</v>
      </c>
      <c r="O64" s="93">
        <f t="shared" si="0"/>
        <v>0</v>
      </c>
      <c r="P64" s="94">
        <f t="shared" si="3"/>
        <v>3066900</v>
      </c>
      <c r="Q64" s="94">
        <f>+K64</f>
        <v>0</v>
      </c>
      <c r="R64" s="93">
        <f t="shared" si="2"/>
        <v>0</v>
      </c>
    </row>
    <row r="65" spans="1:18" s="103" customFormat="1" x14ac:dyDescent="0.2">
      <c r="A65" s="134" t="s">
        <v>403</v>
      </c>
      <c r="B65" s="187" t="s">
        <v>396</v>
      </c>
      <c r="C65" s="134" t="s">
        <v>242</v>
      </c>
      <c r="D65" s="134" t="s">
        <v>243</v>
      </c>
      <c r="E65" s="184">
        <v>282500</v>
      </c>
      <c r="F65" s="184">
        <v>282500</v>
      </c>
      <c r="G65" s="184">
        <v>70625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282500</v>
      </c>
      <c r="N65" s="184">
        <v>70625</v>
      </c>
      <c r="O65" s="93">
        <f t="shared" si="0"/>
        <v>0</v>
      </c>
      <c r="P65" s="94">
        <f t="shared" si="3"/>
        <v>282500</v>
      </c>
      <c r="Q65" s="94">
        <f t="shared" si="1"/>
        <v>0</v>
      </c>
      <c r="R65" s="93">
        <f t="shared" si="2"/>
        <v>0</v>
      </c>
    </row>
    <row r="66" spans="1:18" s="103" customFormat="1" x14ac:dyDescent="0.2">
      <c r="A66" s="134" t="s">
        <v>403</v>
      </c>
      <c r="B66" s="187" t="s">
        <v>396</v>
      </c>
      <c r="C66" s="134" t="s">
        <v>246</v>
      </c>
      <c r="D66" s="134" t="s">
        <v>247</v>
      </c>
      <c r="E66" s="184">
        <v>282500</v>
      </c>
      <c r="F66" s="184">
        <v>282500</v>
      </c>
      <c r="G66" s="184">
        <v>70625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282500</v>
      </c>
      <c r="N66" s="184">
        <v>70625</v>
      </c>
      <c r="O66" s="93">
        <f t="shared" si="0"/>
        <v>0</v>
      </c>
      <c r="P66" s="94">
        <f t="shared" si="3"/>
        <v>282500</v>
      </c>
      <c r="Q66" s="94">
        <f t="shared" si="1"/>
        <v>0</v>
      </c>
      <c r="R66" s="93">
        <v>0</v>
      </c>
    </row>
    <row r="67" spans="1:18" s="103" customFormat="1" x14ac:dyDescent="0.2">
      <c r="A67" s="134" t="s">
        <v>403</v>
      </c>
      <c r="B67" s="187" t="s">
        <v>396</v>
      </c>
      <c r="C67" s="134" t="s">
        <v>248</v>
      </c>
      <c r="D67" s="134" t="s">
        <v>386</v>
      </c>
      <c r="E67" s="184">
        <v>5085000</v>
      </c>
      <c r="F67" s="184">
        <v>5085000</v>
      </c>
      <c r="G67" s="184">
        <v>2013409</v>
      </c>
      <c r="H67" s="184">
        <v>0</v>
      </c>
      <c r="I67" s="184">
        <v>98231.12</v>
      </c>
      <c r="J67" s="184">
        <v>732840.42</v>
      </c>
      <c r="K67" s="184">
        <v>39921.379999999997</v>
      </c>
      <c r="L67" s="184">
        <v>39921.379999999997</v>
      </c>
      <c r="M67" s="184">
        <v>4214007.08</v>
      </c>
      <c r="N67" s="184">
        <v>1142416.08</v>
      </c>
      <c r="O67" s="93">
        <f t="shared" si="0"/>
        <v>7.8508121927236968E-3</v>
      </c>
      <c r="P67" s="94">
        <f t="shared" si="3"/>
        <v>5085000</v>
      </c>
      <c r="Q67" s="94">
        <f t="shared" si="1"/>
        <v>39921.379999999997</v>
      </c>
      <c r="R67" s="93">
        <f t="shared" si="2"/>
        <v>7.8508121927236968E-3</v>
      </c>
    </row>
    <row r="68" spans="1:18" s="103" customFormat="1" x14ac:dyDescent="0.2">
      <c r="A68" s="134" t="s">
        <v>403</v>
      </c>
      <c r="B68" s="187" t="s">
        <v>396</v>
      </c>
      <c r="C68" s="134" t="s">
        <v>249</v>
      </c>
      <c r="D68" s="134" t="s">
        <v>250</v>
      </c>
      <c r="E68" s="184">
        <v>904000</v>
      </c>
      <c r="F68" s="184">
        <v>904000</v>
      </c>
      <c r="G68" s="184">
        <v>452000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904000</v>
      </c>
      <c r="N68" s="184">
        <v>452000</v>
      </c>
      <c r="O68" s="93">
        <f t="shared" si="0"/>
        <v>0</v>
      </c>
      <c r="P68" s="94">
        <f t="shared" si="3"/>
        <v>904000</v>
      </c>
      <c r="Q68" s="94">
        <f t="shared" si="1"/>
        <v>0</v>
      </c>
      <c r="R68" s="93">
        <f t="shared" si="2"/>
        <v>0</v>
      </c>
    </row>
    <row r="69" spans="1:18" s="104" customFormat="1" x14ac:dyDescent="0.2">
      <c r="A69" s="134" t="s">
        <v>403</v>
      </c>
      <c r="B69" s="187" t="s">
        <v>396</v>
      </c>
      <c r="C69" s="134" t="s">
        <v>253</v>
      </c>
      <c r="D69" s="134" t="s">
        <v>254</v>
      </c>
      <c r="E69" s="184">
        <v>2486000</v>
      </c>
      <c r="F69" s="184">
        <v>2486000</v>
      </c>
      <c r="G69" s="184">
        <v>1137659</v>
      </c>
      <c r="H69" s="184">
        <v>0</v>
      </c>
      <c r="I69" s="184">
        <v>98231.12</v>
      </c>
      <c r="J69" s="184">
        <v>732840.42</v>
      </c>
      <c r="K69" s="184">
        <v>39921.379999999997</v>
      </c>
      <c r="L69" s="184">
        <v>39921.379999999997</v>
      </c>
      <c r="M69" s="184">
        <v>1615007.08</v>
      </c>
      <c r="N69" s="184">
        <v>266666.08</v>
      </c>
      <c r="O69" s="93">
        <f t="shared" si="0"/>
        <v>1.6058479485116652E-2</v>
      </c>
      <c r="P69" s="94">
        <f t="shared" si="3"/>
        <v>2486000</v>
      </c>
      <c r="Q69" s="94">
        <f t="shared" si="1"/>
        <v>39921.379999999997</v>
      </c>
      <c r="R69" s="93">
        <f t="shared" si="2"/>
        <v>1.6058479485116652E-2</v>
      </c>
    </row>
    <row r="70" spans="1:18" s="103" customFormat="1" x14ac:dyDescent="0.2">
      <c r="A70" s="134" t="s">
        <v>403</v>
      </c>
      <c r="B70" s="187" t="s">
        <v>396</v>
      </c>
      <c r="C70" s="134" t="s">
        <v>257</v>
      </c>
      <c r="D70" s="134" t="s">
        <v>258</v>
      </c>
      <c r="E70" s="184">
        <v>565000</v>
      </c>
      <c r="F70" s="184">
        <v>565000</v>
      </c>
      <c r="G70" s="184">
        <v>282500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565000</v>
      </c>
      <c r="N70" s="184">
        <v>282500</v>
      </c>
      <c r="O70" s="93">
        <f t="shared" si="0"/>
        <v>0</v>
      </c>
      <c r="P70" s="94">
        <f t="shared" si="3"/>
        <v>565000</v>
      </c>
      <c r="Q70" s="94">
        <f t="shared" si="1"/>
        <v>0</v>
      </c>
      <c r="R70" s="93">
        <f t="shared" si="2"/>
        <v>0</v>
      </c>
    </row>
    <row r="71" spans="1:18" s="103" customFormat="1" x14ac:dyDescent="0.2">
      <c r="A71" s="134" t="s">
        <v>403</v>
      </c>
      <c r="B71" s="187" t="s">
        <v>396</v>
      </c>
      <c r="C71" s="134" t="s">
        <v>259</v>
      </c>
      <c r="D71" s="134" t="s">
        <v>260</v>
      </c>
      <c r="E71" s="184">
        <v>565000</v>
      </c>
      <c r="F71" s="184">
        <v>565000</v>
      </c>
      <c r="G71" s="184">
        <v>141250</v>
      </c>
      <c r="H71" s="184">
        <v>0</v>
      </c>
      <c r="I71" s="184">
        <v>0</v>
      </c>
      <c r="J71" s="184">
        <v>0</v>
      </c>
      <c r="K71" s="184">
        <v>0</v>
      </c>
      <c r="L71" s="184">
        <v>0</v>
      </c>
      <c r="M71" s="184">
        <v>565000</v>
      </c>
      <c r="N71" s="184">
        <v>141250</v>
      </c>
      <c r="O71" s="93">
        <v>0</v>
      </c>
      <c r="P71" s="94">
        <f t="shared" si="3"/>
        <v>565000</v>
      </c>
      <c r="Q71" s="94">
        <f t="shared" si="1"/>
        <v>0</v>
      </c>
      <c r="R71" s="93">
        <v>0</v>
      </c>
    </row>
    <row r="72" spans="1:18" s="103" customFormat="1" x14ac:dyDescent="0.2">
      <c r="A72" s="134" t="s">
        <v>403</v>
      </c>
      <c r="B72" s="187" t="s">
        <v>396</v>
      </c>
      <c r="C72" s="134" t="s">
        <v>263</v>
      </c>
      <c r="D72" s="134" t="s">
        <v>264</v>
      </c>
      <c r="E72" s="184">
        <v>565000</v>
      </c>
      <c r="F72" s="184">
        <v>565000</v>
      </c>
      <c r="G72" s="184">
        <v>0</v>
      </c>
      <c r="H72" s="184">
        <v>0</v>
      </c>
      <c r="I72" s="184">
        <v>0</v>
      </c>
      <c r="J72" s="184">
        <v>0</v>
      </c>
      <c r="K72" s="184">
        <v>0</v>
      </c>
      <c r="L72" s="184">
        <v>0</v>
      </c>
      <c r="M72" s="184">
        <v>565000</v>
      </c>
      <c r="N72" s="184">
        <v>0</v>
      </c>
      <c r="O72" s="93">
        <v>0</v>
      </c>
      <c r="P72" s="94">
        <f t="shared" si="3"/>
        <v>565000</v>
      </c>
      <c r="Q72" s="94">
        <f t="shared" si="1"/>
        <v>0</v>
      </c>
      <c r="R72" s="93">
        <v>0</v>
      </c>
    </row>
    <row r="73" spans="1:18" s="104" customFormat="1" x14ac:dyDescent="0.2">
      <c r="A73" s="133" t="s">
        <v>403</v>
      </c>
      <c r="B73" s="186" t="s">
        <v>397</v>
      </c>
      <c r="C73" s="133" t="s">
        <v>265</v>
      </c>
      <c r="D73" s="133" t="s">
        <v>266</v>
      </c>
      <c r="E73" s="183">
        <v>14675491</v>
      </c>
      <c r="F73" s="183">
        <v>10000000</v>
      </c>
      <c r="G73" s="183">
        <v>3668872</v>
      </c>
      <c r="H73" s="183">
        <v>0</v>
      </c>
      <c r="I73" s="183">
        <v>0</v>
      </c>
      <c r="J73" s="183">
        <v>0</v>
      </c>
      <c r="K73" s="183">
        <v>0</v>
      </c>
      <c r="L73" s="183">
        <v>0</v>
      </c>
      <c r="M73" s="183">
        <v>10000000</v>
      </c>
      <c r="N73" s="183">
        <v>3668872</v>
      </c>
      <c r="O73" s="97">
        <f t="shared" ref="O73:O87" si="4">+K73/F73</f>
        <v>0</v>
      </c>
      <c r="P73" s="28">
        <f t="shared" si="3"/>
        <v>10000000</v>
      </c>
      <c r="Q73" s="28">
        <f t="shared" si="1"/>
        <v>0</v>
      </c>
      <c r="R73" s="97">
        <f t="shared" si="2"/>
        <v>0</v>
      </c>
    </row>
    <row r="74" spans="1:18" s="103" customFormat="1" x14ac:dyDescent="0.2">
      <c r="A74" s="134" t="s">
        <v>403</v>
      </c>
      <c r="B74" s="187" t="s">
        <v>397</v>
      </c>
      <c r="C74" s="134" t="s">
        <v>279</v>
      </c>
      <c r="D74" s="134" t="s">
        <v>280</v>
      </c>
      <c r="E74" s="184">
        <v>14675491</v>
      </c>
      <c r="F74" s="184">
        <v>10000000</v>
      </c>
      <c r="G74" s="184">
        <v>3668872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10000000</v>
      </c>
      <c r="N74" s="184">
        <v>3668872</v>
      </c>
      <c r="O74" s="93">
        <f t="shared" si="4"/>
        <v>0</v>
      </c>
      <c r="P74" s="94">
        <f t="shared" si="3"/>
        <v>10000000</v>
      </c>
      <c r="Q74" s="94">
        <f t="shared" si="1"/>
        <v>0</v>
      </c>
      <c r="R74" s="93">
        <f t="shared" si="2"/>
        <v>0</v>
      </c>
    </row>
    <row r="75" spans="1:18" s="103" customFormat="1" x14ac:dyDescent="0.2">
      <c r="A75" s="134" t="s">
        <v>403</v>
      </c>
      <c r="B75" s="187" t="s">
        <v>397</v>
      </c>
      <c r="C75" s="134" t="s">
        <v>389</v>
      </c>
      <c r="D75" s="134" t="s">
        <v>390</v>
      </c>
      <c r="E75" s="184">
        <v>14675491</v>
      </c>
      <c r="F75" s="184">
        <v>10000000</v>
      </c>
      <c r="G75" s="184">
        <v>3668872</v>
      </c>
      <c r="H75" s="184">
        <v>0</v>
      </c>
      <c r="I75" s="184">
        <v>0</v>
      </c>
      <c r="J75" s="184">
        <v>0</v>
      </c>
      <c r="K75" s="184">
        <v>0</v>
      </c>
      <c r="L75" s="184">
        <v>0</v>
      </c>
      <c r="M75" s="184">
        <v>10000000</v>
      </c>
      <c r="N75" s="184">
        <v>3668872</v>
      </c>
      <c r="O75" s="93">
        <f t="shared" si="4"/>
        <v>0</v>
      </c>
      <c r="P75" s="94">
        <f t="shared" si="3"/>
        <v>10000000</v>
      </c>
      <c r="Q75" s="94">
        <f t="shared" si="1"/>
        <v>0</v>
      </c>
      <c r="R75" s="93">
        <f t="shared" si="2"/>
        <v>0</v>
      </c>
    </row>
    <row r="76" spans="1:18" s="104" customFormat="1" x14ac:dyDescent="0.2">
      <c r="A76" s="133" t="s">
        <v>403</v>
      </c>
      <c r="B76" s="186" t="s">
        <v>396</v>
      </c>
      <c r="C76" s="133" t="s">
        <v>287</v>
      </c>
      <c r="D76" s="133" t="s">
        <v>288</v>
      </c>
      <c r="E76" s="183">
        <v>10327111502</v>
      </c>
      <c r="F76" s="183">
        <v>9998184799</v>
      </c>
      <c r="G76" s="183">
        <v>5227503023</v>
      </c>
      <c r="H76" s="183">
        <v>0</v>
      </c>
      <c r="I76" s="183">
        <v>1890010173.53</v>
      </c>
      <c r="J76" s="183">
        <v>0</v>
      </c>
      <c r="K76" s="183">
        <v>3289733211.4699998</v>
      </c>
      <c r="L76" s="183">
        <v>3268371211.4699998</v>
      </c>
      <c r="M76" s="183">
        <v>4818441414</v>
      </c>
      <c r="N76" s="183">
        <v>47759638</v>
      </c>
      <c r="O76" s="97">
        <f t="shared" si="4"/>
        <v>0.32903304725864169</v>
      </c>
      <c r="P76" s="28">
        <f t="shared" si="3"/>
        <v>9998184799</v>
      </c>
      <c r="Q76" s="28">
        <f t="shared" si="1"/>
        <v>3289733211.4699998</v>
      </c>
      <c r="R76" s="97">
        <f t="shared" si="2"/>
        <v>0.32903304725864169</v>
      </c>
    </row>
    <row r="77" spans="1:18" s="104" customFormat="1" x14ac:dyDescent="0.2">
      <c r="A77" s="134" t="s">
        <v>403</v>
      </c>
      <c r="B77" s="187" t="s">
        <v>396</v>
      </c>
      <c r="C77" s="134" t="s">
        <v>289</v>
      </c>
      <c r="D77" s="134" t="s">
        <v>290</v>
      </c>
      <c r="E77" s="184">
        <v>10140631502</v>
      </c>
      <c r="F77" s="184">
        <v>9811704799</v>
      </c>
      <c r="G77" s="184">
        <v>5128263023</v>
      </c>
      <c r="H77" s="184">
        <v>0</v>
      </c>
      <c r="I77" s="184">
        <v>1872510173.53</v>
      </c>
      <c r="J77" s="184">
        <v>0</v>
      </c>
      <c r="K77" s="184">
        <v>3254527064.4699998</v>
      </c>
      <c r="L77" s="184">
        <v>3233165064.4699998</v>
      </c>
      <c r="M77" s="184">
        <v>4684667561</v>
      </c>
      <c r="N77" s="184">
        <v>1225785</v>
      </c>
      <c r="O77" s="93">
        <f t="shared" si="4"/>
        <v>0.3316984286769103</v>
      </c>
      <c r="P77" s="94">
        <f t="shared" si="3"/>
        <v>9811704799</v>
      </c>
      <c r="Q77" s="94">
        <f>+K77</f>
        <v>3254527064.4699998</v>
      </c>
      <c r="R77" s="93">
        <v>0</v>
      </c>
    </row>
    <row r="78" spans="1:18" s="103" customFormat="1" x14ac:dyDescent="0.2">
      <c r="A78" s="134" t="s">
        <v>403</v>
      </c>
      <c r="B78" s="187" t="s">
        <v>396</v>
      </c>
      <c r="C78" s="134" t="s">
        <v>292</v>
      </c>
      <c r="D78" s="134" t="s">
        <v>435</v>
      </c>
      <c r="E78" s="184">
        <v>2981000000</v>
      </c>
      <c r="F78" s="184">
        <v>2871000000</v>
      </c>
      <c r="G78" s="184">
        <v>1523198794</v>
      </c>
      <c r="H78" s="184">
        <v>0</v>
      </c>
      <c r="I78" s="184">
        <v>535693022</v>
      </c>
      <c r="J78" s="184">
        <v>0</v>
      </c>
      <c r="K78" s="184">
        <v>987505772</v>
      </c>
      <c r="L78" s="184">
        <v>987505772</v>
      </c>
      <c r="M78" s="184">
        <v>1347801206</v>
      </c>
      <c r="N78" s="184">
        <v>0</v>
      </c>
      <c r="O78" s="93">
        <f t="shared" si="4"/>
        <v>0.34395881992337163</v>
      </c>
      <c r="P78" s="94">
        <f t="shared" si="3"/>
        <v>2871000000</v>
      </c>
      <c r="Q78" s="94">
        <f t="shared" si="1"/>
        <v>987505772</v>
      </c>
      <c r="R78" s="93">
        <f>+Q78/P78</f>
        <v>0.34395881992337163</v>
      </c>
    </row>
    <row r="79" spans="1:18" s="103" customFormat="1" x14ac:dyDescent="0.2">
      <c r="A79" s="134" t="s">
        <v>403</v>
      </c>
      <c r="B79" s="187" t="s">
        <v>396</v>
      </c>
      <c r="C79" s="134" t="s">
        <v>294</v>
      </c>
      <c r="D79" s="134" t="s">
        <v>295</v>
      </c>
      <c r="E79" s="184">
        <v>2633400000</v>
      </c>
      <c r="F79" s="184">
        <v>2602900000</v>
      </c>
      <c r="G79" s="184">
        <v>1316700000</v>
      </c>
      <c r="H79" s="184">
        <v>0</v>
      </c>
      <c r="I79" s="184">
        <v>476901960</v>
      </c>
      <c r="J79" s="184">
        <v>0</v>
      </c>
      <c r="K79" s="184">
        <v>839798040</v>
      </c>
      <c r="L79" s="184">
        <v>818436040</v>
      </c>
      <c r="M79" s="184">
        <v>1286200000</v>
      </c>
      <c r="N79" s="184">
        <v>0</v>
      </c>
      <c r="O79" s="93">
        <v>0</v>
      </c>
      <c r="P79" s="94">
        <f t="shared" si="3"/>
        <v>2602900000</v>
      </c>
      <c r="Q79" s="94">
        <f t="shared" si="1"/>
        <v>839798040</v>
      </c>
      <c r="R79" s="93">
        <v>0</v>
      </c>
    </row>
    <row r="80" spans="1:18" s="104" customFormat="1" x14ac:dyDescent="0.2">
      <c r="A80" s="134" t="s">
        <v>403</v>
      </c>
      <c r="B80" s="187" t="s">
        <v>396</v>
      </c>
      <c r="C80" s="134" t="s">
        <v>296</v>
      </c>
      <c r="D80" s="134" t="s">
        <v>436</v>
      </c>
      <c r="E80" s="184">
        <v>1215770859</v>
      </c>
      <c r="F80" s="184">
        <v>1165770859</v>
      </c>
      <c r="G80" s="184">
        <v>607885429</v>
      </c>
      <c r="H80" s="184">
        <v>0</v>
      </c>
      <c r="I80" s="184">
        <v>223930675</v>
      </c>
      <c r="J80" s="184">
        <v>0</v>
      </c>
      <c r="K80" s="184">
        <v>383954754</v>
      </c>
      <c r="L80" s="184">
        <v>383954754</v>
      </c>
      <c r="M80" s="184">
        <v>557885430</v>
      </c>
      <c r="N80" s="184">
        <v>0</v>
      </c>
      <c r="O80" s="93">
        <v>0</v>
      </c>
      <c r="P80" s="94">
        <f>+F80</f>
        <v>1165770859</v>
      </c>
      <c r="Q80" s="94">
        <f t="shared" si="1"/>
        <v>383954754</v>
      </c>
      <c r="R80" s="93">
        <v>0</v>
      </c>
    </row>
    <row r="81" spans="1:18" s="103" customFormat="1" x14ac:dyDescent="0.2">
      <c r="A81" s="134" t="s">
        <v>403</v>
      </c>
      <c r="B81" s="187" t="s">
        <v>396</v>
      </c>
      <c r="C81" s="134" t="s">
        <v>298</v>
      </c>
      <c r="D81" s="134" t="s">
        <v>437</v>
      </c>
      <c r="E81" s="184">
        <v>3264600000</v>
      </c>
      <c r="F81" s="184">
        <v>3130947512</v>
      </c>
      <c r="G81" s="184">
        <v>1639392372</v>
      </c>
      <c r="H81" s="184">
        <v>0</v>
      </c>
      <c r="I81" s="184">
        <v>608681526</v>
      </c>
      <c r="J81" s="184">
        <v>0</v>
      </c>
      <c r="K81" s="184">
        <v>1030710846</v>
      </c>
      <c r="L81" s="184">
        <v>1030710846</v>
      </c>
      <c r="M81" s="184">
        <v>1491555140</v>
      </c>
      <c r="N81" s="184">
        <v>0</v>
      </c>
      <c r="O81" s="93">
        <f t="shared" si="4"/>
        <v>0.32920093423782698</v>
      </c>
      <c r="P81" s="94">
        <f>+F81</f>
        <v>3130947512</v>
      </c>
      <c r="Q81" s="94">
        <f>+K81</f>
        <v>1030710846</v>
      </c>
      <c r="R81" s="93">
        <f>+Q81/P81</f>
        <v>0.32920093423782698</v>
      </c>
    </row>
    <row r="82" spans="1:18" s="103" customFormat="1" x14ac:dyDescent="0.2">
      <c r="A82" s="134" t="s">
        <v>403</v>
      </c>
      <c r="B82" s="187" t="s">
        <v>396</v>
      </c>
      <c r="C82" s="134" t="s">
        <v>314</v>
      </c>
      <c r="D82" s="134" t="s">
        <v>415</v>
      </c>
      <c r="E82" s="184">
        <v>38953920</v>
      </c>
      <c r="F82" s="184">
        <v>34898713</v>
      </c>
      <c r="G82" s="184">
        <v>34898713</v>
      </c>
      <c r="H82" s="184">
        <v>0</v>
      </c>
      <c r="I82" s="184">
        <v>23326469.780000001</v>
      </c>
      <c r="J82" s="184">
        <v>0</v>
      </c>
      <c r="K82" s="184">
        <v>10627450.220000001</v>
      </c>
      <c r="L82" s="184">
        <v>10627450.220000001</v>
      </c>
      <c r="M82" s="184">
        <v>944793</v>
      </c>
      <c r="N82" s="184">
        <v>944793</v>
      </c>
      <c r="O82" s="93">
        <f t="shared" si="4"/>
        <v>0.30452269744159333</v>
      </c>
      <c r="P82" s="94">
        <f>+F82</f>
        <v>34898713</v>
      </c>
      <c r="Q82" s="94">
        <f>+K82</f>
        <v>10627450.220000001</v>
      </c>
      <c r="R82" s="93">
        <f>+Q82/P82</f>
        <v>0.30452269744159333</v>
      </c>
    </row>
    <row r="83" spans="1:18" s="104" customFormat="1" x14ac:dyDescent="0.2">
      <c r="A83" s="134" t="s">
        <v>403</v>
      </c>
      <c r="B83" s="187" t="s">
        <v>396</v>
      </c>
      <c r="C83" s="134" t="s">
        <v>319</v>
      </c>
      <c r="D83" s="134" t="s">
        <v>416</v>
      </c>
      <c r="E83" s="184">
        <v>6906723</v>
      </c>
      <c r="F83" s="184">
        <v>6187715</v>
      </c>
      <c r="G83" s="184">
        <v>6187715</v>
      </c>
      <c r="H83" s="184">
        <v>0</v>
      </c>
      <c r="I83" s="184">
        <v>3976520.75</v>
      </c>
      <c r="J83" s="184">
        <v>0</v>
      </c>
      <c r="K83" s="184">
        <v>1930202.25</v>
      </c>
      <c r="L83" s="184">
        <v>1930202.25</v>
      </c>
      <c r="M83" s="184">
        <v>280992</v>
      </c>
      <c r="N83" s="184">
        <v>280992</v>
      </c>
      <c r="O83" s="93">
        <f t="shared" si="4"/>
        <v>0.31194103962448172</v>
      </c>
      <c r="P83" s="94">
        <f t="shared" ref="P83:P87" si="5">+F83</f>
        <v>6187715</v>
      </c>
      <c r="Q83" s="94">
        <f t="shared" ref="Q83:Q87" si="6">+K83</f>
        <v>1930202.25</v>
      </c>
      <c r="R83" s="93">
        <f t="shared" ref="R83:R87" si="7">+Q83/P83</f>
        <v>0.31194103962448172</v>
      </c>
    </row>
    <row r="84" spans="1:18" s="103" customFormat="1" x14ac:dyDescent="0.2">
      <c r="A84" s="134" t="s">
        <v>403</v>
      </c>
      <c r="B84" s="187" t="s">
        <v>396</v>
      </c>
      <c r="C84" s="134" t="s">
        <v>327</v>
      </c>
      <c r="D84" s="134" t="s">
        <v>328</v>
      </c>
      <c r="E84" s="184">
        <v>81480000</v>
      </c>
      <c r="F84" s="184">
        <v>81480000</v>
      </c>
      <c r="G84" s="184">
        <v>46740000</v>
      </c>
      <c r="H84" s="184">
        <v>0</v>
      </c>
      <c r="I84" s="184">
        <v>0</v>
      </c>
      <c r="J84" s="184">
        <v>0</v>
      </c>
      <c r="K84" s="184">
        <v>206147</v>
      </c>
      <c r="L84" s="184">
        <v>206147</v>
      </c>
      <c r="M84" s="184">
        <v>81273853</v>
      </c>
      <c r="N84" s="184">
        <v>46533853</v>
      </c>
      <c r="O84" s="93">
        <v>0</v>
      </c>
      <c r="P84" s="94">
        <f t="shared" si="5"/>
        <v>81480000</v>
      </c>
      <c r="Q84" s="94">
        <f t="shared" si="6"/>
        <v>206147</v>
      </c>
      <c r="R84" s="93">
        <v>0</v>
      </c>
    </row>
    <row r="85" spans="1:18" s="103" customFormat="1" x14ac:dyDescent="0.2">
      <c r="A85" s="134" t="s">
        <v>403</v>
      </c>
      <c r="B85" s="187" t="s">
        <v>396</v>
      </c>
      <c r="C85" s="134" t="s">
        <v>329</v>
      </c>
      <c r="D85" s="134" t="s">
        <v>330</v>
      </c>
      <c r="E85" s="184">
        <v>69480000</v>
      </c>
      <c r="F85" s="184">
        <v>69480000</v>
      </c>
      <c r="G85" s="184">
        <v>34740000</v>
      </c>
      <c r="H85" s="184">
        <v>0</v>
      </c>
      <c r="I85" s="184">
        <v>0</v>
      </c>
      <c r="J85" s="184">
        <v>0</v>
      </c>
      <c r="K85" s="184">
        <v>0</v>
      </c>
      <c r="L85" s="184">
        <v>0</v>
      </c>
      <c r="M85" s="184">
        <v>69480000</v>
      </c>
      <c r="N85" s="184">
        <v>34740000</v>
      </c>
      <c r="O85" s="93">
        <f t="shared" si="4"/>
        <v>0</v>
      </c>
      <c r="P85" s="94">
        <f t="shared" si="5"/>
        <v>69480000</v>
      </c>
      <c r="Q85" s="94">
        <f t="shared" si="6"/>
        <v>0</v>
      </c>
      <c r="R85" s="93">
        <f t="shared" si="7"/>
        <v>0</v>
      </c>
    </row>
    <row r="86" spans="1:18" s="103" customFormat="1" x14ac:dyDescent="0.2">
      <c r="A86" s="134" t="s">
        <v>403</v>
      </c>
      <c r="B86" s="187" t="s">
        <v>396</v>
      </c>
      <c r="C86" s="134" t="s">
        <v>331</v>
      </c>
      <c r="D86" s="134" t="s">
        <v>332</v>
      </c>
      <c r="E86" s="184">
        <v>12000000</v>
      </c>
      <c r="F86" s="184">
        <v>12000000</v>
      </c>
      <c r="G86" s="184">
        <v>12000000</v>
      </c>
      <c r="H86" s="184">
        <v>0</v>
      </c>
      <c r="I86" s="184">
        <v>0</v>
      </c>
      <c r="J86" s="184">
        <v>0</v>
      </c>
      <c r="K86" s="184">
        <v>206147</v>
      </c>
      <c r="L86" s="184">
        <v>206147</v>
      </c>
      <c r="M86" s="184">
        <v>11793853</v>
      </c>
      <c r="N86" s="184">
        <v>11793853</v>
      </c>
      <c r="O86" s="93">
        <f t="shared" si="4"/>
        <v>1.7178916666666665E-2</v>
      </c>
      <c r="P86" s="94">
        <f t="shared" si="5"/>
        <v>12000000</v>
      </c>
      <c r="Q86" s="94">
        <f t="shared" si="6"/>
        <v>206147</v>
      </c>
      <c r="R86" s="93">
        <f t="shared" si="7"/>
        <v>1.7178916666666665E-2</v>
      </c>
    </row>
    <row r="87" spans="1:18" s="104" customFormat="1" x14ac:dyDescent="0.2">
      <c r="A87" s="134" t="s">
        <v>403</v>
      </c>
      <c r="B87" s="187" t="s">
        <v>396</v>
      </c>
      <c r="C87" s="134" t="s">
        <v>333</v>
      </c>
      <c r="D87" s="134" t="s">
        <v>334</v>
      </c>
      <c r="E87" s="184">
        <v>105000000</v>
      </c>
      <c r="F87" s="184">
        <v>105000000</v>
      </c>
      <c r="G87" s="184">
        <v>52500000</v>
      </c>
      <c r="H87" s="184">
        <v>0</v>
      </c>
      <c r="I87" s="184">
        <v>17500000</v>
      </c>
      <c r="J87" s="184">
        <v>0</v>
      </c>
      <c r="K87" s="184">
        <v>35000000</v>
      </c>
      <c r="L87" s="184">
        <v>35000000</v>
      </c>
      <c r="M87" s="184">
        <v>52500000</v>
      </c>
      <c r="N87" s="184">
        <v>0</v>
      </c>
      <c r="O87" s="93">
        <f t="shared" si="4"/>
        <v>0.33333333333333331</v>
      </c>
      <c r="P87" s="94">
        <f t="shared" si="5"/>
        <v>105000000</v>
      </c>
      <c r="Q87" s="94">
        <f t="shared" si="6"/>
        <v>35000000</v>
      </c>
      <c r="R87" s="93">
        <f t="shared" si="7"/>
        <v>0.33333333333333331</v>
      </c>
    </row>
    <row r="88" spans="1:18" s="103" customFormat="1" x14ac:dyDescent="0.2">
      <c r="A88" s="134" t="s">
        <v>403</v>
      </c>
      <c r="B88" s="187" t="s">
        <v>396</v>
      </c>
      <c r="C88" s="134" t="s">
        <v>337</v>
      </c>
      <c r="D88" s="134" t="s">
        <v>378</v>
      </c>
      <c r="E88" s="184">
        <v>105000000</v>
      </c>
      <c r="F88" s="184">
        <v>105000000</v>
      </c>
      <c r="G88" s="184">
        <v>52500000</v>
      </c>
      <c r="H88" s="184">
        <v>0</v>
      </c>
      <c r="I88" s="184">
        <v>17500000</v>
      </c>
      <c r="J88" s="184">
        <v>0</v>
      </c>
      <c r="K88" s="184">
        <v>35000000</v>
      </c>
      <c r="L88" s="184">
        <v>35000000</v>
      </c>
      <c r="M88" s="184">
        <v>52500000</v>
      </c>
      <c r="N88" s="184">
        <v>0</v>
      </c>
      <c r="O88" s="93"/>
      <c r="P88" s="94"/>
      <c r="Q88" s="94"/>
      <c r="R88" s="93"/>
    </row>
    <row r="89" spans="1:18" s="103" customFormat="1" x14ac:dyDescent="0.2">
      <c r="A89" s="134"/>
      <c r="B89" s="187"/>
      <c r="C89" s="134"/>
      <c r="D89" s="13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93"/>
      <c r="P89" s="94"/>
      <c r="Q89" s="94"/>
      <c r="R89" s="93"/>
    </row>
    <row r="90" spans="1:18" s="103" customFormat="1" x14ac:dyDescent="0.2">
      <c r="A90" s="134"/>
      <c r="B90" s="187"/>
      <c r="C90" s="134"/>
      <c r="D90" s="13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93"/>
      <c r="P90" s="94"/>
      <c r="Q90" s="94"/>
      <c r="R90" s="93"/>
    </row>
    <row r="91" spans="1:18" s="103" customFormat="1" x14ac:dyDescent="0.2">
      <c r="A91" s="134"/>
      <c r="B91" s="187"/>
      <c r="C91" s="134"/>
      <c r="D91" s="13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93"/>
      <c r="P91" s="94"/>
      <c r="Q91" s="94"/>
      <c r="R91" s="93"/>
    </row>
    <row r="92" spans="1:18" s="104" customFormat="1" x14ac:dyDescent="0.2">
      <c r="A92" s="134"/>
      <c r="B92" s="186"/>
      <c r="C92" s="133"/>
      <c r="D92" s="13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97"/>
      <c r="P92" s="28"/>
      <c r="Q92" s="28"/>
      <c r="R92" s="97"/>
    </row>
    <row r="93" spans="1:18" s="103" customFormat="1" x14ac:dyDescent="0.2">
      <c r="A93" s="134"/>
      <c r="B93" s="187"/>
      <c r="C93" s="134"/>
      <c r="D93" s="13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93"/>
      <c r="P93" s="94"/>
      <c r="Q93" s="94"/>
      <c r="R93" s="93"/>
    </row>
    <row r="94" spans="1:18" s="103" customFormat="1" x14ac:dyDescent="0.2">
      <c r="A94" s="134"/>
      <c r="B94" s="187"/>
      <c r="C94" s="134"/>
      <c r="D94" s="13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93"/>
      <c r="P94" s="94"/>
      <c r="Q94" s="94"/>
      <c r="R94" s="93"/>
    </row>
    <row r="95" spans="1:18" s="103" customFormat="1" x14ac:dyDescent="0.2">
      <c r="A95" s="134"/>
      <c r="B95" s="187"/>
      <c r="C95" s="134"/>
      <c r="D95" s="13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93"/>
      <c r="P95" s="94"/>
      <c r="Q95" s="94"/>
      <c r="R95" s="93"/>
    </row>
    <row r="96" spans="1:18" s="103" customFormat="1" x14ac:dyDescent="0.2">
      <c r="A96" s="134"/>
      <c r="B96" s="187"/>
      <c r="C96" s="134"/>
      <c r="D96" s="13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93"/>
      <c r="P96" s="94"/>
      <c r="Q96" s="94"/>
      <c r="R96" s="93"/>
    </row>
    <row r="97" spans="1:18" s="103" customFormat="1" x14ac:dyDescent="0.2">
      <c r="A97" s="134"/>
      <c r="B97" s="187"/>
      <c r="C97" s="134"/>
      <c r="D97" s="13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93"/>
      <c r="P97" s="94"/>
      <c r="Q97" s="94"/>
      <c r="R97" s="93"/>
    </row>
    <row r="98" spans="1:18" s="103" customFormat="1" ht="15.6" customHeight="1" x14ac:dyDescent="0.2">
      <c r="A98" s="134"/>
      <c r="B98" s="187"/>
      <c r="C98" s="134"/>
      <c r="D98" s="13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93"/>
      <c r="P98" s="94"/>
      <c r="Q98" s="94"/>
      <c r="R98" s="93"/>
    </row>
    <row r="99" spans="1:18" s="103" customFormat="1" x14ac:dyDescent="0.2">
      <c r="A99" s="134"/>
      <c r="B99" s="187"/>
      <c r="C99" s="134"/>
      <c r="D99" s="13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93"/>
      <c r="P99" s="94"/>
      <c r="Q99" s="94"/>
      <c r="R99" s="93"/>
    </row>
    <row r="100" spans="1:18" s="103" customFormat="1" x14ac:dyDescent="0.2">
      <c r="A100" s="134"/>
      <c r="B100" s="187"/>
      <c r="C100" s="134"/>
      <c r="D100" s="13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93"/>
      <c r="P100" s="94"/>
      <c r="Q100" s="94"/>
      <c r="R100" s="93"/>
    </row>
    <row r="101" spans="1:18" s="103" customFormat="1" x14ac:dyDescent="0.2">
      <c r="A101" s="134"/>
      <c r="B101" s="187"/>
      <c r="C101" s="134"/>
      <c r="D101" s="13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93"/>
      <c r="P101" s="94"/>
      <c r="Q101" s="94"/>
      <c r="R101" s="93"/>
    </row>
    <row r="102" spans="1:18" s="103" customFormat="1" x14ac:dyDescent="0.2">
      <c r="A102" s="134"/>
      <c r="B102" s="187"/>
      <c r="C102" s="134"/>
      <c r="D102" s="13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93"/>
      <c r="P102" s="94"/>
      <c r="Q102" s="94"/>
      <c r="R102" s="93"/>
    </row>
    <row r="103" spans="1:18" s="103" customFormat="1" x14ac:dyDescent="0.2">
      <c r="A103" s="134"/>
      <c r="B103" s="187"/>
      <c r="C103" s="134"/>
      <c r="D103" s="13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93"/>
      <c r="P103" s="94"/>
      <c r="Q103" s="94"/>
      <c r="R103" s="93"/>
    </row>
    <row r="104" spans="1:18" s="103" customFormat="1" x14ac:dyDescent="0.2">
      <c r="A104" s="134"/>
      <c r="B104" s="187"/>
      <c r="C104" s="134"/>
      <c r="D104" s="13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93"/>
      <c r="P104" s="94"/>
      <c r="Q104" s="94"/>
      <c r="R104" s="93"/>
    </row>
    <row r="105" spans="1:18" s="103" customFormat="1" x14ac:dyDescent="0.2">
      <c r="A105" s="96"/>
      <c r="B105" s="110"/>
      <c r="C105" s="96"/>
      <c r="D105" s="96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93"/>
      <c r="P105" s="94"/>
      <c r="Q105" s="94"/>
      <c r="R105" s="93"/>
    </row>
    <row r="106" spans="1:18" s="103" customFormat="1" x14ac:dyDescent="0.2">
      <c r="A106" s="96"/>
      <c r="B106" s="110"/>
      <c r="C106" s="96"/>
      <c r="D106" s="96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93"/>
      <c r="P106" s="94"/>
      <c r="Q106" s="94"/>
      <c r="R106" s="93"/>
    </row>
    <row r="107" spans="1:18" s="103" customFormat="1" x14ac:dyDescent="0.2">
      <c r="A107" s="96"/>
      <c r="B107" s="110"/>
      <c r="C107" s="96"/>
      <c r="D107" s="96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93"/>
      <c r="P107" s="94"/>
      <c r="Q107" s="94"/>
      <c r="R107" s="93"/>
    </row>
    <row r="108" spans="1:18" s="103" customFormat="1" x14ac:dyDescent="0.2">
      <c r="A108" s="96"/>
      <c r="B108" s="110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3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35" t="s">
        <v>11</v>
      </c>
      <c r="D112" s="235"/>
      <c r="E112" s="235"/>
      <c r="F112" s="235"/>
      <c r="G112" s="235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8" t="s">
        <v>44</v>
      </c>
      <c r="D113" s="148" t="s">
        <v>7</v>
      </c>
      <c r="E113" s="148" t="s">
        <v>8</v>
      </c>
      <c r="F113" s="148" t="s">
        <v>9</v>
      </c>
      <c r="G113" s="148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30" t="s">
        <v>22</v>
      </c>
      <c r="D114" s="49">
        <f>+F8</f>
        <v>3184020177</v>
      </c>
      <c r="E114" s="49">
        <f>+K8</f>
        <v>917238800.03999996</v>
      </c>
      <c r="F114" s="49">
        <f>+D1+D114+F920-E114</f>
        <v>2266781376.96</v>
      </c>
      <c r="G114" s="22">
        <f t="shared" ref="G114:G119" si="8">+E114/D114</f>
        <v>0.28807568704047193</v>
      </c>
      <c r="K114" s="21"/>
      <c r="P114" s="21"/>
      <c r="Q114" s="21"/>
    </row>
    <row r="115" spans="3:17" x14ac:dyDescent="0.2">
      <c r="C115" s="130" t="s">
        <v>109</v>
      </c>
      <c r="D115" s="49">
        <f>+F27</f>
        <v>494525609</v>
      </c>
      <c r="E115" s="134">
        <f>+K27</f>
        <v>45134456.869999997</v>
      </c>
      <c r="F115" s="49">
        <f>+D115-E115</f>
        <v>449391152.13</v>
      </c>
      <c r="G115" s="22">
        <f t="shared" si="8"/>
        <v>9.1268189247606782E-2</v>
      </c>
      <c r="H115" s="49"/>
      <c r="I115" s="49"/>
      <c r="K115" s="21"/>
      <c r="P115" s="21"/>
      <c r="Q115" s="21"/>
    </row>
    <row r="116" spans="3:17" x14ac:dyDescent="0.2">
      <c r="C116" s="130" t="s">
        <v>23</v>
      </c>
      <c r="D116" s="49">
        <f>+F60</f>
        <v>10934400</v>
      </c>
      <c r="E116" s="134">
        <f>+K67</f>
        <v>39921.379999999997</v>
      </c>
      <c r="F116" s="49">
        <f>+D116-E116</f>
        <v>10894478.619999999</v>
      </c>
      <c r="G116" s="22">
        <f t="shared" si="8"/>
        <v>3.6509895376060871E-3</v>
      </c>
      <c r="H116" s="49"/>
      <c r="I116" s="49"/>
      <c r="K116" s="21"/>
      <c r="P116" s="21"/>
      <c r="Q116" s="21"/>
    </row>
    <row r="117" spans="3:17" x14ac:dyDescent="0.2">
      <c r="C117" s="130" t="s">
        <v>24</v>
      </c>
      <c r="D117" s="49">
        <f>+F73</f>
        <v>10000000</v>
      </c>
      <c r="E117" s="134">
        <f>+K73</f>
        <v>0</v>
      </c>
      <c r="F117" s="49">
        <f>+D117-E117</f>
        <v>10000000</v>
      </c>
      <c r="G117" s="22">
        <f t="shared" si="8"/>
        <v>0</v>
      </c>
      <c r="H117" s="49"/>
      <c r="I117" s="49"/>
      <c r="K117" s="21"/>
      <c r="P117" s="21"/>
      <c r="Q117" s="21"/>
    </row>
    <row r="118" spans="3:17" x14ac:dyDescent="0.2">
      <c r="C118" s="130" t="s">
        <v>25</v>
      </c>
      <c r="D118" s="49">
        <f>+F76</f>
        <v>9998184799</v>
      </c>
      <c r="E118" s="134">
        <f>+K76</f>
        <v>3289733211.4699998</v>
      </c>
      <c r="F118" s="49">
        <f>+D118-E118</f>
        <v>6708451587.5300007</v>
      </c>
      <c r="G118" s="22">
        <f t="shared" si="8"/>
        <v>0.32903304725864169</v>
      </c>
      <c r="H118" s="49"/>
      <c r="I118" s="49"/>
      <c r="K118" s="21"/>
      <c r="P118" s="21"/>
      <c r="Q118" s="21"/>
    </row>
    <row r="119" spans="3:17" ht="23.25" customHeight="1" thickBot="1" x14ac:dyDescent="0.25">
      <c r="C119" s="238" t="s">
        <v>10</v>
      </c>
      <c r="D119" s="239">
        <f>SUM(D114:D118)</f>
        <v>13697664985</v>
      </c>
      <c r="E119" s="239">
        <f>SUM(E114:E118)</f>
        <v>4252146389.7599998</v>
      </c>
      <c r="F119" s="239">
        <f>SUM(F114:F118)</f>
        <v>9445518595.2400017</v>
      </c>
      <c r="G119" s="240">
        <f t="shared" si="8"/>
        <v>0.31042855803645569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4"/>
      <c r="F120" s="49"/>
      <c r="G120" s="21"/>
      <c r="H120" s="49"/>
      <c r="I120" s="49"/>
      <c r="K120" s="21"/>
      <c r="N120" s="49"/>
      <c r="O120" s="49"/>
      <c r="P120" s="134"/>
      <c r="Q120" s="21"/>
    </row>
    <row r="121" spans="3:17" x14ac:dyDescent="0.2">
      <c r="C121" s="19"/>
      <c r="D121" s="21"/>
      <c r="E121" s="103"/>
      <c r="F121" s="22"/>
      <c r="G121" s="22"/>
      <c r="H121" s="49"/>
      <c r="I121" s="49"/>
      <c r="J121" s="96"/>
      <c r="K121" s="21"/>
      <c r="P121" s="103" t="s">
        <v>39</v>
      </c>
      <c r="Q121" s="21"/>
    </row>
    <row r="122" spans="3:17" ht="14.1" customHeight="1" x14ac:dyDescent="0.2">
      <c r="C122" s="236" t="s">
        <v>37</v>
      </c>
      <c r="D122" s="236"/>
      <c r="E122" s="236"/>
      <c r="F122" s="236"/>
      <c r="G122" s="236"/>
      <c r="H122" s="49"/>
      <c r="I122" s="49"/>
      <c r="J122" s="19"/>
      <c r="K122" s="96"/>
      <c r="Q122" s="96"/>
    </row>
    <row r="123" spans="3:17" ht="32.1" customHeight="1" thickBot="1" x14ac:dyDescent="0.25">
      <c r="C123" s="149" t="s">
        <v>44</v>
      </c>
      <c r="D123" s="149" t="s">
        <v>31</v>
      </c>
      <c r="E123" s="149" t="s">
        <v>32</v>
      </c>
      <c r="F123" s="149" t="s">
        <v>36</v>
      </c>
      <c r="G123" s="149" t="s">
        <v>33</v>
      </c>
      <c r="H123" s="49"/>
      <c r="I123" s="49"/>
      <c r="J123" s="19"/>
      <c r="K123" s="96"/>
      <c r="Q123" s="96"/>
    </row>
    <row r="124" spans="3:17" ht="13.5" thickTop="1" x14ac:dyDescent="0.2">
      <c r="C124" s="130" t="s">
        <v>109</v>
      </c>
      <c r="D124" s="49">
        <f t="shared" ref="D124:E126" si="9">+D115</f>
        <v>494525609</v>
      </c>
      <c r="E124" s="49">
        <f t="shared" si="9"/>
        <v>45134456.869999997</v>
      </c>
      <c r="F124" s="49">
        <f>+D124-E124</f>
        <v>449391152.13</v>
      </c>
      <c r="G124" s="22">
        <f>+E124/D124</f>
        <v>9.1268189247606782E-2</v>
      </c>
      <c r="H124" s="49"/>
      <c r="I124" s="49"/>
      <c r="J124" s="19"/>
      <c r="K124" s="96"/>
      <c r="Q124" s="96"/>
    </row>
    <row r="125" spans="3:17" x14ac:dyDescent="0.2">
      <c r="C125" s="130" t="s">
        <v>23</v>
      </c>
      <c r="D125" s="49">
        <f t="shared" si="9"/>
        <v>10934400</v>
      </c>
      <c r="E125" s="49">
        <f t="shared" si="9"/>
        <v>39921.379999999997</v>
      </c>
      <c r="F125" s="49">
        <f>+D125-E125</f>
        <v>10894478.619999999</v>
      </c>
      <c r="G125" s="22">
        <f>+E125/D125</f>
        <v>3.6509895376060871E-3</v>
      </c>
      <c r="H125" s="49"/>
      <c r="I125" s="49"/>
      <c r="J125" s="19"/>
      <c r="K125" s="96"/>
      <c r="Q125" s="96"/>
    </row>
    <row r="126" spans="3:17" x14ac:dyDescent="0.2">
      <c r="C126" s="130" t="s">
        <v>24</v>
      </c>
      <c r="D126" s="49">
        <f t="shared" si="9"/>
        <v>10000000</v>
      </c>
      <c r="E126" s="49">
        <f t="shared" si="9"/>
        <v>0</v>
      </c>
      <c r="F126" s="49">
        <f>+D126-E126</f>
        <v>10000000</v>
      </c>
      <c r="G126" s="22">
        <f>+E126/D126</f>
        <v>0</v>
      </c>
      <c r="H126" s="19"/>
      <c r="I126" s="19"/>
      <c r="J126" s="19"/>
      <c r="K126" s="96"/>
      <c r="Q126" s="96"/>
    </row>
    <row r="127" spans="3:17" x14ac:dyDescent="0.2">
      <c r="C127" s="130" t="s">
        <v>25</v>
      </c>
      <c r="D127" s="49">
        <f>+P76</f>
        <v>9998184799</v>
      </c>
      <c r="E127" s="49">
        <f>+Q76</f>
        <v>3289733211.4699998</v>
      </c>
      <c r="F127" s="49">
        <f>+D127-E127</f>
        <v>6708451587.5300007</v>
      </c>
      <c r="G127" s="22">
        <f>+E127/D127</f>
        <v>0.32903304725864169</v>
      </c>
      <c r="H127" s="19"/>
      <c r="I127" s="19"/>
      <c r="J127" s="19"/>
      <c r="K127" s="96"/>
      <c r="Q127" s="96"/>
    </row>
    <row r="128" spans="3:17" ht="13.5" thickBot="1" x14ac:dyDescent="0.25">
      <c r="C128" s="150" t="s">
        <v>10</v>
      </c>
      <c r="D128" s="151">
        <f>SUM(D124:D127)</f>
        <v>10513644808</v>
      </c>
      <c r="E128" s="151">
        <f>SUM(E124:E127)</f>
        <v>3334907589.7199998</v>
      </c>
      <c r="F128" s="151">
        <f>SUM(F124:F127)</f>
        <v>7178737218.2800007</v>
      </c>
      <c r="G128" s="152">
        <f>+E128/D128</f>
        <v>0.31719804602704627</v>
      </c>
      <c r="H128" s="19"/>
      <c r="I128" s="19"/>
      <c r="J128" s="19"/>
      <c r="K128" s="96"/>
      <c r="Q128" s="96"/>
    </row>
    <row r="129" spans="1:17" ht="13.5" thickTop="1" x14ac:dyDescent="0.2">
      <c r="A129" s="19"/>
      <c r="H129" s="19"/>
      <c r="I129" s="19"/>
      <c r="J129" s="19"/>
      <c r="K129" s="96"/>
      <c r="Q129" s="96"/>
    </row>
    <row r="130" spans="1:17" x14ac:dyDescent="0.2">
      <c r="A130" s="19"/>
      <c r="H130" s="19"/>
      <c r="I130" s="19"/>
      <c r="J130" s="19"/>
      <c r="K130" s="96"/>
      <c r="Q130" s="96"/>
    </row>
    <row r="131" spans="1:17" x14ac:dyDescent="0.2">
      <c r="A131" s="19"/>
      <c r="H131" s="19"/>
      <c r="I131" s="19"/>
      <c r="J131" s="19"/>
      <c r="K131" s="96"/>
      <c r="Q131" s="96"/>
    </row>
    <row r="132" spans="1:17" x14ac:dyDescent="0.2">
      <c r="A132" s="19"/>
      <c r="H132" s="19"/>
      <c r="I132" s="19"/>
      <c r="J132" s="19"/>
      <c r="K132" s="96"/>
      <c r="Q132" s="96"/>
    </row>
    <row r="133" spans="1:17" x14ac:dyDescent="0.2">
      <c r="A133" s="19"/>
      <c r="H133" s="19"/>
      <c r="I133" s="19"/>
      <c r="J133" s="19"/>
      <c r="K133" s="96"/>
      <c r="Q133" s="96"/>
    </row>
    <row r="134" spans="1:17" x14ac:dyDescent="0.2">
      <c r="A134" s="19"/>
      <c r="H134" s="19"/>
      <c r="I134" s="19"/>
      <c r="J134" s="19"/>
      <c r="K134" s="96"/>
      <c r="Q134" s="96"/>
    </row>
    <row r="135" spans="1:17" x14ac:dyDescent="0.2">
      <c r="A135" s="19"/>
      <c r="H135" s="19"/>
      <c r="I135" s="19"/>
      <c r="J135" s="19"/>
      <c r="K135" s="96"/>
      <c r="Q135" s="96"/>
    </row>
    <row r="136" spans="1:17" x14ac:dyDescent="0.2">
      <c r="A136" s="138"/>
      <c r="B136" s="139"/>
      <c r="C136" s="140"/>
      <c r="D136" s="141"/>
      <c r="H136" s="19"/>
      <c r="I136" s="19"/>
      <c r="J136" s="19"/>
      <c r="K136" s="96"/>
      <c r="Q136" s="96"/>
    </row>
    <row r="137" spans="1:17" x14ac:dyDescent="0.2">
      <c r="A137" s="138"/>
      <c r="B137" s="139"/>
      <c r="C137" s="140"/>
      <c r="D137" s="141"/>
      <c r="H137" s="19"/>
      <c r="I137" s="19"/>
      <c r="J137" s="19"/>
      <c r="K137" s="96"/>
      <c r="Q137" s="96"/>
    </row>
    <row r="138" spans="1:17" x14ac:dyDescent="0.2">
      <c r="A138" s="138"/>
      <c r="B138" s="139"/>
      <c r="C138" s="140"/>
      <c r="D138" s="141"/>
      <c r="H138" s="19"/>
      <c r="I138" s="19"/>
      <c r="J138" s="19"/>
      <c r="K138" s="96"/>
      <c r="Q138" s="96"/>
    </row>
    <row r="139" spans="1:17" x14ac:dyDescent="0.2">
      <c r="A139" s="138"/>
      <c r="B139" s="139"/>
      <c r="C139" s="140"/>
      <c r="D139" s="141"/>
      <c r="H139" s="19"/>
      <c r="I139" s="19"/>
      <c r="J139" s="19"/>
      <c r="K139" s="96"/>
      <c r="Q139" s="96"/>
    </row>
    <row r="140" spans="1:17" x14ac:dyDescent="0.2">
      <c r="A140" s="138"/>
      <c r="B140" s="139"/>
      <c r="C140" s="140"/>
      <c r="D140" s="141"/>
      <c r="H140" s="19"/>
      <c r="I140" s="19"/>
      <c r="J140" s="19"/>
      <c r="K140" s="96"/>
      <c r="Q140" s="96"/>
    </row>
    <row r="141" spans="1:17" x14ac:dyDescent="0.2">
      <c r="A141" s="19"/>
      <c r="C141" s="85" t="s">
        <v>51</v>
      </c>
      <c r="D141" s="153" t="s">
        <v>52</v>
      </c>
      <c r="E141" s="153" t="s">
        <v>53</v>
      </c>
      <c r="F141" s="85" t="s">
        <v>7</v>
      </c>
      <c r="G141" s="85" t="s">
        <v>19</v>
      </c>
      <c r="H141" s="19"/>
      <c r="I141" s="19"/>
      <c r="J141" s="19"/>
      <c r="K141" s="96"/>
      <c r="Q141" s="96"/>
    </row>
    <row r="142" spans="1:17" x14ac:dyDescent="0.2">
      <c r="A142" s="19"/>
      <c r="C142" s="87" t="s">
        <v>22</v>
      </c>
      <c r="D142" s="88">
        <f>+G142/F142</f>
        <v>0.28807568704047193</v>
      </c>
      <c r="E142" s="88">
        <f>+(100%/12)*4</f>
        <v>0.33333333333333331</v>
      </c>
      <c r="F142" s="89">
        <f>+D114</f>
        <v>3184020177</v>
      </c>
      <c r="G142" s="89">
        <f>+E114</f>
        <v>917238800.03999996</v>
      </c>
      <c r="H142" s="19"/>
      <c r="I142" s="19"/>
      <c r="J142" s="19"/>
      <c r="K142" s="96"/>
      <c r="Q142" s="96"/>
    </row>
    <row r="143" spans="1:17" x14ac:dyDescent="0.2">
      <c r="A143" s="19"/>
      <c r="C143" s="87" t="s">
        <v>109</v>
      </c>
      <c r="D143" s="88">
        <f>+G143/F143</f>
        <v>9.1268189247606782E-2</v>
      </c>
      <c r="E143" s="88">
        <f t="shared" ref="E143:E146" si="10">+(100%/12)*4</f>
        <v>0.33333333333333331</v>
      </c>
      <c r="F143" s="89">
        <f t="shared" ref="F143:G146" si="11">+D115</f>
        <v>494525609</v>
      </c>
      <c r="G143" s="89">
        <f t="shared" si="11"/>
        <v>45134456.869999997</v>
      </c>
      <c r="H143" s="19"/>
      <c r="I143" s="19"/>
      <c r="J143" s="19"/>
      <c r="K143" s="96"/>
      <c r="Q143" s="96"/>
    </row>
    <row r="144" spans="1:17" x14ac:dyDescent="0.2">
      <c r="A144" s="19"/>
      <c r="C144" s="87" t="s">
        <v>23</v>
      </c>
      <c r="D144" s="88">
        <f>+G144/F144</f>
        <v>3.6509895376060871E-3</v>
      </c>
      <c r="E144" s="88">
        <f t="shared" si="10"/>
        <v>0.33333333333333331</v>
      </c>
      <c r="F144" s="89">
        <f t="shared" si="11"/>
        <v>10934400</v>
      </c>
      <c r="G144" s="89">
        <f t="shared" si="11"/>
        <v>39921.379999999997</v>
      </c>
      <c r="H144" s="19"/>
      <c r="I144" s="19"/>
      <c r="J144" s="19"/>
      <c r="K144" s="96"/>
      <c r="Q144" s="96"/>
    </row>
    <row r="145" spans="1:17" x14ac:dyDescent="0.2">
      <c r="A145" s="19"/>
      <c r="C145" s="87" t="s">
        <v>24</v>
      </c>
      <c r="D145" s="88">
        <f>+G145/F145</f>
        <v>0</v>
      </c>
      <c r="E145" s="88">
        <f t="shared" si="10"/>
        <v>0.33333333333333331</v>
      </c>
      <c r="F145" s="89">
        <f t="shared" si="11"/>
        <v>10000000</v>
      </c>
      <c r="G145" s="89">
        <f t="shared" si="11"/>
        <v>0</v>
      </c>
      <c r="H145" s="19"/>
      <c r="I145" s="19"/>
      <c r="J145" s="19"/>
      <c r="K145" s="96"/>
      <c r="Q145" s="96"/>
    </row>
    <row r="146" spans="1:17" x14ac:dyDescent="0.2">
      <c r="A146" s="19"/>
      <c r="C146" s="87" t="s">
        <v>25</v>
      </c>
      <c r="D146" s="88">
        <f>+G146/F146</f>
        <v>0.32903304725864169</v>
      </c>
      <c r="E146" s="88">
        <f t="shared" si="10"/>
        <v>0.33333333333333331</v>
      </c>
      <c r="F146" s="89">
        <f t="shared" si="11"/>
        <v>9998184799</v>
      </c>
      <c r="G146" s="89">
        <f t="shared" si="11"/>
        <v>3289733211.4699998</v>
      </c>
      <c r="H146" s="19"/>
      <c r="I146" s="19"/>
      <c r="J146" s="19"/>
      <c r="K146" s="96"/>
      <c r="Q146" s="96"/>
    </row>
    <row r="147" spans="1:17" x14ac:dyDescent="0.2">
      <c r="A147" s="19"/>
      <c r="C147" s="87"/>
      <c r="D147" s="88"/>
      <c r="E147" s="88"/>
      <c r="F147" s="89"/>
      <c r="G147" s="89"/>
      <c r="H147" s="19"/>
      <c r="I147" s="19"/>
      <c r="J147" s="19"/>
      <c r="K147" s="96"/>
      <c r="Q147" s="96"/>
    </row>
    <row r="148" spans="1:17" x14ac:dyDescent="0.2">
      <c r="A148" s="19"/>
      <c r="C148" s="87"/>
      <c r="D148" s="88"/>
      <c r="E148" s="88"/>
      <c r="F148" s="89"/>
      <c r="G148" s="8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9"/>
      <c r="H152" s="19"/>
      <c r="I152" s="19"/>
      <c r="J152" s="19"/>
      <c r="K152" s="96"/>
      <c r="Q152" s="96"/>
    </row>
    <row r="153" spans="1:17" x14ac:dyDescent="0.2">
      <c r="A153" s="19"/>
      <c r="H153" s="19"/>
      <c r="I153" s="19"/>
      <c r="J153" s="19"/>
      <c r="K153" s="96"/>
      <c r="Q153" s="96"/>
    </row>
    <row r="154" spans="1:17" x14ac:dyDescent="0.2">
      <c r="A154" s="19"/>
      <c r="H154" s="19"/>
      <c r="I154" s="19"/>
      <c r="J154" s="19"/>
      <c r="K154" s="96"/>
      <c r="Q154" s="96"/>
    </row>
    <row r="155" spans="1:17" x14ac:dyDescent="0.2">
      <c r="A155" s="19"/>
      <c r="H155" s="19"/>
      <c r="I155" s="19"/>
      <c r="J155" s="19"/>
      <c r="K155" s="96"/>
      <c r="Q155" s="96"/>
    </row>
    <row r="156" spans="1:17" x14ac:dyDescent="0.2">
      <c r="A156" s="19"/>
      <c r="H156" s="19"/>
      <c r="I156" s="19"/>
      <c r="J156" s="19"/>
      <c r="K156" s="96"/>
      <c r="Q156" s="96"/>
    </row>
    <row r="157" spans="1:17" x14ac:dyDescent="0.2">
      <c r="A157" s="19"/>
      <c r="H157" s="19"/>
      <c r="I157" s="19"/>
      <c r="J157" s="19"/>
      <c r="K157" s="96"/>
      <c r="Q157" s="96"/>
    </row>
    <row r="158" spans="1:17" x14ac:dyDescent="0.2">
      <c r="A158" s="19"/>
      <c r="H158" s="19"/>
      <c r="I158" s="19"/>
      <c r="J158" s="19"/>
      <c r="K158" s="96"/>
      <c r="Q158" s="96"/>
    </row>
    <row r="159" spans="1:17" x14ac:dyDescent="0.2">
      <c r="A159" s="19"/>
      <c r="H159" s="19"/>
      <c r="I159" s="19"/>
      <c r="J159" s="19"/>
      <c r="K159" s="96"/>
      <c r="Q159" s="96"/>
    </row>
    <row r="160" spans="1:17" x14ac:dyDescent="0.2">
      <c r="A160" s="19"/>
      <c r="H160" s="19"/>
      <c r="I160" s="19"/>
      <c r="J160" s="19"/>
      <c r="K160" s="96"/>
      <c r="Q160" s="96"/>
    </row>
    <row r="161" spans="1:17" x14ac:dyDescent="0.2">
      <c r="A161" s="19"/>
      <c r="H161" s="19"/>
      <c r="I161" s="19"/>
      <c r="J161" s="19"/>
      <c r="K161" s="96"/>
      <c r="Q161" s="96"/>
    </row>
    <row r="162" spans="1:17" x14ac:dyDescent="0.2">
      <c r="A162" s="19"/>
      <c r="H162" s="19"/>
      <c r="I162" s="19"/>
      <c r="J162" s="19"/>
      <c r="K162" s="96"/>
      <c r="Q162" s="96"/>
    </row>
    <row r="163" spans="1:17" x14ac:dyDescent="0.2">
      <c r="A163" s="1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H217" s="19"/>
      <c r="I217" s="19"/>
      <c r="J217" s="19"/>
      <c r="K217" s="96"/>
      <c r="Q217" s="96"/>
    </row>
    <row r="218" spans="1:17" x14ac:dyDescent="0.2">
      <c r="A218" s="19"/>
      <c r="H218" s="19"/>
      <c r="I218" s="19"/>
      <c r="J218" s="19"/>
      <c r="K218" s="96"/>
      <c r="Q218" s="96"/>
    </row>
    <row r="219" spans="1:17" x14ac:dyDescent="0.2">
      <c r="A219" s="19"/>
      <c r="H219" s="19"/>
      <c r="I219" s="19"/>
      <c r="J219" s="19"/>
      <c r="K219" s="96"/>
      <c r="Q219" s="96"/>
    </row>
    <row r="220" spans="1:17" x14ac:dyDescent="0.2">
      <c r="A220" s="19"/>
      <c r="H220" s="19"/>
      <c r="I220" s="19"/>
      <c r="J220" s="19"/>
      <c r="K220" s="96"/>
      <c r="Q220" s="96"/>
    </row>
    <row r="221" spans="1:17" x14ac:dyDescent="0.2">
      <c r="A221" s="19"/>
      <c r="H221" s="19"/>
      <c r="I221" s="19"/>
      <c r="J221" s="19"/>
      <c r="K221" s="96"/>
      <c r="Q221" s="96"/>
    </row>
    <row r="222" spans="1:17" x14ac:dyDescent="0.2">
      <c r="A222" s="19"/>
      <c r="H222" s="19"/>
      <c r="I222" s="19"/>
      <c r="J222" s="19"/>
      <c r="K222" s="96"/>
      <c r="Q222" s="96"/>
    </row>
    <row r="223" spans="1:17" x14ac:dyDescent="0.2">
      <c r="A223" s="19"/>
      <c r="H223" s="19"/>
      <c r="I223" s="19"/>
      <c r="J223" s="19"/>
      <c r="K223" s="96"/>
      <c r="Q223" s="96"/>
    </row>
    <row r="224" spans="1:17" x14ac:dyDescent="0.2">
      <c r="A224" s="19"/>
      <c r="H224" s="19"/>
      <c r="I224" s="19"/>
      <c r="J224" s="19"/>
      <c r="K224" s="96"/>
      <c r="Q224" s="96"/>
    </row>
    <row r="225" spans="1:17" x14ac:dyDescent="0.2">
      <c r="A225" s="19"/>
      <c r="H225" s="19"/>
      <c r="I225" s="19"/>
      <c r="J225" s="19"/>
      <c r="K225" s="96"/>
      <c r="Q225" s="96"/>
    </row>
    <row r="226" spans="1:17" x14ac:dyDescent="0.2">
      <c r="A226" s="19"/>
      <c r="H226" s="19"/>
      <c r="I226" s="19"/>
      <c r="J226" s="19"/>
      <c r="K226" s="96"/>
      <c r="Q226" s="96"/>
    </row>
    <row r="227" spans="1:17" x14ac:dyDescent="0.2">
      <c r="A227" s="19"/>
      <c r="H227" s="19"/>
      <c r="I227" s="19"/>
      <c r="J227" s="19"/>
      <c r="K227" s="96"/>
      <c r="Q227" s="96"/>
    </row>
    <row r="228" spans="1:17" x14ac:dyDescent="0.2">
      <c r="A228" s="19"/>
      <c r="H228" s="19"/>
      <c r="I228" s="19"/>
      <c r="J228" s="19"/>
      <c r="K228" s="96"/>
      <c r="Q228" s="96"/>
    </row>
    <row r="229" spans="1:17" x14ac:dyDescent="0.2">
      <c r="A229" s="19"/>
      <c r="H229" s="19"/>
      <c r="I229" s="19"/>
      <c r="J229" s="19"/>
      <c r="K229" s="96"/>
      <c r="Q229" s="96"/>
    </row>
    <row r="230" spans="1:17" x14ac:dyDescent="0.2">
      <c r="A230" s="19"/>
      <c r="H230" s="19"/>
      <c r="I230" s="19"/>
      <c r="J230" s="19"/>
      <c r="K230" s="96"/>
      <c r="Q230" s="96"/>
    </row>
    <row r="231" spans="1:17" x14ac:dyDescent="0.2">
      <c r="A231" s="19"/>
      <c r="H231" s="19"/>
      <c r="I231" s="19"/>
      <c r="J231" s="19"/>
      <c r="K231" s="96"/>
      <c r="Q231" s="96"/>
    </row>
    <row r="232" spans="1:17" x14ac:dyDescent="0.2">
      <c r="A232" s="19"/>
      <c r="H232" s="19"/>
      <c r="I232" s="19"/>
      <c r="J232" s="19"/>
      <c r="K232" s="96"/>
      <c r="Q232" s="96"/>
    </row>
    <row r="233" spans="1:17" x14ac:dyDescent="0.2">
      <c r="A233" s="19"/>
      <c r="H233" s="19"/>
      <c r="I233" s="19"/>
      <c r="J233" s="19"/>
      <c r="K233" s="96"/>
      <c r="Q233" s="96"/>
    </row>
    <row r="234" spans="1:17" x14ac:dyDescent="0.2">
      <c r="A234" s="19"/>
      <c r="H234" s="19"/>
      <c r="I234" s="19"/>
      <c r="J234" s="19"/>
      <c r="K234" s="96"/>
      <c r="Q234" s="96"/>
    </row>
    <row r="235" spans="1:17" x14ac:dyDescent="0.2">
      <c r="A235" s="19"/>
      <c r="H235" s="19"/>
      <c r="I235" s="19"/>
      <c r="J235" s="19"/>
      <c r="K235" s="96"/>
      <c r="Q235" s="96"/>
    </row>
    <row r="236" spans="1:17" x14ac:dyDescent="0.2">
      <c r="A236" s="19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E452" s="143"/>
      <c r="F452" s="143"/>
      <c r="G452" s="143"/>
      <c r="H452" s="19"/>
      <c r="I452" s="19"/>
      <c r="J452" s="19"/>
      <c r="K452" s="96"/>
      <c r="Q452" s="96"/>
    </row>
    <row r="453" spans="1:17" x14ac:dyDescent="0.2">
      <c r="A453" s="19"/>
      <c r="E453" s="143"/>
      <c r="F453" s="143"/>
      <c r="G453" s="143"/>
      <c r="H453" s="19"/>
      <c r="I453" s="19"/>
      <c r="J453" s="19"/>
      <c r="K453" s="96"/>
      <c r="Q453" s="96"/>
    </row>
    <row r="454" spans="1:17" x14ac:dyDescent="0.2">
      <c r="A454" s="19"/>
      <c r="E454" s="143"/>
      <c r="F454" s="143"/>
      <c r="G454" s="143"/>
      <c r="H454" s="19"/>
      <c r="I454" s="19"/>
      <c r="J454" s="19"/>
      <c r="K454" s="96"/>
      <c r="Q454" s="96"/>
    </row>
    <row r="455" spans="1:17" x14ac:dyDescent="0.2">
      <c r="A455" s="19"/>
      <c r="E455" s="143"/>
      <c r="F455" s="143"/>
      <c r="G455" s="143"/>
      <c r="H455" s="19"/>
      <c r="I455" s="19"/>
      <c r="J455" s="19"/>
      <c r="K455" s="96"/>
      <c r="Q455" s="96"/>
    </row>
    <row r="456" spans="1:17" x14ac:dyDescent="0.2">
      <c r="A456" s="19"/>
      <c r="E456" s="143"/>
      <c r="F456" s="143"/>
      <c r="G456" s="143"/>
      <c r="H456" s="19"/>
      <c r="I456" s="19"/>
      <c r="J456" s="19"/>
      <c r="K456" s="96"/>
      <c r="Q456" s="96"/>
    </row>
    <row r="457" spans="1:17" x14ac:dyDescent="0.2">
      <c r="A457" s="19"/>
      <c r="E457" s="143"/>
      <c r="F457" s="143"/>
      <c r="G457" s="143"/>
      <c r="H457" s="19"/>
      <c r="I457" s="19"/>
      <c r="J457" s="19"/>
      <c r="K457" s="96"/>
      <c r="Q457" s="96"/>
    </row>
    <row r="458" spans="1:17" x14ac:dyDescent="0.2">
      <c r="A458" s="19"/>
      <c r="E458" s="143"/>
      <c r="F458" s="143"/>
      <c r="G458" s="143"/>
      <c r="H458" s="19"/>
      <c r="I458" s="19"/>
      <c r="J458" s="19"/>
      <c r="K458" s="96"/>
      <c r="Q458" s="96"/>
    </row>
    <row r="459" spans="1:17" x14ac:dyDescent="0.2">
      <c r="A459" s="19"/>
      <c r="E459" s="143"/>
      <c r="F459" s="143"/>
      <c r="G459" s="143"/>
      <c r="H459" s="19"/>
      <c r="I459" s="19"/>
      <c r="J459" s="19"/>
      <c r="K459" s="96"/>
      <c r="Q459" s="96"/>
    </row>
    <row r="460" spans="1:17" x14ac:dyDescent="0.2">
      <c r="A460" s="19"/>
      <c r="E460" s="143"/>
      <c r="F460" s="143"/>
      <c r="G460" s="143"/>
      <c r="H460" s="19"/>
      <c r="I460" s="19"/>
      <c r="J460" s="19"/>
      <c r="K460" s="96"/>
      <c r="Q460" s="96"/>
    </row>
    <row r="461" spans="1:17" x14ac:dyDescent="0.2">
      <c r="A461" s="19"/>
      <c r="E461" s="143"/>
      <c r="F461" s="143"/>
      <c r="G461" s="143"/>
      <c r="H461" s="19"/>
      <c r="I461" s="19"/>
      <c r="J461" s="19"/>
      <c r="K461" s="96"/>
      <c r="Q461" s="96"/>
    </row>
    <row r="462" spans="1:17" x14ac:dyDescent="0.2">
      <c r="A462" s="19"/>
      <c r="E462" s="143"/>
      <c r="F462" s="143"/>
      <c r="G462" s="143"/>
      <c r="H462" s="19"/>
      <c r="I462" s="19"/>
      <c r="J462" s="19"/>
      <c r="K462" s="96"/>
      <c r="Q462" s="96"/>
    </row>
    <row r="463" spans="1:17" x14ac:dyDescent="0.2">
      <c r="A463" s="19"/>
      <c r="E463" s="143"/>
      <c r="F463" s="143"/>
      <c r="G463" s="143"/>
      <c r="H463" s="19"/>
      <c r="I463" s="19"/>
      <c r="J463" s="19"/>
      <c r="K463" s="96"/>
      <c r="Q463" s="96"/>
    </row>
    <row r="464" spans="1:17" x14ac:dyDescent="0.2">
      <c r="A464" s="19"/>
      <c r="E464" s="143"/>
      <c r="F464" s="143"/>
      <c r="G464" s="143"/>
      <c r="H464" s="19"/>
      <c r="I464" s="19"/>
      <c r="J464" s="19"/>
      <c r="K464" s="96"/>
      <c r="Q464" s="96"/>
    </row>
    <row r="465" spans="1:17" x14ac:dyDescent="0.2">
      <c r="A465" s="19"/>
      <c r="E465" s="143"/>
      <c r="F465" s="143"/>
      <c r="G465" s="143"/>
      <c r="H465" s="19"/>
      <c r="I465" s="19"/>
      <c r="J465" s="19"/>
      <c r="K465" s="96"/>
      <c r="Q465" s="96"/>
    </row>
    <row r="466" spans="1:17" x14ac:dyDescent="0.2">
      <c r="A466" s="19"/>
      <c r="E466" s="143"/>
      <c r="F466" s="143"/>
      <c r="G466" s="143"/>
      <c r="H466" s="19"/>
      <c r="I466" s="19"/>
      <c r="J466" s="19"/>
      <c r="K466" s="96"/>
      <c r="Q466" s="96"/>
    </row>
    <row r="467" spans="1:17" x14ac:dyDescent="0.2">
      <c r="A467" s="19"/>
      <c r="E467" s="143"/>
      <c r="F467" s="143"/>
      <c r="G467" s="143"/>
      <c r="H467" s="19"/>
      <c r="I467" s="19"/>
      <c r="J467" s="19"/>
      <c r="K467" s="96"/>
      <c r="Q467" s="96"/>
    </row>
    <row r="468" spans="1:17" x14ac:dyDescent="0.2">
      <c r="A468" s="19"/>
      <c r="E468" s="143"/>
      <c r="F468" s="143"/>
      <c r="G468" s="143"/>
      <c r="H468" s="19"/>
      <c r="I468" s="19"/>
      <c r="J468" s="19"/>
      <c r="K468" s="96"/>
      <c r="Q468" s="96"/>
    </row>
    <row r="469" spans="1:17" x14ac:dyDescent="0.2">
      <c r="A469" s="19"/>
      <c r="E469" s="143"/>
      <c r="F469" s="143"/>
      <c r="G469" s="143"/>
      <c r="H469" s="19"/>
      <c r="I469" s="19"/>
      <c r="J469" s="19"/>
      <c r="K469" s="96"/>
      <c r="Q469" s="96"/>
    </row>
    <row r="470" spans="1:17" x14ac:dyDescent="0.2">
      <c r="A470" s="19"/>
      <c r="E470" s="143"/>
      <c r="F470" s="143"/>
      <c r="G470" s="143"/>
      <c r="H470" s="19"/>
      <c r="I470" s="19"/>
      <c r="J470" s="19"/>
      <c r="K470" s="96"/>
      <c r="Q470" s="96"/>
    </row>
    <row r="471" spans="1:17" x14ac:dyDescent="0.2">
      <c r="A471" s="19"/>
      <c r="E471" s="143"/>
      <c r="F471" s="143"/>
      <c r="G471" s="143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J495" s="19"/>
      <c r="K495" s="96"/>
      <c r="Q495" s="96"/>
    </row>
    <row r="496" spans="1:17" x14ac:dyDescent="0.2">
      <c r="A496" s="19"/>
      <c r="H496" s="19"/>
      <c r="I496" s="19"/>
      <c r="J496" s="19"/>
      <c r="K496" s="96"/>
      <c r="Q496" s="96"/>
    </row>
    <row r="497" spans="1:17" x14ac:dyDescent="0.2">
      <c r="A497" s="19"/>
      <c r="H497" s="19"/>
      <c r="I497" s="19"/>
      <c r="J497" s="19"/>
      <c r="K497" s="96"/>
      <c r="Q497" s="96"/>
    </row>
    <row r="498" spans="1:17" x14ac:dyDescent="0.2">
      <c r="A498" s="19"/>
      <c r="H498" s="19"/>
      <c r="I498" s="19"/>
      <c r="J498" s="19"/>
      <c r="K498" s="96"/>
      <c r="Q498" s="96"/>
    </row>
    <row r="499" spans="1:17" x14ac:dyDescent="0.2">
      <c r="A499" s="19"/>
      <c r="H499" s="19"/>
      <c r="I499" s="19"/>
      <c r="J499" s="19"/>
      <c r="K499" s="96"/>
      <c r="Q499" s="96"/>
    </row>
    <row r="500" spans="1:17" x14ac:dyDescent="0.2">
      <c r="A500" s="19"/>
      <c r="H500" s="19"/>
      <c r="I500" s="19"/>
      <c r="J500" s="19"/>
      <c r="K500" s="96"/>
      <c r="Q500" s="96"/>
    </row>
    <row r="501" spans="1:17" x14ac:dyDescent="0.2">
      <c r="A501" s="19"/>
      <c r="H501" s="19"/>
      <c r="I501" s="19"/>
      <c r="J501" s="19"/>
      <c r="K501" s="96"/>
      <c r="Q501" s="96"/>
    </row>
    <row r="502" spans="1:17" x14ac:dyDescent="0.2">
      <c r="A502" s="19"/>
      <c r="H502" s="19"/>
      <c r="I502" s="19"/>
      <c r="J502" s="19"/>
      <c r="K502" s="96"/>
      <c r="Q502" s="96"/>
    </row>
    <row r="503" spans="1:17" x14ac:dyDescent="0.2">
      <c r="A503" s="19"/>
      <c r="H503" s="19"/>
      <c r="I503" s="19"/>
      <c r="J503" s="19"/>
      <c r="K503" s="96"/>
      <c r="Q503" s="96"/>
    </row>
    <row r="504" spans="1:17" x14ac:dyDescent="0.2">
      <c r="A504" s="19"/>
      <c r="H504" s="19"/>
      <c r="I504" s="19"/>
      <c r="J504" s="19"/>
      <c r="K504" s="96"/>
      <c r="Q504" s="96"/>
    </row>
    <row r="505" spans="1:17" x14ac:dyDescent="0.2">
      <c r="A505" s="19"/>
      <c r="H505" s="19"/>
      <c r="I505" s="19"/>
      <c r="J505" s="19"/>
      <c r="K505" s="96"/>
      <c r="Q505" s="96"/>
    </row>
    <row r="506" spans="1:17" x14ac:dyDescent="0.2">
      <c r="A506" s="19"/>
      <c r="H506" s="19"/>
      <c r="I506" s="19"/>
      <c r="J506" s="19"/>
      <c r="K506" s="96"/>
      <c r="Q506" s="96"/>
    </row>
    <row r="507" spans="1:17" x14ac:dyDescent="0.2">
      <c r="A507" s="19"/>
      <c r="H507" s="19"/>
      <c r="I507" s="19"/>
      <c r="J507" s="19"/>
      <c r="K507" s="96"/>
      <c r="Q507" s="96"/>
    </row>
    <row r="508" spans="1:17" x14ac:dyDescent="0.2">
      <c r="A508" s="19"/>
      <c r="H508" s="19"/>
      <c r="I508" s="19"/>
      <c r="J508" s="19"/>
      <c r="K508" s="96"/>
      <c r="Q508" s="96"/>
    </row>
    <row r="509" spans="1:17" x14ac:dyDescent="0.2">
      <c r="A509" s="19"/>
      <c r="H509" s="19"/>
      <c r="I509" s="19"/>
      <c r="J509" s="19"/>
      <c r="K509" s="96"/>
      <c r="Q509" s="96"/>
    </row>
    <row r="510" spans="1:17" x14ac:dyDescent="0.2">
      <c r="A510" s="19"/>
      <c r="H510" s="19"/>
      <c r="I510" s="19"/>
      <c r="J510" s="19"/>
      <c r="K510" s="96"/>
      <c r="Q510" s="96"/>
    </row>
    <row r="511" spans="1:17" x14ac:dyDescent="0.2">
      <c r="A511" s="19"/>
      <c r="H511" s="19"/>
      <c r="I511" s="19"/>
      <c r="J511" s="19"/>
      <c r="K511" s="96"/>
      <c r="Q511" s="96"/>
    </row>
    <row r="512" spans="1:17" x14ac:dyDescent="0.2">
      <c r="A512" s="19"/>
      <c r="H512" s="19"/>
      <c r="I512" s="19"/>
      <c r="J512" s="19"/>
      <c r="K512" s="96"/>
      <c r="Q512" s="96"/>
    </row>
    <row r="513" spans="1:17" x14ac:dyDescent="0.2">
      <c r="A513" s="19"/>
      <c r="H513" s="19"/>
      <c r="I513" s="19"/>
      <c r="J513" s="19"/>
      <c r="K513" s="96"/>
      <c r="Q513" s="96"/>
    </row>
    <row r="514" spans="1:17" x14ac:dyDescent="0.2">
      <c r="A514" s="19"/>
      <c r="H514" s="19"/>
      <c r="I514" s="19"/>
      <c r="J514" s="19"/>
      <c r="K514" s="96"/>
      <c r="Q514" s="96"/>
    </row>
    <row r="515" spans="1:17" x14ac:dyDescent="0.2">
      <c r="A515" s="19"/>
      <c r="H515" s="19"/>
      <c r="I515" s="19"/>
      <c r="J515" s="19"/>
      <c r="K515" s="96"/>
      <c r="Q515" s="96"/>
    </row>
    <row r="516" spans="1:17" x14ac:dyDescent="0.2">
      <c r="A516" s="19"/>
      <c r="H516" s="19"/>
      <c r="I516" s="19"/>
      <c r="J516" s="19"/>
      <c r="K516" s="96"/>
      <c r="Q516" s="96"/>
    </row>
    <row r="517" spans="1:17" x14ac:dyDescent="0.2">
      <c r="A517" s="19"/>
      <c r="H517" s="19"/>
      <c r="I517" s="19"/>
      <c r="J517" s="19"/>
      <c r="K517" s="96"/>
      <c r="Q517" s="96"/>
    </row>
    <row r="518" spans="1:17" x14ac:dyDescent="0.2">
      <c r="A518" s="19"/>
      <c r="H518" s="19"/>
      <c r="I518" s="19"/>
      <c r="J518" s="19"/>
      <c r="K518" s="96"/>
      <c r="Q518" s="96"/>
    </row>
    <row r="519" spans="1:17" x14ac:dyDescent="0.2">
      <c r="A519" s="19"/>
      <c r="H519" s="19"/>
      <c r="I519" s="19"/>
      <c r="J519" s="19"/>
      <c r="K519" s="96"/>
      <c r="Q519" s="96"/>
    </row>
    <row r="520" spans="1:17" x14ac:dyDescent="0.2">
      <c r="A520" s="19"/>
      <c r="H520" s="19"/>
      <c r="I520" s="19"/>
      <c r="J520" s="19"/>
      <c r="K520" s="96"/>
      <c r="Q520" s="96"/>
    </row>
    <row r="521" spans="1:17" x14ac:dyDescent="0.2">
      <c r="A521" s="19"/>
      <c r="H521" s="19"/>
      <c r="I521" s="19"/>
      <c r="J521" s="19"/>
      <c r="K521" s="96"/>
      <c r="Q521" s="96"/>
    </row>
    <row r="522" spans="1:17" x14ac:dyDescent="0.2">
      <c r="A522" s="19"/>
      <c r="H522" s="19"/>
      <c r="I522" s="19"/>
      <c r="J522" s="19"/>
      <c r="K522" s="96"/>
      <c r="Q522" s="96"/>
    </row>
    <row r="523" spans="1:17" x14ac:dyDescent="0.2">
      <c r="A523" s="19"/>
      <c r="H523" s="19"/>
      <c r="I523" s="19"/>
      <c r="J523" s="19"/>
      <c r="K523" s="96"/>
      <c r="Q523" s="96"/>
    </row>
    <row r="524" spans="1:17" x14ac:dyDescent="0.2">
      <c r="A524" s="19"/>
      <c r="H524" s="19"/>
      <c r="I524" s="19"/>
      <c r="J524" s="19"/>
      <c r="K524" s="96"/>
      <c r="Q524" s="96"/>
    </row>
    <row r="525" spans="1:17" x14ac:dyDescent="0.2">
      <c r="A525" s="19"/>
      <c r="H525" s="19"/>
      <c r="I525" s="19"/>
      <c r="J525" s="19"/>
      <c r="K525" s="96"/>
      <c r="Q525" s="96"/>
    </row>
    <row r="526" spans="1:17" x14ac:dyDescent="0.2">
      <c r="A526" s="19"/>
      <c r="H526" s="19"/>
      <c r="I526" s="19"/>
      <c r="J526" s="19"/>
      <c r="K526" s="96"/>
      <c r="Q526" s="96"/>
    </row>
    <row r="527" spans="1:17" x14ac:dyDescent="0.2">
      <c r="A527" s="19"/>
      <c r="H527" s="19"/>
      <c r="I527" s="19"/>
      <c r="J527" s="19"/>
      <c r="K527" s="96"/>
      <c r="Q527" s="96"/>
    </row>
    <row r="528" spans="1:17" x14ac:dyDescent="0.2">
      <c r="A528" s="19"/>
      <c r="H528" s="19"/>
      <c r="I528" s="19"/>
      <c r="J528" s="19"/>
      <c r="K528" s="96"/>
      <c r="Q528" s="96"/>
    </row>
    <row r="529" spans="1:17" x14ac:dyDescent="0.2">
      <c r="A529" s="19"/>
      <c r="H529" s="19"/>
      <c r="I529" s="19"/>
      <c r="J529" s="19"/>
      <c r="K529" s="96"/>
      <c r="Q529" s="96"/>
    </row>
    <row r="530" spans="1:17" x14ac:dyDescent="0.2">
      <c r="A530" s="19"/>
      <c r="H530" s="19"/>
      <c r="I530" s="19"/>
      <c r="J530" s="19"/>
      <c r="K530" s="96"/>
      <c r="Q530" s="96"/>
    </row>
    <row r="531" spans="1:17" x14ac:dyDescent="0.2">
      <c r="A531" s="19"/>
      <c r="H531" s="19"/>
      <c r="I531" s="19"/>
      <c r="J531" s="19"/>
      <c r="K531" s="96"/>
      <c r="Q531" s="96"/>
    </row>
    <row r="532" spans="1:17" x14ac:dyDescent="0.2">
      <c r="A532" s="19"/>
      <c r="H532" s="19"/>
      <c r="I532" s="19"/>
      <c r="J532" s="19"/>
      <c r="K532" s="96"/>
      <c r="Q532" s="96"/>
    </row>
    <row r="533" spans="1:17" x14ac:dyDescent="0.2">
      <c r="A533" s="19"/>
      <c r="H533" s="19"/>
      <c r="I533" s="19"/>
      <c r="J533" s="19"/>
      <c r="K533" s="96"/>
      <c r="Q533" s="96"/>
    </row>
    <row r="534" spans="1:17" x14ac:dyDescent="0.2">
      <c r="A534" s="19"/>
      <c r="H534" s="19"/>
      <c r="I534" s="19"/>
      <c r="J534" s="19"/>
      <c r="K534" s="96"/>
      <c r="Q534" s="96"/>
    </row>
    <row r="535" spans="1:17" x14ac:dyDescent="0.2">
      <c r="A535" s="19"/>
      <c r="H535" s="19"/>
      <c r="I535" s="19"/>
      <c r="J535" s="19"/>
      <c r="K535" s="96"/>
      <c r="Q535" s="96"/>
    </row>
    <row r="536" spans="1:17" x14ac:dyDescent="0.2">
      <c r="A536" s="19"/>
      <c r="H536" s="19"/>
      <c r="I536" s="19"/>
      <c r="J536" s="19"/>
      <c r="K536" s="96"/>
      <c r="Q536" s="96"/>
    </row>
    <row r="537" spans="1:17" x14ac:dyDescent="0.2">
      <c r="A537" s="19"/>
      <c r="H537" s="19"/>
      <c r="I537" s="19"/>
      <c r="J537" s="19"/>
      <c r="K537" s="96"/>
      <c r="Q537" s="96"/>
    </row>
    <row r="538" spans="1:17" x14ac:dyDescent="0.2">
      <c r="A538" s="19"/>
      <c r="H538" s="19"/>
      <c r="I538" s="19"/>
      <c r="J538" s="19"/>
      <c r="K538" s="96"/>
      <c r="Q538" s="96"/>
    </row>
    <row r="539" spans="1:17" x14ac:dyDescent="0.2">
      <c r="A539" s="19"/>
      <c r="H539" s="19"/>
      <c r="I539" s="19"/>
      <c r="J539" s="19"/>
      <c r="K539" s="96"/>
      <c r="Q539" s="96"/>
    </row>
    <row r="540" spans="1:17" x14ac:dyDescent="0.2">
      <c r="A540" s="19"/>
      <c r="H540" s="19"/>
      <c r="I540" s="19"/>
      <c r="J540" s="19"/>
      <c r="K540" s="96"/>
      <c r="Q540" s="96"/>
    </row>
    <row r="541" spans="1:17" x14ac:dyDescent="0.2">
      <c r="A541" s="19"/>
      <c r="H541" s="19"/>
      <c r="I541" s="19"/>
      <c r="J541" s="19"/>
      <c r="K541" s="96"/>
      <c r="Q541" s="96"/>
    </row>
    <row r="542" spans="1:17" x14ac:dyDescent="0.2">
      <c r="A542" s="19"/>
      <c r="H542" s="19"/>
      <c r="I542" s="19"/>
      <c r="J542" s="19"/>
      <c r="K542" s="96"/>
      <c r="Q542" s="96"/>
    </row>
    <row r="543" spans="1:17" x14ac:dyDescent="0.2">
      <c r="A543" s="19"/>
      <c r="H543" s="19"/>
      <c r="I543" s="19"/>
      <c r="J543" s="19"/>
      <c r="K543" s="96"/>
      <c r="Q543" s="96"/>
    </row>
    <row r="544" spans="1:17" x14ac:dyDescent="0.2">
      <c r="A544" s="19"/>
      <c r="H544" s="19"/>
      <c r="I544" s="19"/>
      <c r="J544" s="19"/>
      <c r="K544" s="96"/>
      <c r="Q544" s="96"/>
    </row>
    <row r="545" spans="1:17" x14ac:dyDescent="0.2">
      <c r="A545" s="19"/>
      <c r="H545" s="19"/>
      <c r="I545" s="19"/>
      <c r="J545" s="19"/>
      <c r="K545" s="96"/>
      <c r="Q545" s="96"/>
    </row>
    <row r="546" spans="1:17" x14ac:dyDescent="0.2">
      <c r="A546" s="19"/>
      <c r="H546" s="19"/>
      <c r="I546" s="19"/>
      <c r="J546" s="19"/>
      <c r="K546" s="96"/>
      <c r="Q546" s="96"/>
    </row>
    <row r="547" spans="1:17" x14ac:dyDescent="0.2">
      <c r="A547" s="19"/>
      <c r="H547" s="19"/>
      <c r="I547" s="19"/>
      <c r="J547" s="19"/>
      <c r="K547" s="96"/>
      <c r="Q547" s="96"/>
    </row>
    <row r="548" spans="1:17" x14ac:dyDescent="0.2">
      <c r="A548" s="19"/>
      <c r="H548" s="19"/>
      <c r="I548" s="19"/>
      <c r="J548" s="19"/>
      <c r="K548" s="96"/>
      <c r="Q548" s="96"/>
    </row>
    <row r="549" spans="1:17" x14ac:dyDescent="0.2">
      <c r="A549" s="19"/>
      <c r="H549" s="19"/>
      <c r="I549" s="19"/>
      <c r="J549" s="19"/>
      <c r="K549" s="96"/>
      <c r="Q549" s="96"/>
    </row>
    <row r="550" spans="1:17" x14ac:dyDescent="0.2">
      <c r="A550" s="19"/>
      <c r="H550" s="19"/>
      <c r="I550" s="19"/>
      <c r="J550" s="19"/>
      <c r="K550" s="96"/>
      <c r="Q550" s="96"/>
    </row>
    <row r="551" spans="1:17" x14ac:dyDescent="0.2">
      <c r="A551" s="19"/>
      <c r="H551" s="19"/>
      <c r="I551" s="19"/>
      <c r="J551" s="19"/>
      <c r="K551" s="96"/>
      <c r="Q551" s="96"/>
    </row>
    <row r="552" spans="1:17" x14ac:dyDescent="0.2">
      <c r="A552" s="19"/>
      <c r="H552" s="19"/>
      <c r="I552" s="19"/>
      <c r="J552" s="19"/>
      <c r="K552" s="96"/>
      <c r="Q552" s="96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3"/>
      <c r="F611" s="143"/>
      <c r="G611" s="143"/>
      <c r="H611" s="19"/>
      <c r="I611" s="19"/>
    </row>
    <row r="612" spans="1:9" x14ac:dyDescent="0.2">
      <c r="A612" s="19"/>
      <c r="E612" s="143"/>
      <c r="F612" s="143"/>
      <c r="G612" s="143"/>
      <c r="H612" s="19"/>
      <c r="I612" s="19"/>
    </row>
    <row r="613" spans="1:9" x14ac:dyDescent="0.2">
      <c r="A613" s="19"/>
      <c r="E613" s="143"/>
      <c r="F613" s="143"/>
      <c r="G613" s="143"/>
      <c r="H613" s="19"/>
      <c r="I613" s="19"/>
    </row>
    <row r="614" spans="1:9" x14ac:dyDescent="0.2">
      <c r="A614" s="19"/>
      <c r="E614" s="143"/>
      <c r="F614" s="143"/>
      <c r="G614" s="143"/>
      <c r="H614" s="19"/>
      <c r="I614" s="19"/>
    </row>
    <row r="615" spans="1:9" x14ac:dyDescent="0.2">
      <c r="A615" s="19"/>
      <c r="E615" s="143"/>
      <c r="F615" s="143"/>
      <c r="G615" s="143"/>
      <c r="H615" s="19"/>
      <c r="I615" s="19"/>
    </row>
    <row r="616" spans="1:9" x14ac:dyDescent="0.2">
      <c r="A616" s="19"/>
      <c r="E616" s="143"/>
      <c r="F616" s="143"/>
      <c r="G616" s="143"/>
      <c r="H616" s="19"/>
      <c r="I616" s="19"/>
    </row>
    <row r="617" spans="1:9" x14ac:dyDescent="0.2">
      <c r="A617" s="19"/>
      <c r="E617" s="143"/>
      <c r="F617" s="143"/>
      <c r="G617" s="143"/>
      <c r="H617" s="19"/>
      <c r="I617" s="19"/>
    </row>
    <row r="618" spans="1:9" x14ac:dyDescent="0.2">
      <c r="A618" s="19"/>
      <c r="E618" s="143"/>
      <c r="F618" s="143"/>
      <c r="G618" s="143"/>
      <c r="H618" s="19"/>
      <c r="I618" s="19"/>
    </row>
    <row r="619" spans="1:9" x14ac:dyDescent="0.2">
      <c r="A619" s="19"/>
      <c r="E619" s="143"/>
      <c r="F619" s="143"/>
      <c r="G619" s="143"/>
      <c r="H619" s="19"/>
      <c r="I619" s="19"/>
    </row>
    <row r="620" spans="1:9" x14ac:dyDescent="0.2">
      <c r="A620" s="19"/>
      <c r="E620" s="143"/>
      <c r="F620" s="143"/>
      <c r="G620" s="143"/>
      <c r="H620" s="19"/>
      <c r="I620" s="19"/>
    </row>
    <row r="621" spans="1:9" x14ac:dyDescent="0.2">
      <c r="A621" s="19"/>
      <c r="E621" s="143"/>
      <c r="F621" s="143"/>
      <c r="G621" s="143"/>
      <c r="H621" s="19"/>
      <c r="I621" s="19"/>
    </row>
    <row r="622" spans="1:9" x14ac:dyDescent="0.2">
      <c r="A622" s="19"/>
      <c r="E622" s="143"/>
      <c r="F622" s="143"/>
      <c r="G622" s="143"/>
      <c r="H622" s="19"/>
      <c r="I622" s="19"/>
    </row>
    <row r="623" spans="1:9" x14ac:dyDescent="0.2">
      <c r="A623" s="19"/>
      <c r="E623" s="143"/>
      <c r="F623" s="143"/>
      <c r="G623" s="143"/>
      <c r="H623" s="19"/>
      <c r="I623" s="19"/>
    </row>
    <row r="624" spans="1:9" x14ac:dyDescent="0.2">
      <c r="A624" s="19"/>
      <c r="E624" s="143"/>
      <c r="F624" s="143"/>
      <c r="G624" s="143"/>
      <c r="H624" s="19"/>
      <c r="I624" s="19"/>
    </row>
    <row r="625" spans="1:9" x14ac:dyDescent="0.2">
      <c r="A625" s="19"/>
      <c r="E625" s="143"/>
      <c r="F625" s="143"/>
      <c r="G625" s="143"/>
      <c r="H625" s="19"/>
      <c r="I625" s="19"/>
    </row>
    <row r="626" spans="1:9" x14ac:dyDescent="0.2">
      <c r="A626" s="19"/>
      <c r="E626" s="143"/>
      <c r="F626" s="143"/>
      <c r="G626" s="143"/>
      <c r="H626" s="19"/>
      <c r="I626" s="19"/>
    </row>
    <row r="627" spans="1:9" x14ac:dyDescent="0.2">
      <c r="A627" s="19"/>
      <c r="E627" s="143"/>
      <c r="F627" s="143"/>
      <c r="G627" s="143"/>
      <c r="H627" s="19"/>
      <c r="I627" s="19"/>
    </row>
    <row r="628" spans="1:9" x14ac:dyDescent="0.2">
      <c r="A628" s="19"/>
      <c r="E628" s="143"/>
      <c r="F628" s="143"/>
      <c r="G628" s="143"/>
      <c r="H628" s="19"/>
      <c r="I628" s="19"/>
    </row>
    <row r="629" spans="1:9" x14ac:dyDescent="0.2">
      <c r="A629" s="19"/>
      <c r="E629" s="143"/>
      <c r="F629" s="143"/>
      <c r="G629" s="143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3"/>
      <c r="F652" s="143"/>
      <c r="G652" s="143"/>
      <c r="H652" s="19"/>
      <c r="I652" s="19"/>
    </row>
    <row r="653" spans="1:9" x14ac:dyDescent="0.2">
      <c r="A653" s="19"/>
      <c r="E653" s="143"/>
      <c r="F653" s="143"/>
      <c r="G653" s="143"/>
      <c r="H653" s="19"/>
      <c r="I653" s="19"/>
    </row>
    <row r="654" spans="1:9" x14ac:dyDescent="0.2">
      <c r="A654" s="19"/>
      <c r="E654" s="143"/>
      <c r="F654" s="143"/>
      <c r="G654" s="143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2019-05-07T21:40:42Z</cp:lastPrinted>
  <dcterms:created xsi:type="dcterms:W3CDTF">2005-01-04T17:11:35Z</dcterms:created>
  <dcterms:modified xsi:type="dcterms:W3CDTF">2020-05-05T17:06:47Z</dcterms:modified>
</cp:coreProperties>
</file>