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y\Downloads\03-2020\"/>
    </mc:Choice>
  </mc:AlternateContent>
  <bookViews>
    <workbookView xWindow="0" yWindow="0" windowWidth="20490" windowHeight="7650" tabRatio="701" activeTab="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62913"/>
  <fileRecoveryPr autoRecover="0"/>
</workbook>
</file>

<file path=xl/calcChain.xml><?xml version="1.0" encoding="utf-8"?>
<calcChain xmlns="http://schemas.openxmlformats.org/spreadsheetml/2006/main">
  <c r="Q120" i="2541" l="1"/>
  <c r="D256" i="2541"/>
  <c r="D255" i="2541"/>
  <c r="D254" i="2541"/>
  <c r="D253" i="2541"/>
  <c r="D252" i="2541"/>
  <c r="E146" i="2540"/>
  <c r="E145" i="2540"/>
  <c r="E144" i="2540"/>
  <c r="E143" i="2540"/>
  <c r="E142" i="2540"/>
  <c r="E160" i="2536"/>
  <c r="E159" i="2536"/>
  <c r="E158" i="2536"/>
  <c r="E157" i="2536"/>
  <c r="E156" i="2536"/>
  <c r="E130" i="2539"/>
  <c r="E129" i="2539"/>
  <c r="E128" i="2539"/>
  <c r="E127" i="2539"/>
  <c r="E126" i="2539"/>
  <c r="E166" i="2538"/>
  <c r="E165" i="2538"/>
  <c r="E164" i="2538"/>
  <c r="E163" i="2538"/>
  <c r="E162" i="2538"/>
  <c r="E179" i="2537"/>
  <c r="E178" i="2537"/>
  <c r="E177" i="2537"/>
  <c r="E176" i="2537"/>
  <c r="E175" i="2537"/>
  <c r="E174" i="2537"/>
  <c r="D140" i="2538" l="1"/>
  <c r="D118" i="2540" l="1"/>
  <c r="D117" i="2540"/>
  <c r="D116" i="2540"/>
  <c r="F140" i="2538"/>
  <c r="E139" i="2538"/>
  <c r="E140" i="2538"/>
  <c r="G140" i="2538" s="1"/>
  <c r="D139" i="2538"/>
  <c r="E118" i="2540" l="1"/>
  <c r="N49" i="2541" l="1"/>
  <c r="N54" i="2541"/>
  <c r="D115" i="2540"/>
  <c r="D114" i="2540"/>
  <c r="E132" i="2536"/>
  <c r="E131" i="2536"/>
  <c r="E141" i="2536" s="1"/>
  <c r="E130" i="2536"/>
  <c r="E140" i="2536" s="1"/>
  <c r="E129" i="2536"/>
  <c r="E128" i="2536"/>
  <c r="D132" i="2536"/>
  <c r="D131" i="2536"/>
  <c r="D130" i="2536"/>
  <c r="D129" i="2536"/>
  <c r="D128" i="2536"/>
  <c r="E107" i="2539"/>
  <c r="E106" i="2539"/>
  <c r="E105" i="2539"/>
  <c r="E104" i="2539"/>
  <c r="E103" i="2539"/>
  <c r="D107" i="2539"/>
  <c r="D106" i="2539"/>
  <c r="D105" i="2539"/>
  <c r="E138" i="2538" l="1"/>
  <c r="E137" i="2538"/>
  <c r="E136" i="2538"/>
  <c r="E135" i="2538"/>
  <c r="D138" i="2538"/>
  <c r="D137" i="2538"/>
  <c r="D136" i="2538"/>
  <c r="D135" i="2538"/>
  <c r="D141" i="2538" s="1"/>
  <c r="F179" i="2537"/>
  <c r="G179" i="2537"/>
  <c r="E156" i="2537"/>
  <c r="E155" i="2537"/>
  <c r="E154" i="2537"/>
  <c r="E153" i="2537"/>
  <c r="E152" i="2537"/>
  <c r="D156" i="2537"/>
  <c r="D155" i="2537"/>
  <c r="D154" i="2537"/>
  <c r="D153" i="2537"/>
  <c r="D152" i="2537"/>
  <c r="D158" i="2537" s="1"/>
  <c r="D179" i="2537" l="1"/>
  <c r="N156" i="2541"/>
  <c r="O92" i="2539"/>
  <c r="N8" i="2541" l="1"/>
  <c r="N9" i="2541"/>
  <c r="N10" i="2541"/>
  <c r="N11" i="2541"/>
  <c r="N12" i="2541"/>
  <c r="N13" i="2541"/>
  <c r="N14" i="2541"/>
  <c r="N15" i="2541"/>
  <c r="N16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8" i="2541"/>
  <c r="N50" i="2541"/>
  <c r="N53" i="2541"/>
  <c r="N55" i="2541"/>
  <c r="N56" i="2541"/>
  <c r="N57" i="2541"/>
  <c r="N58" i="2541"/>
  <c r="N59" i="2541"/>
  <c r="N60" i="2541"/>
  <c r="N67" i="2541"/>
  <c r="N68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5" i="2541"/>
  <c r="N86" i="2541"/>
  <c r="N87" i="2541"/>
  <c r="N90" i="2541"/>
  <c r="N92" i="2541"/>
  <c r="N93" i="2541"/>
  <c r="N95" i="2541"/>
  <c r="N98" i="2541"/>
  <c r="N102" i="2541"/>
  <c r="N103" i="2541"/>
  <c r="N104" i="2541"/>
  <c r="N106" i="2541"/>
  <c r="N111" i="2541"/>
  <c r="N115" i="2541"/>
  <c r="N116" i="2541"/>
  <c r="N118" i="2541"/>
  <c r="N120" i="2541"/>
  <c r="N121" i="2541"/>
  <c r="N122" i="2541"/>
  <c r="N124" i="2541"/>
  <c r="N131" i="2541"/>
  <c r="N135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G178" i="2537"/>
  <c r="F178" i="2537"/>
  <c r="G177" i="2537"/>
  <c r="G176" i="2537"/>
  <c r="F176" i="2537"/>
  <c r="G175" i="2537"/>
  <c r="F175" i="2537"/>
  <c r="P124" i="2537"/>
  <c r="P125" i="2537"/>
  <c r="P126" i="2537"/>
  <c r="P127" i="2537"/>
  <c r="P128" i="2537"/>
  <c r="P113" i="2537"/>
  <c r="D166" i="2537" s="1"/>
  <c r="Q113" i="2537"/>
  <c r="E166" i="2537" s="1"/>
  <c r="P114" i="2537"/>
  <c r="Q114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7" i="2537"/>
  <c r="E114" i="2540"/>
  <c r="G142" i="2540" s="1"/>
  <c r="D124" i="2540"/>
  <c r="E115" i="2540"/>
  <c r="G115" i="2540" s="1"/>
  <c r="D125" i="2540"/>
  <c r="E116" i="2540"/>
  <c r="G144" i="2540" s="1"/>
  <c r="D126" i="2540"/>
  <c r="E117" i="2540"/>
  <c r="F146" i="2540"/>
  <c r="G146" i="2540"/>
  <c r="G159" i="2536"/>
  <c r="Q87" i="2540"/>
  <c r="P87" i="2540"/>
  <c r="Q86" i="2540"/>
  <c r="E127" i="2540" s="1"/>
  <c r="P86" i="2540"/>
  <c r="D127" i="2540" s="1"/>
  <c r="Q85" i="2540"/>
  <c r="P85" i="2540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G160" i="2536"/>
  <c r="F160" i="2536"/>
  <c r="F159" i="2536"/>
  <c r="D140" i="2536"/>
  <c r="E139" i="2536"/>
  <c r="F156" i="2536"/>
  <c r="Q112" i="2536"/>
  <c r="P112" i="2536"/>
  <c r="Q111" i="2536"/>
  <c r="P111" i="2536"/>
  <c r="Q110" i="2536"/>
  <c r="Q106" i="2536" s="1"/>
  <c r="E142" i="2536" s="1"/>
  <c r="P110" i="2536"/>
  <c r="P106" i="2536" s="1"/>
  <c r="D142" i="2536" s="1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P47" i="2536"/>
  <c r="Q47" i="2536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P54" i="2536"/>
  <c r="Q54" i="2536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G130" i="2539"/>
  <c r="F130" i="2539"/>
  <c r="F129" i="2539"/>
  <c r="G128" i="2539"/>
  <c r="F128" i="2539"/>
  <c r="D104" i="2539"/>
  <c r="F127" i="2539" s="1"/>
  <c r="G126" i="2539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90" i="2539"/>
  <c r="P90" i="2539"/>
  <c r="Q89" i="2539"/>
  <c r="P89" i="2539"/>
  <c r="Q88" i="2539"/>
  <c r="P88" i="2539"/>
  <c r="Q87" i="2539"/>
  <c r="P87" i="2539"/>
  <c r="Q86" i="2539"/>
  <c r="P86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Q74" i="2539"/>
  <c r="P74" i="2539"/>
  <c r="Q73" i="2539"/>
  <c r="P73" i="2539"/>
  <c r="Q72" i="2539"/>
  <c r="P72" i="2539"/>
  <c r="P71" i="2539"/>
  <c r="G166" i="2538"/>
  <c r="F166" i="2538"/>
  <c r="G165" i="2538"/>
  <c r="Q116" i="2538"/>
  <c r="P116" i="2538"/>
  <c r="Q115" i="2538"/>
  <c r="P115" i="2538"/>
  <c r="Q114" i="2538"/>
  <c r="P114" i="2538"/>
  <c r="Q113" i="2538"/>
  <c r="P113" i="2538"/>
  <c r="Q112" i="2538"/>
  <c r="P112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P50" i="2538"/>
  <c r="Q50" i="2538"/>
  <c r="P51" i="2538"/>
  <c r="Q51" i="2538"/>
  <c r="P52" i="2538"/>
  <c r="Q52" i="2538"/>
  <c r="P53" i="2538"/>
  <c r="Q53" i="2538"/>
  <c r="P54" i="2538"/>
  <c r="Q54" i="2538"/>
  <c r="P55" i="2538"/>
  <c r="Q55" i="2538"/>
  <c r="P56" i="2538"/>
  <c r="Q56" i="2538"/>
  <c r="P57" i="2538"/>
  <c r="Q57" i="2538"/>
  <c r="P58" i="2538"/>
  <c r="Q58" i="2538"/>
  <c r="P59" i="2538"/>
  <c r="Q59" i="2538"/>
  <c r="P60" i="2538"/>
  <c r="Q60" i="2538"/>
  <c r="P61" i="2538"/>
  <c r="Q61" i="2538"/>
  <c r="P62" i="2538"/>
  <c r="Q62" i="2538"/>
  <c r="P63" i="2538"/>
  <c r="Q63" i="2538"/>
  <c r="P64" i="2538"/>
  <c r="Q64" i="2538"/>
  <c r="P65" i="2538"/>
  <c r="Q65" i="2538"/>
  <c r="P66" i="2538"/>
  <c r="Q66" i="2538"/>
  <c r="P67" i="2538"/>
  <c r="D147" i="2538" s="1"/>
  <c r="Q67" i="2538"/>
  <c r="E147" i="2538" s="1"/>
  <c r="P68" i="2538"/>
  <c r="Q68" i="2538"/>
  <c r="P69" i="2538"/>
  <c r="Q69" i="2538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D148" i="2538" s="1"/>
  <c r="Q90" i="2538"/>
  <c r="E148" i="2538" s="1"/>
  <c r="P91" i="2538"/>
  <c r="Q91" i="2538"/>
  <c r="P92" i="2538"/>
  <c r="Q92" i="2538"/>
  <c r="P93" i="2538"/>
  <c r="Q93" i="2538"/>
  <c r="P94" i="2538"/>
  <c r="Q94" i="2538"/>
  <c r="P119" i="2538"/>
  <c r="D150" i="2538" s="1"/>
  <c r="F150" i="2538" s="1"/>
  <c r="Q119" i="2538"/>
  <c r="E150" i="2538" s="1"/>
  <c r="P120" i="2538"/>
  <c r="Q120" i="2538"/>
  <c r="P121" i="2538"/>
  <c r="Q121" i="2538"/>
  <c r="P95" i="2538"/>
  <c r="D149" i="2538" s="1"/>
  <c r="Q95" i="2538"/>
  <c r="E149" i="2538" s="1"/>
  <c r="P96" i="2538"/>
  <c r="Q96" i="2538"/>
  <c r="P97" i="2538"/>
  <c r="Q97" i="2538"/>
  <c r="P98" i="2538"/>
  <c r="Q98" i="2538"/>
  <c r="P99" i="2538"/>
  <c r="Q99" i="2538"/>
  <c r="Q27" i="2538"/>
  <c r="P27" i="2538"/>
  <c r="P29" i="2537"/>
  <c r="D163" i="2537" s="1"/>
  <c r="Q29" i="2537"/>
  <c r="E163" i="2537" s="1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D164" i="2537" s="1"/>
  <c r="Q75" i="2537"/>
  <c r="E164" i="2537" s="1"/>
  <c r="P76" i="2537"/>
  <c r="Q76" i="2537"/>
  <c r="P77" i="2537"/>
  <c r="Q77" i="2537"/>
  <c r="P78" i="2537"/>
  <c r="Q78" i="2537"/>
  <c r="P79" i="2537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D165" i="2537" s="1"/>
  <c r="Q103" i="2537"/>
  <c r="E165" i="2537" s="1"/>
  <c r="P104" i="2537"/>
  <c r="Q104" i="2537"/>
  <c r="P105" i="2537"/>
  <c r="Q105" i="2537"/>
  <c r="P106" i="2537"/>
  <c r="Q106" i="2537"/>
  <c r="P107" i="2537"/>
  <c r="Q107" i="2537"/>
  <c r="P108" i="2537"/>
  <c r="Q108" i="2537"/>
  <c r="P109" i="2537"/>
  <c r="Q109" i="2537"/>
  <c r="P110" i="2537"/>
  <c r="Q110" i="2537"/>
  <c r="P111" i="2537"/>
  <c r="Q111" i="2537"/>
  <c r="P112" i="2537"/>
  <c r="Q112" i="2537"/>
  <c r="P193" i="2541"/>
  <c r="O193" i="2541"/>
  <c r="P192" i="2541"/>
  <c r="O192" i="2541"/>
  <c r="P181" i="2541"/>
  <c r="O181" i="2541"/>
  <c r="P180" i="2541"/>
  <c r="O180" i="2541"/>
  <c r="P179" i="2541"/>
  <c r="O179" i="2541"/>
  <c r="P178" i="2541"/>
  <c r="O178" i="2541"/>
  <c r="P177" i="2541"/>
  <c r="O177" i="2541"/>
  <c r="P176" i="2541"/>
  <c r="O176" i="254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2" i="2541"/>
  <c r="P102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2" i="2541"/>
  <c r="N184" i="2541"/>
  <c r="N185" i="2541"/>
  <c r="N189" i="2541"/>
  <c r="N190" i="2541"/>
  <c r="N194" i="2541"/>
  <c r="N197" i="2541"/>
  <c r="N200" i="2541"/>
  <c r="N202" i="2541"/>
  <c r="N203" i="2541"/>
  <c r="N204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Q27" i="2536"/>
  <c r="Q27" i="2539"/>
  <c r="P27" i="2539"/>
  <c r="Q125" i="2537"/>
  <c r="Q124" i="2537"/>
  <c r="Q123" i="2537"/>
  <c r="P123" i="2537"/>
  <c r="O92" i="2538"/>
  <c r="O93" i="2538"/>
  <c r="O94" i="2538"/>
  <c r="O120" i="2538"/>
  <c r="O121" i="2538"/>
  <c r="O97" i="2538"/>
  <c r="O98" i="2538"/>
  <c r="O99" i="2538"/>
  <c r="O100" i="2538"/>
  <c r="O102" i="2538"/>
  <c r="O103" i="2538"/>
  <c r="O104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6" i="2538"/>
  <c r="Q127" i="2537"/>
  <c r="P28" i="2539"/>
  <c r="Q28" i="2539"/>
  <c r="Q126" i="2537"/>
  <c r="R126" i="2537" s="1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R64" i="2539" s="1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R32" i="2540" l="1"/>
  <c r="R56" i="2540"/>
  <c r="R86" i="2537"/>
  <c r="G150" i="2538"/>
  <c r="R98" i="2538"/>
  <c r="R121" i="2538"/>
  <c r="R77" i="2538"/>
  <c r="R69" i="2538"/>
  <c r="R61" i="2538"/>
  <c r="R57" i="2538"/>
  <c r="R53" i="2538"/>
  <c r="R49" i="2538"/>
  <c r="R37" i="2538"/>
  <c r="R85" i="2540"/>
  <c r="R127" i="2537"/>
  <c r="R112" i="2537"/>
  <c r="R108" i="2537"/>
  <c r="Q176" i="2541"/>
  <c r="F145" i="2540"/>
  <c r="R64" i="2540"/>
  <c r="G157" i="2536"/>
  <c r="F129" i="2536"/>
  <c r="R28" i="2539"/>
  <c r="F143" i="2540"/>
  <c r="R54" i="2536"/>
  <c r="R50" i="2536"/>
  <c r="R46" i="2536"/>
  <c r="R92" i="2536"/>
  <c r="R29" i="2536"/>
  <c r="R88" i="2536"/>
  <c r="R76" i="2536"/>
  <c r="R64" i="2536"/>
  <c r="R30" i="2536"/>
  <c r="R75" i="2539"/>
  <c r="R99" i="2538"/>
  <c r="R94" i="2538"/>
  <c r="R86" i="2538"/>
  <c r="R87" i="2537"/>
  <c r="Q115" i="2541"/>
  <c r="Q111" i="2541"/>
  <c r="Q103" i="2541"/>
  <c r="Q95" i="2541"/>
  <c r="Q87" i="2541"/>
  <c r="Q83" i="2541"/>
  <c r="Q79" i="2541"/>
  <c r="Q75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116" i="2538"/>
  <c r="R65" i="2540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5" i="2538"/>
  <c r="G135" i="2538"/>
  <c r="E158" i="2537"/>
  <c r="D223" i="2541" s="1"/>
  <c r="F252" i="2541" s="1"/>
  <c r="R54" i="2540"/>
  <c r="R58" i="2540"/>
  <c r="R62" i="2540"/>
  <c r="G118" i="2540"/>
  <c r="F118" i="2540"/>
  <c r="R78" i="2540"/>
  <c r="D139" i="2536"/>
  <c r="R87" i="2536"/>
  <c r="R79" i="2536"/>
  <c r="R71" i="2536"/>
  <c r="R67" i="2536"/>
  <c r="R59" i="2536"/>
  <c r="R31" i="2536"/>
  <c r="R53" i="2536"/>
  <c r="F142" i="2536"/>
  <c r="F157" i="2536"/>
  <c r="D157" i="2536" s="1"/>
  <c r="R86" i="2536"/>
  <c r="R74" i="2536"/>
  <c r="R70" i="2536"/>
  <c r="R32" i="2536"/>
  <c r="R52" i="2536"/>
  <c r="R95" i="2536"/>
  <c r="R99" i="2536"/>
  <c r="R103" i="2536"/>
  <c r="R111" i="2536"/>
  <c r="D159" i="2536"/>
  <c r="R86" i="2539"/>
  <c r="G105" i="2539"/>
  <c r="R71" i="2539"/>
  <c r="R74" i="2539"/>
  <c r="R112" i="2538"/>
  <c r="R78" i="2538"/>
  <c r="R70" i="2538"/>
  <c r="R62" i="2538"/>
  <c r="R50" i="2538"/>
  <c r="R46" i="2538"/>
  <c r="R42" i="2538"/>
  <c r="R30" i="2538"/>
  <c r="R113" i="2538"/>
  <c r="F137" i="2538"/>
  <c r="R114" i="2538"/>
  <c r="R110" i="2537"/>
  <c r="R83" i="2537"/>
  <c r="R31" i="2537"/>
  <c r="G155" i="2537"/>
  <c r="R125" i="2537"/>
  <c r="R88" i="2537"/>
  <c r="R84" i="2537"/>
  <c r="R76" i="2537"/>
  <c r="R72" i="2537"/>
  <c r="R64" i="2537"/>
  <c r="R48" i="2537"/>
  <c r="R44" i="2537"/>
  <c r="R40" i="2537"/>
  <c r="R36" i="2537"/>
  <c r="Q116" i="2541"/>
  <c r="Q104" i="2541"/>
  <c r="Q76" i="2541"/>
  <c r="Q122" i="2541"/>
  <c r="Q118" i="2541"/>
  <c r="Q106" i="2541"/>
  <c r="Q102" i="2541"/>
  <c r="Q98" i="2541"/>
  <c r="Q90" i="2541"/>
  <c r="Q86" i="2541"/>
  <c r="Q82" i="2541"/>
  <c r="Q78" i="2541"/>
  <c r="Q74" i="2541"/>
  <c r="Q58" i="2541"/>
  <c r="Q54" i="2541"/>
  <c r="Q50" i="2541"/>
  <c r="Q121" i="2541"/>
  <c r="Q145" i="2541"/>
  <c r="Q93" i="2541"/>
  <c r="Q77" i="2541"/>
  <c r="Q73" i="2541"/>
  <c r="P7" i="2541"/>
  <c r="Q48" i="2541"/>
  <c r="Q131" i="2541"/>
  <c r="R67" i="2540"/>
  <c r="R75" i="2540"/>
  <c r="R44" i="2540"/>
  <c r="R76" i="2540"/>
  <c r="E125" i="2540"/>
  <c r="F125" i="2540" s="1"/>
  <c r="G145" i="2540"/>
  <c r="R55" i="2540"/>
  <c r="R87" i="2540"/>
  <c r="R43" i="2536"/>
  <c r="R93" i="2536"/>
  <c r="R90" i="2536"/>
  <c r="R51" i="2536"/>
  <c r="R104" i="2536"/>
  <c r="R65" i="2536"/>
  <c r="R28" i="2536"/>
  <c r="R72" i="2536"/>
  <c r="R47" i="2536"/>
  <c r="R96" i="2536"/>
  <c r="R57" i="2536"/>
  <c r="R87" i="2539"/>
  <c r="Q81" i="2539"/>
  <c r="E115" i="2539" s="1"/>
  <c r="G107" i="2539"/>
  <c r="R57" i="2539"/>
  <c r="D112" i="2539"/>
  <c r="R31" i="2539"/>
  <c r="R55" i="2539"/>
  <c r="R76" i="2539"/>
  <c r="R89" i="2539"/>
  <c r="D114" i="2539"/>
  <c r="F104" i="2539"/>
  <c r="R77" i="2539"/>
  <c r="F105" i="2539"/>
  <c r="R56" i="2539"/>
  <c r="R29" i="2538"/>
  <c r="R97" i="2538"/>
  <c r="R80" i="2538"/>
  <c r="R95" i="2537"/>
  <c r="R91" i="2537"/>
  <c r="R123" i="2537"/>
  <c r="R115" i="2537" s="1"/>
  <c r="R109" i="2537"/>
  <c r="R105" i="2537"/>
  <c r="Q179" i="2541"/>
  <c r="Q177" i="2541"/>
  <c r="Q124" i="2541"/>
  <c r="Q53" i="2541"/>
  <c r="R28" i="2540"/>
  <c r="R36" i="2540"/>
  <c r="R40" i="2540"/>
  <c r="R52" i="2540"/>
  <c r="R34" i="2540"/>
  <c r="R42" i="2540"/>
  <c r="R73" i="2540"/>
  <c r="G116" i="2540"/>
  <c r="R86" i="2540"/>
  <c r="R60" i="2540"/>
  <c r="G127" i="2540"/>
  <c r="R31" i="2540"/>
  <c r="R81" i="2540"/>
  <c r="D133" i="2536"/>
  <c r="C226" i="2541" s="1"/>
  <c r="E255" i="2541" s="1"/>
  <c r="G131" i="2536"/>
  <c r="R80" i="2536"/>
  <c r="R68" i="2536"/>
  <c r="R97" i="2536"/>
  <c r="G128" i="2536"/>
  <c r="R49" i="2536"/>
  <c r="R45" i="2536"/>
  <c r="R41" i="2536"/>
  <c r="R37" i="2536"/>
  <c r="R91" i="2536"/>
  <c r="R98" i="2536"/>
  <c r="R63" i="2536"/>
  <c r="R33" i="2536"/>
  <c r="R56" i="2536"/>
  <c r="R48" i="2536"/>
  <c r="R44" i="2536"/>
  <c r="R40" i="2536"/>
  <c r="R94" i="2536"/>
  <c r="G132" i="2536"/>
  <c r="R77" i="2536"/>
  <c r="R55" i="2536"/>
  <c r="R39" i="2539"/>
  <c r="R51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39" i="2538"/>
  <c r="F139" i="2538"/>
  <c r="R89" i="2538"/>
  <c r="R66" i="2538"/>
  <c r="Q100" i="2538"/>
  <c r="G137" i="2538"/>
  <c r="R27" i="2538"/>
  <c r="R87" i="2538"/>
  <c r="D166" i="2538"/>
  <c r="R82" i="2538"/>
  <c r="R88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43" i="2541"/>
  <c r="Q85" i="2541"/>
  <c r="Q81" i="2541"/>
  <c r="Q57" i="2541"/>
  <c r="Q80" i="2541"/>
  <c r="Q72" i="2541"/>
  <c r="Q56" i="2541"/>
  <c r="O147" i="2541"/>
  <c r="O7" i="2541" s="1"/>
  <c r="Q92" i="2541"/>
  <c r="Q68" i="2541"/>
  <c r="Q60" i="2541"/>
  <c r="R50" i="2540"/>
  <c r="R35" i="2540"/>
  <c r="R43" i="2540"/>
  <c r="R69" i="2540"/>
  <c r="F116" i="2540"/>
  <c r="R74" i="2540"/>
  <c r="Q7" i="2540"/>
  <c r="R37" i="2540"/>
  <c r="R41" i="2540"/>
  <c r="R63" i="2540"/>
  <c r="R48" i="2540"/>
  <c r="D128" i="2540"/>
  <c r="C237" i="2541" s="1"/>
  <c r="F144" i="2540"/>
  <c r="D144" i="2540" s="1"/>
  <c r="R68" i="2540"/>
  <c r="R83" i="2536"/>
  <c r="Q7" i="2536"/>
  <c r="F132" i="2536"/>
  <c r="G129" i="2536"/>
  <c r="R34" i="2536"/>
  <c r="R39" i="2536"/>
  <c r="D160" i="2536"/>
  <c r="R110" i="2536"/>
  <c r="R89" i="2536"/>
  <c r="R85" i="2536"/>
  <c r="R81" i="2536"/>
  <c r="R35" i="2536"/>
  <c r="R42" i="2536"/>
  <c r="R112" i="2536"/>
  <c r="F158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33" i="2539"/>
  <c r="R79" i="2539"/>
  <c r="D130" i="2539"/>
  <c r="R44" i="2539"/>
  <c r="R48" i="2539"/>
  <c r="R78" i="2539"/>
  <c r="R120" i="2538"/>
  <c r="R84" i="2538"/>
  <c r="R59" i="2538"/>
  <c r="R36" i="2538"/>
  <c r="R28" i="2538"/>
  <c r="R83" i="2538"/>
  <c r="R73" i="2538"/>
  <c r="R65" i="2538"/>
  <c r="R58" i="2538"/>
  <c r="R54" i="2538"/>
  <c r="F164" i="2538"/>
  <c r="R90" i="2538"/>
  <c r="P100" i="2538"/>
  <c r="R95" i="2538"/>
  <c r="R85" i="2538"/>
  <c r="R81" i="2538"/>
  <c r="R67" i="2538"/>
  <c r="R60" i="2538"/>
  <c r="R56" i="2538"/>
  <c r="R52" i="2538"/>
  <c r="R45" i="2538"/>
  <c r="R41" i="2538"/>
  <c r="R33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R75" i="2537"/>
  <c r="R71" i="2537"/>
  <c r="F128" i="2536"/>
  <c r="R82" i="2540"/>
  <c r="P7" i="2540"/>
  <c r="R29" i="2537"/>
  <c r="F138" i="2538"/>
  <c r="F165" i="2538"/>
  <c r="D165" i="2538" s="1"/>
  <c r="G138" i="2538"/>
  <c r="R27" i="2540"/>
  <c r="R41" i="2539"/>
  <c r="R45" i="2539"/>
  <c r="E114" i="2539"/>
  <c r="F106" i="2539"/>
  <c r="G129" i="2539"/>
  <c r="D129" i="2539" s="1"/>
  <c r="P7" i="2536"/>
  <c r="R27" i="2536"/>
  <c r="G143" i="2540"/>
  <c r="E124" i="2540"/>
  <c r="E119" i="2540"/>
  <c r="F115" i="2540"/>
  <c r="R29" i="2540"/>
  <c r="R82" i="2536"/>
  <c r="R78" i="2536"/>
  <c r="R75" i="2536"/>
  <c r="F162" i="2538"/>
  <c r="C224" i="2541"/>
  <c r="F135" i="2538"/>
  <c r="G127" i="2539"/>
  <c r="D127" i="2539" s="1"/>
  <c r="G104" i="2539"/>
  <c r="E112" i="2539"/>
  <c r="F157" i="2537"/>
  <c r="F174" i="2537"/>
  <c r="F152" i="2537"/>
  <c r="R58" i="2539"/>
  <c r="R106" i="2536"/>
  <c r="G163" i="2538"/>
  <c r="E146" i="2538"/>
  <c r="G136" i="2538"/>
  <c r="G142" i="2536"/>
  <c r="D119" i="2540"/>
  <c r="C227" i="2541" s="1"/>
  <c r="F142" i="2540"/>
  <c r="D142" i="2540" s="1"/>
  <c r="G114" i="2540"/>
  <c r="F114" i="2540"/>
  <c r="R70" i="2539"/>
  <c r="R63" i="2539"/>
  <c r="R60" i="2536"/>
  <c r="R81" i="2537"/>
  <c r="E133" i="2536"/>
  <c r="G156" i="2536"/>
  <c r="D156" i="2536" s="1"/>
  <c r="E126" i="2540"/>
  <c r="G117" i="2540"/>
  <c r="G152" i="2537"/>
  <c r="R69" i="2536"/>
  <c r="Q115" i="2537"/>
  <c r="G164" i="2538"/>
  <c r="F127" i="2540"/>
  <c r="G158" i="2536"/>
  <c r="G130" i="2536"/>
  <c r="D175" i="2537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1" i="2538"/>
  <c r="R83" i="2540"/>
  <c r="G154" i="2537"/>
  <c r="F154" i="2537"/>
  <c r="R38" i="2539"/>
  <c r="R46" i="2539"/>
  <c r="R61" i="2536"/>
  <c r="Q49" i="2541"/>
  <c r="R104" i="2537"/>
  <c r="R38" i="2538"/>
  <c r="R34" i="2538"/>
  <c r="F163" i="2538"/>
  <c r="D146" i="2538"/>
  <c r="R73" i="2539"/>
  <c r="E108" i="2539"/>
  <c r="F103" i="2539"/>
  <c r="R61" i="2540"/>
  <c r="R124" i="2537"/>
  <c r="D126" i="2539"/>
  <c r="G162" i="2538"/>
  <c r="F131" i="2536"/>
  <c r="Q135" i="2541"/>
  <c r="R93" i="2537"/>
  <c r="R79" i="2537"/>
  <c r="R60" i="2537"/>
  <c r="R45" i="2537"/>
  <c r="R33" i="2537"/>
  <c r="P81" i="2539"/>
  <c r="P7" i="2539" s="1"/>
  <c r="D146" i="2540"/>
  <c r="D145" i="2540" l="1"/>
  <c r="D174" i="2537"/>
  <c r="D143" i="2540"/>
  <c r="F141" i="2536"/>
  <c r="G141" i="2536"/>
  <c r="Q7" i="2539"/>
  <c r="R7" i="2539" s="1"/>
  <c r="D143" i="2536"/>
  <c r="C236" i="2541" s="1"/>
  <c r="G166" i="2537"/>
  <c r="F139" i="2536"/>
  <c r="G139" i="2536"/>
  <c r="F113" i="2539"/>
  <c r="F114" i="2539"/>
  <c r="G149" i="2538"/>
  <c r="G125" i="2540"/>
  <c r="F119" i="2540"/>
  <c r="Q7" i="2541"/>
  <c r="R7" i="2540"/>
  <c r="D158" i="2536"/>
  <c r="G113" i="2539"/>
  <c r="F149" i="2538"/>
  <c r="Q7" i="2538"/>
  <c r="P7" i="2537"/>
  <c r="R7" i="2536"/>
  <c r="F133" i="2536"/>
  <c r="F148" i="2538"/>
  <c r="D164" i="2538"/>
  <c r="R100" i="2538"/>
  <c r="P7" i="2538"/>
  <c r="G124" i="2540"/>
  <c r="F124" i="2540"/>
  <c r="E128" i="2540"/>
  <c r="G128" i="2540" s="1"/>
  <c r="D163" i="2538"/>
  <c r="D151" i="2538"/>
  <c r="C234" i="2541" s="1"/>
  <c r="F146" i="2538"/>
  <c r="D224" i="2541"/>
  <c r="E224" i="2541" s="1"/>
  <c r="G141" i="2538"/>
  <c r="G164" i="2537"/>
  <c r="F164" i="2537"/>
  <c r="G140" i="2536"/>
  <c r="F140" i="2536"/>
  <c r="E143" i="2536"/>
  <c r="D226" i="2541"/>
  <c r="G133" i="2536"/>
  <c r="F112" i="2539"/>
  <c r="E116" i="2539"/>
  <c r="G112" i="2539"/>
  <c r="E256" i="2541"/>
  <c r="Q7" i="2537"/>
  <c r="F147" i="2538"/>
  <c r="G147" i="2538"/>
  <c r="G126" i="2540"/>
  <c r="F126" i="2540"/>
  <c r="F158" i="2537"/>
  <c r="F141" i="2538"/>
  <c r="G146" i="2538"/>
  <c r="E151" i="2538"/>
  <c r="D162" i="2538"/>
  <c r="E167" i="2537"/>
  <c r="G163" i="2537"/>
  <c r="F163" i="2537"/>
  <c r="D115" i="2539"/>
  <c r="R81" i="2539"/>
  <c r="F108" i="2539"/>
  <c r="D225" i="2541"/>
  <c r="G108" i="2539"/>
  <c r="C223" i="2541"/>
  <c r="G158" i="2537"/>
  <c r="E253" i="2541"/>
  <c r="D227" i="2541"/>
  <c r="E227" i="2541" s="1"/>
  <c r="G119" i="2540"/>
  <c r="G148" i="2538"/>
  <c r="F166" i="2537"/>
  <c r="F143" i="2536" l="1"/>
  <c r="R7" i="2538"/>
  <c r="R7" i="2537"/>
  <c r="F151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1" i="2538"/>
  <c r="D236" i="2541"/>
  <c r="G143" i="2536"/>
  <c r="F115" i="2539"/>
  <c r="F116" i="2539" s="1"/>
  <c r="G115" i="2539"/>
  <c r="D116" i="2539"/>
  <c r="C235" i="2541" s="1"/>
  <c r="F167" i="2537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<sst xmlns="http://schemas.openxmlformats.org/spreadsheetml/2006/main" count="3411" uniqueCount="444">
  <si>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</si>
  <si>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</si>
  <si>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</si>
  <si>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</si>
  <si>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</si>
  <si>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</si>
  <si>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</si>
  <si>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</si>
  <si>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</si>
  <si>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</si>
  <si>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</si>
  <si>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</si>
  <si>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</si>
  <si>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</si>
  <si>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</si>
  <si>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</si>
  <si>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</si>
  <si>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</si>
  <si>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</si>
  <si>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</si>
  <si>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</si>
  <si>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</si>
  <si>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</si>
  <si>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</si>
  <si>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</si>
  <si>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</si>
  <si>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</si>
  <si>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</si>
  <si>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</si>
  <si>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</si>
  <si>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</si>
  <si>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</si>
  <si>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</si>
  <si>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</si>
  <si>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</si>
  <si>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</si>
  <si>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</si>
  <si>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</si>
  <si>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</si>
  <si>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</si>
  <si>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</si>
  <si>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</si>
  <si>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</si>
  <si>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</si>
  <si>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</si>
  <si>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</si>
  <si>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</si>
  <si>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</si>
  <si>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</si>
  <si>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</si>
  <si>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</si>
  <si>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</si>
  <si>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</si>
  <si>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</si>
  <si>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</si>
  <si>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</si>
  <si>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</si>
  <si>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</si>
  <si>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</si>
  <si>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</si>
  <si>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</si>
  <si>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</si>
  <si>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</si>
  <si>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</si>
  <si>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</si>
  <si>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</si>
  <si>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</si>
  <si>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</si>
  <si>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</si>
  <si>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</si>
  <si>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</si>
  <si>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</si>
  <si>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</si>
  <si>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</si>
  <si>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</si>
  <si>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</si>
  <si>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</si>
  <si>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</si>
  <si>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</si>
  <si>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</si>
  <si>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</si>
  <si>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</si>
  <si>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</si>
  <si>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</si>
  <si>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</si>
  <si>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</si>
  <si>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</si>
  <si>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</si>
  <si>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</si>
  <si>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</si>
  <si>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</si>
  <si>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</si>
  <si>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</si>
  <si>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</si>
  <si>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</si>
  <si>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</si>
  <si>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</si>
  <si>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</si>
  <si>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</si>
  <si>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</si>
  <si>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</si>
  <si>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</si>
  <si>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</si>
  <si>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</si>
  <si>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</si>
  <si>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</si>
  <si>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</si>
  <si>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</si>
  <si>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</si>
  <si>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</si>
  <si>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</si>
  <si>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</si>
  <si>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</si>
  <si>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</si>
  <si>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</si>
  <si>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</si>
  <si>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</si>
  <si>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</si>
  <si>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</si>
  <si>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</si>
  <si>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</si>
  <si>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</si>
  <si>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</si>
  <si>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</si>
  <si>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</si>
  <si>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</si>
  <si>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</si>
  <si>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</si>
  <si>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</si>
  <si>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</si>
  <si>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</si>
  <si>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</si>
  <si>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</si>
  <si>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</si>
  <si>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</si>
  <si>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</si>
  <si>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</si>
  <si>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</si>
  <si>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</si>
  <si>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</si>
  <si>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</si>
  <si>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</si>
  <si>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</si>
  <si>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</si>
  <si>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</si>
  <si>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</si>
  <si>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</si>
  <si>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</si>
  <si>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</si>
  <si>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</si>
  <si>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</si>
  <si>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</si>
  <si>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</si>
  <si>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</si>
  <si>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</si>
  <si>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</si>
  <si>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</si>
  <si>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</si>
  <si>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</si>
  <si>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</si>
  <si>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</si>
  <si>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</si>
  <si>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</si>
  <si>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</si>
  <si>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</si>
  <si>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</si>
  <si>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</si>
  <si>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</si>
  <si>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</si>
  <si>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</si>
  <si>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</si>
  <si>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</si>
  <si>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</si>
  <si>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</si>
  <si>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</si>
  <si>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</si>
  <si>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</si>
  <si>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</si>
  <si>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</si>
  <si>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</si>
  <si>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</si>
  <si>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</si>
  <si>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</si>
  <si>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</si>
  <si>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</si>
  <si>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</si>
  <si>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</si>
  <si>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</si>
  <si>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</si>
  <si>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</si>
  <si>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</si>
  <si>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</si>
  <si>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</si>
  <si>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</si>
  <si>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</si>
  <si>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</si>
  <si>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</si>
  <si>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</si>
  <si>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</si>
  <si>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</si>
  <si>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</si>
  <si>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</si>
  <si>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</si>
  <si>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</si>
  <si>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</si>
  <si>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</si>
  <si>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</si>
  <si>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</si>
  <si>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</si>
  <si>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</si>
  <si>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</si>
  <si>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</si>
  <si>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</si>
  <si>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</si>
  <si>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</si>
  <si>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</si>
  <si>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</si>
  <si>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</si>
  <si>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</si>
  <si>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</si>
  <si>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</si>
  <si>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</si>
  <si>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</si>
  <si>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</si>
  <si>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</si>
  <si>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</si>
  <si>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</si>
  <si>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</si>
  <si>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</si>
  <si>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</si>
  <si>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</si>
  <si>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</si>
  <si>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</si>
  <si>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</si>
  <si>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</si>
  <si>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</si>
  <si>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</si>
  <si>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</si>
  <si>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</si>
  <si>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</si>
  <si>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</si>
  <si>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</si>
  <si>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</si>
  <si>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</si>
  <si>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</si>
  <si>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</si>
  <si>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</si>
  <si>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</si>
  <si>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</si>
  <si>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</si>
  <si>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</si>
  <si>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</si>
  <si>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</si>
  <si>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</si>
  <si>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</si>
  <si>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</si>
  <si>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</si>
  <si>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</si>
  <si>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</si>
  <si>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</si>
  <si>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</si>
  <si>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</si>
  <si>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</si>
  <si>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</si>
  <si>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</si>
  <si>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</si>
  <si>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</si>
  <si>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</si>
  <si>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</si>
  <si>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</si>
  <si>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</si>
  <si>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</si>
  <si>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</si>
  <si>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</si>
  <si>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</si>
  <si>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</si>
  <si>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</si>
  <si>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</si>
  <si>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</si>
  <si>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</si>
  <si>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</si>
  <si>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</si>
  <si>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</si>
  <si>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</si>
  <si>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</si>
  <si>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</si>
  <si>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</si>
  <si>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</si>
  <si>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</si>
  <si>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</si>
  <si>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</si>
  <si>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</si>
  <si>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</si>
  <si>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</si>
  <si>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</si>
  <si>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</si>
  <si>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</si>
  <si>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E6010222075100</t>
  </si>
  <si>
    <t>E6010222075800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</si>
  <si>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</si>
  <si>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</si>
  <si>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</si>
  <si>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</si>
  <si>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E6010224575100</t>
  </si>
  <si>
    <t>E6010225075100</t>
  </si>
  <si>
    <t>E6010226075100</t>
  </si>
  <si>
    <t>E6010227575100</t>
  </si>
  <si>
    <t>E6010228575100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</si>
  <si>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</si>
  <si>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</si>
  <si>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</si>
  <si>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</si>
  <si>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</si>
  <si>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</si>
  <si>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</si>
  <si>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</si>
  <si>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</si>
  <si>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</si>
  <si>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</si>
  <si>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</si>
  <si>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</si>
  <si>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</si>
  <si>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</si>
  <si>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</si>
  <si>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</si>
  <si>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</si>
  <si>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</si>
  <si>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</si>
  <si>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</si>
  <si>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</si>
  <si>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</si>
  <si>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</si>
  <si>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</si>
  <si>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</si>
  <si>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</si>
  <si>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</si>
  <si>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</si>
  <si>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</si>
  <si>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</si>
  <si>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</si>
  <si>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</si>
  <si>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</si>
  <si>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</si>
  <si>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</si>
  <si>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</si>
  <si>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</si>
  <si>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</si>
  <si>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</si>
  <si>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</si>
  <si>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</si>
  <si>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</si>
  <si>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</si>
  <si>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</si>
  <si>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</si>
  <si>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</si>
  <si>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</si>
  <si>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</si>
  <si>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</si>
  <si>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</si>
  <si>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</si>
  <si>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</si>
  <si>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</si>
  <si>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</si>
  <si>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</si>
  <si>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</si>
  <si>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</si>
  <si>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</si>
  <si>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</si>
  <si>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</si>
  <si>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</si>
  <si>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</si>
  <si>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</si>
  <si>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</si>
  <si>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</si>
  <si>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</si>
  <si>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</si>
  <si>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</si>
  <si>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</si>
  <si>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</si>
  <si>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</si>
  <si>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</si>
  <si>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</si>
  <si>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E-10306</t>
  </si>
  <si>
    <t>COMIS. Y GASTOS POR SERV. FINANCIEROS Y COMERCIAL.</t>
  </si>
  <si>
    <t>SERVICIOS DE INGENIERIA Y ARQUITECTURA</t>
  </si>
  <si>
    <t>SERVICIOS INFORMATICOS</t>
  </si>
  <si>
    <t>UTILES, MATERIALES Y SUMINISTROS DIVERSOS</t>
  </si>
  <si>
    <t>E-50106</t>
  </si>
  <si>
    <t>EQUIPO SANITARIO, DE LABORATORIO E INVESTIGACION</t>
  </si>
  <si>
    <t>E-50201</t>
  </si>
  <si>
    <t>EDIFICIOS</t>
  </si>
  <si>
    <t>FUNDACION PARQUE METROPOLITANO LA LIBERTAD. (PARA GASTOS DE OPERACION Y DE MANTENIMIENTO DEL PARQUE METROPOLITANO LA LIBERTAD, SEGUN LEY NO</t>
  </si>
  <si>
    <t>E-7</t>
  </si>
  <si>
    <t>TRANSFERENCIAS DE CAPITAL</t>
  </si>
  <si>
    <t>TRANSF. CAPITAL</t>
  </si>
  <si>
    <t>FUENTE FINANCIAMIENTO</t>
  </si>
  <si>
    <t>001</t>
  </si>
  <si>
    <t>280</t>
  </si>
  <si>
    <t>21374900</t>
  </si>
  <si>
    <t/>
  </si>
  <si>
    <t>21375100</t>
  </si>
  <si>
    <t>21375300</t>
  </si>
  <si>
    <t>21375500</t>
  </si>
  <si>
    <t>21375800</t>
  </si>
  <si>
    <t xml:space="preserve">                               -   </t>
  </si>
  <si>
    <t xml:space="preserve">                         -   </t>
  </si>
  <si>
    <t xml:space="preserve">                           -   </t>
  </si>
  <si>
    <t>CCSS CONTRIBUCION PATRONAL SEGURO SALUD (CONTRIBUCION PATRONAL SEGURO DE SALUD, SEGUN LEY NO. 17 DEL 22 DE OCTUBRE DE 1943, LEY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</si>
  <si>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</si>
  <si>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</si>
  <si>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</si>
  <si>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E-50102</t>
  </si>
  <si>
    <t>EQUIPO DE TRANSPORTE</t>
  </si>
  <si>
    <t>CENTRO COSTARRICENSE DE PRODUCCION CINEMATOGRAFICA. (PARA GASTOS DE OPERACION SEGUN LEY NO. 6158 DEL 25/11/1977 Y SEGUN LOS ARTICULOS</t>
  </si>
  <si>
    <t>CONSEJO NACIONAL DE LA POLITICA PUBLICA DE LA PERSONA JOVEN. (PARA GASTOS DE OPERACION SEGUN LEY NO. 8261 DEL 02/05/2002 Y SEGUN LOS ARTICULOS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</si>
  <si>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</si>
  <si>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</si>
  <si>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SISTEMA NACIONAL DE RADIO Y TELEVISION SOCIEDAD ANONIMA (SINART S.A.). (PARA GASTOS DE OPERACION SEGUN LEY NO. 8346 DEL 12/02/2003 Y SEGUN LOS</t>
  </si>
  <si>
    <t>FUNDACION AYUDENOS PARA AYUDAR. (PARA GASTOS DE OPERACION DEL MUSEO DE LOS NIÑOS, SEGUN LEY Nº 7972 DEL 22/12/1999 Y SEGUN</t>
  </si>
  <si>
    <t>PROGRAMA DE LAS NACIONES UNIDAS PARA EL DESARROLLO (PNUD) (PARA LA V ETAPA DEL PROYECTO SISTEMA DE REGISTROS ADMINISTRATIVOS DE GESTION</t>
  </si>
  <si>
    <t>MUSEO NACIONAL DE COSTA RICA. (PARA GASTOS DE OPERACION SEGUN LEY NO. 7429 DEL 14/09/1994 Y EL DECRETO NO. 11496 DEL 14/05/1980</t>
  </si>
  <si>
    <t>MUSEO DE ARTE COSTARRICENSE. (PARA GASTOS DE OPERACION SEGUN LEY NO. 6091 DEL 07/10/1977 Y SEGUN LOS ARTICULOS NO. 22, 23 Y 24</t>
  </si>
  <si>
    <t>JUNTA ADMINISTRATIVA DEL ARCHIVO NACIONAL. (PARA GASTOS DE OPERACION SEGUN LEY NO. 5574 DEL 17/09/1974 Y LEY NO. 7202 DEL 24/10/1990 Y SEGUN</t>
  </si>
  <si>
    <t>JUNTA ADMINISTRATIVA DEL ARCHIVO NACIONAL. (SEGUN LOS ARTICULOS NO. 22, 23 Y 24 DEL TITULO IV DE LA LEY NO. 9635 “LEY FORTALECIMIENTO DE LAS</t>
  </si>
  <si>
    <t>MUSEO HISTORICO CULTURAL JUAN SANTAMARIA. (PARA GASTOS DE OPERACION SEGUN LEY NO. 6572 DEL 23/04/1981 Y SEGUN LOS ARTICULOS NO. 22, 23 Y 24</t>
  </si>
  <si>
    <t>MUSEO DR. RAFAEL ANGEL CALDERON GUARDIA. (PARA GASTOS DE OPERACION SEGUN LEY NO. 7606 DEL 24/05/1996 Y SEGUN LOS ARTICULOS NO. 22, 23 Y 24</t>
  </si>
  <si>
    <t>MUSEO DE ARTE Y DISEÑO CONTEMPORANEO. (PARA GASTOS DE OPERACION SEGUN LEY NO. 7758 DEL 19/03/1998 Y SEGUN LOS ARTICULOS NO. 22, 23 Y 24</t>
  </si>
  <si>
    <t>CENTRO CULTURAL E HISTORICO JOSE FIGUERES FERRER. (PARA GASTOS DE OPERACION SEGUN LEY NO. 7672 DEL 29/04/1997 Y SEGUN LOS ARTICULOS NO. 22, 23 Y 24</t>
  </si>
  <si>
    <t>ASOCIACION ACADEMIA COSTARRICENSE DE CIENCIAS GENEALOGICAS. (PARA GASTOS DE OPERACION, SEGUN DECRETO EJECUTIVO NO. 8543-G DEL 03/05/78 Y SEGUN</t>
  </si>
  <si>
    <t>ACADEMIA DE GEOGRAFIA E HISTORIA. (PARA GASTOS DE OPERACION, SEGUN DECRETO EJECUTIVO N°32556-C DEL 08/06/2005 Y SEGUN LOS</t>
  </si>
  <si>
    <t>TEMPORALIDADES DE LA ARQUIDIOCESIS DE SAN JOSE. (PARA EL ARCHIVO HISTORICO ARQUIDIOCESANO, SEGUN LEY NO. 6475 DEL 25/09/1980 Y SEGUN LOS ARTICULOS</t>
  </si>
  <si>
    <t>E-701</t>
  </si>
  <si>
    <t>TRANSFERENCIAS DE CAPITAL AL SECTOR PUBLICO</t>
  </si>
  <si>
    <t>E7010240075100</t>
  </si>
  <si>
    <t>MUSEO NACIONAL DE COSTA RICA (PARA RESTAURACION Y ADECUACION DE LA SALA ESTE CUARTEL BELLAVISTA SEGUN LEY NO.7429 DEL</t>
  </si>
  <si>
    <t>CENTRO NACIONAL DE LA MUSICA. (PARA GASTOS DE OPERACION SEGUN LEY NO. 8347 DEL 19/02/2003 Y SEGUN LOS ARTICULOS NO. 22, 23 Y 24</t>
  </si>
  <si>
    <t>TEATRO NACIONAL (JUNTA ADMINISTRATIVA TEATRO NACIONAL). (PARA GASTOS DE OPERACION SEGUN LEY NO 8290 DEL 23/07/2002 Y SEGUN LOS ARTICULOS NO. 22,</t>
  </si>
  <si>
    <t>SISTEMA NACIONAL DE EDUCACION MUSICAL (SINEM). (PARA GASTOS DE OPERACION, SEGUN LEY NO. 8894 DEL 10/11/2010 Y SEGUN LOS ARTICULOS NO. 22, 23 Y</t>
  </si>
  <si>
    <t xml:space="preserve">                    -   </t>
  </si>
  <si>
    <t>MCJD</t>
  </si>
  <si>
    <t>LIQUIDACION AL 31 MARZO 2020</t>
  </si>
  <si>
    <t>LIQUIDACION AL 31 DE MARZO 2020</t>
  </si>
  <si>
    <t xml:space="preserve">LIQUIDACION AL 31 DE MARZO 2020 </t>
  </si>
  <si>
    <t xml:space="preserve">          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</si>
</sst>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50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  <font>
      <sz val="10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5" applyNumberFormat="0" applyAlignment="0" applyProtection="0"/>
    <xf numFmtId="0" fontId="22" fillId="21" borderId="6" applyNumberForma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6" fillId="28" borderId="5" applyNumberFormat="0" applyAlignment="0" applyProtection="0"/>
    <xf numFmtId="0" fontId="27" fillId="29" borderId="0" applyNumberFormat="0" applyBorder="0" applyAlignment="0" applyProtection="0"/>
    <xf numFmtId="165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8" fillId="30" borderId="0" applyNumberFormat="0" applyBorder="0" applyAlignment="0" applyProtection="0"/>
    <xf numFmtId="0" fontId="19" fillId="0" borderId="0"/>
    <xf numFmtId="0" fontId="19" fillId="0" borderId="0"/>
    <xf numFmtId="0" fontId="3" fillId="31" borderId="9" applyNumberFormat="0" applyFont="0" applyAlignment="0" applyProtection="0"/>
    <xf numFmtId="0" fontId="7" fillId="31" borderId="9" applyNumberFormat="0" applyFont="0" applyAlignment="0" applyProtection="0"/>
    <xf numFmtId="0" fontId="10" fillId="31" borderId="9" applyNumberFormat="0" applyFont="0" applyAlignment="0" applyProtection="0"/>
    <xf numFmtId="0" fontId="19" fillId="31" borderId="9" applyNumberFormat="0" applyFont="0" applyAlignment="0" applyProtection="0"/>
    <xf numFmtId="9" fontId="2" fillId="0" borderId="0" applyFont="0" applyFill="0" applyBorder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25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</cellStyleXfs>
  <cellXfs count="240">
    <xf numFmtId="0" fontId="0" fillId="0" borderId="0" xfId="0"/>
    <xf numFmtId="4" fontId="8" fillId="0" borderId="0" xfId="0" applyNumberFormat="1" applyFont="1"/>
    <xf numFmtId="0" fontId="8" fillId="0" borderId="0" xfId="0" applyFont="1"/>
    <xf numFmtId="4" fontId="9" fillId="0" borderId="0" xfId="0" applyNumberFormat="1" applyFont="1"/>
    <xf numFmtId="0" fontId="9" fillId="0" borderId="0" xfId="0" applyFont="1"/>
    <xf numFmtId="4" fontId="4" fillId="0" borderId="0" xfId="0" applyNumberFormat="1" applyFont="1"/>
    <xf numFmtId="4" fontId="4" fillId="0" borderId="0" xfId="0" applyNumberFormat="1" applyFont="1" applyAlignment="1"/>
    <xf numFmtId="4" fontId="4" fillId="0" borderId="0" xfId="0" applyNumberFormat="1" applyFont="1" applyAlignment="1">
      <alignment horizontal="center"/>
    </xf>
    <xf numFmtId="4" fontId="6" fillId="0" borderId="0" xfId="0" applyNumberFormat="1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/>
    </xf>
    <xf numFmtId="0" fontId="5" fillId="32" borderId="14" xfId="35" applyFont="1" applyFill="1" applyBorder="1" applyAlignment="1">
      <alignment horizontal="center" vertical="center" wrapText="1"/>
    </xf>
    <xf numFmtId="4" fontId="5" fillId="32" borderId="14" xfId="35" applyNumberFormat="1" applyFont="1" applyFill="1" applyBorder="1" applyAlignment="1">
      <alignment horizontal="center" vertical="center" wrapText="1"/>
    </xf>
    <xf numFmtId="165" fontId="6" fillId="0" borderId="0" xfId="32" applyFont="1" applyAlignment="1">
      <alignment horizontal="left"/>
    </xf>
    <xf numFmtId="164" fontId="0" fillId="0" borderId="0" xfId="33" applyFont="1"/>
    <xf numFmtId="0" fontId="12" fillId="0" borderId="0" xfId="0" applyFont="1"/>
    <xf numFmtId="164" fontId="12" fillId="0" borderId="0" xfId="33" applyFont="1"/>
    <xf numFmtId="0" fontId="2" fillId="0" borderId="0" xfId="0" applyFont="1"/>
    <xf numFmtId="4" fontId="4" fillId="32" borderId="14" xfId="35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10" fontId="2" fillId="0" borderId="0" xfId="41" applyNumberFormat="1" applyFont="1"/>
    <xf numFmtId="10" fontId="12" fillId="0" borderId="0" xfId="41" applyNumberFormat="1" applyFont="1"/>
    <xf numFmtId="4" fontId="14" fillId="0" borderId="0" xfId="0" applyNumberFormat="1" applyFont="1"/>
    <xf numFmtId="10" fontId="2" fillId="0" borderId="0" xfId="41" applyNumberFormat="1" applyFont="1" applyBorder="1"/>
    <xf numFmtId="4" fontId="6" fillId="0" borderId="0" xfId="0" applyNumberFormat="1" applyFont="1" applyFill="1"/>
    <xf numFmtId="165" fontId="36" fillId="0" borderId="0" xfId="32" applyFont="1" applyFill="1"/>
    <xf numFmtId="164" fontId="12" fillId="0" borderId="0" xfId="33" applyFont="1" applyFill="1"/>
    <xf numFmtId="4" fontId="4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/>
    <xf numFmtId="0" fontId="14" fillId="0" borderId="0" xfId="0" applyFont="1"/>
    <xf numFmtId="4" fontId="14" fillId="0" borderId="0" xfId="0" applyNumberFormat="1" applyFont="1" applyFill="1"/>
    <xf numFmtId="165" fontId="14" fillId="0" borderId="0" xfId="32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 applyFill="1" applyAlignment="1">
      <alignment horizontal="right"/>
    </xf>
    <xf numFmtId="165" fontId="14" fillId="0" borderId="0" xfId="32" applyFont="1" applyFill="1"/>
    <xf numFmtId="10" fontId="9" fillId="0" borderId="0" xfId="41" applyNumberFormat="1" applyFont="1"/>
    <xf numFmtId="0" fontId="5" fillId="33" borderId="15" xfId="35" applyFont="1" applyFill="1" applyBorder="1" applyAlignment="1">
      <alignment horizontal="center" vertical="center" wrapText="1"/>
    </xf>
    <xf numFmtId="4" fontId="5" fillId="33" borderId="15" xfId="35" applyNumberFormat="1" applyFont="1" applyFill="1" applyBorder="1" applyAlignment="1">
      <alignment horizontal="center" vertical="center" wrapText="1"/>
    </xf>
    <xf numFmtId="0" fontId="12" fillId="33" borderId="15" xfId="0" applyFont="1" applyFill="1" applyBorder="1" applyAlignment="1">
      <alignment horizontal="center" vertical="center" wrapText="1"/>
    </xf>
    <xf numFmtId="164" fontId="2" fillId="0" borderId="0" xfId="33" applyFont="1"/>
    <xf numFmtId="10" fontId="14" fillId="0" borderId="0" xfId="41" applyNumberFormat="1" applyFont="1"/>
    <xf numFmtId="10" fontId="4" fillId="33" borderId="16" xfId="41" applyNumberFormat="1" applyFont="1" applyFill="1" applyBorder="1"/>
    <xf numFmtId="0" fontId="12" fillId="34" borderId="17" xfId="0" applyFont="1" applyFill="1" applyBorder="1" applyAlignment="1">
      <alignment horizontal="center" vertical="center" wrapText="1"/>
    </xf>
    <xf numFmtId="165" fontId="2" fillId="0" borderId="0" xfId="32" applyFont="1"/>
    <xf numFmtId="4" fontId="37" fillId="35" borderId="18" xfId="35" applyNumberFormat="1" applyFont="1" applyFill="1" applyBorder="1" applyAlignment="1">
      <alignment horizontal="center" vertical="center" wrapText="1"/>
    </xf>
    <xf numFmtId="4" fontId="38" fillId="35" borderId="19" xfId="0" applyNumberFormat="1" applyFont="1" applyFill="1" applyBorder="1" applyAlignment="1">
      <alignment horizontal="center" vertical="center" wrapText="1"/>
    </xf>
    <xf numFmtId="4" fontId="38" fillId="35" borderId="16" xfId="0" applyNumberFormat="1" applyFont="1" applyFill="1" applyBorder="1"/>
    <xf numFmtId="10" fontId="38" fillId="35" borderId="16" xfId="41" applyNumberFormat="1" applyFont="1" applyFill="1" applyBorder="1"/>
    <xf numFmtId="10" fontId="6" fillId="0" borderId="0" xfId="41" applyNumberFormat="1" applyFont="1"/>
    <xf numFmtId="4" fontId="12" fillId="0" borderId="0" xfId="0" applyNumberFormat="1" applyFont="1"/>
    <xf numFmtId="4" fontId="6" fillId="0" borderId="0" xfId="0" applyNumberFormat="1" applyFont="1" applyAlignment="1">
      <alignment horizontal="right"/>
    </xf>
    <xf numFmtId="4" fontId="4" fillId="33" borderId="16" xfId="0" applyNumberFormat="1" applyFont="1" applyFill="1" applyBorder="1"/>
    <xf numFmtId="4" fontId="37" fillId="35" borderId="1" xfId="0" applyNumberFormat="1" applyFont="1" applyFill="1" applyBorder="1" applyAlignment="1">
      <alignment horizontal="center" wrapText="1"/>
    </xf>
    <xf numFmtId="4" fontId="37" fillId="35" borderId="2" xfId="0" applyNumberFormat="1" applyFont="1" applyFill="1" applyBorder="1"/>
    <xf numFmtId="10" fontId="37" fillId="35" borderId="2" xfId="41" applyNumberFormat="1" applyFont="1" applyFill="1" applyBorder="1"/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12" fillId="0" borderId="0" xfId="0" applyNumberFormat="1" applyFont="1" applyAlignment="1">
      <alignment horizontal="right"/>
    </xf>
    <xf numFmtId="4" fontId="11" fillId="36" borderId="2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4" fillId="33" borderId="1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Fill="1" applyAlignment="1">
      <alignment vertical="center" wrapText="1"/>
    </xf>
    <xf numFmtId="4" fontId="9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6" fillId="0" borderId="0" xfId="0" applyNumberFormat="1" applyFont="1" applyAlignment="1">
      <alignment wrapText="1"/>
    </xf>
    <xf numFmtId="4" fontId="14" fillId="0" borderId="0" xfId="0" applyNumberFormat="1" applyFont="1" applyAlignment="1">
      <alignment horizontal="center"/>
    </xf>
    <xf numFmtId="4" fontId="39" fillId="0" borderId="0" xfId="0" applyNumberFormat="1" applyFont="1"/>
    <xf numFmtId="4" fontId="16" fillId="36" borderId="20" xfId="0" applyNumberFormat="1" applyFont="1" applyFill="1" applyBorder="1" applyAlignment="1">
      <alignment horizontal="center" vertical="center" wrapText="1"/>
    </xf>
    <xf numFmtId="4" fontId="16" fillId="36" borderId="17" xfId="0" applyNumberFormat="1" applyFont="1" applyFill="1" applyBorder="1"/>
    <xf numFmtId="10" fontId="16" fillId="36" borderId="17" xfId="41" applyNumberFormat="1" applyFont="1" applyFill="1" applyBorder="1"/>
    <xf numFmtId="4" fontId="40" fillId="35" borderId="1" xfId="0" applyNumberFormat="1" applyFont="1" applyFill="1" applyBorder="1" applyAlignment="1">
      <alignment horizontal="center" wrapText="1"/>
    </xf>
    <xf numFmtId="4" fontId="40" fillId="35" borderId="2" xfId="0" applyNumberFormat="1" applyFont="1" applyFill="1" applyBorder="1"/>
    <xf numFmtId="10" fontId="40" fillId="35" borderId="2" xfId="41" applyNumberFormat="1" applyFont="1" applyFill="1" applyBorder="1"/>
    <xf numFmtId="0" fontId="15" fillId="0" borderId="0" xfId="0" applyFont="1" applyFill="1" applyBorder="1"/>
    <xf numFmtId="0" fontId="0" fillId="0" borderId="0" xfId="0" applyFont="1" applyFill="1" applyBorder="1"/>
    <xf numFmtId="0" fontId="14" fillId="0" borderId="0" xfId="0" applyFont="1" applyFill="1" applyBorder="1"/>
    <xf numFmtId="4" fontId="13" fillId="37" borderId="3" xfId="35" applyNumberFormat="1" applyFont="1" applyFill="1" applyBorder="1" applyAlignment="1">
      <alignment horizontal="center" vertical="center" wrapText="1"/>
    </xf>
    <xf numFmtId="4" fontId="40" fillId="35" borderId="3" xfId="35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 applyFill="1" applyBorder="1" applyAlignment="1">
      <alignment horizontal="center" vertical="center" wrapText="1"/>
    </xf>
    <xf numFmtId="0" fontId="44" fillId="0" borderId="0" xfId="0" applyFont="1"/>
    <xf numFmtId="10" fontId="44" fillId="0" borderId="0" xfId="41" applyNumberFormat="1" applyFont="1"/>
    <xf numFmtId="164" fontId="44" fillId="0" borderId="0" xfId="33" applyFont="1"/>
    <xf numFmtId="4" fontId="45" fillId="0" borderId="0" xfId="0" applyNumberFormat="1" applyFont="1"/>
    <xf numFmtId="4" fontId="17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0" fontId="2" fillId="0" borderId="0" xfId="41" applyNumberFormat="1" applyFont="1" applyFill="1"/>
    <xf numFmtId="164" fontId="2" fillId="0" borderId="0" xfId="33" applyFont="1" applyFill="1"/>
    <xf numFmtId="4" fontId="15" fillId="0" borderId="0" xfId="0" applyNumberFormat="1" applyFont="1" applyFill="1"/>
    <xf numFmtId="0" fontId="2" fillId="0" borderId="0" xfId="0" applyFont="1" applyFill="1"/>
    <xf numFmtId="10" fontId="12" fillId="0" borderId="0" xfId="41" applyNumberFormat="1" applyFont="1" applyFill="1"/>
    <xf numFmtId="0" fontId="4" fillId="0" borderId="0" xfId="0" applyFont="1" applyFill="1"/>
    <xf numFmtId="0" fontId="6" fillId="0" borderId="0" xfId="0" applyFont="1" applyFill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16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/>
    <xf numFmtId="4" fontId="12" fillId="0" borderId="0" xfId="0" applyNumberFormat="1" applyFont="1" applyFill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5" fillId="33" borderId="15" xfId="35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5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0" fontId="2" fillId="0" borderId="0" xfId="41" applyNumberFormat="1" applyFont="1" applyFill="1" applyBorder="1"/>
    <xf numFmtId="4" fontId="12" fillId="0" borderId="0" xfId="0" applyNumberFormat="1" applyFont="1" applyAlignment="1">
      <alignment horizontal="center"/>
    </xf>
    <xf numFmtId="0" fontId="18" fillId="38" borderId="21" xfId="35" applyFont="1" applyFill="1" applyBorder="1" applyAlignment="1">
      <alignment horizontal="center" vertical="center" wrapText="1"/>
    </xf>
    <xf numFmtId="49" fontId="18" fillId="38" borderId="21" xfId="35" applyNumberFormat="1" applyFont="1" applyFill="1" applyBorder="1" applyAlignment="1">
      <alignment horizontal="center" vertical="center" wrapText="1"/>
    </xf>
    <xf numFmtId="4" fontId="12" fillId="38" borderId="21" xfId="35" applyNumberFormat="1" applyFont="1" applyFill="1" applyBorder="1" applyAlignment="1">
      <alignment horizontal="center" vertical="center" wrapText="1"/>
    </xf>
    <xf numFmtId="4" fontId="18" fillId="38" borderId="21" xfId="35" applyNumberFormat="1" applyFont="1" applyFill="1" applyBorder="1" applyAlignment="1">
      <alignment horizontal="center" vertical="center" wrapText="1"/>
    </xf>
    <xf numFmtId="0" fontId="12" fillId="38" borderId="21" xfId="0" applyFont="1" applyFill="1" applyBorder="1" applyAlignment="1">
      <alignment horizontal="center" vertical="center" wrapText="1"/>
    </xf>
    <xf numFmtId="4" fontId="46" fillId="35" borderId="18" xfId="3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" fontId="12" fillId="38" borderId="22" xfId="0" applyNumberFormat="1" applyFont="1" applyFill="1" applyBorder="1" applyAlignment="1">
      <alignment horizontal="center" vertical="center" wrapText="1"/>
    </xf>
    <xf numFmtId="165" fontId="2" fillId="0" borderId="0" xfId="32" applyFont="1" applyAlignment="1">
      <alignment horizontal="left"/>
    </xf>
    <xf numFmtId="4" fontId="12" fillId="38" borderId="21" xfId="0" applyNumberFormat="1" applyFont="1" applyFill="1" applyBorder="1"/>
    <xf numFmtId="10" fontId="12" fillId="38" borderId="21" xfId="41" applyNumberFormat="1" applyFont="1" applyFill="1" applyBorder="1"/>
    <xf numFmtId="165" fontId="12" fillId="0" borderId="0" xfId="32" applyFont="1" applyFill="1"/>
    <xf numFmtId="165" fontId="2" fillId="0" borderId="0" xfId="32" applyFont="1" applyFill="1"/>
    <xf numFmtId="4" fontId="46" fillId="35" borderId="22" xfId="0" applyNumberFormat="1" applyFont="1" applyFill="1" applyBorder="1" applyAlignment="1">
      <alignment horizontal="center" vertical="center" wrapText="1"/>
    </xf>
    <xf numFmtId="4" fontId="46" fillId="35" borderId="21" xfId="0" applyNumberFormat="1" applyFont="1" applyFill="1" applyBorder="1"/>
    <xf numFmtId="10" fontId="46" fillId="35" borderId="21" xfId="41" applyNumberFormat="1" applyFont="1" applyFill="1" applyBorder="1"/>
    <xf numFmtId="0" fontId="47" fillId="0" borderId="0" xfId="0" applyFont="1"/>
    <xf numFmtId="49" fontId="47" fillId="0" borderId="0" xfId="0" applyNumberFormat="1" applyFont="1" applyAlignment="1">
      <alignment horizontal="center"/>
    </xf>
    <xf numFmtId="4" fontId="47" fillId="0" borderId="0" xfId="0" applyNumberFormat="1" applyFont="1"/>
    <xf numFmtId="4" fontId="47" fillId="0" borderId="0" xfId="0" applyNumberFormat="1" applyFont="1" applyFill="1"/>
    <xf numFmtId="0" fontId="4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18" fillId="39" borderId="23" xfId="35" applyFont="1" applyFill="1" applyBorder="1" applyAlignment="1">
      <alignment horizontal="center" vertical="center" wrapText="1"/>
    </xf>
    <xf numFmtId="49" fontId="18" fillId="39" borderId="23" xfId="35" applyNumberFormat="1" applyFont="1" applyFill="1" applyBorder="1" applyAlignment="1">
      <alignment horizontal="center" vertical="center" wrapText="1"/>
    </xf>
    <xf numFmtId="4" fontId="12" fillId="39" borderId="23" xfId="35" applyNumberFormat="1" applyFont="1" applyFill="1" applyBorder="1" applyAlignment="1">
      <alignment horizontal="center" vertical="center" wrapText="1"/>
    </xf>
    <xf numFmtId="4" fontId="18" fillId="39" borderId="23" xfId="35" applyNumberFormat="1" applyFont="1" applyFill="1" applyBorder="1" applyAlignment="1">
      <alignment horizontal="center" vertical="center" wrapText="1"/>
    </xf>
    <xf numFmtId="4" fontId="12" fillId="40" borderId="22" xfId="0" applyNumberFormat="1" applyFont="1" applyFill="1" applyBorder="1" applyAlignment="1">
      <alignment horizontal="center" vertical="center" wrapText="1"/>
    </xf>
    <xf numFmtId="4" fontId="12" fillId="40" borderId="24" xfId="0" applyNumberFormat="1" applyFont="1" applyFill="1" applyBorder="1"/>
    <xf numFmtId="165" fontId="12" fillId="40" borderId="24" xfId="32" applyFont="1" applyFill="1" applyBorder="1"/>
    <xf numFmtId="10" fontId="12" fillId="40" borderId="24" xfId="41" applyNumberFormat="1" applyFont="1" applyFill="1" applyBorder="1"/>
    <xf numFmtId="4" fontId="46" fillId="35" borderId="25" xfId="0" applyNumberFormat="1" applyFont="1" applyFill="1" applyBorder="1" applyAlignment="1">
      <alignment horizontal="center" vertical="center" wrapText="1"/>
    </xf>
    <xf numFmtId="4" fontId="46" fillId="35" borderId="24" xfId="0" applyNumberFormat="1" applyFont="1" applyFill="1" applyBorder="1"/>
    <xf numFmtId="165" fontId="46" fillId="35" borderId="24" xfId="32" applyFont="1" applyFill="1" applyBorder="1"/>
    <xf numFmtId="10" fontId="46" fillId="35" borderId="24" xfId="41" applyNumberFormat="1" applyFont="1" applyFill="1" applyBorder="1"/>
    <xf numFmtId="0" fontId="48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8" fillId="34" borderId="17" xfId="35" applyFont="1" applyFill="1" applyBorder="1" applyAlignment="1">
      <alignment horizontal="left" vertical="center" wrapText="1"/>
    </xf>
    <xf numFmtId="49" fontId="18" fillId="34" borderId="17" xfId="35" applyNumberFormat="1" applyFont="1" applyFill="1" applyBorder="1" applyAlignment="1">
      <alignment horizontal="center" vertical="center" wrapText="1"/>
    </xf>
    <xf numFmtId="0" fontId="18" fillId="34" borderId="17" xfId="35" applyFont="1" applyFill="1" applyBorder="1" applyAlignment="1">
      <alignment horizontal="center" vertical="center" wrapText="1"/>
    </xf>
    <xf numFmtId="4" fontId="18" fillId="34" borderId="17" xfId="35" applyNumberFormat="1" applyFont="1" applyFill="1" applyBorder="1" applyAlignment="1">
      <alignment horizontal="center" vertical="center" wrapText="1"/>
    </xf>
    <xf numFmtId="49" fontId="2" fillId="0" borderId="0" xfId="32" applyNumberFormat="1" applyFont="1" applyAlignment="1">
      <alignment horizontal="center"/>
    </xf>
    <xf numFmtId="4" fontId="12" fillId="36" borderId="20" xfId="0" applyNumberFormat="1" applyFont="1" applyFill="1" applyBorder="1" applyAlignment="1">
      <alignment horizontal="center" vertical="center" wrapText="1"/>
    </xf>
    <xf numFmtId="4" fontId="12" fillId="36" borderId="17" xfId="0" applyNumberFormat="1" applyFont="1" applyFill="1" applyBorder="1"/>
    <xf numFmtId="10" fontId="12" fillId="36" borderId="17" xfId="41" applyNumberFormat="1" applyFont="1" applyFill="1" applyBorder="1"/>
    <xf numFmtId="4" fontId="46" fillId="35" borderId="1" xfId="0" applyNumberFormat="1" applyFont="1" applyFill="1" applyBorder="1" applyAlignment="1">
      <alignment horizontal="center" wrapText="1"/>
    </xf>
    <xf numFmtId="4" fontId="46" fillId="35" borderId="2" xfId="0" applyNumberFormat="1" applyFont="1" applyFill="1" applyBorder="1"/>
    <xf numFmtId="10" fontId="46" fillId="35" borderId="2" xfId="41" applyNumberFormat="1" applyFont="1" applyFill="1" applyBorder="1"/>
    <xf numFmtId="4" fontId="2" fillId="0" borderId="0" xfId="41" applyNumberFormat="1" applyFont="1"/>
    <xf numFmtId="0" fontId="12" fillId="0" borderId="0" xfId="0" applyFont="1" applyAlignment="1">
      <alignment horizontal="center" vertical="center"/>
    </xf>
    <xf numFmtId="10" fontId="12" fillId="0" borderId="0" xfId="41" applyNumberFormat="1" applyFont="1" applyFill="1" applyAlignment="1">
      <alignment horizontal="center" vertical="center"/>
    </xf>
    <xf numFmtId="164" fontId="12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4" fillId="0" borderId="0" xfId="32" applyFont="1"/>
    <xf numFmtId="165" fontId="39" fillId="0" borderId="0" xfId="32" applyFont="1"/>
    <xf numFmtId="4" fontId="2" fillId="0" borderId="0" xfId="0" applyNumberFormat="1" applyFont="1" applyFill="1" applyAlignment="1">
      <alignment horizontal="left"/>
    </xf>
    <xf numFmtId="10" fontId="12" fillId="0" borderId="0" xfId="41" applyNumberFormat="1" applyFont="1" applyFill="1" applyAlignment="1">
      <alignment horizontal="center"/>
    </xf>
    <xf numFmtId="10" fontId="2" fillId="0" borderId="0" xfId="41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65" fontId="12" fillId="0" borderId="0" xfId="32" applyFont="1"/>
    <xf numFmtId="165" fontId="18" fillId="34" borderId="17" xfId="32" applyFont="1" applyFill="1" applyBorder="1" applyAlignment="1">
      <alignment horizontal="center" vertical="center" wrapText="1"/>
    </xf>
    <xf numFmtId="165" fontId="12" fillId="0" borderId="0" xfId="32" applyFont="1" applyAlignment="1">
      <alignment horizontal="right"/>
    </xf>
    <xf numFmtId="165" fontId="12" fillId="0" borderId="0" xfId="32" applyFont="1" applyFill="1" applyAlignment="1">
      <alignment horizontal="right"/>
    </xf>
    <xf numFmtId="165" fontId="2" fillId="0" borderId="0" xfId="32" applyFont="1" applyFill="1" applyAlignment="1">
      <alignment horizontal="right"/>
    </xf>
    <xf numFmtId="165" fontId="2" fillId="0" borderId="0" xfId="32" applyFont="1" applyAlignment="1">
      <alignment horizontal="right"/>
    </xf>
    <xf numFmtId="165" fontId="12" fillId="0" borderId="0" xfId="32" applyFont="1" applyFill="1" applyAlignment="1">
      <alignment horizontal="center"/>
    </xf>
    <xf numFmtId="165" fontId="2" fillId="0" borderId="0" xfId="32" applyFont="1" applyFill="1" applyAlignment="1">
      <alignment horizontal="center"/>
    </xf>
    <xf numFmtId="165" fontId="2" fillId="0" borderId="0" xfId="32" applyFont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4" fontId="9" fillId="0" borderId="0" xfId="0" applyNumberFormat="1" applyFont="1" applyFill="1"/>
    <xf numFmtId="164" fontId="44" fillId="0" borderId="0" xfId="33" applyFont="1" applyFill="1"/>
    <xf numFmtId="49" fontId="6" fillId="0" borderId="0" xfId="0" applyNumberFormat="1" applyFont="1" applyFill="1" applyAlignment="1">
      <alignment horizontal="center"/>
    </xf>
    <xf numFmtId="0" fontId="41" fillId="37" borderId="30" xfId="0" applyFont="1" applyFill="1" applyBorder="1" applyAlignment="1">
      <alignment horizontal="center" vertical="center" wrapText="1"/>
    </xf>
    <xf numFmtId="165" fontId="41" fillId="37" borderId="30" xfId="32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Fill="1"/>
    <xf numFmtId="0" fontId="1" fillId="0" borderId="0" xfId="0" applyFont="1" applyFill="1"/>
    <xf numFmtId="49" fontId="2" fillId="0" borderId="0" xfId="32" applyNumberFormat="1" applyFont="1" applyFill="1" applyAlignment="1">
      <alignment horizontal="center"/>
    </xf>
    <xf numFmtId="0" fontId="42" fillId="0" borderId="0" xfId="0" applyFont="1" applyFill="1"/>
    <xf numFmtId="0" fontId="44" fillId="0" borderId="0" xfId="0" applyFont="1" applyFill="1"/>
    <xf numFmtId="10" fontId="44" fillId="0" borderId="0" xfId="41" applyNumberFormat="1" applyFont="1" applyFill="1"/>
    <xf numFmtId="0" fontId="44" fillId="0" borderId="0" xfId="41" applyNumberFormat="1" applyFont="1" applyFill="1"/>
    <xf numFmtId="10" fontId="46" fillId="0" borderId="0" xfId="41" applyNumberFormat="1" applyFont="1" applyFill="1" applyAlignment="1">
      <alignment horizontal="center"/>
    </xf>
    <xf numFmtId="10" fontId="49" fillId="0" borderId="0" xfId="41" applyNumberFormat="1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165" fontId="1" fillId="0" borderId="0" xfId="32" applyFont="1" applyAlignment="1">
      <alignment horizontal="left"/>
    </xf>
    <xf numFmtId="4" fontId="40" fillId="35" borderId="4" xfId="0" applyNumberFormat="1" applyFont="1" applyFill="1" applyBorder="1" applyAlignment="1">
      <alignment horizontal="center" wrapText="1"/>
    </xf>
    <xf numFmtId="4" fontId="16" fillId="0" borderId="0" xfId="0" applyNumberFormat="1" applyFont="1" applyAlignment="1">
      <alignment horizontal="center"/>
    </xf>
    <xf numFmtId="4" fontId="46" fillId="35" borderId="4" xfId="0" applyNumberFormat="1" applyFont="1" applyFill="1" applyBorder="1" applyAlignment="1">
      <alignment horizontal="center" wrapText="1"/>
    </xf>
    <xf numFmtId="4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4" fontId="12" fillId="36" borderId="26" xfId="0" applyNumberFormat="1" applyFont="1" applyFill="1" applyBorder="1" applyAlignment="1">
      <alignment horizontal="center" wrapText="1"/>
    </xf>
    <xf numFmtId="10" fontId="11" fillId="0" borderId="0" xfId="0" applyNumberFormat="1" applyFont="1" applyAlignment="1">
      <alignment horizontal="center"/>
    </xf>
    <xf numFmtId="4" fontId="11" fillId="36" borderId="26" xfId="0" applyNumberFormat="1" applyFont="1" applyFill="1" applyBorder="1" applyAlignment="1">
      <alignment horizontal="center" wrapText="1"/>
    </xf>
    <xf numFmtId="4" fontId="37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4" fontId="38" fillId="35" borderId="27" xfId="0" applyNumberFormat="1" applyFont="1" applyFill="1" applyBorder="1" applyAlignment="1">
      <alignment horizontal="center"/>
    </xf>
    <xf numFmtId="4" fontId="4" fillId="33" borderId="19" xfId="0" applyNumberFormat="1" applyFont="1" applyFill="1" applyBorder="1" applyAlignment="1">
      <alignment horizontal="center" vertical="center" wrapText="1"/>
    </xf>
    <xf numFmtId="4" fontId="12" fillId="38" borderId="28" xfId="0" applyNumberFormat="1" applyFont="1" applyFill="1" applyBorder="1" applyAlignment="1">
      <alignment horizontal="center"/>
    </xf>
    <xf numFmtId="4" fontId="46" fillId="35" borderId="28" xfId="0" applyNumberFormat="1" applyFont="1" applyFill="1" applyBorder="1" applyAlignment="1">
      <alignment horizontal="center"/>
    </xf>
    <xf numFmtId="4" fontId="12" fillId="0" borderId="0" xfId="0" applyNumberFormat="1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4" fontId="12" fillId="40" borderId="28" xfId="0" applyNumberFormat="1" applyFont="1" applyFill="1" applyBorder="1" applyAlignment="1">
      <alignment horizontal="center"/>
    </xf>
    <xf numFmtId="4" fontId="46" fillId="35" borderId="29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0.24146725297609967</c:v>
                </c:pt>
                <c:pt idx="1">
                  <c:v>0.22190721140579853</c:v>
                </c:pt>
                <c:pt idx="2">
                  <c:v>0.1399874096895648</c:v>
                </c:pt>
                <c:pt idx="3">
                  <c:v>0.19147872024289711</c:v>
                </c:pt>
                <c:pt idx="4">
                  <c:v>0.1941788267241526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9733536"/>
        <c:axId val="689724576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5-4886-97A4-A99239A024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5-4886-97A4-A99239A024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5-4886-97A4-A99239A024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5-4886-97A4-A99239A02482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85-4886-97A4-A99239A02482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85-4886-97A4-A99239A024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33536"/>
        <c:axId val="689724576"/>
      </c:lineChart>
      <c:catAx>
        <c:axId val="6897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9724576"/>
        <c:crosses val="autoZero"/>
        <c:auto val="1"/>
        <c:lblAlgn val="ctr"/>
        <c:lblOffset val="100"/>
        <c:noMultiLvlLbl val="0"/>
      </c:catAx>
      <c:valAx>
        <c:axId val="689724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97335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0.22594858356163686</c:v>
                </c:pt>
                <c:pt idx="1">
                  <c:v>5.2526000013410748E-2</c:v>
                </c:pt>
                <c:pt idx="2">
                  <c:v>1.7360831250226461E-2</c:v>
                </c:pt>
                <c:pt idx="3">
                  <c:v>2.9419055599207902E-2</c:v>
                </c:pt>
                <c:pt idx="4">
                  <c:v>0.34956075058769581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9725136"/>
        <c:axId val="689731856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9-4A3C-B664-060EDE9A43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9-4A3C-B664-060EDE9A43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9-4A3C-B664-060EDE9A43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9-4A3C-B664-060EDE9A4354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B9-4A3C-B664-060EDE9A43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9-4A3C-B664-060EDE9A4354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9-4A3C-B664-060EDE9A43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25136"/>
        <c:axId val="689731856"/>
      </c:lineChart>
      <c:catAx>
        <c:axId val="68972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9731856"/>
        <c:crosses val="autoZero"/>
        <c:auto val="1"/>
        <c:lblAlgn val="ctr"/>
        <c:lblOffset val="100"/>
        <c:noMultiLvlLbl val="0"/>
      </c:catAx>
      <c:valAx>
        <c:axId val="689731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97251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C4-4452-843C-790EE684A8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'751'!$D$162:$D$166</c:f>
              <c:numCache>
                <c:formatCode>0.00%</c:formatCode>
                <c:ptCount val="5"/>
                <c:pt idx="0">
                  <c:v>0.23512956907765004</c:v>
                </c:pt>
                <c:pt idx="1">
                  <c:v>8.8507846327380152E-2</c:v>
                </c:pt>
                <c:pt idx="2">
                  <c:v>3.7479318448883664E-2</c:v>
                </c:pt>
                <c:pt idx="3">
                  <c:v>0</c:v>
                </c:pt>
                <c:pt idx="4">
                  <c:v>0.24638093373137226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5813936"/>
        <c:axId val="685818416"/>
      </c:barChart>
      <c:lineChart>
        <c:grouping val="standard"/>
        <c:varyColors val="0"/>
        <c:ser>
          <c:idx val="1"/>
          <c:order val="1"/>
          <c:tx>
            <c:strRef>
              <c:f>'751'!$E$161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4-4452-843C-790EE684A8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4-4452-843C-790EE684A8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4-4452-843C-790EE684A8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4-4452-843C-790EE684A8BA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C4-4452-843C-790EE684A8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4-4452-843C-790EE684A8BA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4-4452-843C-790EE684A8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'751'!$E$162:$E$166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3936"/>
        <c:axId val="685818416"/>
      </c:lineChart>
      <c:catAx>
        <c:axId val="68581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5818416"/>
        <c:crosses val="autoZero"/>
        <c:auto val="1"/>
        <c:lblAlgn val="ctr"/>
        <c:lblOffset val="100"/>
        <c:noMultiLvlLbl val="0"/>
      </c:catAx>
      <c:valAx>
        <c:axId val="6858184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58139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A0-44A0-8722-4682A75904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0.2214747575748143</c:v>
                </c:pt>
                <c:pt idx="1">
                  <c:v>3.4399268761839165E-2</c:v>
                </c:pt>
                <c:pt idx="2">
                  <c:v>2.1053214424951266E-2</c:v>
                </c:pt>
                <c:pt idx="3">
                  <c:v>0</c:v>
                </c:pt>
                <c:pt idx="4">
                  <c:v>0.12834718695018438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5824576"/>
        <c:axId val="685820656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0-44A0-8722-4682A7590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0-44A0-8722-4682A7590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0-44A0-8722-4682A7590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0-44A0-8722-4682A759040E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A0-44A0-8722-4682A759040E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0-44A0-8722-4682A75904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24576"/>
        <c:axId val="685820656"/>
      </c:lineChart>
      <c:catAx>
        <c:axId val="6858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5820656"/>
        <c:crosses val="autoZero"/>
        <c:auto val="1"/>
        <c:lblAlgn val="ctr"/>
        <c:lblOffset val="100"/>
        <c:noMultiLvlLbl val="0"/>
      </c:catAx>
      <c:valAx>
        <c:axId val="6858206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582457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0.22291989484623759</c:v>
                </c:pt>
                <c:pt idx="1">
                  <c:v>7.6897723740529264E-2</c:v>
                </c:pt>
                <c:pt idx="2">
                  <c:v>6.3263248563218383E-2</c:v>
                </c:pt>
                <c:pt idx="3">
                  <c:v>1.8249355189961663E-2</c:v>
                </c:pt>
                <c:pt idx="4">
                  <c:v>0.17670265632960508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5812816"/>
        <c:axId val="685820096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5-4810-9CB9-51C7534B67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5-4810-9CB9-51C7534B67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5-4810-9CB9-51C7534B67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5-4810-9CB9-51C7534B673B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85-4810-9CB9-51C7534B673B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85-4810-9CB9-51C7534B67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2816"/>
        <c:axId val="685820096"/>
      </c:lineChart>
      <c:catAx>
        <c:axId val="68581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5820096"/>
        <c:crosses val="autoZero"/>
        <c:auto val="1"/>
        <c:lblAlgn val="ctr"/>
        <c:lblOffset val="100"/>
        <c:noMultiLvlLbl val="0"/>
      </c:catAx>
      <c:valAx>
        <c:axId val="685820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58128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8B-43B9-8E22-CE54324634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0.20775189326006985</c:v>
                </c:pt>
                <c:pt idx="1">
                  <c:v>4.0939159598012531E-2</c:v>
                </c:pt>
                <c:pt idx="2">
                  <c:v>0</c:v>
                </c:pt>
                <c:pt idx="3">
                  <c:v>0.10502780929101452</c:v>
                </c:pt>
                <c:pt idx="4">
                  <c:v>5.0675262349452845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5810576"/>
        <c:axId val="685825136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B-43B9-8E22-CE54324634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B-43B9-8E22-CE54324634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8B-43B9-8E22-CE54324634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8B-43B9-8E22-CE543246344D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8B-43B9-8E22-CE543246344D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8B-43B9-8E22-CE54324634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0576"/>
        <c:axId val="685825136"/>
      </c:lineChart>
      <c:catAx>
        <c:axId val="68581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5825136"/>
        <c:crosses val="autoZero"/>
        <c:auto val="1"/>
        <c:lblAlgn val="ctr"/>
        <c:lblOffset val="100"/>
        <c:noMultiLvlLbl val="0"/>
      </c:catAx>
      <c:valAx>
        <c:axId val="6858251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581057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MARZO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MARZO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MARZO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MARZO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 AL 31 DE MARZO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MARZO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zoomScaleNormal="100" zoomScalePageLayoutView="60" workbookViewId="0">
      <pane xSplit="1" ySplit="6" topLeftCell="B223" activePane="bottomRight" state="frozen"/>
      <selection pane="topRight" activeCell="B1" sqref="B1"/>
      <selection pane="bottomLeft" activeCell="A7" sqref="A7"/>
      <selection pane="bottomRight" activeCell="N205" sqref="N205:N207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6" customWidth="1"/>
    <col min="8" max="8" width="20.140625" style="176" customWidth="1"/>
    <col min="9" max="9" width="19.85546875" style="176" customWidth="1"/>
    <col min="10" max="10" width="21.85546875" style="40" customWidth="1"/>
    <col min="11" max="11" width="20.85546875" style="176" customWidth="1"/>
    <col min="12" max="12" width="20.5703125" style="176" customWidth="1"/>
    <col min="13" max="13" width="22.85546875" style="176" customWidth="1"/>
    <col min="14" max="14" width="18" style="182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17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72"/>
      <c r="Q1" s="72"/>
    </row>
    <row r="2" spans="1:17" s="31" customFormat="1" ht="15.75" x14ac:dyDescent="0.25">
      <c r="B2" s="217" t="s">
        <v>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72"/>
      <c r="Q2" s="72"/>
    </row>
    <row r="3" spans="1:17" s="31" customFormat="1" ht="15.75" x14ac:dyDescent="0.25">
      <c r="B3" s="217" t="s">
        <v>50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72"/>
      <c r="Q3" s="72"/>
    </row>
    <row r="4" spans="1:17" s="32" customFormat="1" ht="15.75" x14ac:dyDescent="0.25">
      <c r="B4" s="217" t="s">
        <v>441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35"/>
      <c r="Q4" s="35"/>
    </row>
    <row r="5" spans="1:17" s="80" customFormat="1" ht="15.75" x14ac:dyDescent="0.25">
      <c r="B5" s="81"/>
      <c r="C5" s="81"/>
      <c r="D5" s="81"/>
      <c r="E5" s="81"/>
      <c r="F5" s="81"/>
      <c r="G5" s="175"/>
      <c r="H5" s="175"/>
      <c r="I5" s="175"/>
      <c r="J5" s="175"/>
      <c r="K5" s="175"/>
      <c r="L5" s="175"/>
      <c r="M5" s="175"/>
      <c r="N5" s="91"/>
      <c r="O5" s="82"/>
      <c r="P5" s="82"/>
      <c r="Q5" s="82"/>
    </row>
    <row r="6" spans="1:17" s="33" customFormat="1" ht="47.25" x14ac:dyDescent="0.2">
      <c r="A6" s="17"/>
      <c r="B6" s="197" t="s">
        <v>41</v>
      </c>
      <c r="C6" s="197" t="s">
        <v>40</v>
      </c>
      <c r="D6" s="197" t="s">
        <v>13</v>
      </c>
      <c r="E6" s="197" t="s">
        <v>14</v>
      </c>
      <c r="F6" s="197" t="s">
        <v>15</v>
      </c>
      <c r="G6" s="198" t="s">
        <v>16</v>
      </c>
      <c r="H6" s="198" t="s">
        <v>17</v>
      </c>
      <c r="I6" s="198" t="s">
        <v>18</v>
      </c>
      <c r="J6" s="198" t="s">
        <v>19</v>
      </c>
      <c r="K6" s="198" t="s">
        <v>20</v>
      </c>
      <c r="L6" s="198" t="s">
        <v>42</v>
      </c>
      <c r="M6" s="198" t="s">
        <v>43</v>
      </c>
      <c r="N6" s="83" t="s">
        <v>34</v>
      </c>
      <c r="O6" s="84" t="s">
        <v>30</v>
      </c>
      <c r="P6" s="84" t="s">
        <v>28</v>
      </c>
      <c r="Q6" s="84" t="s">
        <v>29</v>
      </c>
    </row>
    <row r="7" spans="1:17" s="33" customFormat="1" ht="15" x14ac:dyDescent="0.2">
      <c r="A7" s="172"/>
      <c r="B7" s="214">
        <v>213</v>
      </c>
      <c r="C7" s="214" t="s">
        <v>439</v>
      </c>
      <c r="D7" s="199">
        <v>46925000000</v>
      </c>
      <c r="E7" s="199">
        <v>46925000000</v>
      </c>
      <c r="F7" s="199">
        <v>27661510020</v>
      </c>
      <c r="G7" s="199">
        <v>180553952.87</v>
      </c>
      <c r="H7" s="199">
        <v>7389871260.4499998</v>
      </c>
      <c r="I7" s="199">
        <v>92761871.209999993</v>
      </c>
      <c r="J7" s="199">
        <v>11144230346.35</v>
      </c>
      <c r="K7" s="199">
        <v>9333368452.1100006</v>
      </c>
      <c r="L7" s="199">
        <v>28117582569.119999</v>
      </c>
      <c r="M7" s="199">
        <v>8854092589.1200008</v>
      </c>
      <c r="N7" s="173">
        <f>+J7/E7</f>
        <v>0.23749025778050081</v>
      </c>
      <c r="O7" s="174">
        <f>+O48+O103+O132+O147</f>
        <v>8254338434</v>
      </c>
      <c r="P7" s="174" t="e">
        <f>+P48+P103+P132+P147</f>
        <v>#VALUE!</v>
      </c>
      <c r="Q7" s="173" t="e">
        <f>+P7/O7</f>
        <v>#VALUE!</v>
      </c>
    </row>
    <row r="8" spans="1:17" s="92" customFormat="1" ht="12.75" x14ac:dyDescent="0.2">
      <c r="B8" s="237" t="s">
        <v>54</v>
      </c>
      <c r="C8" s="237" t="s">
        <v>22</v>
      </c>
      <c r="D8" s="238">
        <v>12260759958</v>
      </c>
      <c r="E8" s="238">
        <v>12260759958</v>
      </c>
      <c r="F8" s="238">
        <v>12217857785</v>
      </c>
      <c r="G8" s="239" t="s">
        <v>438</v>
      </c>
      <c r="H8" s="238">
        <v>1313457099</v>
      </c>
      <c r="I8" s="239" t="s">
        <v>404</v>
      </c>
      <c r="J8" s="238">
        <v>2698855819.52</v>
      </c>
      <c r="K8" s="238">
        <v>2698855819.52</v>
      </c>
      <c r="L8" s="238">
        <v>8248447039.4799995</v>
      </c>
      <c r="M8" s="238">
        <v>8205544866.4799995</v>
      </c>
      <c r="N8" s="179">
        <f t="shared" ref="N8:N71" si="0">+J8/E8</f>
        <v>0.22012141406936434</v>
      </c>
    </row>
    <row r="9" spans="1:17" s="95" customFormat="1" ht="15" x14ac:dyDescent="0.25">
      <c r="A9" s="92"/>
      <c r="B9" s="234" t="s">
        <v>55</v>
      </c>
      <c r="C9" s="234" t="s">
        <v>56</v>
      </c>
      <c r="D9" s="235">
        <v>4783179400</v>
      </c>
      <c r="E9" s="235">
        <v>4783179400</v>
      </c>
      <c r="F9" s="235">
        <v>4764185800</v>
      </c>
      <c r="G9" s="236" t="s">
        <v>438</v>
      </c>
      <c r="H9" s="236" t="s">
        <v>405</v>
      </c>
      <c r="I9" s="236" t="s">
        <v>404</v>
      </c>
      <c r="J9" s="235">
        <v>1005713603.48</v>
      </c>
      <c r="K9" s="235">
        <v>1005713603.48</v>
      </c>
      <c r="L9" s="235">
        <v>3777465796.52</v>
      </c>
      <c r="M9" s="235">
        <v>3758472196.52</v>
      </c>
      <c r="N9" s="180">
        <f t="shared" si="0"/>
        <v>0.21026048144462239</v>
      </c>
      <c r="O9" s="28"/>
      <c r="P9" s="28"/>
      <c r="Q9" s="97"/>
    </row>
    <row r="10" spans="1:17" s="95" customFormat="1" ht="15" x14ac:dyDescent="0.25">
      <c r="A10" s="92"/>
      <c r="B10" s="234" t="s">
        <v>57</v>
      </c>
      <c r="C10" s="234" t="s">
        <v>58</v>
      </c>
      <c r="D10" s="235">
        <v>4732679400</v>
      </c>
      <c r="E10" s="235">
        <v>4732679400</v>
      </c>
      <c r="F10" s="235">
        <v>4713685800</v>
      </c>
      <c r="G10" s="236" t="s">
        <v>438</v>
      </c>
      <c r="H10" s="236" t="s">
        <v>405</v>
      </c>
      <c r="I10" s="236" t="s">
        <v>404</v>
      </c>
      <c r="J10" s="235">
        <v>1002134088.13</v>
      </c>
      <c r="K10" s="235">
        <v>1002134088.13</v>
      </c>
      <c r="L10" s="235">
        <v>3730545311.8699999</v>
      </c>
      <c r="M10" s="235">
        <v>3711551711.8699999</v>
      </c>
      <c r="N10" s="180">
        <f t="shared" si="0"/>
        <v>0.21174772331504221</v>
      </c>
      <c r="O10" s="94"/>
      <c r="P10" s="94"/>
      <c r="Q10" s="93"/>
    </row>
    <row r="11" spans="1:17" s="95" customFormat="1" ht="15" x14ac:dyDescent="0.25">
      <c r="A11" s="92"/>
      <c r="B11" s="234" t="s">
        <v>59</v>
      </c>
      <c r="C11" s="234" t="s">
        <v>60</v>
      </c>
      <c r="D11" s="235">
        <v>50500000</v>
      </c>
      <c r="E11" s="235">
        <v>50500000</v>
      </c>
      <c r="F11" s="235">
        <v>50500000</v>
      </c>
      <c r="G11" s="236" t="s">
        <v>438</v>
      </c>
      <c r="H11" s="236" t="s">
        <v>405</v>
      </c>
      <c r="I11" s="236" t="s">
        <v>404</v>
      </c>
      <c r="J11" s="235">
        <v>3579515.35</v>
      </c>
      <c r="K11" s="235">
        <v>3579515.35</v>
      </c>
      <c r="L11" s="235">
        <v>46920484.649999999</v>
      </c>
      <c r="M11" s="235">
        <v>46920484.649999999</v>
      </c>
      <c r="N11" s="180">
        <f t="shared" si="0"/>
        <v>7.0881492079207922E-2</v>
      </c>
      <c r="O11" s="94"/>
      <c r="P11" s="94"/>
      <c r="Q11" s="93"/>
    </row>
    <row r="12" spans="1:17" s="36" customFormat="1" x14ac:dyDescent="0.2">
      <c r="A12" s="96"/>
      <c r="B12" s="234" t="s">
        <v>61</v>
      </c>
      <c r="C12" s="234" t="s">
        <v>62</v>
      </c>
      <c r="D12" s="235">
        <v>97000000</v>
      </c>
      <c r="E12" s="235">
        <v>97000000</v>
      </c>
      <c r="F12" s="235">
        <v>97000000</v>
      </c>
      <c r="G12" s="236" t="s">
        <v>438</v>
      </c>
      <c r="H12" s="236" t="s">
        <v>405</v>
      </c>
      <c r="I12" s="236" t="s">
        <v>404</v>
      </c>
      <c r="J12" s="235">
        <v>10252878.140000001</v>
      </c>
      <c r="K12" s="235">
        <v>10252878.140000001</v>
      </c>
      <c r="L12" s="235">
        <v>86747121.859999999</v>
      </c>
      <c r="M12" s="235">
        <v>86747121.859999999</v>
      </c>
      <c r="N12" s="180">
        <f t="shared" si="0"/>
        <v>0.10569977463917526</v>
      </c>
      <c r="O12" s="94"/>
      <c r="P12" s="94"/>
      <c r="Q12" s="93"/>
    </row>
    <row r="13" spans="1:17" s="36" customFormat="1" x14ac:dyDescent="0.2">
      <c r="A13" s="96"/>
      <c r="B13" s="234" t="s">
        <v>63</v>
      </c>
      <c r="C13" s="234" t="s">
        <v>64</v>
      </c>
      <c r="D13" s="235">
        <v>97000000</v>
      </c>
      <c r="E13" s="235">
        <v>97000000</v>
      </c>
      <c r="F13" s="235">
        <v>97000000</v>
      </c>
      <c r="G13" s="236" t="s">
        <v>438</v>
      </c>
      <c r="H13" s="236" t="s">
        <v>405</v>
      </c>
      <c r="I13" s="236" t="s">
        <v>404</v>
      </c>
      <c r="J13" s="235">
        <v>10252878.140000001</v>
      </c>
      <c r="K13" s="235">
        <v>10252878.140000001</v>
      </c>
      <c r="L13" s="235">
        <v>86747121.859999999</v>
      </c>
      <c r="M13" s="235">
        <v>86747121.859999999</v>
      </c>
      <c r="N13" s="180">
        <f t="shared" si="0"/>
        <v>0.10569977463917526</v>
      </c>
      <c r="O13" s="94"/>
      <c r="P13" s="94"/>
      <c r="Q13" s="93"/>
    </row>
    <row r="14" spans="1:17" s="36" customFormat="1" x14ac:dyDescent="0.2">
      <c r="A14" s="96"/>
      <c r="B14" s="234" t="s">
        <v>65</v>
      </c>
      <c r="C14" s="234" t="s">
        <v>66</v>
      </c>
      <c r="D14" s="235">
        <v>5422843140</v>
      </c>
      <c r="E14" s="235">
        <v>5422843140</v>
      </c>
      <c r="F14" s="235">
        <v>5405479136</v>
      </c>
      <c r="G14" s="236" t="s">
        <v>438</v>
      </c>
      <c r="H14" s="236" t="s">
        <v>405</v>
      </c>
      <c r="I14" s="236" t="s">
        <v>404</v>
      </c>
      <c r="J14" s="235">
        <v>1244709018.9000001</v>
      </c>
      <c r="K14" s="235">
        <v>1244709018.9000001</v>
      </c>
      <c r="L14" s="235">
        <v>4178134121.0999999</v>
      </c>
      <c r="M14" s="235">
        <v>4160770117.0999999</v>
      </c>
      <c r="N14" s="180">
        <f t="shared" si="0"/>
        <v>0.22953070682033411</v>
      </c>
      <c r="O14" s="94"/>
      <c r="P14" s="94"/>
      <c r="Q14" s="93"/>
    </row>
    <row r="15" spans="1:17" s="36" customFormat="1" x14ac:dyDescent="0.2">
      <c r="A15" s="96"/>
      <c r="B15" s="234" t="s">
        <v>67</v>
      </c>
      <c r="C15" s="234" t="s">
        <v>68</v>
      </c>
      <c r="D15" s="235">
        <v>1702800000</v>
      </c>
      <c r="E15" s="235">
        <v>1702800000</v>
      </c>
      <c r="F15" s="235">
        <v>1694779560</v>
      </c>
      <c r="G15" s="236" t="s">
        <v>438</v>
      </c>
      <c r="H15" s="236" t="s">
        <v>405</v>
      </c>
      <c r="I15" s="236" t="s">
        <v>404</v>
      </c>
      <c r="J15" s="235">
        <v>332953768.13999999</v>
      </c>
      <c r="K15" s="235">
        <v>332953768.13999999</v>
      </c>
      <c r="L15" s="235">
        <v>1369846231.8599999</v>
      </c>
      <c r="M15" s="235">
        <v>1361825791.8599999</v>
      </c>
      <c r="N15" s="180">
        <f t="shared" si="0"/>
        <v>0.19553310320648343</v>
      </c>
      <c r="O15" s="94"/>
      <c r="P15" s="94"/>
      <c r="Q15" s="93"/>
    </row>
    <row r="16" spans="1:17" s="36" customFormat="1" x14ac:dyDescent="0.2">
      <c r="A16" s="96"/>
      <c r="B16" s="234" t="s">
        <v>69</v>
      </c>
      <c r="C16" s="234" t="s">
        <v>70</v>
      </c>
      <c r="D16" s="235">
        <v>1433969263</v>
      </c>
      <c r="E16" s="235">
        <v>1433969263</v>
      </c>
      <c r="F16" s="235">
        <v>1429855318</v>
      </c>
      <c r="G16" s="236" t="s">
        <v>438</v>
      </c>
      <c r="H16" s="236" t="s">
        <v>405</v>
      </c>
      <c r="I16" s="236" t="s">
        <v>404</v>
      </c>
      <c r="J16" s="235">
        <v>259190466.93000001</v>
      </c>
      <c r="K16" s="235">
        <v>259190466.93000001</v>
      </c>
      <c r="L16" s="235">
        <v>1174778796.0699999</v>
      </c>
      <c r="M16" s="235">
        <v>1170664851.0699999</v>
      </c>
      <c r="N16" s="180">
        <f t="shared" si="0"/>
        <v>0.18075036447277043</v>
      </c>
      <c r="O16" s="94"/>
      <c r="P16" s="94"/>
      <c r="Q16" s="93"/>
    </row>
    <row r="17" spans="1:17" s="36" customFormat="1" x14ac:dyDescent="0.2">
      <c r="A17" s="96"/>
      <c r="B17" s="234" t="s">
        <v>71</v>
      </c>
      <c r="C17" s="234" t="s">
        <v>72</v>
      </c>
      <c r="D17" s="235">
        <v>786163509</v>
      </c>
      <c r="E17" s="235">
        <v>786163509</v>
      </c>
      <c r="F17" s="235">
        <v>783367802</v>
      </c>
      <c r="G17" s="236" t="s">
        <v>438</v>
      </c>
      <c r="H17" s="236" t="s">
        <v>405</v>
      </c>
      <c r="I17" s="236" t="s">
        <v>404</v>
      </c>
      <c r="J17" s="236" t="s">
        <v>405</v>
      </c>
      <c r="K17" s="236" t="s">
        <v>405</v>
      </c>
      <c r="L17" s="235">
        <v>786163509</v>
      </c>
      <c r="M17" s="235">
        <v>783367802</v>
      </c>
      <c r="N17" s="180">
        <v>1</v>
      </c>
      <c r="O17" s="94"/>
      <c r="P17" s="94"/>
      <c r="Q17" s="93"/>
    </row>
    <row r="18" spans="1:17" s="36" customFormat="1" x14ac:dyDescent="0.2">
      <c r="A18" s="96"/>
      <c r="B18" s="234" t="s">
        <v>73</v>
      </c>
      <c r="C18" s="234" t="s">
        <v>74</v>
      </c>
      <c r="D18" s="235">
        <v>655751368</v>
      </c>
      <c r="E18" s="235">
        <v>655751368</v>
      </c>
      <c r="F18" s="235">
        <v>655751368</v>
      </c>
      <c r="G18" s="236" t="s">
        <v>438</v>
      </c>
      <c r="H18" s="236" t="s">
        <v>405</v>
      </c>
      <c r="I18" s="236" t="s">
        <v>404</v>
      </c>
      <c r="J18" s="235">
        <v>585988860.84000003</v>
      </c>
      <c r="K18" s="235">
        <v>585988860.84000003</v>
      </c>
      <c r="L18" s="235">
        <v>69762507.159999996</v>
      </c>
      <c r="M18" s="235">
        <v>69762507.159999996</v>
      </c>
      <c r="N18" s="180">
        <f t="shared" si="0"/>
        <v>0.89361439325277936</v>
      </c>
      <c r="O18" s="94"/>
      <c r="P18" s="94"/>
      <c r="Q18" s="93"/>
    </row>
    <row r="19" spans="1:17" s="36" customFormat="1" x14ac:dyDescent="0.2">
      <c r="A19" s="96"/>
      <c r="B19" s="234" t="s">
        <v>75</v>
      </c>
      <c r="C19" s="234" t="s">
        <v>76</v>
      </c>
      <c r="D19" s="235">
        <v>844159000</v>
      </c>
      <c r="E19" s="235">
        <v>844159000</v>
      </c>
      <c r="F19" s="235">
        <v>841725088</v>
      </c>
      <c r="G19" s="236" t="s">
        <v>438</v>
      </c>
      <c r="H19" s="236" t="s">
        <v>405</v>
      </c>
      <c r="I19" s="236" t="s">
        <v>404</v>
      </c>
      <c r="J19" s="235">
        <v>66575922.990000002</v>
      </c>
      <c r="K19" s="235">
        <v>66575922.990000002</v>
      </c>
      <c r="L19" s="235">
        <v>777583077.00999999</v>
      </c>
      <c r="M19" s="235">
        <v>775149165.00999999</v>
      </c>
      <c r="N19" s="180">
        <f t="shared" si="0"/>
        <v>7.8866567779292768E-2</v>
      </c>
      <c r="O19" s="94"/>
      <c r="P19" s="94"/>
      <c r="Q19" s="93"/>
    </row>
    <row r="20" spans="1:17" s="36" customFormat="1" x14ac:dyDescent="0.2">
      <c r="A20" s="96"/>
      <c r="B20" s="234" t="s">
        <v>77</v>
      </c>
      <c r="C20" s="234" t="s">
        <v>78</v>
      </c>
      <c r="D20" s="235">
        <v>928868709</v>
      </c>
      <c r="E20" s="235">
        <v>928868709</v>
      </c>
      <c r="F20" s="235">
        <v>925596425</v>
      </c>
      <c r="G20" s="236" t="s">
        <v>438</v>
      </c>
      <c r="H20" s="235">
        <v>661022957.21000004</v>
      </c>
      <c r="I20" s="236" t="s">
        <v>404</v>
      </c>
      <c r="J20" s="235">
        <v>223745751.78999999</v>
      </c>
      <c r="K20" s="235">
        <v>223745751.78999999</v>
      </c>
      <c r="L20" s="235">
        <v>44100000</v>
      </c>
      <c r="M20" s="235">
        <v>40827716</v>
      </c>
      <c r="N20" s="180">
        <f t="shared" si="0"/>
        <v>0.24087984622808517</v>
      </c>
      <c r="O20" s="94"/>
      <c r="P20" s="94"/>
      <c r="Q20" s="93"/>
    </row>
    <row r="21" spans="1:17" s="36" customFormat="1" x14ac:dyDescent="0.2">
      <c r="A21" s="96"/>
      <c r="B21" s="234" t="s">
        <v>79</v>
      </c>
      <c r="C21" s="234" t="s">
        <v>407</v>
      </c>
      <c r="D21" s="235">
        <v>275030790</v>
      </c>
      <c r="E21" s="235">
        <v>275030790</v>
      </c>
      <c r="F21" s="235">
        <v>274307937</v>
      </c>
      <c r="G21" s="236" t="s">
        <v>438</v>
      </c>
      <c r="H21" s="235">
        <v>196042975.21000001</v>
      </c>
      <c r="I21" s="236" t="s">
        <v>404</v>
      </c>
      <c r="J21" s="235">
        <v>68987814.790000007</v>
      </c>
      <c r="K21" s="235">
        <v>68987814.790000007</v>
      </c>
      <c r="L21" s="235">
        <v>10000000</v>
      </c>
      <c r="M21" s="235">
        <v>9277147</v>
      </c>
      <c r="N21" s="180">
        <f t="shared" si="0"/>
        <v>0.2508366964658757</v>
      </c>
      <c r="O21" s="94"/>
      <c r="P21" s="94"/>
      <c r="Q21" s="93"/>
    </row>
    <row r="22" spans="1:17" s="36" customFormat="1" x14ac:dyDescent="0.2">
      <c r="A22" s="96"/>
      <c r="B22" s="234" t="s">
        <v>80</v>
      </c>
      <c r="C22" s="234" t="s">
        <v>407</v>
      </c>
      <c r="D22" s="235">
        <v>51501286</v>
      </c>
      <c r="E22" s="235">
        <v>51501286</v>
      </c>
      <c r="F22" s="235">
        <v>51501286</v>
      </c>
      <c r="G22" s="236" t="s">
        <v>438</v>
      </c>
      <c r="H22" s="235">
        <v>33297770</v>
      </c>
      <c r="I22" s="236" t="s">
        <v>404</v>
      </c>
      <c r="J22" s="235">
        <v>13203516</v>
      </c>
      <c r="K22" s="235">
        <v>13203516</v>
      </c>
      <c r="L22" s="235">
        <v>5000000</v>
      </c>
      <c r="M22" s="235">
        <v>5000000</v>
      </c>
      <c r="N22" s="180">
        <f t="shared" si="0"/>
        <v>0.25637254960973205</v>
      </c>
      <c r="O22" s="94"/>
      <c r="P22" s="94"/>
      <c r="Q22" s="93"/>
    </row>
    <row r="23" spans="1:17" s="36" customFormat="1" x14ac:dyDescent="0.2">
      <c r="A23" s="96"/>
      <c r="B23" s="234" t="s">
        <v>81</v>
      </c>
      <c r="C23" s="234" t="s">
        <v>407</v>
      </c>
      <c r="D23" s="235">
        <v>67274292</v>
      </c>
      <c r="E23" s="235">
        <v>67274292</v>
      </c>
      <c r="F23" s="235">
        <v>67274292</v>
      </c>
      <c r="G23" s="236" t="s">
        <v>438</v>
      </c>
      <c r="H23" s="235">
        <v>45904948</v>
      </c>
      <c r="I23" s="236" t="s">
        <v>404</v>
      </c>
      <c r="J23" s="235">
        <v>16369344</v>
      </c>
      <c r="K23" s="235">
        <v>16369344</v>
      </c>
      <c r="L23" s="235">
        <v>5000000</v>
      </c>
      <c r="M23" s="235">
        <v>5000000</v>
      </c>
      <c r="N23" s="180">
        <f t="shared" si="0"/>
        <v>0.24332242693836154</v>
      </c>
      <c r="O23" s="94"/>
      <c r="P23" s="94"/>
      <c r="Q23" s="93"/>
    </row>
    <row r="24" spans="1:17" s="36" customFormat="1" x14ac:dyDescent="0.2">
      <c r="A24" s="96"/>
      <c r="B24" s="234" t="s">
        <v>82</v>
      </c>
      <c r="C24" s="234" t="s">
        <v>407</v>
      </c>
      <c r="D24" s="235">
        <v>231879283</v>
      </c>
      <c r="E24" s="235">
        <v>231879283</v>
      </c>
      <c r="F24" s="235">
        <v>229497661</v>
      </c>
      <c r="G24" s="236" t="s">
        <v>438</v>
      </c>
      <c r="H24" s="235">
        <v>165194728</v>
      </c>
      <c r="I24" s="236" t="s">
        <v>404</v>
      </c>
      <c r="J24" s="235">
        <v>56684555</v>
      </c>
      <c r="K24" s="235">
        <v>56684555</v>
      </c>
      <c r="L24" s="235">
        <v>10000000</v>
      </c>
      <c r="M24" s="235">
        <v>7618378</v>
      </c>
      <c r="N24" s="180">
        <f t="shared" si="0"/>
        <v>0.24445717731497385</v>
      </c>
      <c r="O24" s="94"/>
      <c r="P24" s="94"/>
      <c r="Q24" s="93"/>
    </row>
    <row r="25" spans="1:17" s="36" customFormat="1" x14ac:dyDescent="0.2">
      <c r="A25" s="96"/>
      <c r="B25" s="234" t="s">
        <v>83</v>
      </c>
      <c r="C25" s="234" t="s">
        <v>407</v>
      </c>
      <c r="D25" s="235">
        <v>255548767</v>
      </c>
      <c r="E25" s="235">
        <v>255548767</v>
      </c>
      <c r="F25" s="235">
        <v>255548767</v>
      </c>
      <c r="G25" s="236" t="s">
        <v>438</v>
      </c>
      <c r="H25" s="235">
        <v>188518018</v>
      </c>
      <c r="I25" s="236" t="s">
        <v>404</v>
      </c>
      <c r="J25" s="235">
        <v>57030749</v>
      </c>
      <c r="K25" s="235">
        <v>57030749</v>
      </c>
      <c r="L25" s="235">
        <v>10000000</v>
      </c>
      <c r="M25" s="235">
        <v>10000000</v>
      </c>
      <c r="N25" s="180">
        <f t="shared" si="0"/>
        <v>0.22316972869604962</v>
      </c>
      <c r="O25" s="94"/>
      <c r="P25" s="94"/>
      <c r="Q25" s="93"/>
    </row>
    <row r="26" spans="1:17" s="36" customFormat="1" x14ac:dyDescent="0.2">
      <c r="A26" s="96"/>
      <c r="B26" s="234" t="s">
        <v>84</v>
      </c>
      <c r="C26" s="234" t="s">
        <v>376</v>
      </c>
      <c r="D26" s="235">
        <v>14866529</v>
      </c>
      <c r="E26" s="235">
        <v>14866529</v>
      </c>
      <c r="F26" s="235">
        <v>14827456</v>
      </c>
      <c r="G26" s="236" t="s">
        <v>438</v>
      </c>
      <c r="H26" s="235">
        <v>10140488</v>
      </c>
      <c r="I26" s="236" t="s">
        <v>404</v>
      </c>
      <c r="J26" s="235">
        <v>3726041</v>
      </c>
      <c r="K26" s="235">
        <v>3726041</v>
      </c>
      <c r="L26" s="235">
        <v>1000000</v>
      </c>
      <c r="M26" s="235">
        <v>960927</v>
      </c>
      <c r="N26" s="180">
        <f t="shared" si="0"/>
        <v>0.25063288142107681</v>
      </c>
      <c r="O26" s="94"/>
      <c r="P26" s="94"/>
      <c r="Q26" s="93"/>
    </row>
    <row r="27" spans="1:17" s="36" customFormat="1" x14ac:dyDescent="0.2">
      <c r="A27" s="96"/>
      <c r="B27" s="234" t="s">
        <v>85</v>
      </c>
      <c r="C27" s="234" t="s">
        <v>376</v>
      </c>
      <c r="D27" s="235">
        <v>2783853</v>
      </c>
      <c r="E27" s="235">
        <v>2783853</v>
      </c>
      <c r="F27" s="235">
        <v>2783853</v>
      </c>
      <c r="G27" s="236" t="s">
        <v>438</v>
      </c>
      <c r="H27" s="235">
        <v>1570153</v>
      </c>
      <c r="I27" s="236" t="s">
        <v>404</v>
      </c>
      <c r="J27" s="235">
        <v>713700</v>
      </c>
      <c r="K27" s="235">
        <v>713700</v>
      </c>
      <c r="L27" s="235">
        <v>500000</v>
      </c>
      <c r="M27" s="235">
        <v>500000</v>
      </c>
      <c r="N27" s="180">
        <f t="shared" si="0"/>
        <v>0.25637129546710979</v>
      </c>
      <c r="O27" s="94"/>
      <c r="P27" s="94"/>
      <c r="Q27" s="93"/>
    </row>
    <row r="28" spans="1:17" s="36" customFormat="1" x14ac:dyDescent="0.2">
      <c r="A28" s="96"/>
      <c r="B28" s="234" t="s">
        <v>86</v>
      </c>
      <c r="C28" s="234" t="s">
        <v>376</v>
      </c>
      <c r="D28" s="235">
        <v>3636448</v>
      </c>
      <c r="E28" s="235">
        <v>3636448</v>
      </c>
      <c r="F28" s="235">
        <v>3636448</v>
      </c>
      <c r="G28" s="236" t="s">
        <v>438</v>
      </c>
      <c r="H28" s="235">
        <v>2151646</v>
      </c>
      <c r="I28" s="236" t="s">
        <v>404</v>
      </c>
      <c r="J28" s="235">
        <v>884802</v>
      </c>
      <c r="K28" s="235">
        <v>884802</v>
      </c>
      <c r="L28" s="235">
        <v>600000</v>
      </c>
      <c r="M28" s="235">
        <v>600000</v>
      </c>
      <c r="N28" s="180">
        <f t="shared" si="0"/>
        <v>0.24331490509420181</v>
      </c>
      <c r="O28" s="94"/>
      <c r="P28" s="94"/>
      <c r="Q28" s="93"/>
    </row>
    <row r="29" spans="1:17" s="36" customFormat="1" x14ac:dyDescent="0.2">
      <c r="A29" s="96"/>
      <c r="B29" s="234" t="s">
        <v>87</v>
      </c>
      <c r="C29" s="234" t="s">
        <v>376</v>
      </c>
      <c r="D29" s="235">
        <v>12534015</v>
      </c>
      <c r="E29" s="235">
        <v>12534015</v>
      </c>
      <c r="F29" s="235">
        <v>12405279</v>
      </c>
      <c r="G29" s="236" t="s">
        <v>438</v>
      </c>
      <c r="H29" s="235">
        <v>8471427</v>
      </c>
      <c r="I29" s="236" t="s">
        <v>404</v>
      </c>
      <c r="J29" s="235">
        <v>3062588</v>
      </c>
      <c r="K29" s="235">
        <v>3062588</v>
      </c>
      <c r="L29" s="235">
        <v>1000000</v>
      </c>
      <c r="M29" s="235">
        <v>871264</v>
      </c>
      <c r="N29" s="180">
        <f t="shared" si="0"/>
        <v>0.24434213617902961</v>
      </c>
      <c r="O29" s="94"/>
      <c r="P29" s="94"/>
      <c r="Q29" s="93"/>
    </row>
    <row r="30" spans="1:17" s="36" customFormat="1" x14ac:dyDescent="0.2">
      <c r="A30" s="96"/>
      <c r="B30" s="234" t="s">
        <v>88</v>
      </c>
      <c r="C30" s="234" t="s">
        <v>376</v>
      </c>
      <c r="D30" s="235">
        <v>13813446</v>
      </c>
      <c r="E30" s="235">
        <v>13813446</v>
      </c>
      <c r="F30" s="235">
        <v>13813446</v>
      </c>
      <c r="G30" s="236" t="s">
        <v>438</v>
      </c>
      <c r="H30" s="235">
        <v>9730804</v>
      </c>
      <c r="I30" s="236" t="s">
        <v>404</v>
      </c>
      <c r="J30" s="235">
        <v>3082642</v>
      </c>
      <c r="K30" s="235">
        <v>3082642</v>
      </c>
      <c r="L30" s="235">
        <v>1000000</v>
      </c>
      <c r="M30" s="235">
        <v>1000000</v>
      </c>
      <c r="N30" s="180">
        <f t="shared" si="0"/>
        <v>0.22316241725634572</v>
      </c>
      <c r="O30" s="94"/>
      <c r="P30" s="94"/>
      <c r="Q30" s="93"/>
    </row>
    <row r="31" spans="1:17" s="36" customFormat="1" x14ac:dyDescent="0.2">
      <c r="A31" s="96"/>
      <c r="B31" s="234" t="s">
        <v>89</v>
      </c>
      <c r="C31" s="234" t="s">
        <v>90</v>
      </c>
      <c r="D31" s="235">
        <v>1028868709</v>
      </c>
      <c r="E31" s="235">
        <v>1028868709</v>
      </c>
      <c r="F31" s="235">
        <v>1025596424</v>
      </c>
      <c r="G31" s="236" t="s">
        <v>438</v>
      </c>
      <c r="H31" s="235">
        <v>652434141.78999996</v>
      </c>
      <c r="I31" s="236" t="s">
        <v>404</v>
      </c>
      <c r="J31" s="235">
        <v>214434567.21000001</v>
      </c>
      <c r="K31" s="235">
        <v>214434567.21000001</v>
      </c>
      <c r="L31" s="235">
        <v>162000000</v>
      </c>
      <c r="M31" s="235">
        <v>158727715</v>
      </c>
      <c r="N31" s="180">
        <f t="shared" si="0"/>
        <v>0.20841781398757653</v>
      </c>
      <c r="O31" s="94"/>
      <c r="P31" s="94"/>
      <c r="Q31" s="93"/>
    </row>
    <row r="32" spans="1:17" s="36" customFormat="1" x14ac:dyDescent="0.2">
      <c r="A32" s="96"/>
      <c r="B32" s="234" t="s">
        <v>91</v>
      </c>
      <c r="C32" s="234" t="s">
        <v>408</v>
      </c>
      <c r="D32" s="235">
        <v>156098556</v>
      </c>
      <c r="E32" s="235">
        <v>156098556</v>
      </c>
      <c r="F32" s="235">
        <v>155688288</v>
      </c>
      <c r="G32" s="236" t="s">
        <v>438</v>
      </c>
      <c r="H32" s="235">
        <v>107605456.42</v>
      </c>
      <c r="I32" s="236" t="s">
        <v>404</v>
      </c>
      <c r="J32" s="235">
        <v>38493099.579999998</v>
      </c>
      <c r="K32" s="235">
        <v>38493099.579999998</v>
      </c>
      <c r="L32" s="235">
        <v>10000000</v>
      </c>
      <c r="M32" s="235">
        <v>9589732</v>
      </c>
      <c r="N32" s="180">
        <f t="shared" si="0"/>
        <v>0.24659484729634526</v>
      </c>
      <c r="O32" s="94"/>
      <c r="P32" s="94"/>
      <c r="Q32" s="93"/>
    </row>
    <row r="33" spans="1:17" s="36" customFormat="1" x14ac:dyDescent="0.2">
      <c r="A33" s="96"/>
      <c r="B33" s="234" t="s">
        <v>92</v>
      </c>
      <c r="C33" s="234" t="s">
        <v>408</v>
      </c>
      <c r="D33" s="235">
        <v>29230460</v>
      </c>
      <c r="E33" s="235">
        <v>29230460</v>
      </c>
      <c r="F33" s="235">
        <v>29230460</v>
      </c>
      <c r="G33" s="236" t="s">
        <v>438</v>
      </c>
      <c r="H33" s="235">
        <v>20861782</v>
      </c>
      <c r="I33" s="236" t="s">
        <v>404</v>
      </c>
      <c r="J33" s="235">
        <v>7368678</v>
      </c>
      <c r="K33" s="235">
        <v>7368678</v>
      </c>
      <c r="L33" s="235">
        <v>1000000</v>
      </c>
      <c r="M33" s="235">
        <v>1000000</v>
      </c>
      <c r="N33" s="180">
        <f t="shared" si="0"/>
        <v>0.25208901946804807</v>
      </c>
      <c r="O33" s="94"/>
      <c r="P33" s="94"/>
      <c r="Q33" s="93"/>
    </row>
    <row r="34" spans="1:17" s="36" customFormat="1" x14ac:dyDescent="0.2">
      <c r="A34" s="96"/>
      <c r="B34" s="234" t="s">
        <v>93</v>
      </c>
      <c r="C34" s="234" t="s">
        <v>408</v>
      </c>
      <c r="D34" s="235">
        <v>38182707</v>
      </c>
      <c r="E34" s="235">
        <v>38182707</v>
      </c>
      <c r="F34" s="235">
        <v>38182707</v>
      </c>
      <c r="G34" s="236" t="s">
        <v>438</v>
      </c>
      <c r="H34" s="235">
        <v>27046506</v>
      </c>
      <c r="I34" s="236" t="s">
        <v>404</v>
      </c>
      <c r="J34" s="235">
        <v>9136201</v>
      </c>
      <c r="K34" s="235">
        <v>9136201</v>
      </c>
      <c r="L34" s="235">
        <v>2000000</v>
      </c>
      <c r="M34" s="235">
        <v>2000000</v>
      </c>
      <c r="N34" s="180">
        <f t="shared" si="0"/>
        <v>0.23927588476113021</v>
      </c>
      <c r="O34" s="94"/>
      <c r="P34" s="94"/>
      <c r="Q34" s="93"/>
    </row>
    <row r="35" spans="1:17" s="36" customFormat="1" x14ac:dyDescent="0.2">
      <c r="A35" s="96"/>
      <c r="B35" s="234" t="s">
        <v>94</v>
      </c>
      <c r="C35" s="234" t="s">
        <v>408</v>
      </c>
      <c r="D35" s="235">
        <v>131607160</v>
      </c>
      <c r="E35" s="235">
        <v>131607160</v>
      </c>
      <c r="F35" s="235">
        <v>130255428</v>
      </c>
      <c r="G35" s="236" t="s">
        <v>438</v>
      </c>
      <c r="H35" s="235">
        <v>91997842</v>
      </c>
      <c r="I35" s="236" t="s">
        <v>404</v>
      </c>
      <c r="J35" s="235">
        <v>31609318</v>
      </c>
      <c r="K35" s="235">
        <v>31609318</v>
      </c>
      <c r="L35" s="235">
        <v>8000000</v>
      </c>
      <c r="M35" s="235">
        <v>6648268</v>
      </c>
      <c r="N35" s="180">
        <f t="shared" si="0"/>
        <v>0.24017931851124211</v>
      </c>
      <c r="O35" s="94"/>
      <c r="P35" s="94"/>
      <c r="Q35" s="93"/>
    </row>
    <row r="36" spans="1:17" s="36" customFormat="1" x14ac:dyDescent="0.2">
      <c r="A36" s="96"/>
      <c r="B36" s="234" t="s">
        <v>95</v>
      </c>
      <c r="C36" s="234" t="s">
        <v>408</v>
      </c>
      <c r="D36" s="235">
        <v>145041192</v>
      </c>
      <c r="E36" s="235">
        <v>145041192</v>
      </c>
      <c r="F36" s="235">
        <v>145041192</v>
      </c>
      <c r="G36" s="236" t="s">
        <v>438</v>
      </c>
      <c r="H36" s="235">
        <v>110457580</v>
      </c>
      <c r="I36" s="236" t="s">
        <v>404</v>
      </c>
      <c r="J36" s="235">
        <v>24583612</v>
      </c>
      <c r="K36" s="235">
        <v>24583612</v>
      </c>
      <c r="L36" s="235">
        <v>10000000</v>
      </c>
      <c r="M36" s="235">
        <v>10000000</v>
      </c>
      <c r="N36" s="180">
        <f t="shared" si="0"/>
        <v>0.16949400140065038</v>
      </c>
      <c r="O36" s="94"/>
      <c r="P36" s="94"/>
      <c r="Q36" s="93"/>
    </row>
    <row r="37" spans="1:17" s="36" customFormat="1" x14ac:dyDescent="0.2">
      <c r="A37" s="96"/>
      <c r="B37" s="234" t="s">
        <v>96</v>
      </c>
      <c r="C37" s="234" t="s">
        <v>409</v>
      </c>
      <c r="D37" s="235">
        <v>44599587</v>
      </c>
      <c r="E37" s="235">
        <v>44599587</v>
      </c>
      <c r="F37" s="235">
        <v>44482368</v>
      </c>
      <c r="G37" s="236" t="s">
        <v>438</v>
      </c>
      <c r="H37" s="235">
        <v>28406147.370000001</v>
      </c>
      <c r="I37" s="236" t="s">
        <v>404</v>
      </c>
      <c r="J37" s="235">
        <v>11193439.630000001</v>
      </c>
      <c r="K37" s="235">
        <v>11193439.630000001</v>
      </c>
      <c r="L37" s="235">
        <v>5000000</v>
      </c>
      <c r="M37" s="235">
        <v>4882781</v>
      </c>
      <c r="N37" s="180">
        <f t="shared" si="0"/>
        <v>0.25097630679853605</v>
      </c>
      <c r="O37" s="94"/>
      <c r="P37" s="94"/>
      <c r="Q37" s="93"/>
    </row>
    <row r="38" spans="1:17" s="36" customFormat="1" x14ac:dyDescent="0.2">
      <c r="A38" s="96"/>
      <c r="B38" s="234" t="s">
        <v>97</v>
      </c>
      <c r="C38" s="234" t="s">
        <v>409</v>
      </c>
      <c r="D38" s="235">
        <v>8351560</v>
      </c>
      <c r="E38" s="235">
        <v>8351560</v>
      </c>
      <c r="F38" s="235">
        <v>8351560</v>
      </c>
      <c r="G38" s="236" t="s">
        <v>438</v>
      </c>
      <c r="H38" s="235">
        <v>5210450</v>
      </c>
      <c r="I38" s="236" t="s">
        <v>404</v>
      </c>
      <c r="J38" s="235">
        <v>2141110</v>
      </c>
      <c r="K38" s="235">
        <v>2141110</v>
      </c>
      <c r="L38" s="235">
        <v>1000000</v>
      </c>
      <c r="M38" s="235">
        <v>1000000</v>
      </c>
      <c r="N38" s="180">
        <f t="shared" si="0"/>
        <v>0.2563724621507838</v>
      </c>
      <c r="O38" s="94"/>
      <c r="P38" s="94"/>
      <c r="Q38" s="93"/>
    </row>
    <row r="39" spans="1:17" s="36" customFormat="1" x14ac:dyDescent="0.2">
      <c r="A39" s="96"/>
      <c r="B39" s="234" t="s">
        <v>98</v>
      </c>
      <c r="C39" s="234" t="s">
        <v>409</v>
      </c>
      <c r="D39" s="235">
        <v>10909345</v>
      </c>
      <c r="E39" s="235">
        <v>10909345</v>
      </c>
      <c r="F39" s="235">
        <v>10909345</v>
      </c>
      <c r="G39" s="236" t="s">
        <v>438</v>
      </c>
      <c r="H39" s="235">
        <v>7254943</v>
      </c>
      <c r="I39" s="236" t="s">
        <v>404</v>
      </c>
      <c r="J39" s="235">
        <v>2654402</v>
      </c>
      <c r="K39" s="235">
        <v>2654402</v>
      </c>
      <c r="L39" s="235">
        <v>1000000</v>
      </c>
      <c r="M39" s="235">
        <v>1000000</v>
      </c>
      <c r="N39" s="180">
        <f t="shared" si="0"/>
        <v>0.24331451613272842</v>
      </c>
      <c r="O39" s="94"/>
      <c r="P39" s="94"/>
      <c r="Q39" s="93"/>
    </row>
    <row r="40" spans="1:17" s="36" customFormat="1" x14ac:dyDescent="0.2">
      <c r="A40" s="96"/>
      <c r="B40" s="234" t="s">
        <v>99</v>
      </c>
      <c r="C40" s="234" t="s">
        <v>409</v>
      </c>
      <c r="D40" s="235">
        <v>37602045</v>
      </c>
      <c r="E40" s="235">
        <v>37602045</v>
      </c>
      <c r="F40" s="235">
        <v>37215836</v>
      </c>
      <c r="G40" s="236" t="s">
        <v>438</v>
      </c>
      <c r="H40" s="235">
        <v>26414242</v>
      </c>
      <c r="I40" s="236" t="s">
        <v>404</v>
      </c>
      <c r="J40" s="235">
        <v>9187803</v>
      </c>
      <c r="K40" s="235">
        <v>9187803</v>
      </c>
      <c r="L40" s="235">
        <v>2000000</v>
      </c>
      <c r="M40" s="235">
        <v>1613791</v>
      </c>
      <c r="N40" s="180">
        <f t="shared" si="0"/>
        <v>0.24434317335666186</v>
      </c>
      <c r="O40" s="94"/>
      <c r="P40" s="94"/>
      <c r="Q40" s="93"/>
    </row>
    <row r="41" spans="1:17" s="36" customFormat="1" x14ac:dyDescent="0.2">
      <c r="A41" s="96"/>
      <c r="B41" s="234" t="s">
        <v>100</v>
      </c>
      <c r="C41" s="234" t="s">
        <v>409</v>
      </c>
      <c r="D41" s="235">
        <v>41440340</v>
      </c>
      <c r="E41" s="235">
        <v>41440340</v>
      </c>
      <c r="F41" s="235">
        <v>41440340</v>
      </c>
      <c r="G41" s="236" t="s">
        <v>438</v>
      </c>
      <c r="H41" s="235">
        <v>29192281</v>
      </c>
      <c r="I41" s="236" t="s">
        <v>404</v>
      </c>
      <c r="J41" s="235">
        <v>9248059</v>
      </c>
      <c r="K41" s="235">
        <v>9248059</v>
      </c>
      <c r="L41" s="235">
        <v>3000000</v>
      </c>
      <c r="M41" s="235">
        <v>3000000</v>
      </c>
      <c r="N41" s="180">
        <f t="shared" si="0"/>
        <v>0.22316561591917441</v>
      </c>
      <c r="O41" s="94"/>
      <c r="P41" s="94"/>
      <c r="Q41" s="93"/>
    </row>
    <row r="42" spans="1:17" s="36" customFormat="1" x14ac:dyDescent="0.2">
      <c r="A42" s="96"/>
      <c r="B42" s="234" t="s">
        <v>101</v>
      </c>
      <c r="C42" s="234" t="s">
        <v>410</v>
      </c>
      <c r="D42" s="235">
        <v>89199175</v>
      </c>
      <c r="E42" s="235">
        <v>89199175</v>
      </c>
      <c r="F42" s="235">
        <v>88964736</v>
      </c>
      <c r="G42" s="236" t="s">
        <v>438</v>
      </c>
      <c r="H42" s="235">
        <v>60842945</v>
      </c>
      <c r="I42" s="236" t="s">
        <v>404</v>
      </c>
      <c r="J42" s="235">
        <v>22356230</v>
      </c>
      <c r="K42" s="235">
        <v>22356230</v>
      </c>
      <c r="L42" s="235">
        <v>6000000</v>
      </c>
      <c r="M42" s="235">
        <v>5765561</v>
      </c>
      <c r="N42" s="180">
        <f t="shared" si="0"/>
        <v>0.25063269923740888</v>
      </c>
      <c r="O42" s="94"/>
      <c r="P42" s="94"/>
      <c r="Q42" s="93"/>
    </row>
    <row r="43" spans="1:17" s="36" customFormat="1" x14ac:dyDescent="0.2">
      <c r="A43" s="96"/>
      <c r="B43" s="234" t="s">
        <v>102</v>
      </c>
      <c r="C43" s="234" t="s">
        <v>410</v>
      </c>
      <c r="D43" s="235">
        <v>16703120</v>
      </c>
      <c r="E43" s="235">
        <v>16703120</v>
      </c>
      <c r="F43" s="235">
        <v>16703120</v>
      </c>
      <c r="G43" s="236" t="s">
        <v>438</v>
      </c>
      <c r="H43" s="235">
        <v>11420904</v>
      </c>
      <c r="I43" s="236" t="s">
        <v>404</v>
      </c>
      <c r="J43" s="235">
        <v>4282216</v>
      </c>
      <c r="K43" s="235">
        <v>4282216</v>
      </c>
      <c r="L43" s="235">
        <v>1000000</v>
      </c>
      <c r="M43" s="235">
        <v>1000000</v>
      </c>
      <c r="N43" s="180">
        <f t="shared" si="0"/>
        <v>0.25637222267456616</v>
      </c>
      <c r="O43" s="94"/>
      <c r="P43" s="94"/>
      <c r="Q43" s="93"/>
    </row>
    <row r="44" spans="1:17" s="36" customFormat="1" x14ac:dyDescent="0.2">
      <c r="A44" s="96"/>
      <c r="B44" s="234" t="s">
        <v>103</v>
      </c>
      <c r="C44" s="234" t="s">
        <v>410</v>
      </c>
      <c r="D44" s="235">
        <v>21818689</v>
      </c>
      <c r="E44" s="235">
        <v>21818689</v>
      </c>
      <c r="F44" s="235">
        <v>21818689</v>
      </c>
      <c r="G44" s="236" t="s">
        <v>438</v>
      </c>
      <c r="H44" s="235">
        <v>15509860</v>
      </c>
      <c r="I44" s="236" t="s">
        <v>404</v>
      </c>
      <c r="J44" s="235">
        <v>5308829</v>
      </c>
      <c r="K44" s="235">
        <v>5308829</v>
      </c>
      <c r="L44" s="235">
        <v>1000000</v>
      </c>
      <c r="M44" s="235">
        <v>1000000</v>
      </c>
      <c r="N44" s="180">
        <f t="shared" si="0"/>
        <v>0.2433156730910826</v>
      </c>
      <c r="O44" s="94"/>
      <c r="P44" s="94"/>
      <c r="Q44" s="93"/>
    </row>
    <row r="45" spans="1:17" s="36" customFormat="1" x14ac:dyDescent="0.2">
      <c r="A45" s="96"/>
      <c r="B45" s="234" t="s">
        <v>104</v>
      </c>
      <c r="C45" s="234" t="s">
        <v>410</v>
      </c>
      <c r="D45" s="235">
        <v>75204092</v>
      </c>
      <c r="E45" s="235">
        <v>75204092</v>
      </c>
      <c r="F45" s="235">
        <v>74431674</v>
      </c>
      <c r="G45" s="236" t="s">
        <v>438</v>
      </c>
      <c r="H45" s="235">
        <v>50828562</v>
      </c>
      <c r="I45" s="236" t="s">
        <v>404</v>
      </c>
      <c r="J45" s="235">
        <v>18375530</v>
      </c>
      <c r="K45" s="235">
        <v>18375530</v>
      </c>
      <c r="L45" s="235">
        <v>6000000</v>
      </c>
      <c r="M45" s="235">
        <v>5227582</v>
      </c>
      <c r="N45" s="180">
        <f t="shared" si="0"/>
        <v>0.24434215627521971</v>
      </c>
      <c r="O45" s="94"/>
      <c r="P45" s="94"/>
      <c r="Q45" s="93"/>
    </row>
    <row r="46" spans="1:17" s="36" customFormat="1" x14ac:dyDescent="0.2">
      <c r="A46" s="96"/>
      <c r="B46" s="234" t="s">
        <v>105</v>
      </c>
      <c r="C46" s="234" t="s">
        <v>410</v>
      </c>
      <c r="D46" s="235">
        <v>82880681</v>
      </c>
      <c r="E46" s="235">
        <v>82880681</v>
      </c>
      <c r="F46" s="235">
        <v>82880681</v>
      </c>
      <c r="G46" s="236" t="s">
        <v>438</v>
      </c>
      <c r="H46" s="235">
        <v>59384641</v>
      </c>
      <c r="I46" s="236" t="s">
        <v>404</v>
      </c>
      <c r="J46" s="235">
        <v>18496040</v>
      </c>
      <c r="K46" s="235">
        <v>18496040</v>
      </c>
      <c r="L46" s="235">
        <v>5000000</v>
      </c>
      <c r="M46" s="235">
        <v>5000000</v>
      </c>
      <c r="N46" s="180">
        <f t="shared" si="0"/>
        <v>0.22316467211460292</v>
      </c>
      <c r="O46" s="94"/>
      <c r="P46" s="94"/>
      <c r="Q46" s="93"/>
    </row>
    <row r="47" spans="1:17" s="36" customFormat="1" x14ac:dyDescent="0.2">
      <c r="A47" s="96"/>
      <c r="B47" s="234" t="s">
        <v>106</v>
      </c>
      <c r="C47" s="234" t="s">
        <v>107</v>
      </c>
      <c r="D47" s="235">
        <v>100000000</v>
      </c>
      <c r="E47" s="235">
        <v>100000000</v>
      </c>
      <c r="F47" s="235">
        <v>100000000</v>
      </c>
      <c r="G47" s="236" t="s">
        <v>438</v>
      </c>
      <c r="H47" s="236" t="s">
        <v>405</v>
      </c>
      <c r="I47" s="236" t="s">
        <v>404</v>
      </c>
      <c r="J47" s="236" t="s">
        <v>405</v>
      </c>
      <c r="K47" s="236" t="s">
        <v>405</v>
      </c>
      <c r="L47" s="235">
        <v>100000000</v>
      </c>
      <c r="M47" s="235">
        <v>100000000</v>
      </c>
      <c r="N47" s="180">
        <v>1</v>
      </c>
      <c r="O47" s="94"/>
      <c r="P47" s="94"/>
      <c r="Q47" s="93"/>
    </row>
    <row r="48" spans="1:17" s="95" customFormat="1" ht="15" x14ac:dyDescent="0.25">
      <c r="A48" s="92"/>
      <c r="B48" s="237" t="s">
        <v>108</v>
      </c>
      <c r="C48" s="237" t="s">
        <v>109</v>
      </c>
      <c r="D48" s="238">
        <v>5146140391</v>
      </c>
      <c r="E48" s="238">
        <v>5146140391</v>
      </c>
      <c r="F48" s="238">
        <v>1506722664</v>
      </c>
      <c r="G48" s="238">
        <v>141439156.46000001</v>
      </c>
      <c r="H48" s="238">
        <v>678852073.88</v>
      </c>
      <c r="I48" s="238">
        <v>86200135.840000004</v>
      </c>
      <c r="J48" s="238">
        <v>276121936.63999999</v>
      </c>
      <c r="K48" s="238">
        <v>165684745.63</v>
      </c>
      <c r="L48" s="238">
        <v>3963527088.1799998</v>
      </c>
      <c r="M48" s="238">
        <v>324109361.18000001</v>
      </c>
      <c r="N48" s="179">
        <f t="shared" si="0"/>
        <v>5.3656121998324237E-2</v>
      </c>
      <c r="O48" s="28">
        <f>+E48</f>
        <v>5146140391</v>
      </c>
      <c r="P48" s="28">
        <f>+J48</f>
        <v>276121936.63999999</v>
      </c>
      <c r="Q48" s="97">
        <f>+P48/O48</f>
        <v>5.3656121998324237E-2</v>
      </c>
    </row>
    <row r="49" spans="1:17" s="36" customFormat="1" x14ac:dyDescent="0.2">
      <c r="A49" s="96"/>
      <c r="B49" s="234" t="s">
        <v>110</v>
      </c>
      <c r="C49" s="234" t="s">
        <v>111</v>
      </c>
      <c r="D49" s="235">
        <v>569812800</v>
      </c>
      <c r="E49" s="235">
        <v>569812800</v>
      </c>
      <c r="F49" s="235">
        <v>168003200</v>
      </c>
      <c r="G49" s="236" t="s">
        <v>438</v>
      </c>
      <c r="H49" s="235">
        <v>100151425.41</v>
      </c>
      <c r="I49" s="235">
        <v>6503175.8799999999</v>
      </c>
      <c r="J49" s="235">
        <v>16394995.1</v>
      </c>
      <c r="K49" s="235">
        <v>4535660.16</v>
      </c>
      <c r="L49" s="235">
        <v>446763203.61000001</v>
      </c>
      <c r="M49" s="235">
        <v>44953603.609999999</v>
      </c>
      <c r="N49" s="180">
        <f>+J49/E49</f>
        <v>2.8772598825438811E-2</v>
      </c>
      <c r="O49" s="94">
        <f t="shared" ref="O49:O112" si="1">+E49</f>
        <v>569812800</v>
      </c>
      <c r="P49" s="94">
        <f t="shared" ref="P49:P112" si="2">+J49</f>
        <v>16394995.1</v>
      </c>
      <c r="Q49" s="93">
        <f t="shared" ref="Q49:Q112" si="3">+P49/O49</f>
        <v>2.8772598825438811E-2</v>
      </c>
    </row>
    <row r="50" spans="1:17" s="36" customFormat="1" x14ac:dyDescent="0.2">
      <c r="A50" s="96"/>
      <c r="B50" s="234" t="s">
        <v>112</v>
      </c>
      <c r="C50" s="234" t="s">
        <v>113</v>
      </c>
      <c r="D50" s="235">
        <v>103083000</v>
      </c>
      <c r="E50" s="235">
        <v>103083000</v>
      </c>
      <c r="F50" s="235">
        <v>26170750</v>
      </c>
      <c r="G50" s="236" t="s">
        <v>438</v>
      </c>
      <c r="H50" s="235">
        <v>7397312.29</v>
      </c>
      <c r="I50" s="235">
        <v>1515540</v>
      </c>
      <c r="J50" s="235">
        <v>12993102.359999999</v>
      </c>
      <c r="K50" s="235">
        <v>1133767.42</v>
      </c>
      <c r="L50" s="235">
        <v>81177045.349999994</v>
      </c>
      <c r="M50" s="235">
        <v>4264795.3499999996</v>
      </c>
      <c r="N50" s="180">
        <f t="shared" si="0"/>
        <v>0.12604505456767848</v>
      </c>
      <c r="O50" s="94">
        <f t="shared" si="1"/>
        <v>103083000</v>
      </c>
      <c r="P50" s="94">
        <f t="shared" si="2"/>
        <v>12993102.359999999</v>
      </c>
      <c r="Q50" s="93">
        <f t="shared" si="3"/>
        <v>0.12604505456767848</v>
      </c>
    </row>
    <row r="51" spans="1:17" s="36" customFormat="1" x14ac:dyDescent="0.2">
      <c r="A51" s="96"/>
      <c r="B51" s="234" t="s">
        <v>114</v>
      </c>
      <c r="C51" s="234" t="s">
        <v>115</v>
      </c>
      <c r="D51" s="235">
        <v>220000000</v>
      </c>
      <c r="E51" s="235">
        <v>220000000</v>
      </c>
      <c r="F51" s="235">
        <v>55000000</v>
      </c>
      <c r="G51" s="236" t="s">
        <v>438</v>
      </c>
      <c r="H51" s="235">
        <v>40800000</v>
      </c>
      <c r="I51" s="236" t="s">
        <v>404</v>
      </c>
      <c r="J51" s="236" t="s">
        <v>405</v>
      </c>
      <c r="K51" s="236" t="s">
        <v>405</v>
      </c>
      <c r="L51" s="235">
        <v>179200000</v>
      </c>
      <c r="M51" s="235">
        <v>14200000</v>
      </c>
      <c r="N51" s="180">
        <v>0</v>
      </c>
      <c r="O51" s="94">
        <f t="shared" si="1"/>
        <v>220000000</v>
      </c>
      <c r="P51" s="94" t="str">
        <f t="shared" si="2"/>
        <v xml:space="preserve">                         -   </v>
      </c>
      <c r="Q51" s="93">
        <v>0</v>
      </c>
    </row>
    <row r="52" spans="1:17" s="36" customFormat="1" x14ac:dyDescent="0.2">
      <c r="A52" s="96"/>
      <c r="B52" s="234" t="s">
        <v>116</v>
      </c>
      <c r="C52" s="234" t="s">
        <v>117</v>
      </c>
      <c r="D52" s="235">
        <v>57229800</v>
      </c>
      <c r="E52" s="235">
        <v>57229800</v>
      </c>
      <c r="F52" s="235">
        <v>13457450</v>
      </c>
      <c r="G52" s="236" t="s">
        <v>438</v>
      </c>
      <c r="H52" s="235">
        <v>517374</v>
      </c>
      <c r="I52" s="235">
        <v>3979800</v>
      </c>
      <c r="J52" s="236" t="s">
        <v>405</v>
      </c>
      <c r="K52" s="236" t="s">
        <v>405</v>
      </c>
      <c r="L52" s="235">
        <v>52732626</v>
      </c>
      <c r="M52" s="235">
        <v>8960276</v>
      </c>
      <c r="N52" s="180">
        <v>0</v>
      </c>
      <c r="O52" s="94">
        <f t="shared" si="1"/>
        <v>57229800</v>
      </c>
      <c r="P52" s="94" t="str">
        <f t="shared" si="2"/>
        <v xml:space="preserve">                         -   </v>
      </c>
      <c r="Q52" s="93">
        <v>0</v>
      </c>
    </row>
    <row r="53" spans="1:17" s="36" customFormat="1" x14ac:dyDescent="0.2">
      <c r="A53" s="96"/>
      <c r="B53" s="234" t="s">
        <v>118</v>
      </c>
      <c r="C53" s="234" t="s">
        <v>119</v>
      </c>
      <c r="D53" s="235">
        <v>189500000</v>
      </c>
      <c r="E53" s="235">
        <v>189500000</v>
      </c>
      <c r="F53" s="235">
        <v>73375000</v>
      </c>
      <c r="G53" s="236" t="s">
        <v>438</v>
      </c>
      <c r="H53" s="235">
        <v>51436739.119999997</v>
      </c>
      <c r="I53" s="235">
        <v>1007835.88</v>
      </c>
      <c r="J53" s="235">
        <v>3401892.74</v>
      </c>
      <c r="K53" s="235">
        <v>3401892.74</v>
      </c>
      <c r="L53" s="235">
        <v>133653532.26000001</v>
      </c>
      <c r="M53" s="235">
        <v>17528532.260000002</v>
      </c>
      <c r="N53" s="180">
        <f t="shared" si="0"/>
        <v>1.7951940580474935E-2</v>
      </c>
      <c r="O53" s="94">
        <f t="shared" si="1"/>
        <v>189500000</v>
      </c>
      <c r="P53" s="94">
        <f t="shared" si="2"/>
        <v>3401892.74</v>
      </c>
      <c r="Q53" s="93">
        <f t="shared" si="3"/>
        <v>1.7951940580474935E-2</v>
      </c>
    </row>
    <row r="54" spans="1:17" s="36" customFormat="1" x14ac:dyDescent="0.2">
      <c r="A54" s="96"/>
      <c r="B54" s="234" t="s">
        <v>120</v>
      </c>
      <c r="C54" s="234" t="s">
        <v>121</v>
      </c>
      <c r="D54" s="235">
        <v>422711260</v>
      </c>
      <c r="E54" s="235">
        <v>422711260</v>
      </c>
      <c r="F54" s="235">
        <v>120248393</v>
      </c>
      <c r="G54" s="236" t="s">
        <v>438</v>
      </c>
      <c r="H54" s="235">
        <v>40619445.009999998</v>
      </c>
      <c r="I54" s="235">
        <v>15000</v>
      </c>
      <c r="J54" s="235">
        <v>72889461.840000004</v>
      </c>
      <c r="K54" s="235">
        <v>72842625.840000004</v>
      </c>
      <c r="L54" s="235">
        <v>309187353.14999998</v>
      </c>
      <c r="M54" s="235">
        <v>6724486.1500000004</v>
      </c>
      <c r="N54" s="180">
        <f>+J54/E54</f>
        <v>0.17243321561862346</v>
      </c>
      <c r="O54" s="94">
        <f t="shared" si="1"/>
        <v>422711260</v>
      </c>
      <c r="P54" s="94">
        <f t="shared" si="2"/>
        <v>72889461.840000004</v>
      </c>
      <c r="Q54" s="93">
        <f t="shared" si="3"/>
        <v>0.17243321561862346</v>
      </c>
    </row>
    <row r="55" spans="1:17" s="36" customFormat="1" x14ac:dyDescent="0.2">
      <c r="A55" s="96"/>
      <c r="B55" s="234" t="s">
        <v>122</v>
      </c>
      <c r="C55" s="234" t="s">
        <v>123</v>
      </c>
      <c r="D55" s="235">
        <v>121904104</v>
      </c>
      <c r="E55" s="235">
        <v>121904104</v>
      </c>
      <c r="F55" s="235">
        <v>30803526</v>
      </c>
      <c r="G55" s="236" t="s">
        <v>438</v>
      </c>
      <c r="H55" s="235">
        <v>11556937.300000001</v>
      </c>
      <c r="I55" s="236" t="s">
        <v>404</v>
      </c>
      <c r="J55" s="235">
        <v>17579215.699999999</v>
      </c>
      <c r="K55" s="235">
        <v>17579215.699999999</v>
      </c>
      <c r="L55" s="235">
        <v>92767951</v>
      </c>
      <c r="M55" s="235">
        <v>1667373</v>
      </c>
      <c r="N55" s="180">
        <f t="shared" si="0"/>
        <v>0.14420528204694405</v>
      </c>
      <c r="O55" s="94">
        <f t="shared" si="1"/>
        <v>121904104</v>
      </c>
      <c r="P55" s="94">
        <f t="shared" si="2"/>
        <v>17579215.699999999</v>
      </c>
      <c r="Q55" s="93">
        <f t="shared" si="3"/>
        <v>0.14420528204694405</v>
      </c>
    </row>
    <row r="56" spans="1:17" s="36" customFormat="1" x14ac:dyDescent="0.2">
      <c r="A56" s="96"/>
      <c r="B56" s="234" t="s">
        <v>124</v>
      </c>
      <c r="C56" s="234" t="s">
        <v>125</v>
      </c>
      <c r="D56" s="235">
        <v>126801687</v>
      </c>
      <c r="E56" s="235">
        <v>126801687</v>
      </c>
      <c r="F56" s="235">
        <v>34059923</v>
      </c>
      <c r="G56" s="236" t="s">
        <v>438</v>
      </c>
      <c r="H56" s="235">
        <v>6077507.54</v>
      </c>
      <c r="I56" s="236" t="s">
        <v>404</v>
      </c>
      <c r="J56" s="235">
        <v>24823392.460000001</v>
      </c>
      <c r="K56" s="235">
        <v>24776556.460000001</v>
      </c>
      <c r="L56" s="235">
        <v>95900787</v>
      </c>
      <c r="M56" s="235">
        <v>3159023</v>
      </c>
      <c r="N56" s="180">
        <f t="shared" si="0"/>
        <v>0.19576547479214532</v>
      </c>
      <c r="O56" s="94">
        <f t="shared" si="1"/>
        <v>126801687</v>
      </c>
      <c r="P56" s="94">
        <f t="shared" si="2"/>
        <v>24823392.460000001</v>
      </c>
      <c r="Q56" s="93">
        <f t="shared" si="3"/>
        <v>0.19576547479214532</v>
      </c>
    </row>
    <row r="57" spans="1:17" s="36" customFormat="1" x14ac:dyDescent="0.2">
      <c r="A57" s="96"/>
      <c r="B57" s="234" t="s">
        <v>126</v>
      </c>
      <c r="C57" s="234" t="s">
        <v>127</v>
      </c>
      <c r="D57" s="235">
        <v>1207116</v>
      </c>
      <c r="E57" s="235">
        <v>1207116</v>
      </c>
      <c r="F57" s="235">
        <v>248856</v>
      </c>
      <c r="G57" s="236" t="s">
        <v>438</v>
      </c>
      <c r="H57" s="235">
        <v>72650</v>
      </c>
      <c r="I57" s="236" t="s">
        <v>404</v>
      </c>
      <c r="J57" s="235">
        <v>18927.5</v>
      </c>
      <c r="K57" s="235">
        <v>18927.5</v>
      </c>
      <c r="L57" s="235">
        <v>1115538.5</v>
      </c>
      <c r="M57" s="235">
        <v>157278.5</v>
      </c>
      <c r="N57" s="180">
        <f t="shared" si="0"/>
        <v>1.5679934654167452E-2</v>
      </c>
      <c r="O57" s="94">
        <f t="shared" si="1"/>
        <v>1207116</v>
      </c>
      <c r="P57" s="94">
        <f t="shared" si="2"/>
        <v>18927.5</v>
      </c>
      <c r="Q57" s="93">
        <f t="shared" si="3"/>
        <v>1.5679934654167452E-2</v>
      </c>
    </row>
    <row r="58" spans="1:17" s="36" customFormat="1" x14ac:dyDescent="0.2">
      <c r="A58" s="96"/>
      <c r="B58" s="234" t="s">
        <v>128</v>
      </c>
      <c r="C58" s="234" t="s">
        <v>129</v>
      </c>
      <c r="D58" s="235">
        <v>150486404</v>
      </c>
      <c r="E58" s="235">
        <v>150486404</v>
      </c>
      <c r="F58" s="235">
        <v>49526600</v>
      </c>
      <c r="G58" s="236" t="s">
        <v>438</v>
      </c>
      <c r="H58" s="235">
        <v>22347189.82</v>
      </c>
      <c r="I58" s="236" t="s">
        <v>404</v>
      </c>
      <c r="J58" s="235">
        <v>25859672.18</v>
      </c>
      <c r="K58" s="235">
        <v>25859672.18</v>
      </c>
      <c r="L58" s="235">
        <v>102279542</v>
      </c>
      <c r="M58" s="235">
        <v>1319738</v>
      </c>
      <c r="N58" s="180">
        <f t="shared" si="0"/>
        <v>0.17184058820356954</v>
      </c>
      <c r="O58" s="94">
        <f t="shared" si="1"/>
        <v>150486404</v>
      </c>
      <c r="P58" s="94">
        <f t="shared" si="2"/>
        <v>25859672.18</v>
      </c>
      <c r="Q58" s="93">
        <f t="shared" si="3"/>
        <v>0.17184058820356954</v>
      </c>
    </row>
    <row r="59" spans="1:17" s="36" customFormat="1" x14ac:dyDescent="0.2">
      <c r="A59" s="96"/>
      <c r="B59" s="234" t="s">
        <v>130</v>
      </c>
      <c r="C59" s="234" t="s">
        <v>131</v>
      </c>
      <c r="D59" s="235">
        <v>22311949</v>
      </c>
      <c r="E59" s="235">
        <v>22311949</v>
      </c>
      <c r="F59" s="235">
        <v>5609488</v>
      </c>
      <c r="G59" s="236" t="s">
        <v>438</v>
      </c>
      <c r="H59" s="235">
        <v>565160.35</v>
      </c>
      <c r="I59" s="235">
        <v>15000</v>
      </c>
      <c r="J59" s="235">
        <v>4608254</v>
      </c>
      <c r="K59" s="235">
        <v>4608254</v>
      </c>
      <c r="L59" s="235">
        <v>17123534.649999999</v>
      </c>
      <c r="M59" s="235">
        <v>421073.65</v>
      </c>
      <c r="N59" s="180">
        <f t="shared" si="0"/>
        <v>0.20653749253370918</v>
      </c>
      <c r="O59" s="94">
        <f t="shared" si="1"/>
        <v>22311949</v>
      </c>
      <c r="P59" s="94">
        <f t="shared" si="2"/>
        <v>4608254</v>
      </c>
      <c r="Q59" s="93">
        <f t="shared" si="3"/>
        <v>0.20653749253370918</v>
      </c>
    </row>
    <row r="60" spans="1:17" s="36" customFormat="1" x14ac:dyDescent="0.2">
      <c r="A60" s="96"/>
      <c r="B60" s="234" t="s">
        <v>132</v>
      </c>
      <c r="C60" s="234" t="s">
        <v>133</v>
      </c>
      <c r="D60" s="235">
        <v>209335581</v>
      </c>
      <c r="E60" s="235">
        <v>209335581</v>
      </c>
      <c r="F60" s="235">
        <v>91377817</v>
      </c>
      <c r="G60" s="235">
        <v>24866601</v>
      </c>
      <c r="H60" s="235">
        <v>39575987.619999997</v>
      </c>
      <c r="I60" s="235">
        <v>5481000</v>
      </c>
      <c r="J60" s="235">
        <v>15600</v>
      </c>
      <c r="K60" s="235">
        <v>15600</v>
      </c>
      <c r="L60" s="235">
        <v>139396392.38</v>
      </c>
      <c r="M60" s="235">
        <v>21438628.379999999</v>
      </c>
      <c r="N60" s="180">
        <f t="shared" si="0"/>
        <v>7.4521492836900955E-5</v>
      </c>
      <c r="O60" s="94">
        <f t="shared" si="1"/>
        <v>209335581</v>
      </c>
      <c r="P60" s="94">
        <f t="shared" si="2"/>
        <v>15600</v>
      </c>
      <c r="Q60" s="93">
        <f t="shared" si="3"/>
        <v>7.4521492836900955E-5</v>
      </c>
    </row>
    <row r="61" spans="1:17" s="36" customFormat="1" x14ac:dyDescent="0.2">
      <c r="A61" s="96"/>
      <c r="B61" s="234" t="s">
        <v>134</v>
      </c>
      <c r="C61" s="234" t="s">
        <v>135</v>
      </c>
      <c r="D61" s="235">
        <v>68474500</v>
      </c>
      <c r="E61" s="235">
        <v>68474500</v>
      </c>
      <c r="F61" s="235">
        <v>43786315</v>
      </c>
      <c r="G61" s="235">
        <v>24139500</v>
      </c>
      <c r="H61" s="235">
        <v>10295387.619999999</v>
      </c>
      <c r="I61" s="236" t="s">
        <v>404</v>
      </c>
      <c r="J61" s="236" t="s">
        <v>405</v>
      </c>
      <c r="K61" s="236" t="s">
        <v>405</v>
      </c>
      <c r="L61" s="235">
        <v>34039612.380000003</v>
      </c>
      <c r="M61" s="235">
        <v>9351427.3800000008</v>
      </c>
      <c r="N61" s="180">
        <v>0</v>
      </c>
      <c r="O61" s="94">
        <f t="shared" si="1"/>
        <v>68474500</v>
      </c>
      <c r="P61" s="94" t="str">
        <f t="shared" si="2"/>
        <v xml:space="preserve">                         -   </v>
      </c>
      <c r="Q61" s="93">
        <v>0</v>
      </c>
    </row>
    <row r="62" spans="1:17" s="36" customFormat="1" x14ac:dyDescent="0.2">
      <c r="A62" s="96"/>
      <c r="B62" s="234" t="s">
        <v>136</v>
      </c>
      <c r="C62" s="234" t="s">
        <v>137</v>
      </c>
      <c r="D62" s="235">
        <v>4000000</v>
      </c>
      <c r="E62" s="235">
        <v>4000000</v>
      </c>
      <c r="F62" s="235">
        <v>1000000</v>
      </c>
      <c r="G62" s="236" t="s">
        <v>438</v>
      </c>
      <c r="H62" s="236" t="s">
        <v>405</v>
      </c>
      <c r="I62" s="236" t="s">
        <v>404</v>
      </c>
      <c r="J62" s="236" t="s">
        <v>405</v>
      </c>
      <c r="K62" s="236" t="s">
        <v>405</v>
      </c>
      <c r="L62" s="235">
        <v>4000000</v>
      </c>
      <c r="M62" s="235">
        <v>1000000</v>
      </c>
      <c r="N62" s="180">
        <v>0</v>
      </c>
      <c r="O62" s="94">
        <f t="shared" si="1"/>
        <v>4000000</v>
      </c>
      <c r="P62" s="94" t="str">
        <f t="shared" si="2"/>
        <v xml:space="preserve">                         -   </v>
      </c>
      <c r="Q62" s="93">
        <v>0</v>
      </c>
    </row>
    <row r="63" spans="1:17" s="36" customFormat="1" x14ac:dyDescent="0.2">
      <c r="A63" s="96"/>
      <c r="B63" s="234" t="s">
        <v>138</v>
      </c>
      <c r="C63" s="234" t="s">
        <v>139</v>
      </c>
      <c r="D63" s="235">
        <v>29824800</v>
      </c>
      <c r="E63" s="235">
        <v>29824800</v>
      </c>
      <c r="F63" s="235">
        <v>2706200</v>
      </c>
      <c r="G63" s="235">
        <v>727101</v>
      </c>
      <c r="H63" s="235">
        <v>100000</v>
      </c>
      <c r="I63" s="236" t="s">
        <v>404</v>
      </c>
      <c r="J63" s="236" t="s">
        <v>405</v>
      </c>
      <c r="K63" s="236" t="s">
        <v>405</v>
      </c>
      <c r="L63" s="235">
        <v>28997699</v>
      </c>
      <c r="M63" s="235">
        <v>1879099</v>
      </c>
      <c r="N63" s="180">
        <v>0</v>
      </c>
      <c r="O63" s="94">
        <f t="shared" si="1"/>
        <v>29824800</v>
      </c>
      <c r="P63" s="94" t="str">
        <f t="shared" si="2"/>
        <v xml:space="preserve">                         -   </v>
      </c>
      <c r="Q63" s="93">
        <v>0</v>
      </c>
    </row>
    <row r="64" spans="1:17" s="36" customFormat="1" x14ac:dyDescent="0.2">
      <c r="A64" s="96"/>
      <c r="B64" s="234" t="s">
        <v>140</v>
      </c>
      <c r="C64" s="234" t="s">
        <v>141</v>
      </c>
      <c r="D64" s="235">
        <v>85315971</v>
      </c>
      <c r="E64" s="235">
        <v>85315971</v>
      </c>
      <c r="F64" s="235">
        <v>39189992</v>
      </c>
      <c r="G64" s="236" t="s">
        <v>438</v>
      </c>
      <c r="H64" s="235">
        <v>29130200</v>
      </c>
      <c r="I64" s="235">
        <v>5481000</v>
      </c>
      <c r="J64" s="236" t="s">
        <v>405</v>
      </c>
      <c r="K64" s="236" t="s">
        <v>405</v>
      </c>
      <c r="L64" s="235">
        <v>50704771</v>
      </c>
      <c r="M64" s="235">
        <v>4578792</v>
      </c>
      <c r="N64" s="180">
        <v>0</v>
      </c>
      <c r="O64" s="94">
        <f t="shared" si="1"/>
        <v>85315971</v>
      </c>
      <c r="P64" s="94" t="str">
        <f t="shared" si="2"/>
        <v xml:space="preserve">                         -   </v>
      </c>
      <c r="Q64" s="93">
        <v>0</v>
      </c>
    </row>
    <row r="65" spans="1:17" s="36" customFormat="1" x14ac:dyDescent="0.2">
      <c r="A65" s="96"/>
      <c r="B65" s="234" t="s">
        <v>142</v>
      </c>
      <c r="C65" s="234" t="s">
        <v>143</v>
      </c>
      <c r="D65" s="235">
        <v>300000</v>
      </c>
      <c r="E65" s="235">
        <v>300000</v>
      </c>
      <c r="F65" s="235">
        <v>75000</v>
      </c>
      <c r="G65" s="236" t="s">
        <v>438</v>
      </c>
      <c r="H65" s="236" t="s">
        <v>405</v>
      </c>
      <c r="I65" s="236" t="s">
        <v>404</v>
      </c>
      <c r="J65" s="236" t="s">
        <v>405</v>
      </c>
      <c r="K65" s="236" t="s">
        <v>405</v>
      </c>
      <c r="L65" s="235">
        <v>300000</v>
      </c>
      <c r="M65" s="235">
        <v>75000</v>
      </c>
      <c r="N65" s="180">
        <v>0</v>
      </c>
      <c r="O65" s="94">
        <f t="shared" si="1"/>
        <v>300000</v>
      </c>
      <c r="P65" s="94" t="str">
        <f t="shared" si="2"/>
        <v xml:space="preserve">                         -   </v>
      </c>
      <c r="Q65" s="93">
        <v>0</v>
      </c>
    </row>
    <row r="66" spans="1:17" s="36" customFormat="1" x14ac:dyDescent="0.2">
      <c r="A66" s="96"/>
      <c r="B66" s="234" t="s">
        <v>382</v>
      </c>
      <c r="C66" s="234" t="s">
        <v>383</v>
      </c>
      <c r="D66" s="235">
        <v>1000000</v>
      </c>
      <c r="E66" s="235">
        <v>1000000</v>
      </c>
      <c r="F66" s="235">
        <v>250000</v>
      </c>
      <c r="G66" s="236" t="s">
        <v>438</v>
      </c>
      <c r="H66" s="236" t="s">
        <v>405</v>
      </c>
      <c r="I66" s="236" t="s">
        <v>404</v>
      </c>
      <c r="J66" s="236" t="s">
        <v>405</v>
      </c>
      <c r="K66" s="236" t="s">
        <v>405</v>
      </c>
      <c r="L66" s="235">
        <v>1000000</v>
      </c>
      <c r="M66" s="235">
        <v>250000</v>
      </c>
      <c r="N66" s="180">
        <v>0</v>
      </c>
      <c r="O66" s="94">
        <f t="shared" si="1"/>
        <v>1000000</v>
      </c>
      <c r="P66" s="94" t="str">
        <f t="shared" si="2"/>
        <v xml:space="preserve">                         -   </v>
      </c>
      <c r="Q66" s="93">
        <v>0</v>
      </c>
    </row>
    <row r="67" spans="1:17" s="36" customFormat="1" x14ac:dyDescent="0.2">
      <c r="A67" s="96"/>
      <c r="B67" s="234" t="s">
        <v>144</v>
      </c>
      <c r="C67" s="234" t="s">
        <v>145</v>
      </c>
      <c r="D67" s="235">
        <v>20420310</v>
      </c>
      <c r="E67" s="235">
        <v>20420310</v>
      </c>
      <c r="F67" s="235">
        <v>4370310</v>
      </c>
      <c r="G67" s="236" t="s">
        <v>438</v>
      </c>
      <c r="H67" s="235">
        <v>50400</v>
      </c>
      <c r="I67" s="236" t="s">
        <v>404</v>
      </c>
      <c r="J67" s="235">
        <v>15600</v>
      </c>
      <c r="K67" s="235">
        <v>15600</v>
      </c>
      <c r="L67" s="235">
        <v>20354310</v>
      </c>
      <c r="M67" s="235">
        <v>4304310</v>
      </c>
      <c r="N67" s="180">
        <f t="shared" si="0"/>
        <v>7.6394530739249311E-4</v>
      </c>
      <c r="O67" s="94">
        <f t="shared" si="1"/>
        <v>20420310</v>
      </c>
      <c r="P67" s="94">
        <f t="shared" si="2"/>
        <v>15600</v>
      </c>
      <c r="Q67" s="93">
        <f t="shared" si="3"/>
        <v>7.6394530739249311E-4</v>
      </c>
    </row>
    <row r="68" spans="1:17" s="36" customFormat="1" x14ac:dyDescent="0.2">
      <c r="A68" s="96"/>
      <c r="B68" s="234" t="s">
        <v>146</v>
      </c>
      <c r="C68" s="234" t="s">
        <v>147</v>
      </c>
      <c r="D68" s="235">
        <v>2874610047</v>
      </c>
      <c r="E68" s="235">
        <v>2874610047</v>
      </c>
      <c r="F68" s="235">
        <v>778784823</v>
      </c>
      <c r="G68" s="235">
        <v>89530260.409999996</v>
      </c>
      <c r="H68" s="235">
        <v>339525448.32999998</v>
      </c>
      <c r="I68" s="235">
        <v>52794945.149999999</v>
      </c>
      <c r="J68" s="235">
        <v>148331296.91</v>
      </c>
      <c r="K68" s="235">
        <v>53201074.200000003</v>
      </c>
      <c r="L68" s="235">
        <v>2244428096.1999998</v>
      </c>
      <c r="M68" s="235">
        <v>148602872.19999999</v>
      </c>
      <c r="N68" s="180">
        <f t="shared" si="0"/>
        <v>5.1600493452947288E-2</v>
      </c>
      <c r="O68" s="94">
        <f t="shared" si="1"/>
        <v>2874610047</v>
      </c>
      <c r="P68" s="94">
        <f t="shared" si="2"/>
        <v>148331296.91</v>
      </c>
      <c r="Q68" s="93">
        <f t="shared" si="3"/>
        <v>5.1600493452947288E-2</v>
      </c>
    </row>
    <row r="69" spans="1:17" s="36" customFormat="1" x14ac:dyDescent="0.2">
      <c r="A69" s="96"/>
      <c r="B69" s="234" t="s">
        <v>148</v>
      </c>
      <c r="C69" s="234" t="s">
        <v>149</v>
      </c>
      <c r="D69" s="235">
        <v>20000</v>
      </c>
      <c r="E69" s="235">
        <v>20000</v>
      </c>
      <c r="F69" s="236" t="s">
        <v>406</v>
      </c>
      <c r="G69" s="236" t="s">
        <v>438</v>
      </c>
      <c r="H69" s="236" t="s">
        <v>405</v>
      </c>
      <c r="I69" s="236" t="s">
        <v>404</v>
      </c>
      <c r="J69" s="236" t="s">
        <v>405</v>
      </c>
      <c r="K69" s="236" t="s">
        <v>405</v>
      </c>
      <c r="L69" s="235">
        <v>20000</v>
      </c>
      <c r="M69" s="236" t="s">
        <v>404</v>
      </c>
      <c r="N69" s="180">
        <v>0</v>
      </c>
      <c r="O69" s="94">
        <f t="shared" si="1"/>
        <v>20000</v>
      </c>
      <c r="P69" s="94" t="str">
        <f t="shared" si="2"/>
        <v xml:space="preserve">                         -   </v>
      </c>
      <c r="Q69" s="93">
        <v>0</v>
      </c>
    </row>
    <row r="70" spans="1:17" s="36" customFormat="1" x14ac:dyDescent="0.2">
      <c r="A70" s="96"/>
      <c r="B70" s="234" t="s">
        <v>150</v>
      </c>
      <c r="C70" s="234" t="s">
        <v>384</v>
      </c>
      <c r="D70" s="235">
        <v>133650000</v>
      </c>
      <c r="E70" s="235">
        <v>133650000</v>
      </c>
      <c r="F70" s="235">
        <v>5251500</v>
      </c>
      <c r="G70" s="236" t="s">
        <v>438</v>
      </c>
      <c r="H70" s="236" t="s">
        <v>405</v>
      </c>
      <c r="I70" s="236" t="s">
        <v>404</v>
      </c>
      <c r="J70" s="236" t="s">
        <v>405</v>
      </c>
      <c r="K70" s="236" t="s">
        <v>405</v>
      </c>
      <c r="L70" s="235">
        <v>133650000</v>
      </c>
      <c r="M70" s="235">
        <v>5251500</v>
      </c>
      <c r="N70" s="180">
        <v>0</v>
      </c>
      <c r="O70" s="94">
        <f t="shared" si="1"/>
        <v>133650000</v>
      </c>
      <c r="P70" s="94" t="str">
        <f t="shared" si="2"/>
        <v xml:space="preserve">                         -   </v>
      </c>
      <c r="Q70" s="93">
        <v>0</v>
      </c>
    </row>
    <row r="71" spans="1:17" s="36" customFormat="1" x14ac:dyDescent="0.2">
      <c r="A71" s="96"/>
      <c r="B71" s="234" t="s">
        <v>151</v>
      </c>
      <c r="C71" s="234" t="s">
        <v>152</v>
      </c>
      <c r="D71" s="235">
        <v>192000000</v>
      </c>
      <c r="E71" s="235">
        <v>192000000</v>
      </c>
      <c r="F71" s="235">
        <v>71000000</v>
      </c>
      <c r="G71" s="236" t="s">
        <v>438</v>
      </c>
      <c r="H71" s="235">
        <v>22473400</v>
      </c>
      <c r="I71" s="235">
        <v>28812000</v>
      </c>
      <c r="J71" s="236" t="s">
        <v>405</v>
      </c>
      <c r="K71" s="236" t="s">
        <v>405</v>
      </c>
      <c r="L71" s="235">
        <v>140714600</v>
      </c>
      <c r="M71" s="235">
        <v>19714600</v>
      </c>
      <c r="N71" s="180">
        <v>0</v>
      </c>
      <c r="O71" s="94">
        <f t="shared" si="1"/>
        <v>192000000</v>
      </c>
      <c r="P71" s="94" t="str">
        <f t="shared" si="2"/>
        <v xml:space="preserve">                         -   </v>
      </c>
      <c r="Q71" s="93">
        <v>0</v>
      </c>
    </row>
    <row r="72" spans="1:17" s="36" customFormat="1" x14ac:dyDescent="0.2">
      <c r="A72" s="96"/>
      <c r="B72" s="234" t="s">
        <v>153</v>
      </c>
      <c r="C72" s="234" t="s">
        <v>385</v>
      </c>
      <c r="D72" s="235">
        <v>182266000</v>
      </c>
      <c r="E72" s="235">
        <v>182266000</v>
      </c>
      <c r="F72" s="235">
        <v>76546250</v>
      </c>
      <c r="G72" s="236" t="s">
        <v>438</v>
      </c>
      <c r="H72" s="235">
        <v>58679143.479999997</v>
      </c>
      <c r="I72" s="236" t="s">
        <v>404</v>
      </c>
      <c r="J72" s="235">
        <v>8508900</v>
      </c>
      <c r="K72" s="236" t="s">
        <v>405</v>
      </c>
      <c r="L72" s="235">
        <v>115077956.52</v>
      </c>
      <c r="M72" s="235">
        <v>9358206.5199999996</v>
      </c>
      <c r="N72" s="180">
        <f t="shared" ref="N72:N135" si="4">+J72/E72</f>
        <v>4.6683967388322561E-2</v>
      </c>
      <c r="O72" s="94">
        <f t="shared" si="1"/>
        <v>182266000</v>
      </c>
      <c r="P72" s="94">
        <f t="shared" si="2"/>
        <v>8508900</v>
      </c>
      <c r="Q72" s="93">
        <f t="shared" si="3"/>
        <v>4.6683967388322561E-2</v>
      </c>
    </row>
    <row r="73" spans="1:17" s="36" customFormat="1" x14ac:dyDescent="0.2">
      <c r="A73" s="96"/>
      <c r="B73" s="234" t="s">
        <v>154</v>
      </c>
      <c r="C73" s="234" t="s">
        <v>155</v>
      </c>
      <c r="D73" s="235">
        <v>1205654736</v>
      </c>
      <c r="E73" s="235">
        <v>1205654736</v>
      </c>
      <c r="F73" s="235">
        <v>359203503</v>
      </c>
      <c r="G73" s="236" t="s">
        <v>438</v>
      </c>
      <c r="H73" s="235">
        <v>163209065.80000001</v>
      </c>
      <c r="I73" s="235">
        <v>17425675.16</v>
      </c>
      <c r="J73" s="235">
        <v>107990132.95999999</v>
      </c>
      <c r="K73" s="235">
        <v>53052682.600000001</v>
      </c>
      <c r="L73" s="235">
        <v>917029862.08000004</v>
      </c>
      <c r="M73" s="235">
        <v>70578629.079999998</v>
      </c>
      <c r="N73" s="180">
        <f t="shared" si="4"/>
        <v>8.9569699960934751E-2</v>
      </c>
      <c r="O73" s="94">
        <f t="shared" si="1"/>
        <v>1205654736</v>
      </c>
      <c r="P73" s="94">
        <f t="shared" si="2"/>
        <v>107990132.95999999</v>
      </c>
      <c r="Q73" s="93">
        <f t="shared" si="3"/>
        <v>8.9569699960934751E-2</v>
      </c>
    </row>
    <row r="74" spans="1:17" s="36" customFormat="1" x14ac:dyDescent="0.2">
      <c r="A74" s="96"/>
      <c r="B74" s="234" t="s">
        <v>156</v>
      </c>
      <c r="C74" s="234" t="s">
        <v>157</v>
      </c>
      <c r="D74" s="235">
        <v>1161019311</v>
      </c>
      <c r="E74" s="235">
        <v>1161019311</v>
      </c>
      <c r="F74" s="235">
        <v>266783570</v>
      </c>
      <c r="G74" s="235">
        <v>89530260.409999996</v>
      </c>
      <c r="H74" s="235">
        <v>95163839.049999997</v>
      </c>
      <c r="I74" s="235">
        <v>6557269.9900000002</v>
      </c>
      <c r="J74" s="235">
        <v>31832263.949999999</v>
      </c>
      <c r="K74" s="235">
        <v>148391.6</v>
      </c>
      <c r="L74" s="235">
        <v>937935677.60000002</v>
      </c>
      <c r="M74" s="235">
        <v>43699936.600000001</v>
      </c>
      <c r="N74" s="180">
        <f t="shared" si="4"/>
        <v>2.741751463425917E-2</v>
      </c>
      <c r="O74" s="94">
        <f t="shared" si="1"/>
        <v>1161019311</v>
      </c>
      <c r="P74" s="94">
        <f t="shared" si="2"/>
        <v>31832263.949999999</v>
      </c>
      <c r="Q74" s="93">
        <f t="shared" si="3"/>
        <v>2.741751463425917E-2</v>
      </c>
    </row>
    <row r="75" spans="1:17" s="36" customFormat="1" x14ac:dyDescent="0.2">
      <c r="A75" s="96"/>
      <c r="B75" s="234" t="s">
        <v>158</v>
      </c>
      <c r="C75" s="234" t="s">
        <v>159</v>
      </c>
      <c r="D75" s="235">
        <v>291410940</v>
      </c>
      <c r="E75" s="235">
        <v>291410940</v>
      </c>
      <c r="F75" s="235">
        <v>81582086</v>
      </c>
      <c r="G75" s="236" t="s">
        <v>438</v>
      </c>
      <c r="H75" s="235">
        <v>50496546.149999999</v>
      </c>
      <c r="I75" s="236" t="s">
        <v>404</v>
      </c>
      <c r="J75" s="235">
        <v>10771780.289999999</v>
      </c>
      <c r="K75" s="235">
        <v>10771780.289999999</v>
      </c>
      <c r="L75" s="235">
        <v>230142613.56</v>
      </c>
      <c r="M75" s="235">
        <v>20313759.559999999</v>
      </c>
      <c r="N75" s="180">
        <f t="shared" si="4"/>
        <v>3.6964227526941847E-2</v>
      </c>
      <c r="O75" s="94">
        <f t="shared" si="1"/>
        <v>291410940</v>
      </c>
      <c r="P75" s="94">
        <f t="shared" si="2"/>
        <v>10771780.289999999</v>
      </c>
      <c r="Q75" s="93">
        <f t="shared" si="3"/>
        <v>3.6964227526941847E-2</v>
      </c>
    </row>
    <row r="76" spans="1:17" s="36" customFormat="1" x14ac:dyDescent="0.2">
      <c r="A76" s="96"/>
      <c r="B76" s="234" t="s">
        <v>160</v>
      </c>
      <c r="C76" s="234" t="s">
        <v>161</v>
      </c>
      <c r="D76" s="235">
        <v>86364490</v>
      </c>
      <c r="E76" s="235">
        <v>86364490</v>
      </c>
      <c r="F76" s="235">
        <v>35262623</v>
      </c>
      <c r="G76" s="236" t="s">
        <v>438</v>
      </c>
      <c r="H76" s="235">
        <v>28776922.600000001</v>
      </c>
      <c r="I76" s="236" t="s">
        <v>404</v>
      </c>
      <c r="J76" s="235">
        <v>559855.04</v>
      </c>
      <c r="K76" s="235">
        <v>559855.04</v>
      </c>
      <c r="L76" s="235">
        <v>57027712.359999999</v>
      </c>
      <c r="M76" s="235">
        <v>5925845.3600000003</v>
      </c>
      <c r="N76" s="180">
        <f t="shared" si="4"/>
        <v>6.4824679680271372E-3</v>
      </c>
      <c r="O76" s="94">
        <f t="shared" si="1"/>
        <v>86364490</v>
      </c>
      <c r="P76" s="94">
        <f t="shared" si="2"/>
        <v>559855.04</v>
      </c>
      <c r="Q76" s="93">
        <f t="shared" si="3"/>
        <v>6.4824679680271372E-3</v>
      </c>
    </row>
    <row r="77" spans="1:17" s="36" customFormat="1" x14ac:dyDescent="0.2">
      <c r="A77" s="96"/>
      <c r="B77" s="234" t="s">
        <v>162</v>
      </c>
      <c r="C77" s="234" t="s">
        <v>163</v>
      </c>
      <c r="D77" s="235">
        <v>138698450</v>
      </c>
      <c r="E77" s="235">
        <v>138698450</v>
      </c>
      <c r="F77" s="235">
        <v>32257463</v>
      </c>
      <c r="G77" s="236" t="s">
        <v>438</v>
      </c>
      <c r="H77" s="235">
        <v>14515828.050000001</v>
      </c>
      <c r="I77" s="236" t="s">
        <v>404</v>
      </c>
      <c r="J77" s="235">
        <v>8789013</v>
      </c>
      <c r="K77" s="235">
        <v>8789013</v>
      </c>
      <c r="L77" s="235">
        <v>115393608.95</v>
      </c>
      <c r="M77" s="235">
        <v>8952621.9499999993</v>
      </c>
      <c r="N77" s="180">
        <f t="shared" si="4"/>
        <v>6.3367780966550089E-2</v>
      </c>
      <c r="O77" s="94">
        <f t="shared" si="1"/>
        <v>138698450</v>
      </c>
      <c r="P77" s="94">
        <f t="shared" si="2"/>
        <v>8789013</v>
      </c>
      <c r="Q77" s="93">
        <f t="shared" si="3"/>
        <v>6.3367780966550089E-2</v>
      </c>
    </row>
    <row r="78" spans="1:17" s="36" customFormat="1" x14ac:dyDescent="0.2">
      <c r="A78" s="96"/>
      <c r="B78" s="234" t="s">
        <v>164</v>
      </c>
      <c r="C78" s="234" t="s">
        <v>165</v>
      </c>
      <c r="D78" s="235">
        <v>41700000</v>
      </c>
      <c r="E78" s="235">
        <v>41700000</v>
      </c>
      <c r="F78" s="235">
        <v>9275000</v>
      </c>
      <c r="G78" s="236" t="s">
        <v>438</v>
      </c>
      <c r="H78" s="235">
        <v>3950380</v>
      </c>
      <c r="I78" s="236" t="s">
        <v>404</v>
      </c>
      <c r="J78" s="235">
        <v>1049620</v>
      </c>
      <c r="K78" s="235">
        <v>1049620</v>
      </c>
      <c r="L78" s="235">
        <v>36700000</v>
      </c>
      <c r="M78" s="235">
        <v>4275000</v>
      </c>
      <c r="N78" s="180">
        <f t="shared" si="4"/>
        <v>2.5170743405275781E-2</v>
      </c>
      <c r="O78" s="94">
        <f t="shared" si="1"/>
        <v>41700000</v>
      </c>
      <c r="P78" s="94">
        <f t="shared" si="2"/>
        <v>1049620</v>
      </c>
      <c r="Q78" s="93">
        <f t="shared" si="3"/>
        <v>2.5170743405275781E-2</v>
      </c>
    </row>
    <row r="79" spans="1:17" s="36" customFormat="1" x14ac:dyDescent="0.2">
      <c r="A79" s="96"/>
      <c r="B79" s="234" t="s">
        <v>166</v>
      </c>
      <c r="C79" s="234" t="s">
        <v>167</v>
      </c>
      <c r="D79" s="235">
        <v>24648000</v>
      </c>
      <c r="E79" s="235">
        <v>24648000</v>
      </c>
      <c r="F79" s="235">
        <v>4787000</v>
      </c>
      <c r="G79" s="236" t="s">
        <v>438</v>
      </c>
      <c r="H79" s="235">
        <v>3253415.5</v>
      </c>
      <c r="I79" s="236" t="s">
        <v>404</v>
      </c>
      <c r="J79" s="235">
        <v>373292.25</v>
      </c>
      <c r="K79" s="235">
        <v>373292.25</v>
      </c>
      <c r="L79" s="235">
        <v>21021292.25</v>
      </c>
      <c r="M79" s="235">
        <v>1160292.25</v>
      </c>
      <c r="N79" s="180">
        <f t="shared" si="4"/>
        <v>1.5144930623174294E-2</v>
      </c>
      <c r="O79" s="94">
        <f t="shared" si="1"/>
        <v>24648000</v>
      </c>
      <c r="P79" s="94">
        <f t="shared" si="2"/>
        <v>373292.25</v>
      </c>
      <c r="Q79" s="93">
        <f t="shared" si="3"/>
        <v>1.5144930623174294E-2</v>
      </c>
    </row>
    <row r="80" spans="1:17" s="36" customFormat="1" x14ac:dyDescent="0.2">
      <c r="A80" s="96"/>
      <c r="B80" s="234" t="s">
        <v>168</v>
      </c>
      <c r="C80" s="234" t="s">
        <v>169</v>
      </c>
      <c r="D80" s="235">
        <v>139116000</v>
      </c>
      <c r="E80" s="235">
        <v>139116000</v>
      </c>
      <c r="F80" s="235">
        <v>32829000</v>
      </c>
      <c r="G80" s="236" t="s">
        <v>438</v>
      </c>
      <c r="H80" s="235">
        <v>4555661</v>
      </c>
      <c r="I80" s="236" t="s">
        <v>404</v>
      </c>
      <c r="J80" s="235">
        <v>209078</v>
      </c>
      <c r="K80" s="235">
        <v>209078</v>
      </c>
      <c r="L80" s="235">
        <v>134351261</v>
      </c>
      <c r="M80" s="235">
        <v>28064261</v>
      </c>
      <c r="N80" s="180">
        <f t="shared" si="4"/>
        <v>1.5029040512953219E-3</v>
      </c>
      <c r="O80" s="94">
        <f t="shared" si="1"/>
        <v>139116000</v>
      </c>
      <c r="P80" s="94">
        <f t="shared" si="2"/>
        <v>209078</v>
      </c>
      <c r="Q80" s="93">
        <f t="shared" si="3"/>
        <v>1.5029040512953219E-3</v>
      </c>
    </row>
    <row r="81" spans="1:17" s="36" customFormat="1" x14ac:dyDescent="0.2">
      <c r="A81" s="96"/>
      <c r="B81" s="234" t="s">
        <v>170</v>
      </c>
      <c r="C81" s="234" t="s">
        <v>171</v>
      </c>
      <c r="D81" s="235">
        <v>139116000</v>
      </c>
      <c r="E81" s="235">
        <v>139116000</v>
      </c>
      <c r="F81" s="235">
        <v>32829000</v>
      </c>
      <c r="G81" s="236" t="s">
        <v>438</v>
      </c>
      <c r="H81" s="235">
        <v>4555661</v>
      </c>
      <c r="I81" s="236" t="s">
        <v>404</v>
      </c>
      <c r="J81" s="235">
        <v>209078</v>
      </c>
      <c r="K81" s="235">
        <v>209078</v>
      </c>
      <c r="L81" s="235">
        <v>134351261</v>
      </c>
      <c r="M81" s="235">
        <v>28064261</v>
      </c>
      <c r="N81" s="180">
        <f t="shared" si="4"/>
        <v>1.5029040512953219E-3</v>
      </c>
      <c r="O81" s="94">
        <f t="shared" si="1"/>
        <v>139116000</v>
      </c>
      <c r="P81" s="94">
        <f t="shared" si="2"/>
        <v>209078</v>
      </c>
      <c r="Q81" s="93">
        <f t="shared" si="3"/>
        <v>1.5029040512953219E-3</v>
      </c>
    </row>
    <row r="82" spans="1:17" s="36" customFormat="1" x14ac:dyDescent="0.2">
      <c r="A82" s="96"/>
      <c r="B82" s="234" t="s">
        <v>172</v>
      </c>
      <c r="C82" s="234" t="s">
        <v>173</v>
      </c>
      <c r="D82" s="235">
        <v>45017883</v>
      </c>
      <c r="E82" s="235">
        <v>45017883</v>
      </c>
      <c r="F82" s="235">
        <v>13079470</v>
      </c>
      <c r="G82" s="235">
        <v>2683721.25</v>
      </c>
      <c r="H82" s="235">
        <v>492165</v>
      </c>
      <c r="I82" s="236" t="s">
        <v>404</v>
      </c>
      <c r="J82" s="235">
        <v>80835</v>
      </c>
      <c r="K82" s="235">
        <v>80835</v>
      </c>
      <c r="L82" s="235">
        <v>41761161.75</v>
      </c>
      <c r="M82" s="235">
        <v>9822748.75</v>
      </c>
      <c r="N82" s="180">
        <f t="shared" si="4"/>
        <v>1.7956197540430767E-3</v>
      </c>
      <c r="O82" s="94">
        <f t="shared" si="1"/>
        <v>45017883</v>
      </c>
      <c r="P82" s="94">
        <f t="shared" si="2"/>
        <v>80835</v>
      </c>
      <c r="Q82" s="93">
        <f t="shared" si="3"/>
        <v>1.7956197540430767E-3</v>
      </c>
    </row>
    <row r="83" spans="1:17" s="36" customFormat="1" x14ac:dyDescent="0.2">
      <c r="A83" s="96"/>
      <c r="B83" s="234" t="s">
        <v>174</v>
      </c>
      <c r="C83" s="234" t="s">
        <v>175</v>
      </c>
      <c r="D83" s="235">
        <v>32122000</v>
      </c>
      <c r="E83" s="235">
        <v>32122000</v>
      </c>
      <c r="F83" s="235">
        <v>9280500</v>
      </c>
      <c r="G83" s="235">
        <v>2083721.25</v>
      </c>
      <c r="H83" s="235">
        <v>1000</v>
      </c>
      <c r="I83" s="236" t="s">
        <v>404</v>
      </c>
      <c r="J83" s="235">
        <v>50000</v>
      </c>
      <c r="K83" s="235">
        <v>50000</v>
      </c>
      <c r="L83" s="235">
        <v>29987278.75</v>
      </c>
      <c r="M83" s="235">
        <v>7145778.75</v>
      </c>
      <c r="N83" s="180">
        <f t="shared" si="4"/>
        <v>1.5565655936741175E-3</v>
      </c>
      <c r="O83" s="94">
        <f t="shared" si="1"/>
        <v>32122000</v>
      </c>
      <c r="P83" s="94">
        <f t="shared" si="2"/>
        <v>50000</v>
      </c>
      <c r="Q83" s="93">
        <f t="shared" si="3"/>
        <v>1.5565655936741175E-3</v>
      </c>
    </row>
    <row r="84" spans="1:17" s="36" customFormat="1" x14ac:dyDescent="0.2">
      <c r="A84" s="96"/>
      <c r="B84" s="234" t="s">
        <v>176</v>
      </c>
      <c r="C84" s="234" t="s">
        <v>177</v>
      </c>
      <c r="D84" s="235">
        <v>10807883</v>
      </c>
      <c r="E84" s="235">
        <v>10807883</v>
      </c>
      <c r="F84" s="235">
        <v>3276970</v>
      </c>
      <c r="G84" s="235">
        <v>600000</v>
      </c>
      <c r="H84" s="236" t="s">
        <v>405</v>
      </c>
      <c r="I84" s="236" t="s">
        <v>404</v>
      </c>
      <c r="J84" s="236" t="s">
        <v>405</v>
      </c>
      <c r="K84" s="236" t="s">
        <v>405</v>
      </c>
      <c r="L84" s="235">
        <v>10207883</v>
      </c>
      <c r="M84" s="235">
        <v>2676970</v>
      </c>
      <c r="N84" s="180">
        <v>0</v>
      </c>
      <c r="O84" s="94">
        <f t="shared" si="1"/>
        <v>10807883</v>
      </c>
      <c r="P84" s="94" t="str">
        <f t="shared" si="2"/>
        <v xml:space="preserve">                         -   </v>
      </c>
      <c r="Q84" s="93">
        <v>0</v>
      </c>
    </row>
    <row r="85" spans="1:17" s="36" customFormat="1" x14ac:dyDescent="0.2">
      <c r="A85" s="96"/>
      <c r="B85" s="234" t="s">
        <v>178</v>
      </c>
      <c r="C85" s="234" t="s">
        <v>179</v>
      </c>
      <c r="D85" s="235">
        <v>2088000</v>
      </c>
      <c r="E85" s="235">
        <v>2088000</v>
      </c>
      <c r="F85" s="235">
        <v>522000</v>
      </c>
      <c r="G85" s="236" t="s">
        <v>438</v>
      </c>
      <c r="H85" s="235">
        <v>491165</v>
      </c>
      <c r="I85" s="236" t="s">
        <v>404</v>
      </c>
      <c r="J85" s="235">
        <v>30835</v>
      </c>
      <c r="K85" s="235">
        <v>30835</v>
      </c>
      <c r="L85" s="235">
        <v>1566000</v>
      </c>
      <c r="M85" s="236" t="s">
        <v>404</v>
      </c>
      <c r="N85" s="180">
        <f t="shared" si="4"/>
        <v>1.476772030651341E-2</v>
      </c>
      <c r="O85" s="94">
        <f t="shared" si="1"/>
        <v>2088000</v>
      </c>
      <c r="P85" s="94">
        <f t="shared" si="2"/>
        <v>30835</v>
      </c>
      <c r="Q85" s="93">
        <f t="shared" si="3"/>
        <v>1.476772030651341E-2</v>
      </c>
    </row>
    <row r="86" spans="1:17" s="36" customFormat="1" x14ac:dyDescent="0.2">
      <c r="A86" s="96"/>
      <c r="B86" s="234" t="s">
        <v>180</v>
      </c>
      <c r="C86" s="234" t="s">
        <v>181</v>
      </c>
      <c r="D86" s="235">
        <v>586180880</v>
      </c>
      <c r="E86" s="235">
        <v>586180880</v>
      </c>
      <c r="F86" s="235">
        <v>217957197</v>
      </c>
      <c r="G86" s="235">
        <v>24358573.800000001</v>
      </c>
      <c r="H86" s="235">
        <v>103425395.36</v>
      </c>
      <c r="I86" s="235">
        <v>21406014.809999999</v>
      </c>
      <c r="J86" s="235">
        <v>25972894.5</v>
      </c>
      <c r="K86" s="235">
        <v>22572097.140000001</v>
      </c>
      <c r="L86" s="235">
        <v>411018001.52999997</v>
      </c>
      <c r="M86" s="235">
        <v>42794318.530000001</v>
      </c>
      <c r="N86" s="180">
        <f t="shared" si="4"/>
        <v>4.4308668853204489E-2</v>
      </c>
      <c r="O86" s="94">
        <f t="shared" si="1"/>
        <v>586180880</v>
      </c>
      <c r="P86" s="94">
        <f t="shared" si="2"/>
        <v>25972894.5</v>
      </c>
      <c r="Q86" s="93">
        <f t="shared" si="3"/>
        <v>4.4308668853204489E-2</v>
      </c>
    </row>
    <row r="87" spans="1:17" s="36" customFormat="1" x14ac:dyDescent="0.2">
      <c r="A87" s="96"/>
      <c r="B87" s="234" t="s">
        <v>182</v>
      </c>
      <c r="C87" s="234" t="s">
        <v>183</v>
      </c>
      <c r="D87" s="235">
        <v>321527480</v>
      </c>
      <c r="E87" s="235">
        <v>321527480</v>
      </c>
      <c r="F87" s="235">
        <v>69483297</v>
      </c>
      <c r="G87" s="236" t="s">
        <v>438</v>
      </c>
      <c r="H87" s="235">
        <v>44320415.659999996</v>
      </c>
      <c r="I87" s="235">
        <v>1923141.13</v>
      </c>
      <c r="J87" s="235">
        <v>14716185.4</v>
      </c>
      <c r="K87" s="235">
        <v>14490450.779999999</v>
      </c>
      <c r="L87" s="235">
        <v>260567737.81</v>
      </c>
      <c r="M87" s="235">
        <v>8523554.8100000005</v>
      </c>
      <c r="N87" s="180">
        <f t="shared" si="4"/>
        <v>4.5769603892021921E-2</v>
      </c>
      <c r="O87" s="94">
        <f t="shared" si="1"/>
        <v>321527480</v>
      </c>
      <c r="P87" s="94">
        <f t="shared" si="2"/>
        <v>14716185.4</v>
      </c>
      <c r="Q87" s="93">
        <f t="shared" si="3"/>
        <v>4.5769603892021921E-2</v>
      </c>
    </row>
    <row r="88" spans="1:17" s="36" customFormat="1" x14ac:dyDescent="0.2">
      <c r="A88" s="96"/>
      <c r="B88" s="234" t="s">
        <v>367</v>
      </c>
      <c r="C88" s="234" t="s">
        <v>368</v>
      </c>
      <c r="D88" s="235">
        <v>25000000</v>
      </c>
      <c r="E88" s="235">
        <v>25000000</v>
      </c>
      <c r="F88" s="235">
        <v>6250000</v>
      </c>
      <c r="G88" s="236" t="s">
        <v>438</v>
      </c>
      <c r="H88" s="236" t="s">
        <v>405</v>
      </c>
      <c r="I88" s="236" t="s">
        <v>404</v>
      </c>
      <c r="J88" s="236" t="s">
        <v>405</v>
      </c>
      <c r="K88" s="236" t="s">
        <v>405</v>
      </c>
      <c r="L88" s="235">
        <v>25000000</v>
      </c>
      <c r="M88" s="235">
        <v>6250000</v>
      </c>
      <c r="N88" s="180">
        <v>0</v>
      </c>
      <c r="O88" s="94">
        <f t="shared" si="1"/>
        <v>25000000</v>
      </c>
      <c r="P88" s="94" t="str">
        <f t="shared" si="2"/>
        <v xml:space="preserve">                         -   </v>
      </c>
      <c r="Q88" s="93">
        <v>0</v>
      </c>
    </row>
    <row r="89" spans="1:17" s="36" customFormat="1" x14ac:dyDescent="0.2">
      <c r="A89" s="96"/>
      <c r="B89" s="234" t="s">
        <v>184</v>
      </c>
      <c r="C89" s="234" t="s">
        <v>185</v>
      </c>
      <c r="D89" s="235">
        <v>2000000</v>
      </c>
      <c r="E89" s="235">
        <v>2000000</v>
      </c>
      <c r="F89" s="235">
        <v>375000</v>
      </c>
      <c r="G89" s="236" t="s">
        <v>438</v>
      </c>
      <c r="H89" s="235">
        <v>282920</v>
      </c>
      <c r="I89" s="236" t="s">
        <v>404</v>
      </c>
      <c r="J89" s="236" t="s">
        <v>405</v>
      </c>
      <c r="K89" s="236" t="s">
        <v>405</v>
      </c>
      <c r="L89" s="235">
        <v>1717080</v>
      </c>
      <c r="M89" s="235">
        <v>92080</v>
      </c>
      <c r="N89" s="180">
        <v>0</v>
      </c>
      <c r="O89" s="94">
        <f t="shared" si="1"/>
        <v>2000000</v>
      </c>
      <c r="P89" s="94" t="str">
        <f t="shared" si="2"/>
        <v xml:space="preserve">                         -   </v>
      </c>
      <c r="Q89" s="93">
        <v>0</v>
      </c>
    </row>
    <row r="90" spans="1:17" s="36" customFormat="1" x14ac:dyDescent="0.2">
      <c r="A90" s="96"/>
      <c r="B90" s="234" t="s">
        <v>186</v>
      </c>
      <c r="C90" s="234" t="s">
        <v>187</v>
      </c>
      <c r="D90" s="235">
        <v>33525000</v>
      </c>
      <c r="E90" s="235">
        <v>33525000</v>
      </c>
      <c r="F90" s="235">
        <v>13381250</v>
      </c>
      <c r="G90" s="236" t="s">
        <v>438</v>
      </c>
      <c r="H90" s="235">
        <v>6998031.1399999997</v>
      </c>
      <c r="I90" s="235">
        <v>372410</v>
      </c>
      <c r="J90" s="235">
        <v>200678.1</v>
      </c>
      <c r="K90" s="236" t="s">
        <v>405</v>
      </c>
      <c r="L90" s="235">
        <v>25953880.760000002</v>
      </c>
      <c r="M90" s="235">
        <v>5810130.7599999998</v>
      </c>
      <c r="N90" s="180">
        <f t="shared" si="4"/>
        <v>5.9859239373601788E-3</v>
      </c>
      <c r="O90" s="94">
        <f t="shared" si="1"/>
        <v>33525000</v>
      </c>
      <c r="P90" s="94">
        <f t="shared" si="2"/>
        <v>200678.1</v>
      </c>
      <c r="Q90" s="93">
        <f t="shared" si="3"/>
        <v>5.9859239373601788E-3</v>
      </c>
    </row>
    <row r="91" spans="1:17" s="36" customFormat="1" x14ac:dyDescent="0.2">
      <c r="A91" s="96"/>
      <c r="B91" s="234" t="s">
        <v>188</v>
      </c>
      <c r="C91" s="234" t="s">
        <v>189</v>
      </c>
      <c r="D91" s="235">
        <v>26205000</v>
      </c>
      <c r="E91" s="235">
        <v>26205000</v>
      </c>
      <c r="F91" s="235">
        <v>6470000</v>
      </c>
      <c r="G91" s="236" t="s">
        <v>438</v>
      </c>
      <c r="H91" s="236" t="s">
        <v>405</v>
      </c>
      <c r="I91" s="236" t="s">
        <v>404</v>
      </c>
      <c r="J91" s="236" t="s">
        <v>405</v>
      </c>
      <c r="K91" s="236" t="s">
        <v>405</v>
      </c>
      <c r="L91" s="235">
        <v>26205000</v>
      </c>
      <c r="M91" s="235">
        <v>6470000</v>
      </c>
      <c r="N91" s="180">
        <v>0</v>
      </c>
      <c r="O91" s="94">
        <f t="shared" si="1"/>
        <v>26205000</v>
      </c>
      <c r="P91" s="94" t="str">
        <f t="shared" si="2"/>
        <v xml:space="preserve">                         -   </v>
      </c>
      <c r="Q91" s="93">
        <v>0</v>
      </c>
    </row>
    <row r="92" spans="1:17" s="36" customFormat="1" x14ac:dyDescent="0.2">
      <c r="A92" s="96"/>
      <c r="B92" s="234" t="s">
        <v>190</v>
      </c>
      <c r="C92" s="234" t="s">
        <v>191</v>
      </c>
      <c r="D92" s="235">
        <v>16196000</v>
      </c>
      <c r="E92" s="235">
        <v>16196000</v>
      </c>
      <c r="F92" s="235">
        <v>5174000</v>
      </c>
      <c r="G92" s="236" t="s">
        <v>438</v>
      </c>
      <c r="H92" s="235">
        <v>1619932.52</v>
      </c>
      <c r="I92" s="236" t="s">
        <v>404</v>
      </c>
      <c r="J92" s="235">
        <v>18419</v>
      </c>
      <c r="K92" s="235">
        <v>18419</v>
      </c>
      <c r="L92" s="235">
        <v>14557648.48</v>
      </c>
      <c r="M92" s="235">
        <v>3535648.48</v>
      </c>
      <c r="N92" s="180">
        <f t="shared" si="4"/>
        <v>1.1372561126204001E-3</v>
      </c>
      <c r="O92" s="94">
        <f t="shared" si="1"/>
        <v>16196000</v>
      </c>
      <c r="P92" s="94">
        <f t="shared" si="2"/>
        <v>18419</v>
      </c>
      <c r="Q92" s="93">
        <f t="shared" si="3"/>
        <v>1.1372561126204001E-3</v>
      </c>
    </row>
    <row r="93" spans="1:17" s="36" customFormat="1" x14ac:dyDescent="0.2">
      <c r="A93" s="96"/>
      <c r="B93" s="234" t="s">
        <v>192</v>
      </c>
      <c r="C93" s="234" t="s">
        <v>193</v>
      </c>
      <c r="D93" s="235">
        <v>156227400</v>
      </c>
      <c r="E93" s="235">
        <v>156227400</v>
      </c>
      <c r="F93" s="235">
        <v>115573650</v>
      </c>
      <c r="G93" s="235">
        <v>24358573.800000001</v>
      </c>
      <c r="H93" s="235">
        <v>49333996.039999999</v>
      </c>
      <c r="I93" s="235">
        <v>19110463.68</v>
      </c>
      <c r="J93" s="235">
        <v>11037612</v>
      </c>
      <c r="K93" s="235">
        <v>8063227.3600000003</v>
      </c>
      <c r="L93" s="235">
        <v>52386754.479999997</v>
      </c>
      <c r="M93" s="235">
        <v>11733004.48</v>
      </c>
      <c r="N93" s="180">
        <f t="shared" si="4"/>
        <v>7.065093575134708E-2</v>
      </c>
      <c r="O93" s="94">
        <f t="shared" si="1"/>
        <v>156227400</v>
      </c>
      <c r="P93" s="94">
        <f t="shared" si="2"/>
        <v>11037612</v>
      </c>
      <c r="Q93" s="93">
        <f t="shared" si="3"/>
        <v>7.065093575134708E-2</v>
      </c>
    </row>
    <row r="94" spans="1:17" s="36" customFormat="1" x14ac:dyDescent="0.2">
      <c r="A94" s="96"/>
      <c r="B94" s="234" t="s">
        <v>194</v>
      </c>
      <c r="C94" s="234" t="s">
        <v>195</v>
      </c>
      <c r="D94" s="235">
        <v>5500000</v>
      </c>
      <c r="E94" s="235">
        <v>5500000</v>
      </c>
      <c r="F94" s="235">
        <v>1250000</v>
      </c>
      <c r="G94" s="236" t="s">
        <v>438</v>
      </c>
      <c r="H94" s="235">
        <v>870100</v>
      </c>
      <c r="I94" s="236" t="s">
        <v>404</v>
      </c>
      <c r="J94" s="236" t="s">
        <v>405</v>
      </c>
      <c r="K94" s="236" t="s">
        <v>405</v>
      </c>
      <c r="L94" s="235">
        <v>4629900</v>
      </c>
      <c r="M94" s="235">
        <v>379900</v>
      </c>
      <c r="N94" s="180">
        <v>0</v>
      </c>
      <c r="O94" s="94">
        <f t="shared" si="1"/>
        <v>5500000</v>
      </c>
      <c r="P94" s="94" t="str">
        <f t="shared" si="2"/>
        <v xml:space="preserve">                         -   </v>
      </c>
      <c r="Q94" s="93">
        <v>0</v>
      </c>
    </row>
    <row r="95" spans="1:17" s="36" customFormat="1" x14ac:dyDescent="0.2">
      <c r="A95" s="96"/>
      <c r="B95" s="234" t="s">
        <v>196</v>
      </c>
      <c r="C95" s="234" t="s">
        <v>197</v>
      </c>
      <c r="D95" s="235">
        <v>5500000</v>
      </c>
      <c r="E95" s="235">
        <v>5500000</v>
      </c>
      <c r="F95" s="235">
        <v>2174428</v>
      </c>
      <c r="G95" s="236" t="s">
        <v>438</v>
      </c>
      <c r="H95" s="236" t="s">
        <v>405</v>
      </c>
      <c r="I95" s="236" t="s">
        <v>404</v>
      </c>
      <c r="J95" s="235">
        <v>1305995</v>
      </c>
      <c r="K95" s="235">
        <v>1305995</v>
      </c>
      <c r="L95" s="235">
        <v>4194005</v>
      </c>
      <c r="M95" s="235">
        <v>868433</v>
      </c>
      <c r="N95" s="180">
        <f t="shared" si="4"/>
        <v>0.23745363636363637</v>
      </c>
      <c r="O95" s="94">
        <f t="shared" si="1"/>
        <v>5500000</v>
      </c>
      <c r="P95" s="94">
        <f t="shared" si="2"/>
        <v>1305995</v>
      </c>
      <c r="Q95" s="93">
        <f t="shared" si="3"/>
        <v>0.23745363636363637</v>
      </c>
    </row>
    <row r="96" spans="1:17" s="36" customFormat="1" x14ac:dyDescent="0.2">
      <c r="A96" s="96"/>
      <c r="B96" s="234" t="s">
        <v>198</v>
      </c>
      <c r="C96" s="234" t="s">
        <v>199</v>
      </c>
      <c r="D96" s="235">
        <v>1000000</v>
      </c>
      <c r="E96" s="235">
        <v>1000000</v>
      </c>
      <c r="F96" s="235">
        <v>250000</v>
      </c>
      <c r="G96" s="236" t="s">
        <v>438</v>
      </c>
      <c r="H96" s="236" t="s">
        <v>405</v>
      </c>
      <c r="I96" s="236" t="s">
        <v>404</v>
      </c>
      <c r="J96" s="236" t="s">
        <v>405</v>
      </c>
      <c r="K96" s="236" t="s">
        <v>405</v>
      </c>
      <c r="L96" s="235">
        <v>1000000</v>
      </c>
      <c r="M96" s="235">
        <v>250000</v>
      </c>
      <c r="N96" s="180">
        <v>0</v>
      </c>
      <c r="O96" s="94">
        <f t="shared" si="1"/>
        <v>1000000</v>
      </c>
      <c r="P96" s="94" t="str">
        <f t="shared" si="2"/>
        <v xml:space="preserve">                         -   </v>
      </c>
      <c r="Q96" s="93">
        <v>0</v>
      </c>
    </row>
    <row r="97" spans="1:17" s="36" customFormat="1" x14ac:dyDescent="0.2">
      <c r="A97" s="96"/>
      <c r="B97" s="234" t="s">
        <v>200</v>
      </c>
      <c r="C97" s="234" t="s">
        <v>201</v>
      </c>
      <c r="D97" s="235">
        <v>4500000</v>
      </c>
      <c r="E97" s="235">
        <v>4500000</v>
      </c>
      <c r="F97" s="235">
        <v>1924428</v>
      </c>
      <c r="G97" s="236" t="s">
        <v>438</v>
      </c>
      <c r="H97" s="236" t="s">
        <v>405</v>
      </c>
      <c r="I97" s="236" t="s">
        <v>404</v>
      </c>
      <c r="J97" s="235">
        <v>1305995</v>
      </c>
      <c r="K97" s="235">
        <v>1305995</v>
      </c>
      <c r="L97" s="235">
        <v>3194005</v>
      </c>
      <c r="M97" s="235">
        <v>618433</v>
      </c>
      <c r="N97" s="180">
        <v>0</v>
      </c>
      <c r="O97" s="94">
        <f t="shared" si="1"/>
        <v>4500000</v>
      </c>
      <c r="P97" s="94">
        <f t="shared" si="2"/>
        <v>1305995</v>
      </c>
      <c r="Q97" s="93">
        <v>0</v>
      </c>
    </row>
    <row r="98" spans="1:17" s="36" customFormat="1" x14ac:dyDescent="0.2">
      <c r="A98" s="96"/>
      <c r="B98" s="234" t="s">
        <v>202</v>
      </c>
      <c r="C98" s="234" t="s">
        <v>203</v>
      </c>
      <c r="D98" s="235">
        <v>2445000</v>
      </c>
      <c r="E98" s="235">
        <v>2445000</v>
      </c>
      <c r="F98" s="235">
        <v>686250</v>
      </c>
      <c r="G98" s="236" t="s">
        <v>438</v>
      </c>
      <c r="H98" s="235">
        <v>10000</v>
      </c>
      <c r="I98" s="236" t="s">
        <v>404</v>
      </c>
      <c r="J98" s="235">
        <v>150000</v>
      </c>
      <c r="K98" s="235">
        <v>150000</v>
      </c>
      <c r="L98" s="235">
        <v>2285000</v>
      </c>
      <c r="M98" s="235">
        <v>526250</v>
      </c>
      <c r="N98" s="180">
        <f t="shared" si="4"/>
        <v>6.1349693251533742E-2</v>
      </c>
      <c r="O98" s="94">
        <f t="shared" si="1"/>
        <v>2445000</v>
      </c>
      <c r="P98" s="94">
        <f t="shared" si="2"/>
        <v>150000</v>
      </c>
      <c r="Q98" s="93">
        <f t="shared" si="3"/>
        <v>6.1349693251533742E-2</v>
      </c>
    </row>
    <row r="99" spans="1:17" s="36" customFormat="1" x14ac:dyDescent="0.2">
      <c r="A99" s="96"/>
      <c r="B99" s="234" t="s">
        <v>204</v>
      </c>
      <c r="C99" s="234" t="s">
        <v>205</v>
      </c>
      <c r="D99" s="235">
        <v>345000</v>
      </c>
      <c r="E99" s="235">
        <v>345000</v>
      </c>
      <c r="F99" s="235">
        <v>36250</v>
      </c>
      <c r="G99" s="236" t="s">
        <v>438</v>
      </c>
      <c r="H99" s="236" t="s">
        <v>405</v>
      </c>
      <c r="I99" s="236" t="s">
        <v>404</v>
      </c>
      <c r="J99" s="236" t="s">
        <v>405</v>
      </c>
      <c r="K99" s="236" t="s">
        <v>405</v>
      </c>
      <c r="L99" s="235">
        <v>345000</v>
      </c>
      <c r="M99" s="235">
        <v>36250</v>
      </c>
      <c r="N99" s="180">
        <v>0</v>
      </c>
      <c r="O99" s="94">
        <f t="shared" si="1"/>
        <v>345000</v>
      </c>
      <c r="P99" s="94" t="str">
        <f t="shared" si="2"/>
        <v xml:space="preserve">                         -   </v>
      </c>
      <c r="Q99" s="93">
        <v>0</v>
      </c>
    </row>
    <row r="100" spans="1:17" s="36" customFormat="1" x14ac:dyDescent="0.2">
      <c r="A100" s="96"/>
      <c r="B100" s="234" t="s">
        <v>206</v>
      </c>
      <c r="C100" s="234" t="s">
        <v>207</v>
      </c>
      <c r="D100" s="235">
        <v>1700000</v>
      </c>
      <c r="E100" s="235">
        <v>1700000</v>
      </c>
      <c r="F100" s="235">
        <v>550000</v>
      </c>
      <c r="G100" s="236" t="s">
        <v>438</v>
      </c>
      <c r="H100" s="236" t="s">
        <v>405</v>
      </c>
      <c r="I100" s="236" t="s">
        <v>404</v>
      </c>
      <c r="J100" s="235">
        <v>150000</v>
      </c>
      <c r="K100" s="235">
        <v>150000</v>
      </c>
      <c r="L100" s="235">
        <v>1550000</v>
      </c>
      <c r="M100" s="235">
        <v>400000</v>
      </c>
      <c r="N100" s="180">
        <v>0</v>
      </c>
      <c r="O100" s="94">
        <f t="shared" si="1"/>
        <v>1700000</v>
      </c>
      <c r="P100" s="94">
        <f t="shared" si="2"/>
        <v>150000</v>
      </c>
      <c r="Q100" s="93">
        <v>0</v>
      </c>
    </row>
    <row r="101" spans="1:17" s="36" customFormat="1" x14ac:dyDescent="0.2">
      <c r="A101" s="96"/>
      <c r="B101" s="234" t="s">
        <v>208</v>
      </c>
      <c r="C101" s="234" t="s">
        <v>209</v>
      </c>
      <c r="D101" s="235">
        <v>400000</v>
      </c>
      <c r="E101" s="235">
        <v>400000</v>
      </c>
      <c r="F101" s="235">
        <v>100000</v>
      </c>
      <c r="G101" s="236" t="s">
        <v>438</v>
      </c>
      <c r="H101" s="235">
        <v>10000</v>
      </c>
      <c r="I101" s="236" t="s">
        <v>404</v>
      </c>
      <c r="J101" s="236" t="s">
        <v>405</v>
      </c>
      <c r="K101" s="236" t="s">
        <v>405</v>
      </c>
      <c r="L101" s="235">
        <v>390000</v>
      </c>
      <c r="M101" s="235">
        <v>90000</v>
      </c>
      <c r="N101" s="180">
        <v>0</v>
      </c>
      <c r="O101" s="94">
        <f t="shared" si="1"/>
        <v>400000</v>
      </c>
      <c r="P101" s="94" t="str">
        <f t="shared" si="2"/>
        <v xml:space="preserve">                         -   </v>
      </c>
      <c r="Q101" s="93">
        <v>0</v>
      </c>
    </row>
    <row r="102" spans="1:17" s="95" customFormat="1" ht="15" x14ac:dyDescent="0.25">
      <c r="A102" s="92"/>
      <c r="B102" s="237" t="s">
        <v>210</v>
      </c>
      <c r="C102" s="237" t="s">
        <v>211</v>
      </c>
      <c r="D102" s="238">
        <v>319487473</v>
      </c>
      <c r="E102" s="238">
        <v>319487473</v>
      </c>
      <c r="F102" s="238">
        <v>98606192</v>
      </c>
      <c r="G102" s="238">
        <v>24250278.210000001</v>
      </c>
      <c r="H102" s="238">
        <v>22371701.420000002</v>
      </c>
      <c r="I102" s="238">
        <v>5989006.7300000004</v>
      </c>
      <c r="J102" s="238">
        <v>9333684.6600000001</v>
      </c>
      <c r="K102" s="238">
        <v>4145737.72</v>
      </c>
      <c r="L102" s="238">
        <v>257542801.97999999</v>
      </c>
      <c r="M102" s="238">
        <v>36661520.979999997</v>
      </c>
      <c r="N102" s="179">
        <f t="shared" si="4"/>
        <v>2.9214555964765479E-2</v>
      </c>
      <c r="O102" s="28">
        <f t="shared" si="1"/>
        <v>319487473</v>
      </c>
      <c r="P102" s="28">
        <f t="shared" si="2"/>
        <v>9333684.6600000001</v>
      </c>
      <c r="Q102" s="97">
        <f t="shared" si="3"/>
        <v>2.9214555964765479E-2</v>
      </c>
    </row>
    <row r="103" spans="1:17" s="95" customFormat="1" ht="15" x14ac:dyDescent="0.25">
      <c r="A103" s="92"/>
      <c r="B103" s="234" t="s">
        <v>212</v>
      </c>
      <c r="C103" s="234" t="s">
        <v>213</v>
      </c>
      <c r="D103" s="235">
        <v>106254973</v>
      </c>
      <c r="E103" s="235">
        <v>106254973</v>
      </c>
      <c r="F103" s="235">
        <v>36771244</v>
      </c>
      <c r="G103" s="235">
        <v>17974805.219999999</v>
      </c>
      <c r="H103" s="235">
        <v>7048721.9800000004</v>
      </c>
      <c r="I103" s="236" t="s">
        <v>404</v>
      </c>
      <c r="J103" s="235">
        <v>8192300.4500000002</v>
      </c>
      <c r="K103" s="235">
        <v>4070240.95</v>
      </c>
      <c r="L103" s="235">
        <v>73039145.349999994</v>
      </c>
      <c r="M103" s="235">
        <v>3555416.35</v>
      </c>
      <c r="N103" s="179">
        <f t="shared" si="4"/>
        <v>7.7100395573955871E-2</v>
      </c>
      <c r="O103" s="28">
        <f t="shared" si="1"/>
        <v>106254973</v>
      </c>
      <c r="P103" s="28">
        <f t="shared" si="2"/>
        <v>8192300.4500000002</v>
      </c>
      <c r="Q103" s="97">
        <f t="shared" si="3"/>
        <v>7.7100395573955871E-2</v>
      </c>
    </row>
    <row r="104" spans="1:17" s="36" customFormat="1" x14ac:dyDescent="0.2">
      <c r="A104" s="96"/>
      <c r="B104" s="234" t="s">
        <v>214</v>
      </c>
      <c r="C104" s="234" t="s">
        <v>215</v>
      </c>
      <c r="D104" s="235">
        <v>44718073</v>
      </c>
      <c r="E104" s="235">
        <v>44718073</v>
      </c>
      <c r="F104" s="235">
        <v>11549519</v>
      </c>
      <c r="G104" s="236" t="s">
        <v>438</v>
      </c>
      <c r="H104" s="235">
        <v>6215759.0499999998</v>
      </c>
      <c r="I104" s="236" t="s">
        <v>404</v>
      </c>
      <c r="J104" s="235">
        <v>4070240.95</v>
      </c>
      <c r="K104" s="235">
        <v>4070240.95</v>
      </c>
      <c r="L104" s="235">
        <v>34432073</v>
      </c>
      <c r="M104" s="235">
        <v>1263519</v>
      </c>
      <c r="N104" s="180">
        <f t="shared" si="4"/>
        <v>9.1020043506794227E-2</v>
      </c>
      <c r="O104" s="94">
        <f t="shared" si="1"/>
        <v>44718073</v>
      </c>
      <c r="P104" s="94">
        <f t="shared" si="2"/>
        <v>4070240.95</v>
      </c>
      <c r="Q104" s="93">
        <f t="shared" si="3"/>
        <v>9.1020043506794227E-2</v>
      </c>
    </row>
    <row r="105" spans="1:17" s="36" customFormat="1" x14ac:dyDescent="0.2">
      <c r="A105" s="96"/>
      <c r="B105" s="234" t="s">
        <v>216</v>
      </c>
      <c r="C105" s="234" t="s">
        <v>217</v>
      </c>
      <c r="D105" s="235">
        <v>2450000</v>
      </c>
      <c r="E105" s="235">
        <v>2450000</v>
      </c>
      <c r="F105" s="235">
        <v>560000</v>
      </c>
      <c r="G105" s="236" t="s">
        <v>438</v>
      </c>
      <c r="H105" s="236" t="s">
        <v>405</v>
      </c>
      <c r="I105" s="236" t="s">
        <v>404</v>
      </c>
      <c r="J105" s="236" t="s">
        <v>405</v>
      </c>
      <c r="K105" s="236" t="s">
        <v>405</v>
      </c>
      <c r="L105" s="235">
        <v>2450000</v>
      </c>
      <c r="M105" s="235">
        <v>560000</v>
      </c>
      <c r="N105" s="180">
        <v>0</v>
      </c>
      <c r="O105" s="94">
        <f t="shared" si="1"/>
        <v>2450000</v>
      </c>
      <c r="P105" s="94" t="str">
        <f t="shared" si="2"/>
        <v xml:space="preserve">                         -   </v>
      </c>
      <c r="Q105" s="93">
        <v>0</v>
      </c>
    </row>
    <row r="106" spans="1:17" s="36" customFormat="1" x14ac:dyDescent="0.2">
      <c r="A106" s="96"/>
      <c r="B106" s="234" t="s">
        <v>218</v>
      </c>
      <c r="C106" s="234" t="s">
        <v>219</v>
      </c>
      <c r="D106" s="235">
        <v>58086900</v>
      </c>
      <c r="E106" s="235">
        <v>58086900</v>
      </c>
      <c r="F106" s="235">
        <v>24236725</v>
      </c>
      <c r="G106" s="235">
        <v>17956805.219999999</v>
      </c>
      <c r="H106" s="235">
        <v>483962.93</v>
      </c>
      <c r="I106" s="236" t="s">
        <v>404</v>
      </c>
      <c r="J106" s="235">
        <v>4122059.5</v>
      </c>
      <c r="K106" s="236" t="s">
        <v>405</v>
      </c>
      <c r="L106" s="235">
        <v>35524072.350000001</v>
      </c>
      <c r="M106" s="235">
        <v>1673897.35</v>
      </c>
      <c r="N106" s="180">
        <f t="shared" si="4"/>
        <v>7.096366822812028E-2</v>
      </c>
      <c r="O106" s="94">
        <f t="shared" si="1"/>
        <v>58086900</v>
      </c>
      <c r="P106" s="94">
        <f t="shared" si="2"/>
        <v>4122059.5</v>
      </c>
      <c r="Q106" s="93">
        <f t="shared" si="3"/>
        <v>7.096366822812028E-2</v>
      </c>
    </row>
    <row r="107" spans="1:17" s="36" customFormat="1" x14ac:dyDescent="0.2">
      <c r="A107" s="96"/>
      <c r="B107" s="234" t="s">
        <v>220</v>
      </c>
      <c r="C107" s="234" t="s">
        <v>221</v>
      </c>
      <c r="D107" s="235">
        <v>1000000</v>
      </c>
      <c r="E107" s="235">
        <v>1000000</v>
      </c>
      <c r="F107" s="235">
        <v>425000</v>
      </c>
      <c r="G107" s="235">
        <v>18000</v>
      </c>
      <c r="H107" s="235">
        <v>349000</v>
      </c>
      <c r="I107" s="236" t="s">
        <v>404</v>
      </c>
      <c r="J107" s="236" t="s">
        <v>405</v>
      </c>
      <c r="K107" s="236" t="s">
        <v>405</v>
      </c>
      <c r="L107" s="235">
        <v>633000</v>
      </c>
      <c r="M107" s="235">
        <v>58000</v>
      </c>
      <c r="N107" s="180">
        <v>0</v>
      </c>
      <c r="O107" s="94">
        <f t="shared" si="1"/>
        <v>1000000</v>
      </c>
      <c r="P107" s="94" t="str">
        <f t="shared" si="2"/>
        <v xml:space="preserve">                         -   </v>
      </c>
      <c r="Q107" s="93">
        <v>0</v>
      </c>
    </row>
    <row r="108" spans="1:17" s="36" customFormat="1" x14ac:dyDescent="0.2">
      <c r="A108" s="96"/>
      <c r="B108" s="234" t="s">
        <v>222</v>
      </c>
      <c r="C108" s="234" t="s">
        <v>223</v>
      </c>
      <c r="D108" s="235">
        <v>2800000</v>
      </c>
      <c r="E108" s="235">
        <v>2800000</v>
      </c>
      <c r="F108" s="235">
        <v>1075000</v>
      </c>
      <c r="G108" s="235">
        <v>500000</v>
      </c>
      <c r="H108" s="235">
        <v>50000</v>
      </c>
      <c r="I108" s="236" t="s">
        <v>404</v>
      </c>
      <c r="J108" s="236" t="s">
        <v>405</v>
      </c>
      <c r="K108" s="236" t="s">
        <v>405</v>
      </c>
      <c r="L108" s="235">
        <v>2250000</v>
      </c>
      <c r="M108" s="235">
        <v>525000</v>
      </c>
      <c r="N108" s="180">
        <v>0</v>
      </c>
      <c r="O108" s="94">
        <f t="shared" si="1"/>
        <v>2800000</v>
      </c>
      <c r="P108" s="94" t="str">
        <f t="shared" si="2"/>
        <v xml:space="preserve">                         -   </v>
      </c>
      <c r="Q108" s="93">
        <v>0</v>
      </c>
    </row>
    <row r="109" spans="1:17" s="36" customFormat="1" x14ac:dyDescent="0.2">
      <c r="A109" s="96"/>
      <c r="B109" s="234" t="s">
        <v>224</v>
      </c>
      <c r="C109" s="234" t="s">
        <v>225</v>
      </c>
      <c r="D109" s="235">
        <v>800000</v>
      </c>
      <c r="E109" s="235">
        <v>800000</v>
      </c>
      <c r="F109" s="235">
        <v>200000</v>
      </c>
      <c r="G109" s="236" t="s">
        <v>438</v>
      </c>
      <c r="H109" s="236" t="s">
        <v>405</v>
      </c>
      <c r="I109" s="236" t="s">
        <v>404</v>
      </c>
      <c r="J109" s="236" t="s">
        <v>405</v>
      </c>
      <c r="K109" s="236" t="s">
        <v>405</v>
      </c>
      <c r="L109" s="235">
        <v>800000</v>
      </c>
      <c r="M109" s="235">
        <v>200000</v>
      </c>
      <c r="N109" s="180">
        <v>0</v>
      </c>
      <c r="O109" s="94">
        <f t="shared" si="1"/>
        <v>800000</v>
      </c>
      <c r="P109" s="94" t="str">
        <f t="shared" si="2"/>
        <v xml:space="preserve">                         -   </v>
      </c>
      <c r="Q109" s="93">
        <v>0</v>
      </c>
    </row>
    <row r="110" spans="1:17" s="36" customFormat="1" x14ac:dyDescent="0.2">
      <c r="A110" s="96"/>
      <c r="B110" s="234" t="s">
        <v>226</v>
      </c>
      <c r="C110" s="234" t="s">
        <v>227</v>
      </c>
      <c r="D110" s="235">
        <v>2000000</v>
      </c>
      <c r="E110" s="235">
        <v>2000000</v>
      </c>
      <c r="F110" s="235">
        <v>875000</v>
      </c>
      <c r="G110" s="235">
        <v>500000</v>
      </c>
      <c r="H110" s="235">
        <v>50000</v>
      </c>
      <c r="I110" s="236" t="s">
        <v>404</v>
      </c>
      <c r="J110" s="236" t="s">
        <v>405</v>
      </c>
      <c r="K110" s="236" t="s">
        <v>405</v>
      </c>
      <c r="L110" s="235">
        <v>1450000</v>
      </c>
      <c r="M110" s="235">
        <v>325000</v>
      </c>
      <c r="N110" s="180">
        <v>0</v>
      </c>
      <c r="O110" s="94">
        <f t="shared" si="1"/>
        <v>2000000</v>
      </c>
      <c r="P110" s="94" t="str">
        <f t="shared" si="2"/>
        <v xml:space="preserve">                         -   </v>
      </c>
      <c r="Q110" s="93">
        <v>0</v>
      </c>
    </row>
    <row r="111" spans="1:17" s="36" customFormat="1" x14ac:dyDescent="0.2">
      <c r="A111" s="96"/>
      <c r="B111" s="234" t="s">
        <v>228</v>
      </c>
      <c r="C111" s="234" t="s">
        <v>229</v>
      </c>
      <c r="D111" s="235">
        <v>38300000</v>
      </c>
      <c r="E111" s="235">
        <v>38980398.039999999</v>
      </c>
      <c r="F111" s="235">
        <v>18724423</v>
      </c>
      <c r="G111" s="235">
        <v>2112934.5</v>
      </c>
      <c r="H111" s="235">
        <v>4347517.74</v>
      </c>
      <c r="I111" s="235">
        <v>56876.55</v>
      </c>
      <c r="J111" s="235">
        <v>53862.92</v>
      </c>
      <c r="K111" s="235">
        <v>53862.92</v>
      </c>
      <c r="L111" s="235">
        <v>32409206.329999998</v>
      </c>
      <c r="M111" s="235">
        <v>12153231.289999999</v>
      </c>
      <c r="N111" s="180">
        <f t="shared" si="4"/>
        <v>1.3817950228401515E-3</v>
      </c>
      <c r="O111" s="94">
        <f t="shared" si="1"/>
        <v>38980398.039999999</v>
      </c>
      <c r="P111" s="94">
        <f t="shared" si="2"/>
        <v>53862.92</v>
      </c>
      <c r="Q111" s="93">
        <f t="shared" si="3"/>
        <v>1.3817950228401515E-3</v>
      </c>
    </row>
    <row r="112" spans="1:17" s="36" customFormat="1" x14ac:dyDescent="0.2">
      <c r="A112" s="96"/>
      <c r="B112" s="234" t="s">
        <v>230</v>
      </c>
      <c r="C112" s="234" t="s">
        <v>231</v>
      </c>
      <c r="D112" s="235">
        <v>7000000</v>
      </c>
      <c r="E112" s="235">
        <v>7000000</v>
      </c>
      <c r="F112" s="235">
        <v>1662500</v>
      </c>
      <c r="G112" s="236" t="s">
        <v>438</v>
      </c>
      <c r="H112" s="235">
        <v>473400</v>
      </c>
      <c r="I112" s="236" t="s">
        <v>404</v>
      </c>
      <c r="J112" s="236" t="s">
        <v>405</v>
      </c>
      <c r="K112" s="236" t="s">
        <v>405</v>
      </c>
      <c r="L112" s="235">
        <v>6526600</v>
      </c>
      <c r="M112" s="235">
        <v>1189100</v>
      </c>
      <c r="N112" s="180">
        <v>0</v>
      </c>
      <c r="O112" s="94">
        <f t="shared" si="1"/>
        <v>7000000</v>
      </c>
      <c r="P112" s="94" t="str">
        <f t="shared" si="2"/>
        <v xml:space="preserve">                         -   </v>
      </c>
      <c r="Q112" s="93">
        <v>0</v>
      </c>
    </row>
    <row r="113" spans="1:17" s="36" customFormat="1" x14ac:dyDescent="0.2">
      <c r="A113" s="96"/>
      <c r="B113" s="234" t="s">
        <v>232</v>
      </c>
      <c r="C113" s="234" t="s">
        <v>233</v>
      </c>
      <c r="D113" s="235">
        <v>200000</v>
      </c>
      <c r="E113" s="235">
        <v>200000</v>
      </c>
      <c r="F113" s="235">
        <v>50000</v>
      </c>
      <c r="G113" s="236" t="s">
        <v>438</v>
      </c>
      <c r="H113" s="236" t="s">
        <v>405</v>
      </c>
      <c r="I113" s="236" t="s">
        <v>404</v>
      </c>
      <c r="J113" s="236" t="s">
        <v>405</v>
      </c>
      <c r="K113" s="236" t="s">
        <v>405</v>
      </c>
      <c r="L113" s="235">
        <v>200000</v>
      </c>
      <c r="M113" s="235">
        <v>50000</v>
      </c>
      <c r="N113" s="180">
        <v>0</v>
      </c>
      <c r="O113" s="94">
        <f t="shared" ref="O113:O146" si="5">+E113</f>
        <v>200000</v>
      </c>
      <c r="P113" s="94" t="str">
        <f t="shared" ref="P113:P146" si="6">+J113</f>
        <v xml:space="preserve">                         -   </v>
      </c>
      <c r="Q113" s="93">
        <v>0</v>
      </c>
    </row>
    <row r="114" spans="1:17" s="36" customFormat="1" x14ac:dyDescent="0.2">
      <c r="A114" s="96"/>
      <c r="B114" s="234" t="s">
        <v>234</v>
      </c>
      <c r="C114" s="234" t="s">
        <v>235</v>
      </c>
      <c r="D114" s="235">
        <v>2950000</v>
      </c>
      <c r="E114" s="235">
        <v>2950000</v>
      </c>
      <c r="F114" s="235">
        <v>662500</v>
      </c>
      <c r="G114" s="236" t="s">
        <v>438</v>
      </c>
      <c r="H114" s="236" t="s">
        <v>405</v>
      </c>
      <c r="I114" s="236" t="s">
        <v>404</v>
      </c>
      <c r="J114" s="236" t="s">
        <v>405</v>
      </c>
      <c r="K114" s="236" t="s">
        <v>405</v>
      </c>
      <c r="L114" s="235">
        <v>2950000</v>
      </c>
      <c r="M114" s="235">
        <v>662500</v>
      </c>
      <c r="N114" s="180">
        <v>0</v>
      </c>
      <c r="O114" s="94">
        <f t="shared" si="5"/>
        <v>2950000</v>
      </c>
      <c r="P114" s="94" t="str">
        <f t="shared" si="6"/>
        <v xml:space="preserve">                         -   </v>
      </c>
      <c r="Q114" s="93">
        <v>0</v>
      </c>
    </row>
    <row r="115" spans="1:17" s="36" customFormat="1" x14ac:dyDescent="0.2">
      <c r="A115" s="96"/>
      <c r="B115" s="234" t="s">
        <v>236</v>
      </c>
      <c r="C115" s="234" t="s">
        <v>237</v>
      </c>
      <c r="D115" s="235">
        <v>22800000</v>
      </c>
      <c r="E115" s="235">
        <v>22800000</v>
      </c>
      <c r="F115" s="235">
        <v>13874423</v>
      </c>
      <c r="G115" s="235">
        <v>688017.8</v>
      </c>
      <c r="H115" s="235">
        <v>2542368.64</v>
      </c>
      <c r="I115" s="236" t="s">
        <v>404</v>
      </c>
      <c r="J115" s="235">
        <v>28620.03</v>
      </c>
      <c r="K115" s="235">
        <v>28620.03</v>
      </c>
      <c r="L115" s="235">
        <v>19540993.530000001</v>
      </c>
      <c r="M115" s="235">
        <v>10615416.529999999</v>
      </c>
      <c r="N115" s="180">
        <f t="shared" si="4"/>
        <v>1.2552644736842104E-3</v>
      </c>
      <c r="O115" s="94">
        <f t="shared" si="5"/>
        <v>22800000</v>
      </c>
      <c r="P115" s="94">
        <f t="shared" si="6"/>
        <v>28620.03</v>
      </c>
      <c r="Q115" s="93">
        <f t="shared" ref="Q113:Q145" si="7">+P115/O115</f>
        <v>1.2552644736842104E-3</v>
      </c>
    </row>
    <row r="116" spans="1:17" s="36" customFormat="1" x14ac:dyDescent="0.2">
      <c r="A116" s="96"/>
      <c r="B116" s="234" t="s">
        <v>238</v>
      </c>
      <c r="C116" s="234" t="s">
        <v>239</v>
      </c>
      <c r="D116" s="235">
        <v>3500000</v>
      </c>
      <c r="E116" s="235">
        <v>3500000</v>
      </c>
      <c r="F116" s="235">
        <v>1050000</v>
      </c>
      <c r="G116" s="235">
        <v>224437.5</v>
      </c>
      <c r="H116" s="235">
        <v>101351.06</v>
      </c>
      <c r="I116" s="235">
        <v>56876.55</v>
      </c>
      <c r="J116" s="235">
        <v>25242.89</v>
      </c>
      <c r="K116" s="235">
        <v>25242.89</v>
      </c>
      <c r="L116" s="235">
        <v>3092092</v>
      </c>
      <c r="M116" s="235">
        <v>642092</v>
      </c>
      <c r="N116" s="180">
        <f t="shared" si="4"/>
        <v>7.212254285714286E-3</v>
      </c>
      <c r="O116" s="94">
        <f t="shared" si="5"/>
        <v>3500000</v>
      </c>
      <c r="P116" s="94">
        <f t="shared" si="6"/>
        <v>25242.89</v>
      </c>
      <c r="Q116" s="93">
        <f t="shared" si="7"/>
        <v>7.212254285714286E-3</v>
      </c>
    </row>
    <row r="117" spans="1:17" s="36" customFormat="1" x14ac:dyDescent="0.2">
      <c r="A117" s="96"/>
      <c r="B117" s="234" t="s">
        <v>240</v>
      </c>
      <c r="C117" s="234" t="s">
        <v>241</v>
      </c>
      <c r="D117" s="235">
        <v>1850000</v>
      </c>
      <c r="E117" s="235">
        <v>2530398.04</v>
      </c>
      <c r="F117" s="235">
        <v>1425000</v>
      </c>
      <c r="G117" s="235">
        <v>1200479.2</v>
      </c>
      <c r="H117" s="235">
        <v>1230398.04</v>
      </c>
      <c r="I117" s="236" t="s">
        <v>404</v>
      </c>
      <c r="J117" s="236" t="s">
        <v>405</v>
      </c>
      <c r="K117" s="236" t="s">
        <v>405</v>
      </c>
      <c r="L117" s="235">
        <v>99520.8</v>
      </c>
      <c r="M117" s="235">
        <v>-1005877.24</v>
      </c>
      <c r="N117" s="180">
        <v>0</v>
      </c>
      <c r="O117" s="94">
        <f t="shared" si="5"/>
        <v>2530398.04</v>
      </c>
      <c r="P117" s="94" t="str">
        <f t="shared" si="6"/>
        <v xml:space="preserve">                         -   </v>
      </c>
      <c r="Q117" s="93">
        <v>0</v>
      </c>
    </row>
    <row r="118" spans="1:17" s="36" customFormat="1" x14ac:dyDescent="0.2">
      <c r="A118" s="96"/>
      <c r="B118" s="234" t="s">
        <v>242</v>
      </c>
      <c r="C118" s="234" t="s">
        <v>243</v>
      </c>
      <c r="D118" s="235">
        <v>37317500</v>
      </c>
      <c r="E118" s="235">
        <v>37317500</v>
      </c>
      <c r="F118" s="235">
        <v>11106375</v>
      </c>
      <c r="G118" s="235">
        <v>530495</v>
      </c>
      <c r="H118" s="235">
        <v>1681011.54</v>
      </c>
      <c r="I118" s="236" t="s">
        <v>404</v>
      </c>
      <c r="J118" s="235">
        <v>21633.85</v>
      </c>
      <c r="K118" s="235">
        <v>21633.85</v>
      </c>
      <c r="L118" s="235">
        <v>35084359.609999999</v>
      </c>
      <c r="M118" s="235">
        <v>8873234.6099999994</v>
      </c>
      <c r="N118" s="180">
        <f t="shared" si="4"/>
        <v>5.7972399008508074E-4</v>
      </c>
      <c r="O118" s="94">
        <f t="shared" si="5"/>
        <v>37317500</v>
      </c>
      <c r="P118" s="94">
        <f t="shared" si="6"/>
        <v>21633.85</v>
      </c>
      <c r="Q118" s="93">
        <f t="shared" si="7"/>
        <v>5.7972399008508074E-4</v>
      </c>
    </row>
    <row r="119" spans="1:17" s="36" customFormat="1" x14ac:dyDescent="0.2">
      <c r="A119" s="96"/>
      <c r="B119" s="234" t="s">
        <v>244</v>
      </c>
      <c r="C119" s="234" t="s">
        <v>245</v>
      </c>
      <c r="D119" s="235">
        <v>17025000</v>
      </c>
      <c r="E119" s="235">
        <v>17025000</v>
      </c>
      <c r="F119" s="235">
        <v>5413250</v>
      </c>
      <c r="G119" s="235">
        <v>139700</v>
      </c>
      <c r="H119" s="235">
        <v>256556</v>
      </c>
      <c r="I119" s="236" t="s">
        <v>404</v>
      </c>
      <c r="J119" s="236" t="s">
        <v>405</v>
      </c>
      <c r="K119" s="236" t="s">
        <v>405</v>
      </c>
      <c r="L119" s="235">
        <v>16628744</v>
      </c>
      <c r="M119" s="235">
        <v>5016994</v>
      </c>
      <c r="N119" s="180">
        <v>0</v>
      </c>
      <c r="O119" s="94">
        <f t="shared" si="5"/>
        <v>17025000</v>
      </c>
      <c r="P119" s="94" t="str">
        <f t="shared" si="6"/>
        <v xml:space="preserve">                         -   </v>
      </c>
      <c r="Q119" s="93">
        <v>0</v>
      </c>
    </row>
    <row r="120" spans="1:17" s="36" customFormat="1" x14ac:dyDescent="0.2">
      <c r="A120" s="96"/>
      <c r="B120" s="234" t="s">
        <v>246</v>
      </c>
      <c r="C120" s="234" t="s">
        <v>247</v>
      </c>
      <c r="D120" s="235">
        <v>20292500</v>
      </c>
      <c r="E120" s="235">
        <v>20292500</v>
      </c>
      <c r="F120" s="235">
        <v>5693125</v>
      </c>
      <c r="G120" s="235">
        <v>390795</v>
      </c>
      <c r="H120" s="235">
        <v>1424455.54</v>
      </c>
      <c r="I120" s="236" t="s">
        <v>404</v>
      </c>
      <c r="J120" s="235">
        <v>21633.85</v>
      </c>
      <c r="K120" s="235">
        <v>21633.85</v>
      </c>
      <c r="L120" s="235">
        <v>18455615.609999999</v>
      </c>
      <c r="M120" s="235">
        <v>3856240.61</v>
      </c>
      <c r="N120" s="180">
        <f t="shared" si="4"/>
        <v>1.0661007761488233E-3</v>
      </c>
      <c r="O120" s="94">
        <f t="shared" si="5"/>
        <v>20292500</v>
      </c>
      <c r="P120" s="94">
        <f t="shared" si="6"/>
        <v>21633.85</v>
      </c>
      <c r="Q120" s="93">
        <f t="shared" si="7"/>
        <v>1.0661007761488233E-3</v>
      </c>
    </row>
    <row r="121" spans="1:17" s="36" customFormat="1" x14ac:dyDescent="0.2">
      <c r="A121" s="96"/>
      <c r="B121" s="234" t="s">
        <v>248</v>
      </c>
      <c r="C121" s="234" t="s">
        <v>386</v>
      </c>
      <c r="D121" s="235">
        <v>134815000</v>
      </c>
      <c r="E121" s="235">
        <v>134134601.95999999</v>
      </c>
      <c r="F121" s="235">
        <v>30929150</v>
      </c>
      <c r="G121" s="235">
        <v>3132043.49</v>
      </c>
      <c r="H121" s="235">
        <v>9244450.1600000001</v>
      </c>
      <c r="I121" s="235">
        <v>5932130.1799999997</v>
      </c>
      <c r="J121" s="235">
        <v>1065887.44</v>
      </c>
      <c r="K121" s="236" t="s">
        <v>405</v>
      </c>
      <c r="L121" s="235">
        <v>114760090.69</v>
      </c>
      <c r="M121" s="235">
        <v>11554638.73</v>
      </c>
      <c r="N121" s="180">
        <f t="shared" si="4"/>
        <v>7.946401781680882E-3</v>
      </c>
      <c r="O121" s="94">
        <f t="shared" si="5"/>
        <v>134134601.95999999</v>
      </c>
      <c r="P121" s="94">
        <f t="shared" si="6"/>
        <v>1065887.44</v>
      </c>
      <c r="Q121" s="93">
        <f t="shared" si="7"/>
        <v>7.946401781680882E-3</v>
      </c>
    </row>
    <row r="122" spans="1:17" s="36" customFormat="1" x14ac:dyDescent="0.2">
      <c r="A122" s="96"/>
      <c r="B122" s="234" t="s">
        <v>249</v>
      </c>
      <c r="C122" s="234" t="s">
        <v>250</v>
      </c>
      <c r="D122" s="235">
        <v>9104000</v>
      </c>
      <c r="E122" s="235">
        <v>9104000</v>
      </c>
      <c r="F122" s="235">
        <v>2369000</v>
      </c>
      <c r="G122" s="235">
        <v>265111.99</v>
      </c>
      <c r="H122" s="235">
        <v>291918.92</v>
      </c>
      <c r="I122" s="235">
        <v>140000</v>
      </c>
      <c r="J122" s="235">
        <v>626436.31999999995</v>
      </c>
      <c r="K122" s="236" t="s">
        <v>405</v>
      </c>
      <c r="L122" s="235">
        <v>7780532.7699999996</v>
      </c>
      <c r="M122" s="235">
        <v>1045532.77</v>
      </c>
      <c r="N122" s="180">
        <f t="shared" si="4"/>
        <v>6.8808910369068541E-2</v>
      </c>
      <c r="O122" s="94">
        <f t="shared" si="5"/>
        <v>9104000</v>
      </c>
      <c r="P122" s="94">
        <f t="shared" si="6"/>
        <v>626436.31999999995</v>
      </c>
      <c r="Q122" s="93">
        <f t="shared" si="7"/>
        <v>6.8808910369068541E-2</v>
      </c>
    </row>
    <row r="123" spans="1:17" s="36" customFormat="1" x14ac:dyDescent="0.2">
      <c r="A123" s="96"/>
      <c r="B123" s="234" t="s">
        <v>251</v>
      </c>
      <c r="C123" s="234" t="s">
        <v>252</v>
      </c>
      <c r="D123" s="235">
        <v>3100000</v>
      </c>
      <c r="E123" s="235">
        <v>3100000</v>
      </c>
      <c r="F123" s="235">
        <v>850000</v>
      </c>
      <c r="G123" s="235">
        <v>156750</v>
      </c>
      <c r="H123" s="236" t="s">
        <v>405</v>
      </c>
      <c r="I123" s="236" t="s">
        <v>404</v>
      </c>
      <c r="J123" s="236" t="s">
        <v>405</v>
      </c>
      <c r="K123" s="236" t="s">
        <v>405</v>
      </c>
      <c r="L123" s="235">
        <v>2943250</v>
      </c>
      <c r="M123" s="235">
        <v>693250</v>
      </c>
      <c r="N123" s="180">
        <v>0</v>
      </c>
      <c r="O123" s="94">
        <f t="shared" si="5"/>
        <v>3100000</v>
      </c>
      <c r="P123" s="94" t="str">
        <f t="shared" si="6"/>
        <v xml:space="preserve">                         -   </v>
      </c>
      <c r="Q123" s="93">
        <v>0</v>
      </c>
    </row>
    <row r="124" spans="1:17" s="36" customFormat="1" x14ac:dyDescent="0.2">
      <c r="A124" s="96"/>
      <c r="B124" s="234" t="s">
        <v>253</v>
      </c>
      <c r="C124" s="234" t="s">
        <v>254</v>
      </c>
      <c r="D124" s="235">
        <v>58786000</v>
      </c>
      <c r="E124" s="235">
        <v>58105601.960000001</v>
      </c>
      <c r="F124" s="235">
        <v>21120150</v>
      </c>
      <c r="G124" s="235">
        <v>624466.5</v>
      </c>
      <c r="H124" s="235">
        <v>8852531.2400000002</v>
      </c>
      <c r="I124" s="235">
        <v>5792130.1799999997</v>
      </c>
      <c r="J124" s="235">
        <v>439451.12</v>
      </c>
      <c r="K124" s="236" t="s">
        <v>405</v>
      </c>
      <c r="L124" s="235">
        <v>42397022.920000002</v>
      </c>
      <c r="M124" s="235">
        <v>5411570.96</v>
      </c>
      <c r="N124" s="180">
        <f t="shared" si="4"/>
        <v>7.562973365330918E-3</v>
      </c>
      <c r="O124" s="94">
        <f t="shared" si="5"/>
        <v>58105601.960000001</v>
      </c>
      <c r="P124" s="94">
        <f t="shared" si="6"/>
        <v>439451.12</v>
      </c>
      <c r="Q124" s="93">
        <f t="shared" si="7"/>
        <v>7.562973365330918E-3</v>
      </c>
    </row>
    <row r="125" spans="1:17" s="36" customFormat="1" x14ac:dyDescent="0.2">
      <c r="A125" s="96"/>
      <c r="B125" s="234" t="s">
        <v>255</v>
      </c>
      <c r="C125" s="234" t="s">
        <v>256</v>
      </c>
      <c r="D125" s="235">
        <v>46100000</v>
      </c>
      <c r="E125" s="235">
        <v>46100000</v>
      </c>
      <c r="F125" s="235">
        <v>2350000</v>
      </c>
      <c r="G125" s="235">
        <v>582859.19999999995</v>
      </c>
      <c r="H125" s="236" t="s">
        <v>405</v>
      </c>
      <c r="I125" s="236" t="s">
        <v>404</v>
      </c>
      <c r="J125" s="236" t="s">
        <v>405</v>
      </c>
      <c r="K125" s="236" t="s">
        <v>405</v>
      </c>
      <c r="L125" s="235">
        <v>45517140.799999997</v>
      </c>
      <c r="M125" s="235">
        <v>1767140.8</v>
      </c>
      <c r="N125" s="180">
        <v>0</v>
      </c>
      <c r="O125" s="94">
        <f t="shared" si="5"/>
        <v>46100000</v>
      </c>
      <c r="P125" s="94" t="str">
        <f t="shared" si="6"/>
        <v xml:space="preserve">                         -   </v>
      </c>
      <c r="Q125" s="93">
        <v>0</v>
      </c>
    </row>
    <row r="126" spans="1:17" s="36" customFormat="1" x14ac:dyDescent="0.2">
      <c r="A126" s="96"/>
      <c r="B126" s="234" t="s">
        <v>257</v>
      </c>
      <c r="C126" s="234" t="s">
        <v>258</v>
      </c>
      <c r="D126" s="235">
        <v>10865000</v>
      </c>
      <c r="E126" s="235">
        <v>10865000</v>
      </c>
      <c r="F126" s="235">
        <v>1716250</v>
      </c>
      <c r="G126" s="235">
        <v>468400</v>
      </c>
      <c r="H126" s="235">
        <v>50000</v>
      </c>
      <c r="I126" s="236" t="s">
        <v>404</v>
      </c>
      <c r="J126" s="236" t="s">
        <v>405</v>
      </c>
      <c r="K126" s="236" t="s">
        <v>405</v>
      </c>
      <c r="L126" s="235">
        <v>10346600</v>
      </c>
      <c r="M126" s="235">
        <v>1197850</v>
      </c>
      <c r="N126" s="180">
        <v>0</v>
      </c>
      <c r="O126" s="94">
        <f t="shared" si="5"/>
        <v>10865000</v>
      </c>
      <c r="P126" s="94" t="str">
        <f t="shared" si="6"/>
        <v xml:space="preserve">                         -   </v>
      </c>
      <c r="Q126" s="93">
        <v>0</v>
      </c>
    </row>
    <row r="127" spans="1:17" s="36" customFormat="1" x14ac:dyDescent="0.2">
      <c r="A127" s="96"/>
      <c r="B127" s="234" t="s">
        <v>259</v>
      </c>
      <c r="C127" s="234" t="s">
        <v>260</v>
      </c>
      <c r="D127" s="235">
        <v>2495000</v>
      </c>
      <c r="E127" s="235">
        <v>2495000</v>
      </c>
      <c r="F127" s="235">
        <v>1173750</v>
      </c>
      <c r="G127" s="235">
        <v>605258.4</v>
      </c>
      <c r="H127" s="236" t="s">
        <v>405</v>
      </c>
      <c r="I127" s="236" t="s">
        <v>404</v>
      </c>
      <c r="J127" s="236" t="s">
        <v>405</v>
      </c>
      <c r="K127" s="236" t="s">
        <v>405</v>
      </c>
      <c r="L127" s="235">
        <v>1889741.6</v>
      </c>
      <c r="M127" s="235">
        <v>568491.6</v>
      </c>
      <c r="N127" s="180">
        <v>0</v>
      </c>
      <c r="O127" s="94">
        <f t="shared" si="5"/>
        <v>2495000</v>
      </c>
      <c r="P127" s="94" t="str">
        <f t="shared" si="6"/>
        <v xml:space="preserve">                         -   </v>
      </c>
      <c r="Q127" s="93">
        <v>0</v>
      </c>
    </row>
    <row r="128" spans="1:17" s="36" customFormat="1" x14ac:dyDescent="0.2">
      <c r="A128" s="96"/>
      <c r="B128" s="234" t="s">
        <v>261</v>
      </c>
      <c r="C128" s="234" t="s">
        <v>262</v>
      </c>
      <c r="D128" s="235">
        <v>2100000</v>
      </c>
      <c r="E128" s="235">
        <v>2100000</v>
      </c>
      <c r="F128" s="235">
        <v>975000</v>
      </c>
      <c r="G128" s="235">
        <v>250637.4</v>
      </c>
      <c r="H128" s="236" t="s">
        <v>405</v>
      </c>
      <c r="I128" s="236" t="s">
        <v>404</v>
      </c>
      <c r="J128" s="236" t="s">
        <v>405</v>
      </c>
      <c r="K128" s="236" t="s">
        <v>405</v>
      </c>
      <c r="L128" s="235">
        <v>1849362.6</v>
      </c>
      <c r="M128" s="235">
        <v>724362.6</v>
      </c>
      <c r="N128" s="180">
        <v>0</v>
      </c>
      <c r="O128" s="94">
        <f t="shared" si="5"/>
        <v>2100000</v>
      </c>
      <c r="P128" s="94" t="str">
        <f t="shared" si="6"/>
        <v xml:space="preserve">                         -   </v>
      </c>
      <c r="Q128" s="93">
        <v>0</v>
      </c>
    </row>
    <row r="129" spans="1:17" s="36" customFormat="1" x14ac:dyDescent="0.2">
      <c r="A129" s="96"/>
      <c r="B129" s="234" t="s">
        <v>263</v>
      </c>
      <c r="C129" s="234" t="s">
        <v>264</v>
      </c>
      <c r="D129" s="235">
        <v>2265000</v>
      </c>
      <c r="E129" s="235">
        <v>2265000</v>
      </c>
      <c r="F129" s="235">
        <v>375000</v>
      </c>
      <c r="G129" s="235">
        <v>178560</v>
      </c>
      <c r="H129" s="235">
        <v>50000</v>
      </c>
      <c r="I129" s="236" t="s">
        <v>404</v>
      </c>
      <c r="J129" s="236" t="s">
        <v>405</v>
      </c>
      <c r="K129" s="236" t="s">
        <v>405</v>
      </c>
      <c r="L129" s="235">
        <v>2036440</v>
      </c>
      <c r="M129" s="235">
        <v>146440</v>
      </c>
      <c r="N129" s="180">
        <v>0</v>
      </c>
      <c r="O129" s="94">
        <f t="shared" si="5"/>
        <v>2265000</v>
      </c>
      <c r="P129" s="94" t="str">
        <f t="shared" si="6"/>
        <v xml:space="preserve">                         -   </v>
      </c>
      <c r="Q129" s="93">
        <v>0</v>
      </c>
    </row>
    <row r="130" spans="1:17" s="95" customFormat="1" ht="15" x14ac:dyDescent="0.25">
      <c r="A130" s="92"/>
      <c r="B130" s="237" t="s">
        <v>265</v>
      </c>
      <c r="C130" s="237" t="s">
        <v>266</v>
      </c>
      <c r="D130" s="238">
        <v>1272780905</v>
      </c>
      <c r="E130" s="238">
        <v>1272780905</v>
      </c>
      <c r="F130" s="238">
        <v>280066379</v>
      </c>
      <c r="G130" s="238">
        <v>14864518.199999999</v>
      </c>
      <c r="H130" s="238">
        <v>187791076.97</v>
      </c>
      <c r="I130" s="238">
        <v>572728.64</v>
      </c>
      <c r="J130" s="238">
        <v>7912090.21</v>
      </c>
      <c r="K130" s="238">
        <v>970123.92</v>
      </c>
      <c r="L130" s="238">
        <v>1061640490.98</v>
      </c>
      <c r="M130" s="238">
        <v>68925964.980000004</v>
      </c>
      <c r="N130" s="179">
        <v>0</v>
      </c>
      <c r="O130" s="28">
        <f t="shared" si="5"/>
        <v>1272780905</v>
      </c>
      <c r="P130" s="28">
        <f t="shared" si="6"/>
        <v>7912090.21</v>
      </c>
      <c r="Q130" s="97">
        <v>0</v>
      </c>
    </row>
    <row r="131" spans="1:17" s="36" customFormat="1" x14ac:dyDescent="0.2">
      <c r="A131" s="96"/>
      <c r="B131" s="234" t="s">
        <v>267</v>
      </c>
      <c r="C131" s="234" t="s">
        <v>268</v>
      </c>
      <c r="D131" s="235">
        <v>286305414</v>
      </c>
      <c r="E131" s="235">
        <v>285213129.22000003</v>
      </c>
      <c r="F131" s="235">
        <v>76513311</v>
      </c>
      <c r="G131" s="235">
        <v>14864518.199999999</v>
      </c>
      <c r="H131" s="235">
        <v>11742470.92</v>
      </c>
      <c r="I131" s="235">
        <v>572728.64</v>
      </c>
      <c r="J131" s="235">
        <v>6405423.9199999999</v>
      </c>
      <c r="K131" s="235">
        <v>970123.92</v>
      </c>
      <c r="L131" s="235">
        <v>251627987.53999999</v>
      </c>
      <c r="M131" s="235">
        <v>42928169.32</v>
      </c>
      <c r="N131" s="180">
        <f t="shared" si="4"/>
        <v>2.2458376784818893E-2</v>
      </c>
      <c r="O131" s="94">
        <f t="shared" si="5"/>
        <v>285213129.22000003</v>
      </c>
      <c r="P131" s="94">
        <f t="shared" si="6"/>
        <v>6405423.9199999999</v>
      </c>
      <c r="Q131" s="93">
        <f t="shared" si="7"/>
        <v>2.2458376784818893E-2</v>
      </c>
    </row>
    <row r="132" spans="1:17" s="95" customFormat="1" ht="15" x14ac:dyDescent="0.25">
      <c r="A132" s="92"/>
      <c r="B132" s="234" t="s">
        <v>269</v>
      </c>
      <c r="C132" s="234" t="s">
        <v>270</v>
      </c>
      <c r="D132" s="235">
        <v>3000000</v>
      </c>
      <c r="E132" s="235">
        <v>3000000</v>
      </c>
      <c r="F132" s="235">
        <v>1484780</v>
      </c>
      <c r="G132" s="236" t="s">
        <v>438</v>
      </c>
      <c r="H132" s="235">
        <v>682938.3</v>
      </c>
      <c r="I132" s="235">
        <v>215910</v>
      </c>
      <c r="J132" s="236" t="s">
        <v>405</v>
      </c>
      <c r="K132" s="236" t="s">
        <v>405</v>
      </c>
      <c r="L132" s="235">
        <v>2101151.7000000002</v>
      </c>
      <c r="M132" s="235">
        <v>585931.69999999995</v>
      </c>
      <c r="N132" s="179">
        <v>0</v>
      </c>
      <c r="O132" s="28">
        <f t="shared" si="5"/>
        <v>3000000</v>
      </c>
      <c r="P132" s="28" t="str">
        <f t="shared" si="6"/>
        <v xml:space="preserve">                         -   </v>
      </c>
      <c r="Q132" s="97">
        <v>0</v>
      </c>
    </row>
    <row r="133" spans="1:17" s="36" customFormat="1" x14ac:dyDescent="0.2">
      <c r="A133" s="96"/>
      <c r="B133" s="234" t="s">
        <v>411</v>
      </c>
      <c r="C133" s="234" t="s">
        <v>412</v>
      </c>
      <c r="D133" s="235">
        <v>76000000</v>
      </c>
      <c r="E133" s="235">
        <v>76000000</v>
      </c>
      <c r="F133" s="235">
        <v>21865708</v>
      </c>
      <c r="G133" s="236" t="s">
        <v>438</v>
      </c>
      <c r="H133" s="236" t="s">
        <v>405</v>
      </c>
      <c r="I133" s="236" t="s">
        <v>404</v>
      </c>
      <c r="J133" s="236" t="s">
        <v>405</v>
      </c>
      <c r="K133" s="236" t="s">
        <v>405</v>
      </c>
      <c r="L133" s="235">
        <v>76000000</v>
      </c>
      <c r="M133" s="235">
        <v>21865708</v>
      </c>
      <c r="N133" s="180">
        <v>0</v>
      </c>
      <c r="O133" s="94">
        <f t="shared" si="5"/>
        <v>76000000</v>
      </c>
      <c r="P133" s="94" t="str">
        <f t="shared" si="6"/>
        <v xml:space="preserve">                         -   </v>
      </c>
      <c r="Q133" s="93">
        <v>0</v>
      </c>
    </row>
    <row r="134" spans="1:17" s="36" customFormat="1" x14ac:dyDescent="0.2">
      <c r="A134" s="96"/>
      <c r="B134" s="234" t="s">
        <v>271</v>
      </c>
      <c r="C134" s="234" t="s">
        <v>272</v>
      </c>
      <c r="D134" s="235">
        <v>11150000</v>
      </c>
      <c r="E134" s="235">
        <v>10057715.220000001</v>
      </c>
      <c r="F134" s="235">
        <v>1872500</v>
      </c>
      <c r="G134" s="236" t="s">
        <v>438</v>
      </c>
      <c r="H134" s="235">
        <v>95254.46</v>
      </c>
      <c r="I134" s="235">
        <v>356818.64</v>
      </c>
      <c r="J134" s="236" t="s">
        <v>405</v>
      </c>
      <c r="K134" s="236" t="s">
        <v>405</v>
      </c>
      <c r="L134" s="235">
        <v>9605642.1199999992</v>
      </c>
      <c r="M134" s="235">
        <v>1420426.9</v>
      </c>
      <c r="N134" s="180">
        <v>0</v>
      </c>
      <c r="O134" s="94">
        <f t="shared" si="5"/>
        <v>10057715.220000001</v>
      </c>
      <c r="P134" s="94" t="str">
        <f t="shared" si="6"/>
        <v xml:space="preserve">                         -   </v>
      </c>
      <c r="Q134" s="93">
        <v>0</v>
      </c>
    </row>
    <row r="135" spans="1:17" s="36" customFormat="1" x14ac:dyDescent="0.2">
      <c r="A135" s="96"/>
      <c r="B135" s="234" t="s">
        <v>273</v>
      </c>
      <c r="C135" s="234" t="s">
        <v>274</v>
      </c>
      <c r="D135" s="235">
        <v>43179000</v>
      </c>
      <c r="E135" s="235">
        <v>43179000</v>
      </c>
      <c r="F135" s="235">
        <v>10173970</v>
      </c>
      <c r="G135" s="236" t="s">
        <v>438</v>
      </c>
      <c r="H135" s="235">
        <v>339033.74</v>
      </c>
      <c r="I135" s="236" t="s">
        <v>404</v>
      </c>
      <c r="J135" s="235">
        <v>6405423.9199999999</v>
      </c>
      <c r="K135" s="235">
        <v>970123.92</v>
      </c>
      <c r="L135" s="235">
        <v>36434542.340000004</v>
      </c>
      <c r="M135" s="235">
        <v>3429512.34</v>
      </c>
      <c r="N135" s="180">
        <f t="shared" si="4"/>
        <v>0.14834581440051878</v>
      </c>
      <c r="O135" s="94">
        <f t="shared" si="5"/>
        <v>43179000</v>
      </c>
      <c r="P135" s="94">
        <f t="shared" si="6"/>
        <v>6405423.9199999999</v>
      </c>
      <c r="Q135" s="93">
        <f t="shared" si="7"/>
        <v>0.14834581440051878</v>
      </c>
    </row>
    <row r="136" spans="1:17" s="36" customFormat="1" x14ac:dyDescent="0.2">
      <c r="A136" s="96"/>
      <c r="B136" s="234" t="s">
        <v>275</v>
      </c>
      <c r="C136" s="234" t="s">
        <v>276</v>
      </c>
      <c r="D136" s="235">
        <v>145976414</v>
      </c>
      <c r="E136" s="235">
        <v>145976414</v>
      </c>
      <c r="F136" s="235">
        <v>37480353</v>
      </c>
      <c r="G136" s="235">
        <v>14602018.199999999</v>
      </c>
      <c r="H136" s="235">
        <v>7887744.4199999999</v>
      </c>
      <c r="I136" s="236" t="s">
        <v>404</v>
      </c>
      <c r="J136" s="236" t="s">
        <v>405</v>
      </c>
      <c r="K136" s="236" t="s">
        <v>405</v>
      </c>
      <c r="L136" s="235">
        <v>123486651.38</v>
      </c>
      <c r="M136" s="235">
        <v>14990590.380000001</v>
      </c>
      <c r="N136" s="180">
        <v>0</v>
      </c>
      <c r="O136" s="94">
        <f t="shared" si="5"/>
        <v>145976414</v>
      </c>
      <c r="P136" s="94" t="str">
        <f t="shared" si="6"/>
        <v xml:space="preserve">                         -   </v>
      </c>
      <c r="Q136" s="93">
        <v>0</v>
      </c>
    </row>
    <row r="137" spans="1:17" s="36" customFormat="1" x14ac:dyDescent="0.2">
      <c r="A137" s="96"/>
      <c r="B137" s="234" t="s">
        <v>387</v>
      </c>
      <c r="C137" s="234" t="s">
        <v>388</v>
      </c>
      <c r="D137" s="235">
        <v>1000000</v>
      </c>
      <c r="E137" s="235">
        <v>1000000</v>
      </c>
      <c r="F137" s="235">
        <v>136000</v>
      </c>
      <c r="G137" s="236" t="s">
        <v>438</v>
      </c>
      <c r="H137" s="236" t="s">
        <v>405</v>
      </c>
      <c r="I137" s="236" t="s">
        <v>404</v>
      </c>
      <c r="J137" s="236" t="s">
        <v>405</v>
      </c>
      <c r="K137" s="236" t="s">
        <v>405</v>
      </c>
      <c r="L137" s="235">
        <v>1000000</v>
      </c>
      <c r="M137" s="235">
        <v>136000</v>
      </c>
      <c r="N137" s="180">
        <v>0</v>
      </c>
      <c r="O137" s="94">
        <f t="shared" si="5"/>
        <v>1000000</v>
      </c>
      <c r="P137" s="94" t="str">
        <f t="shared" si="6"/>
        <v xml:space="preserve">                         -   </v>
      </c>
      <c r="Q137" s="93">
        <v>0</v>
      </c>
    </row>
    <row r="138" spans="1:17" s="36" customFormat="1" x14ac:dyDescent="0.2">
      <c r="A138" s="96"/>
      <c r="B138" s="234" t="s">
        <v>277</v>
      </c>
      <c r="C138" s="234" t="s">
        <v>278</v>
      </c>
      <c r="D138" s="235">
        <v>6000000</v>
      </c>
      <c r="E138" s="235">
        <v>6000000</v>
      </c>
      <c r="F138" s="235">
        <v>3500000</v>
      </c>
      <c r="G138" s="235">
        <v>262500</v>
      </c>
      <c r="H138" s="235">
        <v>2737500</v>
      </c>
      <c r="I138" s="236" t="s">
        <v>404</v>
      </c>
      <c r="J138" s="236" t="s">
        <v>405</v>
      </c>
      <c r="K138" s="236" t="s">
        <v>405</v>
      </c>
      <c r="L138" s="235">
        <v>3000000</v>
      </c>
      <c r="M138" s="235">
        <v>500000</v>
      </c>
      <c r="N138" s="180">
        <v>0</v>
      </c>
      <c r="O138" s="94">
        <f t="shared" si="5"/>
        <v>6000000</v>
      </c>
      <c r="P138" s="94" t="str">
        <f t="shared" si="6"/>
        <v xml:space="preserve">                         -   </v>
      </c>
      <c r="Q138" s="93">
        <v>0</v>
      </c>
    </row>
    <row r="139" spans="1:17" s="36" customFormat="1" x14ac:dyDescent="0.2">
      <c r="A139" s="96"/>
      <c r="B139" s="234" t="s">
        <v>279</v>
      </c>
      <c r="C139" s="234" t="s">
        <v>280</v>
      </c>
      <c r="D139" s="235">
        <v>929675491</v>
      </c>
      <c r="E139" s="235">
        <v>930767775.77999997</v>
      </c>
      <c r="F139" s="235">
        <v>181198068</v>
      </c>
      <c r="G139" s="236" t="s">
        <v>438</v>
      </c>
      <c r="H139" s="235">
        <v>165573954.78</v>
      </c>
      <c r="I139" s="236" t="s">
        <v>404</v>
      </c>
      <c r="J139" s="236" t="s">
        <v>405</v>
      </c>
      <c r="K139" s="236" t="s">
        <v>405</v>
      </c>
      <c r="L139" s="235">
        <v>765193821</v>
      </c>
      <c r="M139" s="235">
        <v>15624113.220000001</v>
      </c>
      <c r="N139" s="180">
        <v>0</v>
      </c>
      <c r="O139" s="94">
        <f t="shared" si="5"/>
        <v>930767775.77999997</v>
      </c>
      <c r="P139" s="94" t="str">
        <f t="shared" si="6"/>
        <v xml:space="preserve">                         -   </v>
      </c>
      <c r="Q139" s="93">
        <v>0</v>
      </c>
    </row>
    <row r="140" spans="1:17" s="36" customFormat="1" x14ac:dyDescent="0.2">
      <c r="A140" s="96"/>
      <c r="B140" s="234" t="s">
        <v>389</v>
      </c>
      <c r="C140" s="234" t="s">
        <v>390</v>
      </c>
      <c r="D140" s="235">
        <v>14675491</v>
      </c>
      <c r="E140" s="235">
        <v>15767775.779999999</v>
      </c>
      <c r="F140" s="235">
        <v>3668872</v>
      </c>
      <c r="G140" s="236" t="s">
        <v>438</v>
      </c>
      <c r="H140" s="235">
        <v>1092284.78</v>
      </c>
      <c r="I140" s="236" t="s">
        <v>404</v>
      </c>
      <c r="J140" s="236" t="s">
        <v>405</v>
      </c>
      <c r="K140" s="236" t="s">
        <v>405</v>
      </c>
      <c r="L140" s="235">
        <v>14675491</v>
      </c>
      <c r="M140" s="235">
        <v>2576587.2200000002</v>
      </c>
      <c r="N140" s="180">
        <v>0</v>
      </c>
      <c r="O140" s="94">
        <f t="shared" si="5"/>
        <v>15767775.779999999</v>
      </c>
      <c r="P140" s="94" t="str">
        <f t="shared" si="6"/>
        <v xml:space="preserve">                         -   </v>
      </c>
      <c r="Q140" s="93">
        <v>0</v>
      </c>
    </row>
    <row r="141" spans="1:17" s="36" customFormat="1" x14ac:dyDescent="0.2">
      <c r="A141" s="96"/>
      <c r="B141" s="234" t="s">
        <v>281</v>
      </c>
      <c r="C141" s="234" t="s">
        <v>282</v>
      </c>
      <c r="D141" s="235">
        <v>915000000</v>
      </c>
      <c r="E141" s="235">
        <v>915000000</v>
      </c>
      <c r="F141" s="235">
        <v>177529196</v>
      </c>
      <c r="G141" s="236" t="s">
        <v>438</v>
      </c>
      <c r="H141" s="235">
        <v>164481670</v>
      </c>
      <c r="I141" s="236" t="s">
        <v>404</v>
      </c>
      <c r="J141" s="236" t="s">
        <v>405</v>
      </c>
      <c r="K141" s="236" t="s">
        <v>405</v>
      </c>
      <c r="L141" s="235">
        <v>750518330</v>
      </c>
      <c r="M141" s="235">
        <v>13047526</v>
      </c>
      <c r="N141" s="180">
        <v>0</v>
      </c>
      <c r="O141" s="94">
        <f t="shared" si="5"/>
        <v>915000000</v>
      </c>
      <c r="P141" s="94" t="str">
        <f t="shared" si="6"/>
        <v xml:space="preserve">                         -   </v>
      </c>
      <c r="Q141" s="93">
        <v>0</v>
      </c>
    </row>
    <row r="142" spans="1:17" s="36" customFormat="1" x14ac:dyDescent="0.2">
      <c r="A142" s="96"/>
      <c r="B142" s="234" t="s">
        <v>283</v>
      </c>
      <c r="C142" s="234" t="s">
        <v>284</v>
      </c>
      <c r="D142" s="235">
        <v>56800000</v>
      </c>
      <c r="E142" s="235">
        <v>56800000</v>
      </c>
      <c r="F142" s="235">
        <v>22355000</v>
      </c>
      <c r="G142" s="236" t="s">
        <v>438</v>
      </c>
      <c r="H142" s="235">
        <v>10474651.27</v>
      </c>
      <c r="I142" s="236" t="s">
        <v>404</v>
      </c>
      <c r="J142" s="235">
        <v>1506666.29</v>
      </c>
      <c r="K142" s="236" t="s">
        <v>405</v>
      </c>
      <c r="L142" s="235">
        <v>44818682.439999998</v>
      </c>
      <c r="M142" s="235">
        <v>10373682.439999999</v>
      </c>
      <c r="N142" s="180">
        <v>0</v>
      </c>
      <c r="O142" s="94">
        <f t="shared" si="5"/>
        <v>56800000</v>
      </c>
      <c r="P142" s="94">
        <f t="shared" si="6"/>
        <v>1506666.29</v>
      </c>
      <c r="Q142" s="93">
        <v>0</v>
      </c>
    </row>
    <row r="143" spans="1:17" s="36" customFormat="1" x14ac:dyDescent="0.2">
      <c r="A143" s="96"/>
      <c r="B143" s="234" t="s">
        <v>285</v>
      </c>
      <c r="C143" s="234" t="s">
        <v>286</v>
      </c>
      <c r="D143" s="235">
        <v>56800000</v>
      </c>
      <c r="E143" s="235">
        <v>56800000</v>
      </c>
      <c r="F143" s="235">
        <v>22355000</v>
      </c>
      <c r="G143" s="236" t="s">
        <v>438</v>
      </c>
      <c r="H143" s="235">
        <v>10474651.27</v>
      </c>
      <c r="I143" s="236" t="s">
        <v>404</v>
      </c>
      <c r="J143" s="235">
        <v>1506666.29</v>
      </c>
      <c r="K143" s="236" t="s">
        <v>405</v>
      </c>
      <c r="L143" s="235">
        <v>44818682.439999998</v>
      </c>
      <c r="M143" s="235">
        <v>10373682.439999999</v>
      </c>
      <c r="N143" s="180">
        <f t="shared" ref="N136:N199" si="8">+J143/E143</f>
        <v>2.6525814964788733E-2</v>
      </c>
      <c r="O143" s="94">
        <f t="shared" si="5"/>
        <v>56800000</v>
      </c>
      <c r="P143" s="94">
        <f t="shared" si="6"/>
        <v>1506666.29</v>
      </c>
      <c r="Q143" s="93">
        <f t="shared" si="7"/>
        <v>2.6525814964788733E-2</v>
      </c>
    </row>
    <row r="144" spans="1:17" s="95" customFormat="1" ht="15" x14ac:dyDescent="0.25">
      <c r="A144" s="92"/>
      <c r="B144" s="237" t="s">
        <v>287</v>
      </c>
      <c r="C144" s="237" t="s">
        <v>288</v>
      </c>
      <c r="D144" s="238">
        <v>27610831273</v>
      </c>
      <c r="E144" s="238">
        <v>27610831273</v>
      </c>
      <c r="F144" s="238">
        <v>13558257000</v>
      </c>
      <c r="G144" s="239" t="s">
        <v>438</v>
      </c>
      <c r="H144" s="238">
        <v>5187399309.1800003</v>
      </c>
      <c r="I144" s="239" t="s">
        <v>404</v>
      </c>
      <c r="J144" s="238">
        <v>8152006815.3199997</v>
      </c>
      <c r="K144" s="238">
        <v>6463712025.3199997</v>
      </c>
      <c r="L144" s="238">
        <v>14271425148.5</v>
      </c>
      <c r="M144" s="238">
        <v>218850875.5</v>
      </c>
      <c r="N144" s="179">
        <f t="shared" si="8"/>
        <v>0.29524669991705976</v>
      </c>
      <c r="O144" s="28">
        <f t="shared" si="5"/>
        <v>27610831273</v>
      </c>
      <c r="P144" s="28">
        <f t="shared" si="6"/>
        <v>8152006815.3199997</v>
      </c>
      <c r="Q144" s="97">
        <f t="shared" si="7"/>
        <v>0.29524669991705976</v>
      </c>
    </row>
    <row r="145" spans="1:17" s="36" customFormat="1" x14ac:dyDescent="0.2">
      <c r="A145" s="96"/>
      <c r="B145" s="234" t="s">
        <v>289</v>
      </c>
      <c r="C145" s="234" t="s">
        <v>290</v>
      </c>
      <c r="D145" s="235">
        <v>23540147600</v>
      </c>
      <c r="E145" s="235">
        <v>23540147600</v>
      </c>
      <c r="F145" s="235">
        <v>11892253443</v>
      </c>
      <c r="G145" s="236" t="s">
        <v>438</v>
      </c>
      <c r="H145" s="235">
        <v>4649322152.9300003</v>
      </c>
      <c r="I145" s="236" t="s">
        <v>404</v>
      </c>
      <c r="J145" s="235">
        <v>7224980156.0699997</v>
      </c>
      <c r="K145" s="235">
        <v>5787831897.0699997</v>
      </c>
      <c r="L145" s="235">
        <v>11665845291</v>
      </c>
      <c r="M145" s="235">
        <v>17951134</v>
      </c>
      <c r="N145" s="180">
        <f t="shared" si="8"/>
        <v>0.30692161658621037</v>
      </c>
      <c r="O145" s="94">
        <f t="shared" si="5"/>
        <v>23540147600</v>
      </c>
      <c r="P145" s="94">
        <f t="shared" si="6"/>
        <v>7224980156.0699997</v>
      </c>
      <c r="Q145" s="93">
        <f t="shared" si="7"/>
        <v>0.30692161658621037</v>
      </c>
    </row>
    <row r="146" spans="1:17" s="36" customFormat="1" x14ac:dyDescent="0.2">
      <c r="A146" s="96"/>
      <c r="B146" s="234" t="s">
        <v>291</v>
      </c>
      <c r="C146" s="234" t="s">
        <v>413</v>
      </c>
      <c r="D146" s="235">
        <v>1119100000</v>
      </c>
      <c r="E146" s="235">
        <v>1119100000</v>
      </c>
      <c r="F146" s="235">
        <v>784166590</v>
      </c>
      <c r="G146" s="236" t="s">
        <v>438</v>
      </c>
      <c r="H146" s="235">
        <v>205575771</v>
      </c>
      <c r="I146" s="236" t="s">
        <v>404</v>
      </c>
      <c r="J146" s="235">
        <v>578590819</v>
      </c>
      <c r="K146" s="235">
        <v>504391590</v>
      </c>
      <c r="L146" s="235">
        <v>334933410</v>
      </c>
      <c r="M146" s="236" t="s">
        <v>404</v>
      </c>
      <c r="N146" s="180">
        <v>0</v>
      </c>
      <c r="O146" s="94">
        <f t="shared" si="5"/>
        <v>1119100000</v>
      </c>
      <c r="P146" s="94">
        <f t="shared" si="6"/>
        <v>578590819</v>
      </c>
      <c r="Q146" s="93">
        <v>0</v>
      </c>
    </row>
    <row r="147" spans="1:17" s="95" customFormat="1" ht="15" x14ac:dyDescent="0.25">
      <c r="A147" s="92"/>
      <c r="B147" s="234" t="s">
        <v>292</v>
      </c>
      <c r="C147" s="234" t="s">
        <v>435</v>
      </c>
      <c r="D147" s="235">
        <v>2981000000</v>
      </c>
      <c r="E147" s="235">
        <v>2981000000</v>
      </c>
      <c r="F147" s="235">
        <v>1523198794</v>
      </c>
      <c r="G147" s="236" t="s">
        <v>438</v>
      </c>
      <c r="H147" s="235">
        <v>535693022</v>
      </c>
      <c r="I147" s="236" t="s">
        <v>404</v>
      </c>
      <c r="J147" s="235">
        <v>987505772</v>
      </c>
      <c r="K147" s="235">
        <v>767948794</v>
      </c>
      <c r="L147" s="235">
        <v>1457801206</v>
      </c>
      <c r="M147" s="236" t="s">
        <v>404</v>
      </c>
      <c r="N147" s="179">
        <f t="shared" si="8"/>
        <v>0.33126661254612544</v>
      </c>
      <c r="O147" s="28">
        <f>+O176+O179+O192</f>
        <v>2998943070</v>
      </c>
      <c r="P147" s="28">
        <v>0</v>
      </c>
      <c r="Q147" s="97">
        <v>0</v>
      </c>
    </row>
    <row r="148" spans="1:17" s="36" customFormat="1" x14ac:dyDescent="0.2">
      <c r="A148" s="96"/>
      <c r="B148" s="234" t="s">
        <v>293</v>
      </c>
      <c r="C148" s="234" t="s">
        <v>414</v>
      </c>
      <c r="D148" s="235">
        <v>1342700000</v>
      </c>
      <c r="E148" s="235">
        <v>1342700000</v>
      </c>
      <c r="F148" s="235">
        <v>671350000</v>
      </c>
      <c r="G148" s="236" t="s">
        <v>438</v>
      </c>
      <c r="H148" s="235">
        <v>223783336</v>
      </c>
      <c r="I148" s="236" t="s">
        <v>404</v>
      </c>
      <c r="J148" s="235">
        <v>447566664</v>
      </c>
      <c r="K148" s="235">
        <v>335674998</v>
      </c>
      <c r="L148" s="235">
        <v>671350000</v>
      </c>
      <c r="M148" s="236" t="s">
        <v>404</v>
      </c>
      <c r="N148" s="180">
        <f t="shared" si="8"/>
        <v>0.33333333134728532</v>
      </c>
      <c r="O148" s="94"/>
      <c r="P148" s="94"/>
      <c r="Q148" s="93"/>
    </row>
    <row r="149" spans="1:17" s="36" customFormat="1" x14ac:dyDescent="0.2">
      <c r="A149" s="96"/>
      <c r="B149" s="234" t="s">
        <v>294</v>
      </c>
      <c r="C149" s="234" t="s">
        <v>295</v>
      </c>
      <c r="D149" s="235">
        <v>2633400000</v>
      </c>
      <c r="E149" s="235">
        <v>2633400000</v>
      </c>
      <c r="F149" s="235">
        <v>1316700000</v>
      </c>
      <c r="G149" s="236" t="s">
        <v>438</v>
      </c>
      <c r="H149" s="235">
        <v>498263960</v>
      </c>
      <c r="I149" s="236" t="s">
        <v>404</v>
      </c>
      <c r="J149" s="235">
        <v>818436040</v>
      </c>
      <c r="K149" s="235">
        <v>618187109</v>
      </c>
      <c r="L149" s="235">
        <v>1316700000</v>
      </c>
      <c r="M149" s="236" t="s">
        <v>404</v>
      </c>
      <c r="N149" s="180">
        <f t="shared" si="8"/>
        <v>0.31079062808536495</v>
      </c>
      <c r="O149" s="94"/>
      <c r="P149" s="94"/>
      <c r="Q149" s="93"/>
    </row>
    <row r="150" spans="1:17" s="36" customFormat="1" x14ac:dyDescent="0.2">
      <c r="A150" s="96"/>
      <c r="B150" s="234" t="s">
        <v>296</v>
      </c>
      <c r="C150" s="234" t="s">
        <v>436</v>
      </c>
      <c r="D150" s="235">
        <v>1215770859</v>
      </c>
      <c r="E150" s="235">
        <v>1215770859</v>
      </c>
      <c r="F150" s="235">
        <v>607885429</v>
      </c>
      <c r="G150" s="236" t="s">
        <v>438</v>
      </c>
      <c r="H150" s="235">
        <v>223930675</v>
      </c>
      <c r="I150" s="236" t="s">
        <v>404</v>
      </c>
      <c r="J150" s="235">
        <v>383954754</v>
      </c>
      <c r="K150" s="235">
        <v>302859372</v>
      </c>
      <c r="L150" s="235">
        <v>607885430</v>
      </c>
      <c r="M150" s="236" t="s">
        <v>404</v>
      </c>
      <c r="N150" s="180">
        <f t="shared" si="8"/>
        <v>0.31581177584385578</v>
      </c>
      <c r="O150" s="94"/>
      <c r="P150" s="94"/>
      <c r="Q150" s="93"/>
    </row>
    <row r="151" spans="1:17" s="36" customFormat="1" x14ac:dyDescent="0.2">
      <c r="A151" s="96"/>
      <c r="B151" s="234" t="s">
        <v>297</v>
      </c>
      <c r="C151" s="234" t="s">
        <v>420</v>
      </c>
      <c r="D151" s="235">
        <v>3492100000</v>
      </c>
      <c r="E151" s="235">
        <v>3492100000</v>
      </c>
      <c r="F151" s="235">
        <v>1470202210</v>
      </c>
      <c r="G151" s="236" t="s">
        <v>438</v>
      </c>
      <c r="H151" s="235">
        <v>728967443</v>
      </c>
      <c r="I151" s="236" t="s">
        <v>404</v>
      </c>
      <c r="J151" s="235">
        <v>741234767</v>
      </c>
      <c r="K151" s="235">
        <v>565225213</v>
      </c>
      <c r="L151" s="235">
        <v>2021897790</v>
      </c>
      <c r="M151" s="236" t="s">
        <v>404</v>
      </c>
      <c r="N151" s="180">
        <f t="shared" si="8"/>
        <v>0.21226046419060166</v>
      </c>
      <c r="O151" s="94"/>
      <c r="P151" s="94"/>
      <c r="Q151" s="93"/>
    </row>
    <row r="152" spans="1:17" s="36" customFormat="1" x14ac:dyDescent="0.2">
      <c r="A152" s="96"/>
      <c r="B152" s="234" t="s">
        <v>298</v>
      </c>
      <c r="C152" s="234" t="s">
        <v>437</v>
      </c>
      <c r="D152" s="235">
        <v>3264600000</v>
      </c>
      <c r="E152" s="235">
        <v>3264600000</v>
      </c>
      <c r="F152" s="235">
        <v>1639392372</v>
      </c>
      <c r="G152" s="236" t="s">
        <v>438</v>
      </c>
      <c r="H152" s="235">
        <v>608681526</v>
      </c>
      <c r="I152" s="236" t="s">
        <v>404</v>
      </c>
      <c r="J152" s="235">
        <v>1030710846</v>
      </c>
      <c r="K152" s="235">
        <v>823242372</v>
      </c>
      <c r="L152" s="235">
        <v>1625207628</v>
      </c>
      <c r="M152" s="236" t="s">
        <v>404</v>
      </c>
      <c r="N152" s="180">
        <f t="shared" si="8"/>
        <v>0.3157234717882742</v>
      </c>
      <c r="O152" s="94"/>
      <c r="P152" s="94"/>
      <c r="Q152" s="93"/>
    </row>
    <row r="153" spans="1:17" s="36" customFormat="1" x14ac:dyDescent="0.2">
      <c r="A153" s="96"/>
      <c r="B153" s="234" t="s">
        <v>299</v>
      </c>
      <c r="C153" s="234" t="s">
        <v>421</v>
      </c>
      <c r="D153" s="235">
        <v>1856100000</v>
      </c>
      <c r="E153" s="235">
        <v>1856100000</v>
      </c>
      <c r="F153" s="235">
        <v>741172898</v>
      </c>
      <c r="G153" s="236" t="s">
        <v>438</v>
      </c>
      <c r="H153" s="235">
        <v>355848149</v>
      </c>
      <c r="I153" s="236" t="s">
        <v>404</v>
      </c>
      <c r="J153" s="235">
        <v>385324749</v>
      </c>
      <c r="K153" s="235">
        <v>277147898</v>
      </c>
      <c r="L153" s="235">
        <v>1114927102</v>
      </c>
      <c r="M153" s="236" t="s">
        <v>404</v>
      </c>
      <c r="N153" s="180">
        <f t="shared" si="8"/>
        <v>0.20759913205107483</v>
      </c>
      <c r="O153" s="94"/>
      <c r="P153" s="94"/>
      <c r="Q153" s="93"/>
    </row>
    <row r="154" spans="1:17" s="36" customFormat="1" x14ac:dyDescent="0.2">
      <c r="A154" s="96"/>
      <c r="B154" s="234" t="s">
        <v>300</v>
      </c>
      <c r="C154" s="234" t="s">
        <v>301</v>
      </c>
      <c r="D154" s="235">
        <v>574806</v>
      </c>
      <c r="E154" s="235">
        <v>574806</v>
      </c>
      <c r="F154" s="235">
        <v>143701</v>
      </c>
      <c r="G154" s="236" t="s">
        <v>438</v>
      </c>
      <c r="H154" s="236" t="s">
        <v>405</v>
      </c>
      <c r="I154" s="236" t="s">
        <v>404</v>
      </c>
      <c r="J154" s="236" t="s">
        <v>405</v>
      </c>
      <c r="K154" s="236" t="s">
        <v>405</v>
      </c>
      <c r="L154" s="235">
        <v>574806</v>
      </c>
      <c r="M154" s="235">
        <v>143701</v>
      </c>
      <c r="N154" s="180">
        <v>0</v>
      </c>
      <c r="O154" s="94"/>
      <c r="P154" s="94"/>
      <c r="Q154" s="93"/>
    </row>
    <row r="155" spans="1:17" s="36" customFormat="1" x14ac:dyDescent="0.2">
      <c r="A155" s="96"/>
      <c r="B155" s="234" t="s">
        <v>302</v>
      </c>
      <c r="C155" s="234" t="s">
        <v>422</v>
      </c>
      <c r="D155" s="235">
        <v>2330500000</v>
      </c>
      <c r="E155" s="235">
        <v>2330500000</v>
      </c>
      <c r="F155" s="235">
        <v>1203772363</v>
      </c>
      <c r="G155" s="236" t="s">
        <v>438</v>
      </c>
      <c r="H155" s="235">
        <v>416175000.86000001</v>
      </c>
      <c r="I155" s="236" t="s">
        <v>404</v>
      </c>
      <c r="J155" s="235">
        <v>787597362.13999999</v>
      </c>
      <c r="K155" s="235">
        <v>621147362.13999999</v>
      </c>
      <c r="L155" s="235">
        <v>1126727637</v>
      </c>
      <c r="M155" s="236" t="s">
        <v>404</v>
      </c>
      <c r="N155" s="180">
        <f t="shared" si="8"/>
        <v>0.33795209703497103</v>
      </c>
      <c r="O155" s="94"/>
      <c r="P155" s="94"/>
      <c r="Q155" s="93"/>
    </row>
    <row r="156" spans="1:17" s="36" customFormat="1" x14ac:dyDescent="0.2">
      <c r="A156" s="96"/>
      <c r="B156" s="234" t="s">
        <v>303</v>
      </c>
      <c r="C156" s="234" t="s">
        <v>423</v>
      </c>
      <c r="D156" s="235">
        <v>54600000</v>
      </c>
      <c r="E156" s="235">
        <v>54600000</v>
      </c>
      <c r="F156" s="235">
        <v>27300000</v>
      </c>
      <c r="G156" s="236" t="s">
        <v>438</v>
      </c>
      <c r="H156" s="235">
        <v>9100000</v>
      </c>
      <c r="I156" s="236" t="s">
        <v>404</v>
      </c>
      <c r="J156" s="235">
        <v>18200000</v>
      </c>
      <c r="K156" s="235">
        <v>13650000</v>
      </c>
      <c r="L156" s="235">
        <v>27300000</v>
      </c>
      <c r="M156" s="236" t="s">
        <v>404</v>
      </c>
      <c r="N156" s="180">
        <f>+J156/E156</f>
        <v>0.33333333333333331</v>
      </c>
      <c r="O156" s="94"/>
      <c r="P156" s="94"/>
      <c r="Q156" s="93"/>
    </row>
    <row r="157" spans="1:17" s="36" customFormat="1" x14ac:dyDescent="0.2">
      <c r="B157" s="234" t="s">
        <v>304</v>
      </c>
      <c r="C157" s="234" t="s">
        <v>424</v>
      </c>
      <c r="D157" s="235">
        <v>637000000</v>
      </c>
      <c r="E157" s="235">
        <v>637000000</v>
      </c>
      <c r="F157" s="235">
        <v>277102323</v>
      </c>
      <c r="G157" s="236" t="s">
        <v>438</v>
      </c>
      <c r="H157" s="235">
        <v>140987420</v>
      </c>
      <c r="I157" s="236" t="s">
        <v>404</v>
      </c>
      <c r="J157" s="235">
        <v>136114903</v>
      </c>
      <c r="K157" s="235">
        <v>105251923</v>
      </c>
      <c r="L157" s="235">
        <v>359897677</v>
      </c>
      <c r="M157" s="236" t="s">
        <v>404</v>
      </c>
      <c r="N157" s="180">
        <v>0</v>
      </c>
      <c r="O157" s="94"/>
      <c r="P157" s="94"/>
      <c r="Q157" s="93"/>
    </row>
    <row r="158" spans="1:17" s="36" customFormat="1" x14ac:dyDescent="0.2">
      <c r="B158" s="234" t="s">
        <v>305</v>
      </c>
      <c r="C158" s="234" t="s">
        <v>425</v>
      </c>
      <c r="D158" s="235">
        <v>296000000</v>
      </c>
      <c r="E158" s="235">
        <v>296000000</v>
      </c>
      <c r="F158" s="235">
        <v>148000000</v>
      </c>
      <c r="G158" s="236" t="s">
        <v>438</v>
      </c>
      <c r="H158" s="235">
        <v>56773733</v>
      </c>
      <c r="I158" s="236" t="s">
        <v>404</v>
      </c>
      <c r="J158" s="235">
        <v>91226267</v>
      </c>
      <c r="K158" s="235">
        <v>71907204</v>
      </c>
      <c r="L158" s="235">
        <v>148000000</v>
      </c>
      <c r="M158" s="236" t="s">
        <v>404</v>
      </c>
      <c r="N158" s="180">
        <f t="shared" si="8"/>
        <v>0.30819684797297298</v>
      </c>
      <c r="O158" s="94"/>
      <c r="P158" s="94"/>
      <c r="Q158" s="93"/>
    </row>
    <row r="159" spans="1:17" s="36" customFormat="1" x14ac:dyDescent="0.2">
      <c r="B159" s="234" t="s">
        <v>306</v>
      </c>
      <c r="C159" s="234" t="s">
        <v>426</v>
      </c>
      <c r="D159" s="235">
        <v>362000000</v>
      </c>
      <c r="E159" s="235">
        <v>362000000</v>
      </c>
      <c r="F159" s="235">
        <v>164689340</v>
      </c>
      <c r="G159" s="236" t="s">
        <v>438</v>
      </c>
      <c r="H159" s="235">
        <v>72592197</v>
      </c>
      <c r="I159" s="236" t="s">
        <v>404</v>
      </c>
      <c r="J159" s="235">
        <v>92097143</v>
      </c>
      <c r="K159" s="235">
        <v>70409453</v>
      </c>
      <c r="L159" s="235">
        <v>197310660</v>
      </c>
      <c r="M159" s="236" t="s">
        <v>404</v>
      </c>
      <c r="N159" s="180">
        <f t="shared" si="8"/>
        <v>0.25441199723756908</v>
      </c>
      <c r="O159" s="94"/>
      <c r="P159" s="94"/>
      <c r="Q159" s="93"/>
    </row>
    <row r="160" spans="1:17" s="36" customFormat="1" x14ac:dyDescent="0.2">
      <c r="B160" s="234" t="s">
        <v>307</v>
      </c>
      <c r="C160" s="234" t="s">
        <v>427</v>
      </c>
      <c r="D160" s="235">
        <v>185000000</v>
      </c>
      <c r="E160" s="235">
        <v>185000000</v>
      </c>
      <c r="F160" s="235">
        <v>92500000</v>
      </c>
      <c r="G160" s="236" t="s">
        <v>438</v>
      </c>
      <c r="H160" s="235">
        <v>43941370</v>
      </c>
      <c r="I160" s="236" t="s">
        <v>404</v>
      </c>
      <c r="J160" s="235">
        <v>48558630</v>
      </c>
      <c r="K160" s="235">
        <v>37295124</v>
      </c>
      <c r="L160" s="235">
        <v>92500000</v>
      </c>
      <c r="M160" s="236" t="s">
        <v>404</v>
      </c>
      <c r="N160" s="180">
        <f t="shared" si="8"/>
        <v>0.26247908108108109</v>
      </c>
      <c r="O160" s="94"/>
      <c r="P160" s="94"/>
      <c r="Q160" s="93"/>
    </row>
    <row r="161" spans="2:17" s="95" customFormat="1" ht="15" x14ac:dyDescent="0.25">
      <c r="B161" s="234" t="s">
        <v>308</v>
      </c>
      <c r="C161" s="234" t="s">
        <v>309</v>
      </c>
      <c r="D161" s="235">
        <v>113243449</v>
      </c>
      <c r="E161" s="235">
        <v>113243449</v>
      </c>
      <c r="F161" s="235">
        <v>56621724</v>
      </c>
      <c r="G161" s="236" t="s">
        <v>438</v>
      </c>
      <c r="H161" s="235">
        <v>25518225</v>
      </c>
      <c r="I161" s="236" t="s">
        <v>404</v>
      </c>
      <c r="J161" s="235">
        <v>31103499</v>
      </c>
      <c r="K161" s="235">
        <v>26735544</v>
      </c>
      <c r="L161" s="235">
        <v>56621725</v>
      </c>
      <c r="M161" s="236" t="s">
        <v>404</v>
      </c>
      <c r="N161" s="180">
        <f t="shared" si="8"/>
        <v>0.27466047064673915</v>
      </c>
      <c r="O161" s="94"/>
      <c r="P161" s="94"/>
      <c r="Q161" s="93"/>
    </row>
    <row r="162" spans="2:17" s="36" customFormat="1" x14ac:dyDescent="0.2">
      <c r="B162" s="234" t="s">
        <v>310</v>
      </c>
      <c r="C162" s="234" t="s">
        <v>415</v>
      </c>
      <c r="D162" s="235">
        <v>41923611</v>
      </c>
      <c r="E162" s="235">
        <v>41923611</v>
      </c>
      <c r="F162" s="235">
        <v>41813425</v>
      </c>
      <c r="G162" s="236" t="s">
        <v>438</v>
      </c>
      <c r="H162" s="235">
        <v>27769609.550000001</v>
      </c>
      <c r="I162" s="236" t="s">
        <v>404</v>
      </c>
      <c r="J162" s="235">
        <v>10154001.449999999</v>
      </c>
      <c r="K162" s="235">
        <v>10154001.449999999</v>
      </c>
      <c r="L162" s="235">
        <v>4000000</v>
      </c>
      <c r="M162" s="235">
        <v>3889814</v>
      </c>
      <c r="N162" s="180">
        <f t="shared" si="8"/>
        <v>0.24220245364837489</v>
      </c>
      <c r="O162" s="94"/>
      <c r="P162" s="94"/>
      <c r="Q162" s="93"/>
    </row>
    <row r="163" spans="2:17" s="36" customFormat="1" x14ac:dyDescent="0.2">
      <c r="B163" s="234" t="s">
        <v>311</v>
      </c>
      <c r="C163" s="234" t="s">
        <v>415</v>
      </c>
      <c r="D163" s="235">
        <v>7850466</v>
      </c>
      <c r="E163" s="235">
        <v>7850466</v>
      </c>
      <c r="F163" s="235">
        <v>7850466</v>
      </c>
      <c r="G163" s="236" t="s">
        <v>438</v>
      </c>
      <c r="H163" s="235">
        <v>5301403.6399999997</v>
      </c>
      <c r="I163" s="236" t="s">
        <v>404</v>
      </c>
      <c r="J163" s="235">
        <v>1949062.36</v>
      </c>
      <c r="K163" s="235">
        <v>1949062.36</v>
      </c>
      <c r="L163" s="235">
        <v>600000</v>
      </c>
      <c r="M163" s="235">
        <v>600000</v>
      </c>
      <c r="N163" s="180">
        <f t="shared" si="8"/>
        <v>0.24827346045444948</v>
      </c>
      <c r="O163" s="94"/>
      <c r="P163" s="94"/>
      <c r="Q163" s="93"/>
    </row>
    <row r="164" spans="2:17" s="36" customFormat="1" x14ac:dyDescent="0.2">
      <c r="B164" s="234" t="s">
        <v>312</v>
      </c>
      <c r="C164" s="234" t="s">
        <v>415</v>
      </c>
      <c r="D164" s="235">
        <v>10254783</v>
      </c>
      <c r="E164" s="235">
        <v>10254783</v>
      </c>
      <c r="F164" s="235">
        <v>10254783</v>
      </c>
      <c r="G164" s="236" t="s">
        <v>438</v>
      </c>
      <c r="H164" s="235">
        <v>6834472.8399999999</v>
      </c>
      <c r="I164" s="236" t="s">
        <v>404</v>
      </c>
      <c r="J164" s="235">
        <v>2420310.16</v>
      </c>
      <c r="K164" s="235">
        <v>2420310.16</v>
      </c>
      <c r="L164" s="235">
        <v>1000000</v>
      </c>
      <c r="M164" s="235">
        <v>1000000</v>
      </c>
      <c r="N164" s="180">
        <f t="shared" si="8"/>
        <v>0.23601768657610797</v>
      </c>
      <c r="O164" s="94"/>
      <c r="P164" s="94"/>
      <c r="Q164" s="93"/>
    </row>
    <row r="165" spans="2:17" s="36" customFormat="1" x14ac:dyDescent="0.2">
      <c r="B165" s="234" t="s">
        <v>313</v>
      </c>
      <c r="C165" s="234" t="s">
        <v>415</v>
      </c>
      <c r="D165" s="235">
        <v>35345923</v>
      </c>
      <c r="E165" s="235">
        <v>35345923</v>
      </c>
      <c r="F165" s="235">
        <v>34982887</v>
      </c>
      <c r="G165" s="236" t="s">
        <v>438</v>
      </c>
      <c r="H165" s="235">
        <v>23989373.640000001</v>
      </c>
      <c r="I165" s="236" t="s">
        <v>404</v>
      </c>
      <c r="J165" s="235">
        <v>8356549.3600000003</v>
      </c>
      <c r="K165" s="235">
        <v>8356549.3600000003</v>
      </c>
      <c r="L165" s="235">
        <v>3000000</v>
      </c>
      <c r="M165" s="235">
        <v>2636964</v>
      </c>
      <c r="N165" s="180">
        <f t="shared" si="8"/>
        <v>0.23642187417202262</v>
      </c>
      <c r="O165" s="94"/>
      <c r="P165" s="94"/>
      <c r="Q165" s="93"/>
    </row>
    <row r="166" spans="2:17" s="36" customFormat="1" x14ac:dyDescent="0.2">
      <c r="B166" s="234" t="s">
        <v>314</v>
      </c>
      <c r="C166" s="234" t="s">
        <v>415</v>
      </c>
      <c r="D166" s="235">
        <v>38953920</v>
      </c>
      <c r="E166" s="235">
        <v>38953920</v>
      </c>
      <c r="F166" s="235">
        <v>38953920</v>
      </c>
      <c r="G166" s="236" t="s">
        <v>438</v>
      </c>
      <c r="H166" s="235">
        <v>25519682.93</v>
      </c>
      <c r="I166" s="236" t="s">
        <v>404</v>
      </c>
      <c r="J166" s="235">
        <v>8434237.0700000003</v>
      </c>
      <c r="K166" s="235">
        <v>8434237.0700000003</v>
      </c>
      <c r="L166" s="235">
        <v>5000000</v>
      </c>
      <c r="M166" s="235">
        <v>5000000</v>
      </c>
      <c r="N166" s="180">
        <f t="shared" si="8"/>
        <v>0.21651831368961072</v>
      </c>
      <c r="O166" s="94"/>
      <c r="P166" s="94"/>
      <c r="Q166" s="93"/>
    </row>
    <row r="167" spans="2:17" s="36" customFormat="1" x14ac:dyDescent="0.2">
      <c r="B167" s="234" t="s">
        <v>315</v>
      </c>
      <c r="C167" s="234" t="s">
        <v>416</v>
      </c>
      <c r="D167" s="235">
        <v>7433264</v>
      </c>
      <c r="E167" s="235">
        <v>7433264</v>
      </c>
      <c r="F167" s="235">
        <v>7413727</v>
      </c>
      <c r="G167" s="236" t="s">
        <v>438</v>
      </c>
      <c r="H167" s="235">
        <v>4574965.3899999997</v>
      </c>
      <c r="I167" s="236" t="s">
        <v>404</v>
      </c>
      <c r="J167" s="235">
        <v>1858298.61</v>
      </c>
      <c r="K167" s="235">
        <v>1858298.61</v>
      </c>
      <c r="L167" s="235">
        <v>1000000</v>
      </c>
      <c r="M167" s="235">
        <v>980463</v>
      </c>
      <c r="N167" s="180">
        <f t="shared" si="8"/>
        <v>0.24999766051629541</v>
      </c>
      <c r="O167" s="94"/>
      <c r="P167" s="94"/>
      <c r="Q167" s="93"/>
    </row>
    <row r="168" spans="2:17" s="36" customFormat="1" x14ac:dyDescent="0.2">
      <c r="B168" s="234" t="s">
        <v>316</v>
      </c>
      <c r="C168" s="234" t="s">
        <v>416</v>
      </c>
      <c r="D168" s="235">
        <v>1391926</v>
      </c>
      <c r="E168" s="235">
        <v>1391926</v>
      </c>
      <c r="F168" s="235">
        <v>1391926</v>
      </c>
      <c r="G168" s="236" t="s">
        <v>438</v>
      </c>
      <c r="H168" s="235">
        <v>735074.26</v>
      </c>
      <c r="I168" s="236" t="s">
        <v>404</v>
      </c>
      <c r="J168" s="235">
        <v>356851.74</v>
      </c>
      <c r="K168" s="235">
        <v>356851.74</v>
      </c>
      <c r="L168" s="235">
        <v>300000</v>
      </c>
      <c r="M168" s="235">
        <v>300000</v>
      </c>
      <c r="N168" s="180">
        <f t="shared" si="8"/>
        <v>0.25637263762585077</v>
      </c>
      <c r="O168" s="94"/>
      <c r="P168" s="94"/>
      <c r="Q168" s="93"/>
    </row>
    <row r="169" spans="2:17" s="36" customFormat="1" x14ac:dyDescent="0.2">
      <c r="B169" s="234" t="s">
        <v>317</v>
      </c>
      <c r="C169" s="234" t="s">
        <v>416</v>
      </c>
      <c r="D169" s="235">
        <v>1818224</v>
      </c>
      <c r="E169" s="235">
        <v>1818224</v>
      </c>
      <c r="F169" s="235">
        <v>1818224</v>
      </c>
      <c r="G169" s="236" t="s">
        <v>438</v>
      </c>
      <c r="H169" s="235">
        <v>1025822.57</v>
      </c>
      <c r="I169" s="236" t="s">
        <v>404</v>
      </c>
      <c r="J169" s="235">
        <v>442401.43</v>
      </c>
      <c r="K169" s="235">
        <v>442401.43</v>
      </c>
      <c r="L169" s="235">
        <v>350000</v>
      </c>
      <c r="M169" s="235">
        <v>350000</v>
      </c>
      <c r="N169" s="180">
        <f t="shared" si="8"/>
        <v>0.24331514158871514</v>
      </c>
      <c r="O169" s="94"/>
      <c r="P169" s="94"/>
      <c r="Q169" s="93"/>
    </row>
    <row r="170" spans="2:17" s="36" customFormat="1" x14ac:dyDescent="0.2">
      <c r="B170" s="234" t="s">
        <v>318</v>
      </c>
      <c r="C170" s="234" t="s">
        <v>416</v>
      </c>
      <c r="D170" s="235">
        <v>6267007</v>
      </c>
      <c r="E170" s="235">
        <v>6267007</v>
      </c>
      <c r="F170" s="235">
        <v>6202639</v>
      </c>
      <c r="G170" s="236" t="s">
        <v>438</v>
      </c>
      <c r="H170" s="235">
        <v>3735712.92</v>
      </c>
      <c r="I170" s="236" t="s">
        <v>404</v>
      </c>
      <c r="J170" s="235">
        <v>1531294.08</v>
      </c>
      <c r="K170" s="235">
        <v>1531294.08</v>
      </c>
      <c r="L170" s="235">
        <v>1000000</v>
      </c>
      <c r="M170" s="235">
        <v>935632</v>
      </c>
      <c r="N170" s="180">
        <f t="shared" si="8"/>
        <v>0.24434216843861831</v>
      </c>
      <c r="O170" s="94"/>
      <c r="P170" s="94"/>
      <c r="Q170" s="93"/>
    </row>
    <row r="171" spans="2:17" s="36" customFormat="1" x14ac:dyDescent="0.2">
      <c r="B171" s="234" t="s">
        <v>319</v>
      </c>
      <c r="C171" s="234" t="s">
        <v>416</v>
      </c>
      <c r="D171" s="235">
        <v>6906723</v>
      </c>
      <c r="E171" s="235">
        <v>6906723</v>
      </c>
      <c r="F171" s="235">
        <v>6906723</v>
      </c>
      <c r="G171" s="236" t="s">
        <v>438</v>
      </c>
      <c r="H171" s="235">
        <v>4365388.33</v>
      </c>
      <c r="I171" s="236" t="s">
        <v>404</v>
      </c>
      <c r="J171" s="235">
        <v>1541334.67</v>
      </c>
      <c r="K171" s="235">
        <v>1541334.67</v>
      </c>
      <c r="L171" s="235">
        <v>1000000</v>
      </c>
      <c r="M171" s="235">
        <v>1000000</v>
      </c>
      <c r="N171" s="180">
        <f t="shared" si="8"/>
        <v>0.22316439648730663</v>
      </c>
      <c r="O171" s="94"/>
      <c r="P171" s="94"/>
      <c r="Q171" s="93"/>
    </row>
    <row r="172" spans="2:17" s="36" customFormat="1" x14ac:dyDescent="0.2">
      <c r="B172" s="234" t="s">
        <v>320</v>
      </c>
      <c r="C172" s="234" t="s">
        <v>417</v>
      </c>
      <c r="D172" s="235">
        <v>1498312639</v>
      </c>
      <c r="E172" s="235">
        <v>1498312639</v>
      </c>
      <c r="F172" s="235">
        <v>1010466979</v>
      </c>
      <c r="G172" s="236" t="s">
        <v>438</v>
      </c>
      <c r="H172" s="235">
        <v>399638819</v>
      </c>
      <c r="I172" s="236" t="s">
        <v>404</v>
      </c>
      <c r="J172" s="235">
        <v>609713600</v>
      </c>
      <c r="K172" s="235">
        <v>609713600</v>
      </c>
      <c r="L172" s="235">
        <v>488960220</v>
      </c>
      <c r="M172" s="235">
        <v>1114560</v>
      </c>
      <c r="N172" s="180">
        <f t="shared" si="8"/>
        <v>0.40693349580694554</v>
      </c>
      <c r="O172" s="94"/>
      <c r="P172" s="94"/>
      <c r="Q172" s="93"/>
    </row>
    <row r="173" spans="2:17" s="36" customFormat="1" x14ac:dyDescent="0.2">
      <c r="B173" s="234" t="s">
        <v>321</v>
      </c>
      <c r="C173" s="234" t="s">
        <v>322</v>
      </c>
      <c r="D173" s="235">
        <v>563300000</v>
      </c>
      <c r="E173" s="235">
        <v>563300000</v>
      </c>
      <c r="F173" s="235">
        <v>89773920</v>
      </c>
      <c r="G173" s="236" t="s">
        <v>438</v>
      </c>
      <c r="H173" s="235">
        <v>14900000</v>
      </c>
      <c r="I173" s="236" t="s">
        <v>404</v>
      </c>
      <c r="J173" s="235">
        <v>68850000</v>
      </c>
      <c r="K173" s="235">
        <v>27600000</v>
      </c>
      <c r="L173" s="235">
        <v>479550000</v>
      </c>
      <c r="M173" s="235">
        <v>6023920</v>
      </c>
      <c r="N173" s="180">
        <f t="shared" si="8"/>
        <v>0.1222261672288301</v>
      </c>
      <c r="O173" s="94"/>
      <c r="P173" s="94"/>
      <c r="Q173" s="93"/>
    </row>
    <row r="174" spans="2:17" s="36" customFormat="1" x14ac:dyDescent="0.2">
      <c r="B174" s="234" t="s">
        <v>323</v>
      </c>
      <c r="C174" s="234" t="s">
        <v>324</v>
      </c>
      <c r="D174" s="235">
        <v>46800000</v>
      </c>
      <c r="E174" s="235">
        <v>46800000</v>
      </c>
      <c r="F174" s="235">
        <v>23400000</v>
      </c>
      <c r="G174" s="236" t="s">
        <v>438</v>
      </c>
      <c r="H174" s="235">
        <v>100000</v>
      </c>
      <c r="I174" s="236" t="s">
        <v>404</v>
      </c>
      <c r="J174" s="235">
        <v>23250000</v>
      </c>
      <c r="K174" s="235">
        <v>6000000</v>
      </c>
      <c r="L174" s="235">
        <v>23450000</v>
      </c>
      <c r="M174" s="235">
        <v>50000</v>
      </c>
      <c r="N174" s="180">
        <f t="shared" si="8"/>
        <v>0.49679487179487181</v>
      </c>
      <c r="O174" s="94"/>
      <c r="P174" s="94"/>
      <c r="Q174" s="93"/>
    </row>
    <row r="175" spans="2:17" s="36" customFormat="1" x14ac:dyDescent="0.2">
      <c r="B175" s="234" t="s">
        <v>325</v>
      </c>
      <c r="C175" s="234" t="s">
        <v>326</v>
      </c>
      <c r="D175" s="235">
        <v>516500000</v>
      </c>
      <c r="E175" s="235">
        <v>516500000</v>
      </c>
      <c r="F175" s="235">
        <v>66373920</v>
      </c>
      <c r="G175" s="236" t="s">
        <v>438</v>
      </c>
      <c r="H175" s="235">
        <v>14800000</v>
      </c>
      <c r="I175" s="236" t="s">
        <v>404</v>
      </c>
      <c r="J175" s="235">
        <v>45600000</v>
      </c>
      <c r="K175" s="235">
        <v>21600000</v>
      </c>
      <c r="L175" s="235">
        <v>456100000</v>
      </c>
      <c r="M175" s="235">
        <v>5973920</v>
      </c>
      <c r="N175" s="180">
        <f t="shared" si="8"/>
        <v>8.8286544046466603E-2</v>
      </c>
      <c r="O175" s="94"/>
      <c r="P175" s="94"/>
      <c r="Q175" s="93"/>
    </row>
    <row r="176" spans="2:17" s="36" customFormat="1" x14ac:dyDescent="0.2">
      <c r="B176" s="234" t="s">
        <v>327</v>
      </c>
      <c r="C176" s="234" t="s">
        <v>328</v>
      </c>
      <c r="D176" s="235">
        <v>360780000</v>
      </c>
      <c r="E176" s="235">
        <v>360780000</v>
      </c>
      <c r="F176" s="235">
        <v>106957500</v>
      </c>
      <c r="G176" s="236" t="s">
        <v>438</v>
      </c>
      <c r="H176" s="235">
        <v>20113081.25</v>
      </c>
      <c r="I176" s="236" t="s">
        <v>404</v>
      </c>
      <c r="J176" s="235">
        <v>19754391.25</v>
      </c>
      <c r="K176" s="235">
        <v>19754391.25</v>
      </c>
      <c r="L176" s="235">
        <v>320912527.5</v>
      </c>
      <c r="M176" s="235">
        <v>67090027.5</v>
      </c>
      <c r="N176" s="180">
        <f t="shared" si="8"/>
        <v>5.4754673900992291E-2</v>
      </c>
      <c r="O176" s="94">
        <f t="shared" ref="O176:O181" si="9">+E176</f>
        <v>360780000</v>
      </c>
      <c r="P176" s="94">
        <f t="shared" ref="P176:P181" si="10">+J176</f>
        <v>19754391.25</v>
      </c>
      <c r="Q176" s="93">
        <f t="shared" ref="Q176:Q181" si="11">+P176/O176</f>
        <v>5.4754673900992291E-2</v>
      </c>
    </row>
    <row r="177" spans="2:17" s="36" customFormat="1" x14ac:dyDescent="0.2">
      <c r="B177" s="234" t="s">
        <v>329</v>
      </c>
      <c r="C177" s="234" t="s">
        <v>330</v>
      </c>
      <c r="D177" s="235">
        <v>306380000</v>
      </c>
      <c r="E177" s="235">
        <v>306380000</v>
      </c>
      <c r="F177" s="235">
        <v>58657500</v>
      </c>
      <c r="G177" s="236" t="s">
        <v>438</v>
      </c>
      <c r="H177" s="235">
        <v>20113081.25</v>
      </c>
      <c r="I177" s="236" t="s">
        <v>404</v>
      </c>
      <c r="J177" s="235">
        <v>10569418.75</v>
      </c>
      <c r="K177" s="235">
        <v>10569418.75</v>
      </c>
      <c r="L177" s="235">
        <v>275697500</v>
      </c>
      <c r="M177" s="235">
        <v>27975000</v>
      </c>
      <c r="N177" s="180">
        <f t="shared" si="8"/>
        <v>3.4497743814870425E-2</v>
      </c>
      <c r="O177" s="94">
        <f t="shared" si="9"/>
        <v>306380000</v>
      </c>
      <c r="P177" s="94">
        <f t="shared" si="10"/>
        <v>10569418.75</v>
      </c>
      <c r="Q177" s="93">
        <f t="shared" si="11"/>
        <v>3.4497743814870425E-2</v>
      </c>
    </row>
    <row r="178" spans="2:17" s="36" customFormat="1" x14ac:dyDescent="0.2">
      <c r="B178" s="234" t="s">
        <v>331</v>
      </c>
      <c r="C178" s="234" t="s">
        <v>332</v>
      </c>
      <c r="D178" s="235">
        <v>54400000</v>
      </c>
      <c r="E178" s="235">
        <v>54400000</v>
      </c>
      <c r="F178" s="235">
        <v>48300000</v>
      </c>
      <c r="G178" s="236" t="s">
        <v>438</v>
      </c>
      <c r="H178" s="236" t="s">
        <v>405</v>
      </c>
      <c r="I178" s="236" t="s">
        <v>404</v>
      </c>
      <c r="J178" s="235">
        <v>9184972.5</v>
      </c>
      <c r="K178" s="235">
        <v>9184972.5</v>
      </c>
      <c r="L178" s="235">
        <v>45215027.5</v>
      </c>
      <c r="M178" s="235">
        <v>39115027.5</v>
      </c>
      <c r="N178" s="180">
        <f t="shared" si="8"/>
        <v>0.16884140624999999</v>
      </c>
      <c r="O178" s="94">
        <f t="shared" si="9"/>
        <v>54400000</v>
      </c>
      <c r="P178" s="94">
        <f t="shared" si="10"/>
        <v>9184972.5</v>
      </c>
      <c r="Q178" s="93">
        <f t="shared" si="11"/>
        <v>0.16884140624999999</v>
      </c>
    </row>
    <row r="179" spans="2:17" s="95" customFormat="1" ht="15" x14ac:dyDescent="0.25">
      <c r="B179" s="234" t="s">
        <v>333</v>
      </c>
      <c r="C179" s="234" t="s">
        <v>334</v>
      </c>
      <c r="D179" s="235">
        <v>2563163070</v>
      </c>
      <c r="E179" s="235">
        <v>2563163070</v>
      </c>
      <c r="F179" s="235">
        <v>1281581534</v>
      </c>
      <c r="G179" s="236" t="s">
        <v>438</v>
      </c>
      <c r="H179" s="235">
        <v>467874713</v>
      </c>
      <c r="I179" s="236" t="s">
        <v>404</v>
      </c>
      <c r="J179" s="235">
        <v>803113071</v>
      </c>
      <c r="K179" s="235">
        <v>593216540</v>
      </c>
      <c r="L179" s="235">
        <v>1292175286</v>
      </c>
      <c r="M179" s="235">
        <v>10593750</v>
      </c>
      <c r="N179" s="180">
        <f t="shared" si="8"/>
        <v>0.31332890224577087</v>
      </c>
      <c r="O179" s="94">
        <f t="shared" si="9"/>
        <v>2563163070</v>
      </c>
      <c r="P179" s="94">
        <f t="shared" si="10"/>
        <v>803113071</v>
      </c>
      <c r="Q179" s="93">
        <f t="shared" si="11"/>
        <v>0.31332890224577087</v>
      </c>
    </row>
    <row r="180" spans="2:17" s="36" customFormat="1" x14ac:dyDescent="0.2">
      <c r="B180" s="234" t="s">
        <v>335</v>
      </c>
      <c r="C180" s="234" t="s">
        <v>428</v>
      </c>
      <c r="D180" s="235">
        <v>4200000</v>
      </c>
      <c r="E180" s="235">
        <v>4200000</v>
      </c>
      <c r="F180" s="235">
        <v>2100000</v>
      </c>
      <c r="G180" s="236" t="s">
        <v>438</v>
      </c>
      <c r="H180" s="235">
        <v>1050000</v>
      </c>
      <c r="I180" s="236" t="s">
        <v>404</v>
      </c>
      <c r="J180" s="236" t="s">
        <v>405</v>
      </c>
      <c r="K180" s="236" t="s">
        <v>405</v>
      </c>
      <c r="L180" s="235">
        <v>3150000</v>
      </c>
      <c r="M180" s="235">
        <v>1050000</v>
      </c>
      <c r="N180" s="180">
        <v>0</v>
      </c>
      <c r="O180" s="94">
        <f t="shared" si="9"/>
        <v>4200000</v>
      </c>
      <c r="P180" s="94" t="str">
        <f t="shared" si="10"/>
        <v xml:space="preserve">                         -   </v>
      </c>
      <c r="Q180" s="93">
        <v>0</v>
      </c>
    </row>
    <row r="181" spans="2:17" s="36" customFormat="1" x14ac:dyDescent="0.2">
      <c r="B181" s="234" t="s">
        <v>336</v>
      </c>
      <c r="C181" s="234" t="s">
        <v>377</v>
      </c>
      <c r="D181" s="235">
        <v>5160000</v>
      </c>
      <c r="E181" s="235">
        <v>5160000</v>
      </c>
      <c r="F181" s="235">
        <v>2580000</v>
      </c>
      <c r="G181" s="236" t="s">
        <v>438</v>
      </c>
      <c r="H181" s="235">
        <v>1290000</v>
      </c>
      <c r="I181" s="236" t="s">
        <v>404</v>
      </c>
      <c r="J181" s="236" t="s">
        <v>405</v>
      </c>
      <c r="K181" s="236" t="s">
        <v>405</v>
      </c>
      <c r="L181" s="235">
        <v>3870000</v>
      </c>
      <c r="M181" s="235">
        <v>1290000</v>
      </c>
      <c r="N181" s="180">
        <v>0</v>
      </c>
      <c r="O181" s="94">
        <f t="shared" si="9"/>
        <v>5160000</v>
      </c>
      <c r="P181" s="94" t="str">
        <f t="shared" si="10"/>
        <v xml:space="preserve">                         -   </v>
      </c>
      <c r="Q181" s="93">
        <v>0</v>
      </c>
    </row>
    <row r="182" spans="2:17" s="36" customFormat="1" x14ac:dyDescent="0.2">
      <c r="B182" s="234" t="s">
        <v>337</v>
      </c>
      <c r="C182" s="234" t="s">
        <v>378</v>
      </c>
      <c r="D182" s="235">
        <v>105000000</v>
      </c>
      <c r="E182" s="235">
        <v>105000000</v>
      </c>
      <c r="F182" s="235">
        <v>52500000</v>
      </c>
      <c r="G182" s="236" t="s">
        <v>438</v>
      </c>
      <c r="H182" s="235">
        <v>17500000</v>
      </c>
      <c r="I182" s="236" t="s">
        <v>404</v>
      </c>
      <c r="J182" s="235">
        <v>35000000</v>
      </c>
      <c r="K182" s="235">
        <v>26250000</v>
      </c>
      <c r="L182" s="235">
        <v>52500000</v>
      </c>
      <c r="M182" s="236" t="s">
        <v>404</v>
      </c>
      <c r="N182" s="180">
        <f t="shared" si="8"/>
        <v>0.33333333333333331</v>
      </c>
      <c r="O182" s="94"/>
      <c r="P182" s="94"/>
      <c r="Q182" s="93"/>
    </row>
    <row r="183" spans="2:17" s="36" customFormat="1" x14ac:dyDescent="0.2">
      <c r="B183" s="234" t="s">
        <v>338</v>
      </c>
      <c r="C183" s="234" t="s">
        <v>339</v>
      </c>
      <c r="D183" s="235">
        <v>100000000</v>
      </c>
      <c r="E183" s="235">
        <v>100000000</v>
      </c>
      <c r="F183" s="235">
        <v>50000000</v>
      </c>
      <c r="G183" s="236" t="s">
        <v>438</v>
      </c>
      <c r="H183" s="235">
        <v>16666667</v>
      </c>
      <c r="I183" s="236" t="s">
        <v>404</v>
      </c>
      <c r="J183" s="235">
        <v>33333333</v>
      </c>
      <c r="K183" s="235">
        <v>25000000</v>
      </c>
      <c r="L183" s="235">
        <v>50000000</v>
      </c>
      <c r="M183" s="236" t="s">
        <v>404</v>
      </c>
      <c r="N183" s="180">
        <v>0</v>
      </c>
      <c r="O183" s="94"/>
      <c r="P183" s="94"/>
      <c r="Q183" s="93"/>
    </row>
    <row r="184" spans="2:17" s="36" customFormat="1" x14ac:dyDescent="0.2">
      <c r="B184" s="234" t="s">
        <v>340</v>
      </c>
      <c r="C184" s="234" t="s">
        <v>418</v>
      </c>
      <c r="D184" s="235">
        <v>847200000</v>
      </c>
      <c r="E184" s="235">
        <v>847200000</v>
      </c>
      <c r="F184" s="235">
        <v>423600000</v>
      </c>
      <c r="G184" s="236" t="s">
        <v>438</v>
      </c>
      <c r="H184" s="235">
        <v>178349618</v>
      </c>
      <c r="I184" s="236" t="s">
        <v>404</v>
      </c>
      <c r="J184" s="235">
        <v>245250382</v>
      </c>
      <c r="K184" s="235">
        <v>174819523</v>
      </c>
      <c r="L184" s="235">
        <v>423600000</v>
      </c>
      <c r="M184" s="236" t="s">
        <v>404</v>
      </c>
      <c r="N184" s="180">
        <f t="shared" si="8"/>
        <v>0.28948345372993389</v>
      </c>
      <c r="O184" s="94"/>
      <c r="P184" s="94"/>
      <c r="Q184" s="93"/>
    </row>
    <row r="185" spans="2:17" s="36" customFormat="1" x14ac:dyDescent="0.2">
      <c r="B185" s="234" t="s">
        <v>341</v>
      </c>
      <c r="C185" s="234" t="s">
        <v>391</v>
      </c>
      <c r="D185" s="235">
        <v>1468588070</v>
      </c>
      <c r="E185" s="235">
        <v>1468588070</v>
      </c>
      <c r="F185" s="235">
        <v>734294034</v>
      </c>
      <c r="G185" s="236" t="s">
        <v>438</v>
      </c>
      <c r="H185" s="235">
        <v>244764678</v>
      </c>
      <c r="I185" s="236" t="s">
        <v>404</v>
      </c>
      <c r="J185" s="235">
        <v>489529356</v>
      </c>
      <c r="K185" s="235">
        <v>367147017</v>
      </c>
      <c r="L185" s="235">
        <v>734294036</v>
      </c>
      <c r="M185" s="236" t="s">
        <v>404</v>
      </c>
      <c r="N185" s="180">
        <f t="shared" si="8"/>
        <v>0.33333333287938255</v>
      </c>
      <c r="O185" s="94"/>
      <c r="P185" s="94"/>
      <c r="Q185" s="93"/>
    </row>
    <row r="186" spans="2:17" s="36" customFormat="1" x14ac:dyDescent="0.2">
      <c r="B186" s="234" t="s">
        <v>342</v>
      </c>
      <c r="C186" s="234" t="s">
        <v>429</v>
      </c>
      <c r="D186" s="235">
        <v>3570000</v>
      </c>
      <c r="E186" s="235">
        <v>3570000</v>
      </c>
      <c r="F186" s="235">
        <v>1785000</v>
      </c>
      <c r="G186" s="236" t="s">
        <v>438</v>
      </c>
      <c r="H186" s="235">
        <v>892500</v>
      </c>
      <c r="I186" s="236" t="s">
        <v>404</v>
      </c>
      <c r="J186" s="236" t="s">
        <v>405</v>
      </c>
      <c r="K186" s="236" t="s">
        <v>405</v>
      </c>
      <c r="L186" s="235">
        <v>2677500</v>
      </c>
      <c r="M186" s="235">
        <v>892500</v>
      </c>
      <c r="N186" s="180">
        <v>0</v>
      </c>
      <c r="O186" s="94"/>
      <c r="P186" s="94"/>
      <c r="Q186" s="93"/>
    </row>
    <row r="187" spans="2:17" s="95" customFormat="1" ht="15" x14ac:dyDescent="0.25">
      <c r="B187" s="234" t="s">
        <v>343</v>
      </c>
      <c r="C187" s="234" t="s">
        <v>344</v>
      </c>
      <c r="D187" s="235">
        <v>11945000</v>
      </c>
      <c r="E187" s="235">
        <v>11945000</v>
      </c>
      <c r="F187" s="235">
        <v>5972500</v>
      </c>
      <c r="G187" s="236" t="s">
        <v>438</v>
      </c>
      <c r="H187" s="235">
        <v>2986250</v>
      </c>
      <c r="I187" s="236" t="s">
        <v>404</v>
      </c>
      <c r="J187" s="236" t="s">
        <v>405</v>
      </c>
      <c r="K187" s="236" t="s">
        <v>405</v>
      </c>
      <c r="L187" s="235">
        <v>8958750</v>
      </c>
      <c r="M187" s="235">
        <v>2986250</v>
      </c>
      <c r="N187" s="180">
        <v>0</v>
      </c>
      <c r="O187" s="94"/>
      <c r="P187" s="94"/>
      <c r="Q187" s="93"/>
    </row>
    <row r="188" spans="2:17" s="36" customFormat="1" x14ac:dyDescent="0.2">
      <c r="B188" s="234" t="s">
        <v>345</v>
      </c>
      <c r="C188" s="234" t="s">
        <v>430</v>
      </c>
      <c r="D188" s="235">
        <v>17500000</v>
      </c>
      <c r="E188" s="235">
        <v>17500000</v>
      </c>
      <c r="F188" s="235">
        <v>8750000</v>
      </c>
      <c r="G188" s="236" t="s">
        <v>438</v>
      </c>
      <c r="H188" s="235">
        <v>4375000</v>
      </c>
      <c r="I188" s="236" t="s">
        <v>404</v>
      </c>
      <c r="J188" s="236" t="s">
        <v>405</v>
      </c>
      <c r="K188" s="236" t="s">
        <v>405</v>
      </c>
      <c r="L188" s="235">
        <v>13125000</v>
      </c>
      <c r="M188" s="235">
        <v>4375000</v>
      </c>
      <c r="N188" s="180">
        <v>0</v>
      </c>
      <c r="O188" s="94"/>
      <c r="P188" s="94"/>
      <c r="Q188" s="93"/>
    </row>
    <row r="189" spans="2:17" s="36" customFormat="1" x14ac:dyDescent="0.2">
      <c r="B189" s="234" t="s">
        <v>372</v>
      </c>
      <c r="C189" s="234" t="s">
        <v>373</v>
      </c>
      <c r="D189" s="235">
        <v>434000000</v>
      </c>
      <c r="E189" s="235">
        <v>434000000</v>
      </c>
      <c r="F189" s="235">
        <v>38250000</v>
      </c>
      <c r="G189" s="236" t="s">
        <v>438</v>
      </c>
      <c r="H189" s="235">
        <v>13615747</v>
      </c>
      <c r="I189" s="236" t="s">
        <v>404</v>
      </c>
      <c r="J189" s="235">
        <v>16384253</v>
      </c>
      <c r="K189" s="235">
        <v>16384253</v>
      </c>
      <c r="L189" s="235">
        <v>404000000</v>
      </c>
      <c r="M189" s="235">
        <v>8250000</v>
      </c>
      <c r="N189" s="180">
        <f t="shared" si="8"/>
        <v>3.7751735023041473E-2</v>
      </c>
      <c r="O189" s="94"/>
      <c r="P189" s="94"/>
      <c r="Q189" s="93"/>
    </row>
    <row r="190" spans="2:17" s="36" customFormat="1" x14ac:dyDescent="0.2">
      <c r="B190" s="234" t="s">
        <v>374</v>
      </c>
      <c r="C190" s="234" t="s">
        <v>375</v>
      </c>
      <c r="D190" s="235">
        <v>434000000</v>
      </c>
      <c r="E190" s="235">
        <v>434000000</v>
      </c>
      <c r="F190" s="235">
        <v>38250000</v>
      </c>
      <c r="G190" s="236" t="s">
        <v>438</v>
      </c>
      <c r="H190" s="235">
        <v>13615747</v>
      </c>
      <c r="I190" s="236" t="s">
        <v>404</v>
      </c>
      <c r="J190" s="235">
        <v>16384253</v>
      </c>
      <c r="K190" s="235">
        <v>16384253</v>
      </c>
      <c r="L190" s="235">
        <v>404000000</v>
      </c>
      <c r="M190" s="235">
        <v>8250000</v>
      </c>
      <c r="N190" s="180">
        <f t="shared" si="8"/>
        <v>3.7751735023041473E-2</v>
      </c>
      <c r="O190" s="94"/>
      <c r="P190" s="94"/>
      <c r="Q190" s="93"/>
    </row>
    <row r="191" spans="2:17" s="36" customFormat="1" x14ac:dyDescent="0.2">
      <c r="B191" s="234" t="s">
        <v>346</v>
      </c>
      <c r="C191" s="234" t="s">
        <v>347</v>
      </c>
      <c r="D191" s="235">
        <v>149440603</v>
      </c>
      <c r="E191" s="235">
        <v>149440603</v>
      </c>
      <c r="F191" s="235">
        <v>149440603</v>
      </c>
      <c r="G191" s="236" t="s">
        <v>438</v>
      </c>
      <c r="H191" s="235">
        <v>21573615</v>
      </c>
      <c r="I191" s="236" t="s">
        <v>404</v>
      </c>
      <c r="J191" s="235">
        <v>18924944</v>
      </c>
      <c r="K191" s="235">
        <v>18924944</v>
      </c>
      <c r="L191" s="235">
        <v>108942044</v>
      </c>
      <c r="M191" s="235">
        <v>108942044</v>
      </c>
      <c r="N191" s="180">
        <v>0</v>
      </c>
      <c r="O191" s="94"/>
      <c r="P191" s="94"/>
      <c r="Q191" s="93"/>
    </row>
    <row r="192" spans="2:17" s="36" customFormat="1" x14ac:dyDescent="0.2">
      <c r="B192" s="234" t="s">
        <v>348</v>
      </c>
      <c r="C192" s="234" t="s">
        <v>419</v>
      </c>
      <c r="D192" s="235">
        <v>75000000</v>
      </c>
      <c r="E192" s="235">
        <v>75000000</v>
      </c>
      <c r="F192" s="235">
        <v>75000000</v>
      </c>
      <c r="G192" s="236" t="s">
        <v>438</v>
      </c>
      <c r="H192" s="236" t="s">
        <v>405</v>
      </c>
      <c r="I192" s="236" t="s">
        <v>404</v>
      </c>
      <c r="J192" s="236" t="s">
        <v>405</v>
      </c>
      <c r="K192" s="236" t="s">
        <v>405</v>
      </c>
      <c r="L192" s="235">
        <v>75000000</v>
      </c>
      <c r="M192" s="235">
        <v>75000000</v>
      </c>
      <c r="N192" s="180">
        <v>0</v>
      </c>
      <c r="O192" s="94">
        <f>+E192</f>
        <v>75000000</v>
      </c>
      <c r="P192" s="94" t="str">
        <f>+J192</f>
        <v xml:space="preserve">                         -   </v>
      </c>
      <c r="Q192" s="93">
        <v>0</v>
      </c>
    </row>
    <row r="193" spans="2:17" s="36" customFormat="1" x14ac:dyDescent="0.2">
      <c r="B193" s="234" t="s">
        <v>349</v>
      </c>
      <c r="C193" s="234" t="s">
        <v>350</v>
      </c>
      <c r="D193" s="235">
        <v>15711000</v>
      </c>
      <c r="E193" s="235">
        <v>15711000</v>
      </c>
      <c r="F193" s="235">
        <v>15711000</v>
      </c>
      <c r="G193" s="236" t="s">
        <v>438</v>
      </c>
      <c r="H193" s="235">
        <v>15711000</v>
      </c>
      <c r="I193" s="236" t="s">
        <v>404</v>
      </c>
      <c r="J193" s="236" t="s">
        <v>405</v>
      </c>
      <c r="K193" s="236" t="s">
        <v>405</v>
      </c>
      <c r="L193" s="236" t="s">
        <v>443</v>
      </c>
      <c r="M193" s="236" t="s">
        <v>404</v>
      </c>
      <c r="N193" s="180">
        <v>0</v>
      </c>
      <c r="O193" s="94">
        <f>+E193</f>
        <v>15711000</v>
      </c>
      <c r="P193" s="94" t="str">
        <f>+J193</f>
        <v xml:space="preserve">                         -   </v>
      </c>
      <c r="Q193" s="93">
        <v>0</v>
      </c>
    </row>
    <row r="194" spans="2:17" s="36" customFormat="1" x14ac:dyDescent="0.2">
      <c r="B194" s="234" t="s">
        <v>351</v>
      </c>
      <c r="C194" s="234" t="s">
        <v>352</v>
      </c>
      <c r="D194" s="235">
        <v>2262384</v>
      </c>
      <c r="E194" s="235">
        <v>2262384</v>
      </c>
      <c r="F194" s="235">
        <v>2262384</v>
      </c>
      <c r="G194" s="236" t="s">
        <v>438</v>
      </c>
      <c r="H194" s="235">
        <v>271803</v>
      </c>
      <c r="I194" s="236" t="s">
        <v>404</v>
      </c>
      <c r="J194" s="235">
        <v>1990581</v>
      </c>
      <c r="K194" s="235">
        <v>1990581</v>
      </c>
      <c r="L194" s="236" t="s">
        <v>443</v>
      </c>
      <c r="M194" s="236" t="s">
        <v>404</v>
      </c>
      <c r="N194" s="180">
        <f t="shared" si="8"/>
        <v>0.87985991767975724</v>
      </c>
      <c r="O194" s="94"/>
      <c r="P194" s="94"/>
      <c r="Q194" s="93"/>
    </row>
    <row r="195" spans="2:17" s="36" customFormat="1" x14ac:dyDescent="0.2">
      <c r="B195" s="234" t="s">
        <v>353</v>
      </c>
      <c r="C195" s="234" t="s">
        <v>354</v>
      </c>
      <c r="D195" s="235">
        <v>634724</v>
      </c>
      <c r="E195" s="235">
        <v>634724</v>
      </c>
      <c r="F195" s="235">
        <v>634724</v>
      </c>
      <c r="G195" s="236" t="s">
        <v>438</v>
      </c>
      <c r="H195" s="236" t="s">
        <v>405</v>
      </c>
      <c r="I195" s="236" t="s">
        <v>404</v>
      </c>
      <c r="J195" s="236" t="s">
        <v>405</v>
      </c>
      <c r="K195" s="236" t="s">
        <v>405</v>
      </c>
      <c r="L195" s="235">
        <v>634724</v>
      </c>
      <c r="M195" s="235">
        <v>634724</v>
      </c>
      <c r="N195" s="180">
        <v>0</v>
      </c>
      <c r="O195" s="94"/>
      <c r="P195" s="94"/>
      <c r="Q195" s="93"/>
    </row>
    <row r="196" spans="2:17" s="36" customFormat="1" x14ac:dyDescent="0.2">
      <c r="B196" s="234" t="s">
        <v>355</v>
      </c>
      <c r="C196" s="234" t="s">
        <v>356</v>
      </c>
      <c r="D196" s="235">
        <v>3621071</v>
      </c>
      <c r="E196" s="235">
        <v>3621071</v>
      </c>
      <c r="F196" s="235">
        <v>3621071</v>
      </c>
      <c r="G196" s="236" t="s">
        <v>438</v>
      </c>
      <c r="H196" s="235">
        <v>3621071</v>
      </c>
      <c r="I196" s="236" t="s">
        <v>404</v>
      </c>
      <c r="J196" s="236" t="s">
        <v>405</v>
      </c>
      <c r="K196" s="236" t="s">
        <v>405</v>
      </c>
      <c r="L196" s="236" t="s">
        <v>443</v>
      </c>
      <c r="M196" s="236" t="s">
        <v>404</v>
      </c>
      <c r="N196" s="180">
        <v>0</v>
      </c>
      <c r="O196" s="94"/>
      <c r="P196" s="94"/>
      <c r="Q196" s="93"/>
    </row>
    <row r="197" spans="2:17" s="36" customFormat="1" x14ac:dyDescent="0.2">
      <c r="B197" s="234" t="s">
        <v>357</v>
      </c>
      <c r="C197" s="234" t="s">
        <v>358</v>
      </c>
      <c r="D197" s="235">
        <v>5027520</v>
      </c>
      <c r="E197" s="235">
        <v>5027520</v>
      </c>
      <c r="F197" s="235">
        <v>5027520</v>
      </c>
      <c r="G197" s="236" t="s">
        <v>438</v>
      </c>
      <c r="H197" s="235">
        <v>527076</v>
      </c>
      <c r="I197" s="236" t="s">
        <v>404</v>
      </c>
      <c r="J197" s="235">
        <v>4500444</v>
      </c>
      <c r="K197" s="235">
        <v>4500444</v>
      </c>
      <c r="L197" s="236" t="s">
        <v>443</v>
      </c>
      <c r="M197" s="236" t="s">
        <v>404</v>
      </c>
      <c r="N197" s="180">
        <f t="shared" si="8"/>
        <v>0.89516182929157917</v>
      </c>
      <c r="O197" s="94"/>
      <c r="P197" s="94"/>
      <c r="Q197" s="93"/>
    </row>
    <row r="198" spans="2:17" s="36" customFormat="1" x14ac:dyDescent="0.2">
      <c r="B198" s="234" t="s">
        <v>359</v>
      </c>
      <c r="C198" s="234" t="s">
        <v>360</v>
      </c>
      <c r="D198" s="235">
        <v>6284400</v>
      </c>
      <c r="E198" s="235">
        <v>6284400</v>
      </c>
      <c r="F198" s="235">
        <v>6284400</v>
      </c>
      <c r="G198" s="236" t="s">
        <v>438</v>
      </c>
      <c r="H198" s="236" t="s">
        <v>405</v>
      </c>
      <c r="I198" s="236" t="s">
        <v>404</v>
      </c>
      <c r="J198" s="236" t="s">
        <v>405</v>
      </c>
      <c r="K198" s="236" t="s">
        <v>405</v>
      </c>
      <c r="L198" s="235">
        <v>6284400</v>
      </c>
      <c r="M198" s="235">
        <v>6284400</v>
      </c>
      <c r="N198" s="180">
        <v>0</v>
      </c>
      <c r="O198" s="94"/>
      <c r="P198" s="94"/>
      <c r="Q198" s="93"/>
    </row>
    <row r="199" spans="2:17" s="36" customFormat="1" x14ac:dyDescent="0.2">
      <c r="B199" s="234" t="s">
        <v>361</v>
      </c>
      <c r="C199" s="234" t="s">
        <v>362</v>
      </c>
      <c r="D199" s="235">
        <v>8169720</v>
      </c>
      <c r="E199" s="235">
        <v>8169720</v>
      </c>
      <c r="F199" s="235">
        <v>8169720</v>
      </c>
      <c r="G199" s="236" t="s">
        <v>438</v>
      </c>
      <c r="H199" s="236" t="s">
        <v>405</v>
      </c>
      <c r="I199" s="236" t="s">
        <v>404</v>
      </c>
      <c r="J199" s="236" t="s">
        <v>405</v>
      </c>
      <c r="K199" s="236" t="s">
        <v>405</v>
      </c>
      <c r="L199" s="235">
        <v>8169720</v>
      </c>
      <c r="M199" s="235">
        <v>8169720</v>
      </c>
      <c r="N199" s="180">
        <v>0</v>
      </c>
      <c r="O199" s="94"/>
      <c r="P199" s="94"/>
      <c r="Q199" s="93"/>
    </row>
    <row r="200" spans="2:17" s="36" customFormat="1" x14ac:dyDescent="0.2">
      <c r="B200" s="234" t="s">
        <v>363</v>
      </c>
      <c r="C200" s="234" t="s">
        <v>379</v>
      </c>
      <c r="D200" s="235">
        <v>9677976</v>
      </c>
      <c r="E200" s="235">
        <v>9677976</v>
      </c>
      <c r="F200" s="235">
        <v>9677976</v>
      </c>
      <c r="G200" s="236" t="s">
        <v>438</v>
      </c>
      <c r="H200" s="235">
        <v>1023276</v>
      </c>
      <c r="I200" s="236" t="s">
        <v>404</v>
      </c>
      <c r="J200" s="235">
        <v>8654700</v>
      </c>
      <c r="K200" s="235">
        <v>8654700</v>
      </c>
      <c r="L200" s="236" t="s">
        <v>443</v>
      </c>
      <c r="M200" s="236" t="s">
        <v>404</v>
      </c>
      <c r="N200" s="180">
        <f t="shared" ref="N200:N210" si="12">+J200/E200</f>
        <v>0.89426756172984934</v>
      </c>
      <c r="O200" s="94"/>
      <c r="P200" s="94"/>
      <c r="Q200" s="93"/>
    </row>
    <row r="201" spans="2:17" s="36" customFormat="1" x14ac:dyDescent="0.2">
      <c r="B201" s="234" t="s">
        <v>364</v>
      </c>
      <c r="C201" s="234" t="s">
        <v>365</v>
      </c>
      <c r="D201" s="235">
        <v>18853200</v>
      </c>
      <c r="E201" s="235">
        <v>18853200</v>
      </c>
      <c r="F201" s="235">
        <v>18853200</v>
      </c>
      <c r="G201" s="236" t="s">
        <v>438</v>
      </c>
      <c r="H201" s="236" t="s">
        <v>405</v>
      </c>
      <c r="I201" s="236" t="s">
        <v>404</v>
      </c>
      <c r="J201" s="236" t="s">
        <v>405</v>
      </c>
      <c r="K201" s="236" t="s">
        <v>405</v>
      </c>
      <c r="L201" s="235">
        <v>18853200</v>
      </c>
      <c r="M201" s="235">
        <v>18853200</v>
      </c>
      <c r="N201" s="180">
        <v>0</v>
      </c>
      <c r="O201" s="94"/>
      <c r="P201" s="94"/>
      <c r="Q201" s="93"/>
    </row>
    <row r="202" spans="2:17" s="36" customFormat="1" x14ac:dyDescent="0.2">
      <c r="B202" s="234" t="s">
        <v>366</v>
      </c>
      <c r="C202" s="234" t="s">
        <v>380</v>
      </c>
      <c r="D202" s="235">
        <v>3252177</v>
      </c>
      <c r="E202" s="235">
        <v>3252177</v>
      </c>
      <c r="F202" s="235">
        <v>3252177</v>
      </c>
      <c r="G202" s="236" t="s">
        <v>438</v>
      </c>
      <c r="H202" s="235">
        <v>367277</v>
      </c>
      <c r="I202" s="236" t="s">
        <v>404</v>
      </c>
      <c r="J202" s="235">
        <v>2884900</v>
      </c>
      <c r="K202" s="235">
        <v>2884900</v>
      </c>
      <c r="L202" s="236" t="s">
        <v>443</v>
      </c>
      <c r="M202" s="236" t="s">
        <v>404</v>
      </c>
      <c r="N202" s="180">
        <f t="shared" si="12"/>
        <v>0.88706733981576036</v>
      </c>
      <c r="O202" s="94"/>
      <c r="P202" s="94"/>
      <c r="Q202" s="93"/>
    </row>
    <row r="203" spans="2:17" s="36" customFormat="1" x14ac:dyDescent="0.2">
      <c r="B203" s="234" t="s">
        <v>369</v>
      </c>
      <c r="C203" s="234" t="s">
        <v>381</v>
      </c>
      <c r="D203" s="235">
        <v>453734</v>
      </c>
      <c r="E203" s="235">
        <v>453734</v>
      </c>
      <c r="F203" s="235">
        <v>453734</v>
      </c>
      <c r="G203" s="236" t="s">
        <v>438</v>
      </c>
      <c r="H203" s="235">
        <v>20999</v>
      </c>
      <c r="I203" s="236" t="s">
        <v>404</v>
      </c>
      <c r="J203" s="235">
        <v>432735</v>
      </c>
      <c r="K203" s="235">
        <v>432735</v>
      </c>
      <c r="L203" s="236" t="s">
        <v>443</v>
      </c>
      <c r="M203" s="236" t="s">
        <v>404</v>
      </c>
      <c r="N203" s="180">
        <f t="shared" si="12"/>
        <v>0.95371958019456338</v>
      </c>
      <c r="O203" s="94"/>
      <c r="P203" s="94"/>
      <c r="Q203" s="93"/>
    </row>
    <row r="204" spans="2:17" s="36" customFormat="1" x14ac:dyDescent="0.2">
      <c r="B204" s="234" t="s">
        <v>370</v>
      </c>
      <c r="C204" s="234" t="s">
        <v>371</v>
      </c>
      <c r="D204" s="235">
        <v>492697</v>
      </c>
      <c r="E204" s="235">
        <v>492697</v>
      </c>
      <c r="F204" s="235">
        <v>492697</v>
      </c>
      <c r="G204" s="236" t="s">
        <v>438</v>
      </c>
      <c r="H204" s="235">
        <v>31113</v>
      </c>
      <c r="I204" s="236" t="s">
        <v>404</v>
      </c>
      <c r="J204" s="235">
        <v>461584</v>
      </c>
      <c r="K204" s="235">
        <v>461584</v>
      </c>
      <c r="L204" s="236" t="s">
        <v>443</v>
      </c>
      <c r="M204" s="236" t="s">
        <v>404</v>
      </c>
      <c r="N204" s="180">
        <f t="shared" si="12"/>
        <v>0.93685165527697556</v>
      </c>
      <c r="O204" s="94"/>
      <c r="P204" s="94"/>
      <c r="Q204" s="93"/>
    </row>
    <row r="205" spans="2:17" s="95" customFormat="1" ht="15" x14ac:dyDescent="0.25">
      <c r="B205" s="237" t="s">
        <v>392</v>
      </c>
      <c r="C205" s="237" t="s">
        <v>393</v>
      </c>
      <c r="D205" s="238">
        <v>315000000</v>
      </c>
      <c r="E205" s="238">
        <v>315000000</v>
      </c>
      <c r="F205" s="239" t="s">
        <v>406</v>
      </c>
      <c r="G205" s="239" t="s">
        <v>438</v>
      </c>
      <c r="H205" s="239" t="s">
        <v>405</v>
      </c>
      <c r="I205" s="239" t="s">
        <v>404</v>
      </c>
      <c r="J205" s="239" t="s">
        <v>405</v>
      </c>
      <c r="K205" s="239" t="s">
        <v>405</v>
      </c>
      <c r="L205" s="238">
        <v>315000000</v>
      </c>
      <c r="M205" s="239" t="s">
        <v>404</v>
      </c>
      <c r="N205" s="179">
        <v>0</v>
      </c>
      <c r="O205" s="28"/>
      <c r="P205" s="28"/>
      <c r="Q205" s="97"/>
    </row>
    <row r="206" spans="2:17" s="36" customFormat="1" x14ac:dyDescent="0.2">
      <c r="B206" s="234" t="s">
        <v>431</v>
      </c>
      <c r="C206" s="234" t="s">
        <v>432</v>
      </c>
      <c r="D206" s="235">
        <v>315000000</v>
      </c>
      <c r="E206" s="235">
        <v>315000000</v>
      </c>
      <c r="F206" s="236" t="s">
        <v>406</v>
      </c>
      <c r="G206" s="236" t="s">
        <v>438</v>
      </c>
      <c r="H206" s="236" t="s">
        <v>405</v>
      </c>
      <c r="I206" s="236" t="s">
        <v>404</v>
      </c>
      <c r="J206" s="236" t="s">
        <v>405</v>
      </c>
      <c r="K206" s="236" t="s">
        <v>405</v>
      </c>
      <c r="L206" s="235">
        <v>315000000</v>
      </c>
      <c r="M206" s="236" t="s">
        <v>404</v>
      </c>
      <c r="N206" s="180">
        <v>0</v>
      </c>
      <c r="O206" s="94"/>
      <c r="P206" s="94"/>
      <c r="Q206" s="93"/>
    </row>
    <row r="207" spans="2:17" s="36" customFormat="1" x14ac:dyDescent="0.2">
      <c r="B207" s="234" t="s">
        <v>433</v>
      </c>
      <c r="C207" s="234" t="s">
        <v>434</v>
      </c>
      <c r="D207" s="235">
        <v>315000000</v>
      </c>
      <c r="E207" s="235">
        <v>315000000</v>
      </c>
      <c r="F207" s="236" t="s">
        <v>406</v>
      </c>
      <c r="G207" s="236" t="s">
        <v>438</v>
      </c>
      <c r="H207" s="236" t="s">
        <v>405</v>
      </c>
      <c r="I207" s="236" t="s">
        <v>404</v>
      </c>
      <c r="J207" s="236" t="s">
        <v>405</v>
      </c>
      <c r="K207" s="236" t="s">
        <v>405</v>
      </c>
      <c r="L207" s="235">
        <v>315000000</v>
      </c>
      <c r="M207" s="236" t="s">
        <v>404</v>
      </c>
      <c r="N207" s="180">
        <v>0</v>
      </c>
      <c r="O207" s="94"/>
      <c r="P207" s="94"/>
      <c r="Q207" s="93"/>
    </row>
    <row r="208" spans="2:17" s="95" customFormat="1" ht="15" x14ac:dyDescent="0.25">
      <c r="B208" s="202"/>
      <c r="C208" s="202"/>
      <c r="D208" s="203"/>
      <c r="E208" s="203"/>
      <c r="F208" s="203"/>
      <c r="G208" s="204"/>
      <c r="H208" s="203"/>
      <c r="I208" s="204"/>
      <c r="J208" s="203"/>
      <c r="K208" s="203"/>
      <c r="L208" s="204"/>
      <c r="M208" s="204"/>
      <c r="N208" s="212" t="e">
        <f t="shared" si="12"/>
        <v>#DIV/0!</v>
      </c>
      <c r="Q208" s="104"/>
    </row>
    <row r="209" spans="2:17" s="95" customFormat="1" ht="15" x14ac:dyDescent="0.25">
      <c r="B209" s="200"/>
      <c r="C209" s="200"/>
      <c r="D209" s="199"/>
      <c r="E209" s="199"/>
      <c r="F209" s="199"/>
      <c r="G209" s="201"/>
      <c r="H209" s="201"/>
      <c r="I209" s="201"/>
      <c r="J209" s="199"/>
      <c r="K209" s="199"/>
      <c r="L209" s="201"/>
      <c r="M209" s="201"/>
      <c r="N209" s="212" t="e">
        <f t="shared" si="12"/>
        <v>#DIV/0!</v>
      </c>
      <c r="Q209" s="104"/>
    </row>
    <row r="210" spans="2:17" s="36" customFormat="1" ht="15.6" customHeight="1" x14ac:dyDescent="0.2">
      <c r="B210" s="202"/>
      <c r="C210" s="202"/>
      <c r="D210" s="203"/>
      <c r="E210" s="203"/>
      <c r="F210" s="203"/>
      <c r="G210" s="204"/>
      <c r="H210" s="204"/>
      <c r="I210" s="204"/>
      <c r="J210" s="203"/>
      <c r="K210" s="203"/>
      <c r="L210" s="204"/>
      <c r="M210" s="204"/>
      <c r="N210" s="213" t="e">
        <f t="shared" si="12"/>
        <v>#DIV/0!</v>
      </c>
      <c r="Q210" s="103"/>
    </row>
    <row r="211" spans="2:17" s="36" customFormat="1" ht="15.6" customHeight="1" x14ac:dyDescent="0.2">
      <c r="B211" s="202"/>
      <c r="C211" s="202"/>
      <c r="D211" s="203"/>
      <c r="E211" s="203"/>
      <c r="F211" s="203"/>
      <c r="G211" s="204"/>
      <c r="H211" s="204"/>
      <c r="I211" s="204"/>
      <c r="J211" s="203"/>
      <c r="K211" s="203"/>
      <c r="L211" s="204"/>
      <c r="M211" s="204"/>
      <c r="N211" s="181"/>
      <c r="Q211" s="103"/>
    </row>
    <row r="212" spans="2:17" s="36" customFormat="1" ht="15.6" customHeight="1" x14ac:dyDescent="0.25">
      <c r="B212" s="102"/>
      <c r="C212" s="102"/>
      <c r="D212" s="102"/>
      <c r="E212" s="102"/>
      <c r="F212" s="102"/>
      <c r="G212" s="40"/>
      <c r="H212" s="40"/>
      <c r="I212" s="40"/>
      <c r="J212" s="40"/>
      <c r="K212" s="40"/>
      <c r="L212" s="40"/>
      <c r="M212" s="40"/>
      <c r="N212" s="181"/>
      <c r="Q212" s="103"/>
    </row>
    <row r="213" spans="2:17" s="36" customFormat="1" ht="15.6" customHeight="1" x14ac:dyDescent="0.25">
      <c r="B213" s="102"/>
      <c r="C213" s="102"/>
      <c r="D213" s="102"/>
      <c r="E213" s="102"/>
      <c r="F213" s="102"/>
      <c r="G213" s="40"/>
      <c r="H213" s="40"/>
      <c r="I213" s="40"/>
      <c r="J213" s="40"/>
      <c r="K213" s="40"/>
      <c r="L213" s="40"/>
      <c r="M213" s="40"/>
      <c r="N213" s="181"/>
      <c r="Q213" s="103"/>
    </row>
    <row r="214" spans="2:17" s="36" customFormat="1" ht="15.6" customHeight="1" x14ac:dyDescent="0.25">
      <c r="B214" s="102"/>
      <c r="C214" s="102"/>
      <c r="D214" s="102"/>
      <c r="E214" s="102"/>
      <c r="F214" s="102"/>
      <c r="G214" s="40"/>
      <c r="H214" s="40"/>
      <c r="I214" s="40"/>
      <c r="J214" s="40"/>
      <c r="K214" s="40"/>
      <c r="L214" s="40"/>
      <c r="M214" s="40"/>
      <c r="N214" s="181"/>
      <c r="Q214" s="103"/>
    </row>
    <row r="215" spans="2:17" s="36" customFormat="1" ht="15.6" customHeight="1" x14ac:dyDescent="0.25">
      <c r="B215" s="102"/>
      <c r="C215" s="102"/>
      <c r="D215" s="102"/>
      <c r="E215" s="102"/>
      <c r="F215" s="102"/>
      <c r="G215" s="40"/>
      <c r="H215" s="40"/>
      <c r="I215" s="40"/>
      <c r="J215" s="40"/>
      <c r="K215" s="40"/>
      <c r="L215" s="40"/>
      <c r="M215" s="40"/>
      <c r="N215" s="181"/>
      <c r="Q215" s="103"/>
    </row>
    <row r="216" spans="2:17" s="36" customFormat="1" ht="15.6" customHeight="1" x14ac:dyDescent="0.25">
      <c r="B216" s="102"/>
      <c r="C216" s="102"/>
      <c r="D216" s="102"/>
      <c r="E216" s="102"/>
      <c r="F216" s="102"/>
      <c r="G216" s="40"/>
      <c r="H216" s="40"/>
      <c r="I216" s="40"/>
      <c r="J216" s="40"/>
      <c r="K216" s="40"/>
      <c r="L216" s="40"/>
      <c r="M216" s="40"/>
      <c r="N216" s="181"/>
      <c r="Q216" s="103"/>
    </row>
    <row r="217" spans="2:17" s="36" customFormat="1" ht="15.6" customHeight="1" x14ac:dyDescent="0.25">
      <c r="B217" s="102"/>
      <c r="C217" s="102"/>
      <c r="D217" s="102"/>
      <c r="E217" s="102"/>
      <c r="F217" s="102"/>
      <c r="G217" s="40"/>
      <c r="H217" s="40"/>
      <c r="I217" s="40"/>
      <c r="J217" s="40"/>
      <c r="K217" s="40"/>
      <c r="L217" s="40"/>
      <c r="M217" s="40"/>
      <c r="N217" s="181"/>
      <c r="Q217" s="103"/>
    </row>
    <row r="218" spans="2:17" s="36" customFormat="1" ht="15.6" customHeight="1" x14ac:dyDescent="0.25">
      <c r="B218" s="102"/>
      <c r="C218" s="102"/>
      <c r="D218" s="102"/>
      <c r="E218" s="102"/>
      <c r="F218" s="102"/>
      <c r="G218" s="40"/>
      <c r="H218" s="40"/>
      <c r="I218" s="40"/>
      <c r="J218" s="40"/>
      <c r="K218" s="40"/>
      <c r="L218" s="40"/>
      <c r="M218" s="40"/>
      <c r="N218" s="181"/>
      <c r="Q218" s="103"/>
    </row>
    <row r="219" spans="2:17" s="36" customFormat="1" ht="15.6" customHeight="1" x14ac:dyDescent="0.25">
      <c r="B219" s="102"/>
      <c r="C219" s="102"/>
      <c r="D219" s="102"/>
      <c r="E219" s="102"/>
      <c r="F219" s="102"/>
      <c r="G219" s="40"/>
      <c r="H219" s="40"/>
      <c r="I219" s="40"/>
      <c r="J219" s="40"/>
      <c r="K219" s="40"/>
      <c r="L219" s="40"/>
      <c r="M219" s="40"/>
      <c r="N219" s="181"/>
      <c r="Q219" s="103"/>
    </row>
    <row r="220" spans="2:17" s="36" customFormat="1" ht="15.6" customHeight="1" x14ac:dyDescent="0.25">
      <c r="B220" s="102"/>
      <c r="C220" s="102"/>
      <c r="D220" s="102"/>
      <c r="E220" s="102"/>
      <c r="F220" s="102"/>
      <c r="G220" s="40"/>
      <c r="H220" s="40"/>
      <c r="I220" s="40"/>
      <c r="J220" s="40"/>
      <c r="K220" s="40"/>
      <c r="L220" s="40"/>
      <c r="M220" s="40"/>
      <c r="N220" s="181"/>
      <c r="Q220" s="103"/>
    </row>
    <row r="221" spans="2:17" s="36" customFormat="1" ht="15.6" customHeight="1" x14ac:dyDescent="0.25">
      <c r="B221" s="102"/>
      <c r="C221" s="102"/>
      <c r="D221" s="102"/>
      <c r="E221" s="102"/>
      <c r="F221" s="102"/>
      <c r="G221" s="40"/>
      <c r="H221" s="40"/>
      <c r="I221" s="40"/>
      <c r="J221" s="40"/>
      <c r="K221" s="40"/>
      <c r="L221" s="40"/>
      <c r="M221" s="40"/>
      <c r="N221" s="181"/>
      <c r="Q221" s="103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14525176958</v>
      </c>
      <c r="D223" s="39">
        <f>+'749'!E158</f>
        <v>3507354579.04</v>
      </c>
      <c r="E223" s="24">
        <f>+C223-D223</f>
        <v>11017822378.959999</v>
      </c>
      <c r="F223" s="46">
        <f t="shared" ref="F223:F228" si="13">+D223/C223</f>
        <v>0.24146725297609967</v>
      </c>
    </row>
    <row r="224" spans="2:17" x14ac:dyDescent="0.2">
      <c r="B224" s="37" t="s">
        <v>46</v>
      </c>
      <c r="C224" s="24">
        <f>+'751'!D141</f>
        <v>11209712691</v>
      </c>
      <c r="D224" s="36">
        <f>+'751'!E141</f>
        <v>2487516083.9199996</v>
      </c>
      <c r="E224" s="24">
        <f>+C224-D224</f>
        <v>8722196607.0799999</v>
      </c>
      <c r="F224" s="46">
        <f t="shared" si="13"/>
        <v>0.22190721140579853</v>
      </c>
    </row>
    <row r="225" spans="2:15" x14ac:dyDescent="0.2">
      <c r="B225" s="37" t="s">
        <v>47</v>
      </c>
      <c r="C225" s="24">
        <f>+'753'!D108</f>
        <v>2194956204</v>
      </c>
      <c r="D225" s="36">
        <f>+'753'!E108</f>
        <v>307266233.38</v>
      </c>
      <c r="E225" s="24">
        <f>+C225-D225</f>
        <v>1887689970.6199999</v>
      </c>
      <c r="F225" s="46">
        <f t="shared" si="13"/>
        <v>0.1399874096895648</v>
      </c>
    </row>
    <row r="226" spans="2:15" x14ac:dyDescent="0.2">
      <c r="B226" s="37" t="s">
        <v>48</v>
      </c>
      <c r="C226" s="24">
        <f>+'755'!D133</f>
        <v>4297664633</v>
      </c>
      <c r="D226" s="36">
        <f>+'755'!E133</f>
        <v>822911323.96000004</v>
      </c>
      <c r="E226" s="24">
        <f>+C226-D226</f>
        <v>3474753309.04</v>
      </c>
      <c r="F226" s="46">
        <f t="shared" si="13"/>
        <v>0.19147872024289711</v>
      </c>
    </row>
    <row r="227" spans="2:15" x14ac:dyDescent="0.2">
      <c r="B227" s="37" t="s">
        <v>49</v>
      </c>
      <c r="C227" s="24">
        <f>+'758'!D119</f>
        <v>4065905806</v>
      </c>
      <c r="D227" s="36">
        <f>+'758'!E119</f>
        <v>789512818.98000002</v>
      </c>
      <c r="E227" s="24">
        <f>+C227-D227</f>
        <v>3276392987.02</v>
      </c>
      <c r="F227" s="46">
        <f t="shared" si="13"/>
        <v>0.1941788267241526</v>
      </c>
    </row>
    <row r="228" spans="2:15" ht="16.5" thickBot="1" x14ac:dyDescent="0.3">
      <c r="B228" s="75" t="s">
        <v>10</v>
      </c>
      <c r="C228" s="75">
        <f>SUM(C223:C227)</f>
        <v>36293416292</v>
      </c>
      <c r="D228" s="75">
        <f>SUM(D223:D227)</f>
        <v>7914561039.2799988</v>
      </c>
      <c r="E228" s="75">
        <f>SUM(E223:E227)</f>
        <v>28378855252.720001</v>
      </c>
      <c r="F228" s="76">
        <f t="shared" si="13"/>
        <v>0.21807153604948926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216" t="s">
        <v>35</v>
      </c>
      <c r="C231" s="216"/>
      <c r="D231" s="216"/>
      <c r="E231" s="216"/>
      <c r="F231" s="216"/>
      <c r="G231" s="177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77"/>
      <c r="O232" s="73"/>
    </row>
    <row r="233" spans="2:15" ht="15" thickTop="1" x14ac:dyDescent="0.2">
      <c r="B233" s="37" t="s">
        <v>45</v>
      </c>
      <c r="C233" s="24">
        <f>+'749'!D167</f>
        <v>7866107747</v>
      </c>
      <c r="D233" s="24">
        <f>+'749'!E167</f>
        <v>2462081382.1900001</v>
      </c>
      <c r="E233" s="24">
        <f>+C233-D233</f>
        <v>5404026364.8099995</v>
      </c>
      <c r="F233" s="46">
        <f t="shared" ref="F233:F238" si="14">+D233/C233</f>
        <v>0.31299868516662466</v>
      </c>
      <c r="G233" s="177"/>
      <c r="O233" s="73"/>
    </row>
    <row r="234" spans="2:15" x14ac:dyDescent="0.2">
      <c r="B234" s="37" t="s">
        <v>46</v>
      </c>
      <c r="C234" s="24">
        <f>+'751'!D151</f>
        <v>10493398463</v>
      </c>
      <c r="D234" s="24">
        <f>+'751'!E151</f>
        <v>2319940849.0299997</v>
      </c>
      <c r="E234" s="24">
        <f>+C234-D234</f>
        <v>8173457613.9700003</v>
      </c>
      <c r="F234" s="46">
        <f t="shared" si="14"/>
        <v>0.2210857480739126</v>
      </c>
      <c r="G234" s="177"/>
      <c r="O234" s="73"/>
    </row>
    <row r="235" spans="2:15" x14ac:dyDescent="0.2">
      <c r="B235" s="37" t="s">
        <v>47</v>
      </c>
      <c r="C235" s="24">
        <f>+'753'!D116</f>
        <v>670250000</v>
      </c>
      <c r="D235" s="24">
        <f>+'753'!E116</f>
        <v>22880251.27</v>
      </c>
      <c r="E235" s="24">
        <f>+C235-D235</f>
        <v>647369748.73000002</v>
      </c>
      <c r="F235" s="46">
        <f t="shared" si="14"/>
        <v>3.4136891115255502E-2</v>
      </c>
      <c r="G235" s="177"/>
      <c r="O235" s="73"/>
    </row>
    <row r="236" spans="2:15" x14ac:dyDescent="0.2">
      <c r="B236" s="37" t="s">
        <v>48</v>
      </c>
      <c r="C236" s="24">
        <f>+'755'!D143</f>
        <v>947600000</v>
      </c>
      <c r="D236" s="24">
        <f>+'755'!E143</f>
        <v>58418496.439999998</v>
      </c>
      <c r="E236" s="24">
        <f>+C236-D236</f>
        <v>889181503.55999994</v>
      </c>
      <c r="F236" s="46">
        <f t="shared" si="14"/>
        <v>6.1648898733642883E-2</v>
      </c>
      <c r="G236" s="177"/>
      <c r="O236" s="73"/>
    </row>
    <row r="237" spans="2:15" x14ac:dyDescent="0.2">
      <c r="B237" s="37" t="s">
        <v>49</v>
      </c>
      <c r="C237" s="24">
        <f>+'758'!D128</f>
        <v>640000000</v>
      </c>
      <c r="D237" s="24">
        <f>+'758'!E128</f>
        <v>57395337.640000001</v>
      </c>
      <c r="E237" s="24">
        <f>+C237-D237</f>
        <v>582604662.36000001</v>
      </c>
      <c r="F237" s="46">
        <f t="shared" si="14"/>
        <v>8.9680215062499999E-2</v>
      </c>
      <c r="G237" s="177"/>
      <c r="O237" s="73"/>
    </row>
    <row r="238" spans="2:15" ht="16.5" thickBot="1" x14ac:dyDescent="0.3">
      <c r="B238" s="78" t="s">
        <v>10</v>
      </c>
      <c r="C238" s="78">
        <f>SUM(C233:C237)</f>
        <v>20617356210</v>
      </c>
      <c r="D238" s="78">
        <f>SUM(D233:D237)</f>
        <v>4920716316.5699997</v>
      </c>
      <c r="E238" s="78">
        <f>SUM(E233:E237)</f>
        <v>15696639893.429998</v>
      </c>
      <c r="F238" s="79">
        <f t="shared" si="14"/>
        <v>0.23866863755224413</v>
      </c>
      <c r="G238" s="177"/>
      <c r="O238" s="73"/>
    </row>
    <row r="239" spans="2:15" ht="15" thickTop="1" x14ac:dyDescent="0.2">
      <c r="B239" s="73"/>
      <c r="C239" s="73"/>
      <c r="D239" s="73"/>
      <c r="E239" s="73"/>
      <c r="F239" s="73"/>
      <c r="G239" s="177"/>
      <c r="O239" s="73"/>
    </row>
    <row r="240" spans="2:15" x14ac:dyDescent="0.2">
      <c r="B240" s="73"/>
      <c r="C240" s="73"/>
      <c r="D240" s="73"/>
      <c r="E240" s="73"/>
      <c r="F240" s="73"/>
      <c r="G240" s="177"/>
      <c r="O240" s="73"/>
    </row>
    <row r="241" spans="2:15" x14ac:dyDescent="0.2">
      <c r="B241" s="73"/>
      <c r="C241" s="73"/>
      <c r="D241" s="73"/>
      <c r="E241" s="73"/>
      <c r="F241" s="73"/>
      <c r="G241" s="177"/>
      <c r="O241" s="73"/>
    </row>
    <row r="242" spans="2:15" x14ac:dyDescent="0.2">
      <c r="B242" s="73"/>
      <c r="C242" s="73"/>
      <c r="D242" s="73"/>
      <c r="E242" s="73"/>
      <c r="F242" s="73"/>
      <c r="G242" s="177"/>
      <c r="O242" s="73"/>
    </row>
    <row r="243" spans="2:15" x14ac:dyDescent="0.2">
      <c r="B243" s="73"/>
      <c r="C243" s="73"/>
      <c r="D243" s="73"/>
      <c r="E243" s="73"/>
      <c r="F243" s="73"/>
      <c r="G243" s="177"/>
      <c r="O243" s="73"/>
    </row>
    <row r="244" spans="2:15" x14ac:dyDescent="0.2">
      <c r="B244" s="73"/>
      <c r="C244" s="73"/>
      <c r="D244" s="73"/>
      <c r="E244" s="73"/>
      <c r="F244" s="73"/>
      <c r="G244" s="177"/>
      <c r="O244" s="73"/>
    </row>
    <row r="245" spans="2:15" x14ac:dyDescent="0.2">
      <c r="B245" s="73"/>
      <c r="C245" s="73"/>
      <c r="D245" s="73"/>
      <c r="E245" s="73"/>
      <c r="F245" s="73"/>
      <c r="G245" s="177"/>
      <c r="O245" s="73"/>
    </row>
    <row r="246" spans="2:15" x14ac:dyDescent="0.2">
      <c r="B246" s="73"/>
      <c r="C246" s="73"/>
      <c r="D246" s="73"/>
      <c r="E246" s="73"/>
      <c r="F246" s="73"/>
      <c r="G246" s="177"/>
      <c r="O246" s="73"/>
    </row>
    <row r="247" spans="2:15" x14ac:dyDescent="0.2">
      <c r="B247" s="73"/>
      <c r="C247" s="73"/>
      <c r="D247" s="73"/>
      <c r="E247" s="73"/>
      <c r="F247" s="73"/>
      <c r="G247" s="177"/>
      <c r="O247" s="73"/>
    </row>
    <row r="248" spans="2:15" x14ac:dyDescent="0.2">
      <c r="B248" s="73"/>
      <c r="C248" s="73"/>
      <c r="D248" s="73"/>
      <c r="E248" s="73"/>
      <c r="F248" s="73"/>
      <c r="G248" s="177"/>
      <c r="O248" s="73"/>
    </row>
    <row r="249" spans="2:15" x14ac:dyDescent="0.2">
      <c r="B249" s="73"/>
      <c r="C249" s="73"/>
      <c r="D249" s="73"/>
      <c r="E249" s="73"/>
      <c r="F249" s="73"/>
      <c r="G249" s="177"/>
      <c r="O249" s="73"/>
    </row>
    <row r="250" spans="2:15" x14ac:dyDescent="0.2">
      <c r="B250" s="73"/>
      <c r="C250" s="73"/>
      <c r="D250" s="73"/>
      <c r="E250" s="73"/>
      <c r="F250" s="73"/>
      <c r="G250" s="177"/>
      <c r="O250" s="73"/>
    </row>
    <row r="251" spans="2:15" ht="15" x14ac:dyDescent="0.2">
      <c r="B251" s="85" t="s">
        <v>51</v>
      </c>
      <c r="C251" s="86" t="s">
        <v>52</v>
      </c>
      <c r="D251" s="86" t="s">
        <v>53</v>
      </c>
      <c r="E251" s="85" t="s">
        <v>7</v>
      </c>
      <c r="F251" s="85" t="s">
        <v>19</v>
      </c>
      <c r="G251" s="177"/>
      <c r="O251" s="73"/>
    </row>
    <row r="252" spans="2:15" x14ac:dyDescent="0.2">
      <c r="B252" s="87" t="s">
        <v>45</v>
      </c>
      <c r="C252" s="88">
        <f>+F252/E252</f>
        <v>0.24146725297609967</v>
      </c>
      <c r="D252" s="88">
        <f>+(100%/12)*3</f>
        <v>0.25</v>
      </c>
      <c r="E252" s="89">
        <f>+C223</f>
        <v>14525176958</v>
      </c>
      <c r="F252" s="89">
        <f t="shared" ref="E252:F256" si="15">+D223</f>
        <v>3507354579.04</v>
      </c>
      <c r="G252" s="177"/>
      <c r="O252" s="73"/>
    </row>
    <row r="253" spans="2:15" x14ac:dyDescent="0.2">
      <c r="B253" s="87" t="s">
        <v>46</v>
      </c>
      <c r="C253" s="88">
        <f>+F253/E253</f>
        <v>0.22190721140579853</v>
      </c>
      <c r="D253" s="88">
        <f t="shared" ref="D253:D256" si="16">+(100%/12)*3</f>
        <v>0.25</v>
      </c>
      <c r="E253" s="89">
        <f t="shared" si="15"/>
        <v>11209712691</v>
      </c>
      <c r="F253" s="89">
        <f t="shared" si="15"/>
        <v>2487516083.9199996</v>
      </c>
      <c r="G253" s="177"/>
      <c r="O253" s="73"/>
    </row>
    <row r="254" spans="2:15" x14ac:dyDescent="0.2">
      <c r="B254" s="87" t="s">
        <v>47</v>
      </c>
      <c r="C254" s="88">
        <f>+F254/E254</f>
        <v>0.1399874096895648</v>
      </c>
      <c r="D254" s="88">
        <f t="shared" si="16"/>
        <v>0.25</v>
      </c>
      <c r="E254" s="89">
        <f t="shared" si="15"/>
        <v>2194956204</v>
      </c>
      <c r="F254" s="89">
        <f t="shared" si="15"/>
        <v>307266233.38</v>
      </c>
      <c r="G254" s="177"/>
      <c r="O254" s="73"/>
    </row>
    <row r="255" spans="2:15" x14ac:dyDescent="0.2">
      <c r="B255" s="87" t="s">
        <v>48</v>
      </c>
      <c r="C255" s="88">
        <f>+F255/E255</f>
        <v>0.19147872024289711</v>
      </c>
      <c r="D255" s="88">
        <f t="shared" si="16"/>
        <v>0.25</v>
      </c>
      <c r="E255" s="89">
        <f t="shared" si="15"/>
        <v>4297664633</v>
      </c>
      <c r="F255" s="89">
        <f t="shared" si="15"/>
        <v>822911323.96000004</v>
      </c>
      <c r="G255" s="177"/>
      <c r="O255" s="73"/>
    </row>
    <row r="256" spans="2:15" x14ac:dyDescent="0.2">
      <c r="B256" s="87" t="s">
        <v>49</v>
      </c>
      <c r="C256" s="88">
        <f>+F256/E256</f>
        <v>0.1941788267241526</v>
      </c>
      <c r="D256" s="88">
        <f t="shared" si="16"/>
        <v>0.25</v>
      </c>
      <c r="E256" s="89">
        <f t="shared" si="15"/>
        <v>4065905806</v>
      </c>
      <c r="F256" s="89">
        <f t="shared" si="15"/>
        <v>789512818.98000002</v>
      </c>
      <c r="G256" s="177"/>
      <c r="O256" s="73"/>
    </row>
    <row r="257" spans="2:15" x14ac:dyDescent="0.2">
      <c r="B257" s="90"/>
      <c r="C257" s="90"/>
      <c r="D257" s="90"/>
      <c r="E257" s="90"/>
      <c r="F257" s="90"/>
      <c r="G257" s="177"/>
      <c r="O257" s="73"/>
    </row>
    <row r="258" spans="2:15" x14ac:dyDescent="0.2">
      <c r="B258" s="73"/>
      <c r="C258" s="73"/>
      <c r="D258" s="73"/>
      <c r="E258" s="73"/>
      <c r="F258" s="73"/>
      <c r="G258" s="177"/>
      <c r="O258" s="73"/>
    </row>
    <row r="259" spans="2:15" x14ac:dyDescent="0.2">
      <c r="B259" s="73"/>
      <c r="C259" s="73"/>
      <c r="D259" s="73"/>
      <c r="E259" s="73"/>
      <c r="F259" s="73"/>
      <c r="G259" s="177"/>
      <c r="O259" s="73"/>
    </row>
    <row r="260" spans="2:15" x14ac:dyDescent="0.2">
      <c r="B260" s="73"/>
      <c r="C260" s="73"/>
      <c r="D260" s="73"/>
      <c r="E260" s="73"/>
      <c r="F260" s="73"/>
      <c r="G260" s="177"/>
      <c r="O260" s="73"/>
    </row>
    <row r="261" spans="2:15" x14ac:dyDescent="0.2">
      <c r="B261" s="73"/>
      <c r="C261" s="73"/>
      <c r="D261" s="73"/>
      <c r="E261" s="73"/>
      <c r="F261" s="73"/>
      <c r="G261" s="177"/>
      <c r="O261" s="73"/>
    </row>
    <row r="262" spans="2:15" x14ac:dyDescent="0.2">
      <c r="B262" s="73"/>
      <c r="C262" s="73"/>
      <c r="D262" s="73"/>
      <c r="E262" s="73"/>
      <c r="F262" s="73"/>
      <c r="G262" s="177"/>
      <c r="O262" s="73"/>
    </row>
    <row r="263" spans="2:15" x14ac:dyDescent="0.2">
      <c r="B263" s="73"/>
      <c r="C263" s="73"/>
      <c r="D263" s="73"/>
      <c r="E263" s="73"/>
      <c r="F263" s="73"/>
      <c r="G263" s="177"/>
      <c r="O263" s="73"/>
    </row>
    <row r="264" spans="2:15" x14ac:dyDescent="0.2">
      <c r="B264" s="73"/>
      <c r="C264" s="73"/>
      <c r="D264" s="73"/>
      <c r="E264" s="73"/>
      <c r="F264" s="73"/>
      <c r="G264" s="177"/>
      <c r="O264" s="73"/>
    </row>
    <row r="265" spans="2:15" x14ac:dyDescent="0.2">
      <c r="B265" s="73"/>
      <c r="C265" s="73"/>
      <c r="D265" s="73"/>
      <c r="E265" s="73"/>
      <c r="F265" s="73"/>
      <c r="G265" s="177"/>
      <c r="O265" s="73"/>
    </row>
    <row r="266" spans="2:15" x14ac:dyDescent="0.2">
      <c r="B266" s="73"/>
      <c r="C266" s="73"/>
      <c r="D266" s="73"/>
      <c r="E266" s="73"/>
      <c r="F266" s="73"/>
      <c r="G266" s="177"/>
      <c r="O266" s="73"/>
    </row>
    <row r="267" spans="2:15" x14ac:dyDescent="0.2">
      <c r="B267" s="73"/>
      <c r="C267" s="73"/>
      <c r="D267" s="73"/>
      <c r="E267" s="73"/>
      <c r="F267" s="73"/>
      <c r="G267" s="177"/>
      <c r="O267" s="73"/>
    </row>
    <row r="268" spans="2:15" x14ac:dyDescent="0.2">
      <c r="B268" s="73"/>
      <c r="C268" s="73"/>
      <c r="D268" s="73"/>
      <c r="E268" s="73"/>
      <c r="F268" s="73"/>
      <c r="G268" s="177"/>
      <c r="O268" s="73"/>
    </row>
    <row r="269" spans="2:15" x14ac:dyDescent="0.2">
      <c r="B269" s="73"/>
      <c r="C269" s="73"/>
      <c r="D269" s="73"/>
      <c r="E269" s="73"/>
      <c r="F269" s="73"/>
      <c r="G269" s="177"/>
      <c r="O269" s="73"/>
    </row>
    <row r="270" spans="2:15" x14ac:dyDescent="0.2">
      <c r="B270" s="73"/>
      <c r="C270" s="73"/>
      <c r="D270" s="73"/>
      <c r="E270" s="73"/>
      <c r="F270" s="73"/>
      <c r="G270" s="177"/>
      <c r="O270" s="73"/>
    </row>
    <row r="271" spans="2:15" x14ac:dyDescent="0.2">
      <c r="B271" s="73"/>
      <c r="C271" s="73"/>
      <c r="D271" s="73"/>
      <c r="E271" s="73"/>
      <c r="F271" s="73"/>
      <c r="G271" s="177"/>
      <c r="O271" s="73"/>
    </row>
    <row r="272" spans="2:15" x14ac:dyDescent="0.2">
      <c r="B272" s="73"/>
      <c r="C272" s="73"/>
      <c r="D272" s="73"/>
      <c r="E272" s="73"/>
      <c r="F272" s="73"/>
      <c r="G272" s="177"/>
      <c r="O272" s="73"/>
    </row>
    <row r="273" spans="2:15" x14ac:dyDescent="0.2">
      <c r="B273" s="73"/>
      <c r="C273" s="73"/>
      <c r="D273" s="73"/>
      <c r="E273" s="73"/>
      <c r="F273" s="73"/>
      <c r="G273" s="177"/>
      <c r="O273" s="73"/>
    </row>
    <row r="274" spans="2:15" x14ac:dyDescent="0.2">
      <c r="B274" s="73"/>
      <c r="C274" s="73"/>
      <c r="D274" s="73"/>
      <c r="E274" s="73"/>
      <c r="F274" s="73"/>
      <c r="G274" s="177"/>
      <c r="O274" s="73"/>
    </row>
    <row r="275" spans="2:15" x14ac:dyDescent="0.2">
      <c r="B275" s="73"/>
      <c r="C275" s="73"/>
      <c r="D275" s="73"/>
      <c r="E275" s="73"/>
      <c r="F275" s="73"/>
      <c r="G275" s="177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149" activePane="bottomLeft" state="frozen"/>
      <selection pane="bottomLeft" activeCell="E175" sqref="E175:E179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8" customWidth="1"/>
    <col min="3" max="3" width="16.85546875" style="21" customWidth="1"/>
    <col min="4" max="4" width="24" style="103" customWidth="1"/>
    <col min="5" max="5" width="21.85546875" style="21" customWidth="1"/>
    <col min="6" max="6" width="21.7109375" style="21" customWidth="1"/>
    <col min="7" max="7" width="21" style="21" bestFit="1" customWidth="1"/>
    <col min="8" max="8" width="18.28515625" style="49" customWidth="1"/>
    <col min="9" max="9" width="19.5703125" style="49" customWidth="1"/>
    <col min="10" max="10" width="18.28515625" style="134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3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158"/>
    </row>
    <row r="2" spans="1:18" s="55" customFormat="1" x14ac:dyDescent="0.2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158"/>
    </row>
    <row r="3" spans="1:18" s="55" customFormat="1" x14ac:dyDescent="0.2">
      <c r="A3" s="220" t="s">
        <v>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158"/>
    </row>
    <row r="4" spans="1:18" s="17" customFormat="1" x14ac:dyDescent="0.2">
      <c r="A4" s="219" t="s">
        <v>440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157"/>
    </row>
    <row r="5" spans="1:18" s="55" customFormat="1" x14ac:dyDescent="0.2">
      <c r="B5" s="159"/>
      <c r="C5" s="18"/>
      <c r="D5" s="28"/>
      <c r="E5" s="18"/>
      <c r="F5" s="18"/>
      <c r="G5" s="18"/>
      <c r="H5" s="183"/>
      <c r="I5" s="183"/>
      <c r="J5" s="133"/>
      <c r="K5" s="183"/>
      <c r="L5" s="183"/>
      <c r="M5" s="183"/>
      <c r="N5" s="183"/>
      <c r="P5" s="28"/>
      <c r="Q5" s="18"/>
    </row>
    <row r="6" spans="1:18" s="126" customFormat="1" ht="38.25" customHeight="1" thickBot="1" x14ac:dyDescent="0.25">
      <c r="A6" s="160" t="s">
        <v>12</v>
      </c>
      <c r="B6" s="161" t="s">
        <v>395</v>
      </c>
      <c r="C6" s="162" t="s">
        <v>41</v>
      </c>
      <c r="D6" s="163" t="s">
        <v>40</v>
      </c>
      <c r="E6" s="163" t="s">
        <v>13</v>
      </c>
      <c r="F6" s="163" t="s">
        <v>14</v>
      </c>
      <c r="G6" s="163" t="s">
        <v>15</v>
      </c>
      <c r="H6" s="184" t="s">
        <v>16</v>
      </c>
      <c r="I6" s="184" t="s">
        <v>17</v>
      </c>
      <c r="J6" s="184" t="s">
        <v>18</v>
      </c>
      <c r="K6" s="184" t="s">
        <v>19</v>
      </c>
      <c r="L6" s="184" t="s">
        <v>20</v>
      </c>
      <c r="M6" s="184" t="s">
        <v>42</v>
      </c>
      <c r="N6" s="184" t="s">
        <v>43</v>
      </c>
      <c r="O6" s="48" t="s">
        <v>34</v>
      </c>
      <c r="P6" s="125" t="s">
        <v>30</v>
      </c>
      <c r="Q6" s="125" t="s">
        <v>28</v>
      </c>
      <c r="R6" s="125" t="s">
        <v>29</v>
      </c>
    </row>
    <row r="7" spans="1:18" s="55" customFormat="1" ht="13.5" thickTop="1" x14ac:dyDescent="0.2">
      <c r="A7" s="17" t="s">
        <v>398</v>
      </c>
      <c r="B7" s="159" t="s">
        <v>396</v>
      </c>
      <c r="C7" s="17" t="s">
        <v>399</v>
      </c>
      <c r="D7" s="17" t="s">
        <v>399</v>
      </c>
      <c r="E7" s="185">
        <v>14525176958</v>
      </c>
      <c r="F7" s="185">
        <v>14525176958</v>
      </c>
      <c r="G7" s="185">
        <v>8902170590</v>
      </c>
      <c r="H7" s="185">
        <v>115299782.26000001</v>
      </c>
      <c r="I7" s="185">
        <v>2223874259.8099999</v>
      </c>
      <c r="J7" s="185">
        <v>56597084.329999998</v>
      </c>
      <c r="K7" s="186">
        <v>3507354579.04</v>
      </c>
      <c r="L7" s="185">
        <v>3016432935.1799998</v>
      </c>
      <c r="M7" s="185">
        <v>8622051252.5599995</v>
      </c>
      <c r="N7" s="185">
        <v>2999044884.5599999</v>
      </c>
      <c r="O7" s="23">
        <f>+K7/F7</f>
        <v>0.24146725297609967</v>
      </c>
      <c r="P7" s="18">
        <f>+P29+P79+P105+P115</f>
        <v>549849800</v>
      </c>
      <c r="Q7" s="18">
        <f>+Q29+Q79+Q105+Q115</f>
        <v>6225883.1400000006</v>
      </c>
      <c r="R7" s="23">
        <f>+Q7/P7</f>
        <v>1.1322879702784288E-2</v>
      </c>
    </row>
    <row r="8" spans="1:18" s="92" customFormat="1" x14ac:dyDescent="0.2">
      <c r="A8" s="92" t="s">
        <v>398</v>
      </c>
      <c r="B8" s="106" t="s">
        <v>396</v>
      </c>
      <c r="C8" s="92" t="s">
        <v>54</v>
      </c>
      <c r="D8" s="92" t="s">
        <v>22</v>
      </c>
      <c r="E8" s="186">
        <v>3889863755</v>
      </c>
      <c r="F8" s="186">
        <v>3889863755</v>
      </c>
      <c r="G8" s="186">
        <v>3879874316</v>
      </c>
      <c r="H8" s="186">
        <v>0</v>
      </c>
      <c r="I8" s="186">
        <v>403038012</v>
      </c>
      <c r="J8" s="186">
        <v>0</v>
      </c>
      <c r="K8" s="186">
        <v>878909205.69000006</v>
      </c>
      <c r="L8" s="186">
        <v>878909205.69000006</v>
      </c>
      <c r="M8" s="186">
        <v>2607916537.3099999</v>
      </c>
      <c r="N8" s="186">
        <v>2597927098.3099999</v>
      </c>
      <c r="O8" s="23">
        <f t="shared" ref="O8:O71" si="0">+K8/F8</f>
        <v>0.22594858356163686</v>
      </c>
      <c r="P8" s="28"/>
      <c r="Q8" s="28"/>
      <c r="R8" s="97"/>
    </row>
    <row r="9" spans="1:18" s="96" customFormat="1" x14ac:dyDescent="0.2">
      <c r="A9" s="96" t="s">
        <v>398</v>
      </c>
      <c r="B9" s="110" t="s">
        <v>396</v>
      </c>
      <c r="C9" s="96" t="s">
        <v>55</v>
      </c>
      <c r="D9" s="96" t="s">
        <v>56</v>
      </c>
      <c r="E9" s="187">
        <v>1404441900</v>
      </c>
      <c r="F9" s="187">
        <v>1404441900</v>
      </c>
      <c r="G9" s="187">
        <v>1397201700</v>
      </c>
      <c r="H9" s="187">
        <v>0</v>
      </c>
      <c r="I9" s="187">
        <v>0</v>
      </c>
      <c r="J9" s="187">
        <v>0</v>
      </c>
      <c r="K9" s="187">
        <v>294234610.05000001</v>
      </c>
      <c r="L9" s="187">
        <v>294234610.05000001</v>
      </c>
      <c r="M9" s="187">
        <v>1110207289.95</v>
      </c>
      <c r="N9" s="187">
        <v>1102967089.95</v>
      </c>
      <c r="O9" s="93">
        <f t="shared" si="0"/>
        <v>0.20950287089127717</v>
      </c>
      <c r="P9" s="94"/>
      <c r="Q9" s="94"/>
      <c r="R9" s="93"/>
    </row>
    <row r="10" spans="1:18" s="96" customFormat="1" x14ac:dyDescent="0.2">
      <c r="A10" s="96" t="s">
        <v>398</v>
      </c>
      <c r="B10" s="110" t="s">
        <v>396</v>
      </c>
      <c r="C10" s="96" t="s">
        <v>57</v>
      </c>
      <c r="D10" s="96" t="s">
        <v>58</v>
      </c>
      <c r="E10" s="187">
        <v>1384441900</v>
      </c>
      <c r="F10" s="187">
        <v>1384441900</v>
      </c>
      <c r="G10" s="187">
        <v>1377201700</v>
      </c>
      <c r="H10" s="187">
        <v>0</v>
      </c>
      <c r="I10" s="187">
        <v>0</v>
      </c>
      <c r="J10" s="187">
        <v>0</v>
      </c>
      <c r="K10" s="187">
        <v>293483898.02999997</v>
      </c>
      <c r="L10" s="187">
        <v>293483898.02999997</v>
      </c>
      <c r="M10" s="187">
        <v>1090958001.97</v>
      </c>
      <c r="N10" s="187">
        <v>1083717801.97</v>
      </c>
      <c r="O10" s="93">
        <f t="shared" si="0"/>
        <v>0.21198715383433567</v>
      </c>
      <c r="P10" s="94"/>
      <c r="Q10" s="94"/>
      <c r="R10" s="93"/>
    </row>
    <row r="11" spans="1:18" s="96" customFormat="1" x14ac:dyDescent="0.2">
      <c r="A11" s="96" t="s">
        <v>398</v>
      </c>
      <c r="B11" s="110" t="s">
        <v>396</v>
      </c>
      <c r="C11" s="96" t="s">
        <v>59</v>
      </c>
      <c r="D11" s="96" t="s">
        <v>60</v>
      </c>
      <c r="E11" s="187">
        <v>20000000</v>
      </c>
      <c r="F11" s="187">
        <v>20000000</v>
      </c>
      <c r="G11" s="187">
        <v>20000000</v>
      </c>
      <c r="H11" s="187">
        <v>0</v>
      </c>
      <c r="I11" s="187">
        <v>0</v>
      </c>
      <c r="J11" s="187">
        <v>0</v>
      </c>
      <c r="K11" s="187">
        <v>750712.02</v>
      </c>
      <c r="L11" s="187">
        <v>750712.02</v>
      </c>
      <c r="M11" s="187">
        <v>19249287.98</v>
      </c>
      <c r="N11" s="187">
        <v>19249287.98</v>
      </c>
      <c r="O11" s="93">
        <f t="shared" si="0"/>
        <v>3.7535601000000002E-2</v>
      </c>
      <c r="P11" s="94"/>
      <c r="Q11" s="94"/>
      <c r="R11" s="93"/>
    </row>
    <row r="12" spans="1:18" s="96" customFormat="1" x14ac:dyDescent="0.2">
      <c r="A12" s="96" t="s">
        <v>398</v>
      </c>
      <c r="B12" s="110" t="s">
        <v>396</v>
      </c>
      <c r="C12" s="96" t="s">
        <v>61</v>
      </c>
      <c r="D12" s="96" t="s">
        <v>62</v>
      </c>
      <c r="E12" s="187">
        <v>51000000</v>
      </c>
      <c r="F12" s="187">
        <v>51000000</v>
      </c>
      <c r="G12" s="187">
        <v>51000000</v>
      </c>
      <c r="H12" s="187">
        <v>0</v>
      </c>
      <c r="I12" s="187">
        <v>0</v>
      </c>
      <c r="J12" s="187">
        <v>0</v>
      </c>
      <c r="K12" s="187">
        <v>5699170.1399999997</v>
      </c>
      <c r="L12" s="187">
        <v>5699170.1399999997</v>
      </c>
      <c r="M12" s="187">
        <v>45300829.859999999</v>
      </c>
      <c r="N12" s="187">
        <v>45300829.859999999</v>
      </c>
      <c r="O12" s="93">
        <f t="shared" si="0"/>
        <v>0.11174843411764705</v>
      </c>
      <c r="P12" s="94"/>
      <c r="Q12" s="94"/>
      <c r="R12" s="93"/>
    </row>
    <row r="13" spans="1:18" s="96" customFormat="1" x14ac:dyDescent="0.2">
      <c r="A13" s="96" t="s">
        <v>398</v>
      </c>
      <c r="B13" s="110" t="s">
        <v>396</v>
      </c>
      <c r="C13" s="96" t="s">
        <v>63</v>
      </c>
      <c r="D13" s="96" t="s">
        <v>64</v>
      </c>
      <c r="E13" s="187">
        <v>51000000</v>
      </c>
      <c r="F13" s="187">
        <v>51000000</v>
      </c>
      <c r="G13" s="187">
        <v>51000000</v>
      </c>
      <c r="H13" s="187">
        <v>0</v>
      </c>
      <c r="I13" s="187">
        <v>0</v>
      </c>
      <c r="J13" s="187">
        <v>0</v>
      </c>
      <c r="K13" s="187">
        <v>5699170.1399999997</v>
      </c>
      <c r="L13" s="187">
        <v>5699170.1399999997</v>
      </c>
      <c r="M13" s="187">
        <v>45300829.859999999</v>
      </c>
      <c r="N13" s="187">
        <v>45300829.859999999</v>
      </c>
      <c r="O13" s="93">
        <f t="shared" si="0"/>
        <v>0.11174843411764705</v>
      </c>
      <c r="P13" s="94"/>
      <c r="Q13" s="94"/>
      <c r="R13" s="93"/>
    </row>
    <row r="14" spans="1:18" s="96" customFormat="1" x14ac:dyDescent="0.2">
      <c r="A14" s="96" t="s">
        <v>398</v>
      </c>
      <c r="B14" s="110" t="s">
        <v>396</v>
      </c>
      <c r="C14" s="96" t="s">
        <v>65</v>
      </c>
      <c r="D14" s="96" t="s">
        <v>66</v>
      </c>
      <c r="E14" s="187">
        <v>1754627218</v>
      </c>
      <c r="F14" s="187">
        <v>1754627218</v>
      </c>
      <c r="G14" s="187">
        <v>1753401831</v>
      </c>
      <c r="H14" s="187">
        <v>0</v>
      </c>
      <c r="I14" s="187">
        <v>0</v>
      </c>
      <c r="J14" s="187">
        <v>0</v>
      </c>
      <c r="K14" s="187">
        <v>434218800.5</v>
      </c>
      <c r="L14" s="187">
        <v>434218800.5</v>
      </c>
      <c r="M14" s="187">
        <v>1320408417.5</v>
      </c>
      <c r="N14" s="187">
        <v>1319183030.5</v>
      </c>
      <c r="O14" s="93">
        <f t="shared" si="0"/>
        <v>0.24747068553680671</v>
      </c>
      <c r="P14" s="94"/>
      <c r="Q14" s="94"/>
      <c r="R14" s="93"/>
    </row>
    <row r="15" spans="1:18" s="96" customFormat="1" x14ac:dyDescent="0.2">
      <c r="A15" s="96" t="s">
        <v>398</v>
      </c>
      <c r="B15" s="110" t="s">
        <v>396</v>
      </c>
      <c r="C15" s="96" t="s">
        <v>67</v>
      </c>
      <c r="D15" s="96" t="s">
        <v>68</v>
      </c>
      <c r="E15" s="187">
        <v>467800000</v>
      </c>
      <c r="F15" s="187">
        <v>467800000</v>
      </c>
      <c r="G15" s="187">
        <v>467225572</v>
      </c>
      <c r="H15" s="187">
        <v>0</v>
      </c>
      <c r="I15" s="187">
        <v>0</v>
      </c>
      <c r="J15" s="187">
        <v>0</v>
      </c>
      <c r="K15" s="187">
        <v>90251232.480000004</v>
      </c>
      <c r="L15" s="187">
        <v>90251232.480000004</v>
      </c>
      <c r="M15" s="187">
        <v>377548767.51999998</v>
      </c>
      <c r="N15" s="187">
        <v>376974339.51999998</v>
      </c>
      <c r="O15" s="93">
        <f t="shared" si="0"/>
        <v>0.19292696126549808</v>
      </c>
      <c r="P15" s="94"/>
      <c r="Q15" s="94"/>
      <c r="R15" s="93"/>
    </row>
    <row r="16" spans="1:18" s="96" customFormat="1" x14ac:dyDescent="0.2">
      <c r="A16" s="96" t="s">
        <v>398</v>
      </c>
      <c r="B16" s="110" t="s">
        <v>396</v>
      </c>
      <c r="C16" s="96" t="s">
        <v>69</v>
      </c>
      <c r="D16" s="96" t="s">
        <v>70</v>
      </c>
      <c r="E16" s="187">
        <v>639637097</v>
      </c>
      <c r="F16" s="187">
        <v>639637097</v>
      </c>
      <c r="G16" s="187">
        <v>639637097</v>
      </c>
      <c r="H16" s="187">
        <v>0</v>
      </c>
      <c r="I16" s="187">
        <v>0</v>
      </c>
      <c r="J16" s="187">
        <v>0</v>
      </c>
      <c r="K16" s="187">
        <v>124362287.29000001</v>
      </c>
      <c r="L16" s="187">
        <v>124362287.29000001</v>
      </c>
      <c r="M16" s="187">
        <v>515274809.70999998</v>
      </c>
      <c r="N16" s="187">
        <v>515274809.70999998</v>
      </c>
      <c r="O16" s="93">
        <f t="shared" si="0"/>
        <v>0.194426320601602</v>
      </c>
      <c r="P16" s="94"/>
      <c r="Q16" s="94"/>
      <c r="R16" s="93"/>
    </row>
    <row r="17" spans="1:18" s="96" customFormat="1" x14ac:dyDescent="0.2">
      <c r="A17" s="96" t="s">
        <v>398</v>
      </c>
      <c r="B17" s="110" t="s">
        <v>396</v>
      </c>
      <c r="C17" s="96" t="s">
        <v>73</v>
      </c>
      <c r="D17" s="96" t="s">
        <v>74</v>
      </c>
      <c r="E17" s="187">
        <v>214926847</v>
      </c>
      <c r="F17" s="187">
        <v>214926847</v>
      </c>
      <c r="G17" s="187">
        <v>214926847</v>
      </c>
      <c r="H17" s="187">
        <v>0</v>
      </c>
      <c r="I17" s="187">
        <v>0</v>
      </c>
      <c r="J17" s="187">
        <v>0</v>
      </c>
      <c r="K17" s="187">
        <v>188747844.94999999</v>
      </c>
      <c r="L17" s="187">
        <v>188747844.94999999</v>
      </c>
      <c r="M17" s="187">
        <v>26179002.050000001</v>
      </c>
      <c r="N17" s="187">
        <v>26179002.050000001</v>
      </c>
      <c r="O17" s="93">
        <f t="shared" si="0"/>
        <v>0.87819575629842084</v>
      </c>
      <c r="P17" s="94"/>
      <c r="Q17" s="94"/>
      <c r="R17" s="93"/>
    </row>
    <row r="18" spans="1:18" s="96" customFormat="1" x14ac:dyDescent="0.2">
      <c r="A18" s="96" t="s">
        <v>398</v>
      </c>
      <c r="B18" s="110" t="s">
        <v>396</v>
      </c>
      <c r="C18" s="96" t="s">
        <v>75</v>
      </c>
      <c r="D18" s="96" t="s">
        <v>76</v>
      </c>
      <c r="E18" s="187">
        <v>185500000</v>
      </c>
      <c r="F18" s="187">
        <v>185500000</v>
      </c>
      <c r="G18" s="187">
        <v>185500000</v>
      </c>
      <c r="H18" s="187">
        <v>0</v>
      </c>
      <c r="I18" s="187">
        <v>0</v>
      </c>
      <c r="J18" s="187">
        <v>0</v>
      </c>
      <c r="K18" s="187">
        <v>30857435.780000001</v>
      </c>
      <c r="L18" s="187">
        <v>30857435.780000001</v>
      </c>
      <c r="M18" s="187">
        <v>154642564.22</v>
      </c>
      <c r="N18" s="187">
        <v>154642564.22</v>
      </c>
      <c r="O18" s="93">
        <f t="shared" si="0"/>
        <v>0.16634736269541781</v>
      </c>
      <c r="P18" s="94"/>
      <c r="Q18" s="94"/>
      <c r="R18" s="93"/>
    </row>
    <row r="19" spans="1:18" s="96" customFormat="1" ht="14.1" customHeight="1" x14ac:dyDescent="0.2">
      <c r="A19" s="96" t="s">
        <v>398</v>
      </c>
      <c r="B19" s="110" t="s">
        <v>397</v>
      </c>
      <c r="C19" s="96" t="s">
        <v>71</v>
      </c>
      <c r="D19" s="96" t="s">
        <v>72</v>
      </c>
      <c r="E19" s="187">
        <v>246763274</v>
      </c>
      <c r="F19" s="187">
        <v>246763274</v>
      </c>
      <c r="G19" s="187">
        <v>246112315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246763274</v>
      </c>
      <c r="N19" s="187">
        <v>246112315</v>
      </c>
      <c r="O19" s="93">
        <v>0</v>
      </c>
      <c r="P19" s="94"/>
      <c r="Q19" s="94"/>
      <c r="R19" s="93"/>
    </row>
    <row r="20" spans="1:18" s="96" customFormat="1" x14ac:dyDescent="0.2">
      <c r="A20" s="96" t="s">
        <v>398</v>
      </c>
      <c r="B20" s="110" t="s">
        <v>396</v>
      </c>
      <c r="C20" s="96" t="s">
        <v>77</v>
      </c>
      <c r="D20" s="96" t="s">
        <v>78</v>
      </c>
      <c r="E20" s="187">
        <v>289897319</v>
      </c>
      <c r="F20" s="187">
        <v>289897319</v>
      </c>
      <c r="G20" s="187">
        <v>289135393</v>
      </c>
      <c r="H20" s="187">
        <v>0</v>
      </c>
      <c r="I20" s="187">
        <v>206183463.21000001</v>
      </c>
      <c r="J20" s="187">
        <v>0</v>
      </c>
      <c r="K20" s="187">
        <v>72713855.790000007</v>
      </c>
      <c r="L20" s="187">
        <v>72713855.790000007</v>
      </c>
      <c r="M20" s="187">
        <v>11000000</v>
      </c>
      <c r="N20" s="187">
        <v>10238074</v>
      </c>
      <c r="O20" s="93">
        <f t="shared" si="0"/>
        <v>0.25082624441242246</v>
      </c>
      <c r="P20" s="94"/>
      <c r="Q20" s="94"/>
      <c r="R20" s="93"/>
    </row>
    <row r="21" spans="1:18" s="96" customFormat="1" x14ac:dyDescent="0.2">
      <c r="A21" s="96" t="s">
        <v>398</v>
      </c>
      <c r="B21" s="110" t="s">
        <v>396</v>
      </c>
      <c r="C21" s="96" t="s">
        <v>79</v>
      </c>
      <c r="D21" s="96" t="s">
        <v>407</v>
      </c>
      <c r="E21" s="187">
        <v>275030790</v>
      </c>
      <c r="F21" s="187">
        <v>275030790</v>
      </c>
      <c r="G21" s="187">
        <v>274307937</v>
      </c>
      <c r="H21" s="187">
        <v>0</v>
      </c>
      <c r="I21" s="187">
        <v>196042975.21000001</v>
      </c>
      <c r="J21" s="187">
        <v>0</v>
      </c>
      <c r="K21" s="187">
        <v>68987814.790000007</v>
      </c>
      <c r="L21" s="187">
        <v>68987814.790000007</v>
      </c>
      <c r="M21" s="187">
        <v>10000000</v>
      </c>
      <c r="N21" s="187">
        <v>9277147</v>
      </c>
      <c r="O21" s="93">
        <f t="shared" si="0"/>
        <v>0.2508366964658757</v>
      </c>
      <c r="P21" s="94"/>
      <c r="Q21" s="94"/>
      <c r="R21" s="93"/>
    </row>
    <row r="22" spans="1:18" s="96" customFormat="1" x14ac:dyDescent="0.2">
      <c r="A22" s="96" t="s">
        <v>398</v>
      </c>
      <c r="B22" s="110" t="s">
        <v>396</v>
      </c>
      <c r="C22" s="96" t="s">
        <v>84</v>
      </c>
      <c r="D22" s="96" t="s">
        <v>376</v>
      </c>
      <c r="E22" s="187">
        <v>14866529</v>
      </c>
      <c r="F22" s="187">
        <v>14866529</v>
      </c>
      <c r="G22" s="187">
        <v>14827456</v>
      </c>
      <c r="H22" s="187">
        <v>0</v>
      </c>
      <c r="I22" s="187">
        <v>10140488</v>
      </c>
      <c r="J22" s="187">
        <v>0</v>
      </c>
      <c r="K22" s="187">
        <v>3726041</v>
      </c>
      <c r="L22" s="187">
        <v>3726041</v>
      </c>
      <c r="M22" s="187">
        <v>1000000</v>
      </c>
      <c r="N22" s="187">
        <v>960927</v>
      </c>
      <c r="O22" s="93">
        <f t="shared" si="0"/>
        <v>0.25063288142107681</v>
      </c>
      <c r="P22" s="94"/>
      <c r="Q22" s="94"/>
      <c r="R22" s="93"/>
    </row>
    <row r="23" spans="1:18" s="96" customFormat="1" x14ac:dyDescent="0.2">
      <c r="A23" s="96" t="s">
        <v>398</v>
      </c>
      <c r="B23" s="110" t="s">
        <v>396</v>
      </c>
      <c r="C23" s="96" t="s">
        <v>89</v>
      </c>
      <c r="D23" s="96" t="s">
        <v>90</v>
      </c>
      <c r="E23" s="187">
        <v>389897318</v>
      </c>
      <c r="F23" s="187">
        <v>389897318</v>
      </c>
      <c r="G23" s="187">
        <v>389135392</v>
      </c>
      <c r="H23" s="187">
        <v>0</v>
      </c>
      <c r="I23" s="187">
        <v>196854548.78999999</v>
      </c>
      <c r="J23" s="187">
        <v>0</v>
      </c>
      <c r="K23" s="187">
        <v>72042769.209999993</v>
      </c>
      <c r="L23" s="187">
        <v>72042769.209999993</v>
      </c>
      <c r="M23" s="187">
        <v>121000000</v>
      </c>
      <c r="N23" s="187">
        <v>120238074</v>
      </c>
      <c r="O23" s="93">
        <f t="shared" si="0"/>
        <v>0.18477369780214797</v>
      </c>
      <c r="P23" s="94"/>
      <c r="Q23" s="94"/>
      <c r="R23" s="93"/>
    </row>
    <row r="24" spans="1:18" s="96" customFormat="1" x14ac:dyDescent="0.2">
      <c r="A24" s="96" t="s">
        <v>398</v>
      </c>
      <c r="B24" s="110" t="s">
        <v>396</v>
      </c>
      <c r="C24" s="96" t="s">
        <v>91</v>
      </c>
      <c r="D24" s="96" t="s">
        <v>408</v>
      </c>
      <c r="E24" s="187">
        <v>156098556</v>
      </c>
      <c r="F24" s="187">
        <v>156098556</v>
      </c>
      <c r="G24" s="187">
        <v>155688288</v>
      </c>
      <c r="H24" s="187">
        <v>0</v>
      </c>
      <c r="I24" s="187">
        <v>107605456.42</v>
      </c>
      <c r="J24" s="187">
        <v>0</v>
      </c>
      <c r="K24" s="187">
        <v>38493099.579999998</v>
      </c>
      <c r="L24" s="187">
        <v>38493099.579999998</v>
      </c>
      <c r="M24" s="187">
        <v>10000000</v>
      </c>
      <c r="N24" s="187">
        <v>9589732</v>
      </c>
      <c r="O24" s="93">
        <f t="shared" si="0"/>
        <v>0.24659484729634526</v>
      </c>
      <c r="P24" s="94"/>
      <c r="Q24" s="94"/>
      <c r="R24" s="93"/>
    </row>
    <row r="25" spans="1:18" s="96" customFormat="1" x14ac:dyDescent="0.2">
      <c r="A25" s="96" t="s">
        <v>398</v>
      </c>
      <c r="B25" s="110" t="s">
        <v>396</v>
      </c>
      <c r="C25" s="96" t="s">
        <v>96</v>
      </c>
      <c r="D25" s="96" t="s">
        <v>409</v>
      </c>
      <c r="E25" s="187">
        <v>44599587</v>
      </c>
      <c r="F25" s="187">
        <v>44599587</v>
      </c>
      <c r="G25" s="187">
        <v>44482368</v>
      </c>
      <c r="H25" s="187">
        <v>0</v>
      </c>
      <c r="I25" s="187">
        <v>28406147.370000001</v>
      </c>
      <c r="J25" s="187">
        <v>0</v>
      </c>
      <c r="K25" s="187">
        <v>11193439.630000001</v>
      </c>
      <c r="L25" s="187">
        <v>11193439.630000001</v>
      </c>
      <c r="M25" s="187">
        <v>5000000</v>
      </c>
      <c r="N25" s="187">
        <v>4882781</v>
      </c>
      <c r="O25" s="93">
        <f t="shared" si="0"/>
        <v>0.25097630679853605</v>
      </c>
      <c r="P25" s="94"/>
      <c r="Q25" s="94"/>
      <c r="R25" s="93"/>
    </row>
    <row r="26" spans="1:18" s="96" customFormat="1" x14ac:dyDescent="0.2">
      <c r="A26" s="96" t="s">
        <v>398</v>
      </c>
      <c r="B26" s="110" t="s">
        <v>396</v>
      </c>
      <c r="C26" s="96" t="s">
        <v>101</v>
      </c>
      <c r="D26" s="96" t="s">
        <v>410</v>
      </c>
      <c r="E26" s="187">
        <v>89199175</v>
      </c>
      <c r="F26" s="187">
        <v>89199175</v>
      </c>
      <c r="G26" s="187">
        <v>88964736</v>
      </c>
      <c r="H26" s="187">
        <v>0</v>
      </c>
      <c r="I26" s="187">
        <v>60842945</v>
      </c>
      <c r="J26" s="187">
        <v>0</v>
      </c>
      <c r="K26" s="187">
        <v>22356230</v>
      </c>
      <c r="L26" s="187">
        <v>22356230</v>
      </c>
      <c r="M26" s="187">
        <v>6000000</v>
      </c>
      <c r="N26" s="187">
        <v>5765561</v>
      </c>
      <c r="O26" s="93">
        <f t="shared" si="0"/>
        <v>0.25063269923740888</v>
      </c>
      <c r="P26" s="94"/>
      <c r="Q26" s="94"/>
      <c r="R26" s="93"/>
    </row>
    <row r="27" spans="1:18" s="96" customFormat="1" x14ac:dyDescent="0.2">
      <c r="A27" s="96" t="s">
        <v>398</v>
      </c>
      <c r="B27" s="110" t="s">
        <v>396</v>
      </c>
      <c r="C27" s="96" t="s">
        <v>106</v>
      </c>
      <c r="D27" s="96" t="s">
        <v>107</v>
      </c>
      <c r="E27" s="187">
        <v>100000000</v>
      </c>
      <c r="F27" s="187">
        <v>100000000</v>
      </c>
      <c r="G27" s="187">
        <v>100000000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100000000</v>
      </c>
      <c r="N27" s="187">
        <v>100000000</v>
      </c>
      <c r="O27" s="93">
        <f t="shared" si="0"/>
        <v>0</v>
      </c>
      <c r="P27" s="94"/>
      <c r="Q27" s="94"/>
      <c r="R27" s="93"/>
    </row>
    <row r="28" spans="1:18" s="92" customFormat="1" x14ac:dyDescent="0.2">
      <c r="A28" s="92" t="s">
        <v>398</v>
      </c>
      <c r="B28" s="106" t="s">
        <v>396</v>
      </c>
      <c r="C28" s="92" t="s">
        <v>108</v>
      </c>
      <c r="D28" s="92" t="s">
        <v>109</v>
      </c>
      <c r="E28" s="186">
        <v>3232035256</v>
      </c>
      <c r="F28" s="186">
        <v>3232035256</v>
      </c>
      <c r="G28" s="186">
        <v>1015709187</v>
      </c>
      <c r="H28" s="186">
        <v>92211056.049999997</v>
      </c>
      <c r="I28" s="186">
        <v>508619811.74000001</v>
      </c>
      <c r="J28" s="186">
        <v>51764940.689999998</v>
      </c>
      <c r="K28" s="186">
        <v>169765883.90000001</v>
      </c>
      <c r="L28" s="186">
        <v>89848461.879999995</v>
      </c>
      <c r="M28" s="186">
        <v>2409673563.6199999</v>
      </c>
      <c r="N28" s="186">
        <v>193347494.62</v>
      </c>
      <c r="O28" s="97">
        <v>0</v>
      </c>
      <c r="P28" s="28"/>
      <c r="Q28" s="28"/>
      <c r="R28" s="97"/>
    </row>
    <row r="29" spans="1:18" s="96" customFormat="1" x14ac:dyDescent="0.2">
      <c r="A29" s="96" t="s">
        <v>398</v>
      </c>
      <c r="B29" s="110" t="s">
        <v>396</v>
      </c>
      <c r="C29" s="96" t="s">
        <v>110</v>
      </c>
      <c r="D29" s="96" t="s">
        <v>111</v>
      </c>
      <c r="E29" s="187">
        <v>462829800</v>
      </c>
      <c r="F29" s="187">
        <v>462829800</v>
      </c>
      <c r="G29" s="187">
        <v>141707450</v>
      </c>
      <c r="H29" s="187">
        <v>0</v>
      </c>
      <c r="I29" s="187">
        <v>92754113.120000005</v>
      </c>
      <c r="J29" s="187">
        <v>4987635.88</v>
      </c>
      <c r="K29" s="187">
        <v>3401892.74</v>
      </c>
      <c r="L29" s="187">
        <v>3401892.74</v>
      </c>
      <c r="M29" s="187">
        <v>361686158.25999999</v>
      </c>
      <c r="N29" s="187">
        <v>40563808.259999998</v>
      </c>
      <c r="O29" s="93">
        <f t="shared" si="0"/>
        <v>7.3502024718373801E-3</v>
      </c>
      <c r="P29" s="94">
        <f t="shared" ref="P29:P92" si="1">+F29</f>
        <v>462829800</v>
      </c>
      <c r="Q29" s="94">
        <f t="shared" ref="Q29:Q92" si="2">+K29</f>
        <v>3401892.74</v>
      </c>
      <c r="R29" s="93">
        <f t="shared" ref="R29:R92" si="3">+Q29/P29</f>
        <v>7.3502024718373801E-3</v>
      </c>
    </row>
    <row r="30" spans="1:18" s="96" customFormat="1" x14ac:dyDescent="0.2">
      <c r="A30" s="96" t="s">
        <v>398</v>
      </c>
      <c r="B30" s="110" t="s">
        <v>396</v>
      </c>
      <c r="C30" s="96" t="s">
        <v>114</v>
      </c>
      <c r="D30" s="96" t="s">
        <v>115</v>
      </c>
      <c r="E30" s="187">
        <v>220000000</v>
      </c>
      <c r="F30" s="187">
        <v>220000000</v>
      </c>
      <c r="G30" s="187">
        <v>55000000</v>
      </c>
      <c r="H30" s="187">
        <v>0</v>
      </c>
      <c r="I30" s="187">
        <v>40800000</v>
      </c>
      <c r="J30" s="187">
        <v>0</v>
      </c>
      <c r="K30" s="187">
        <v>0</v>
      </c>
      <c r="L30" s="187">
        <v>0</v>
      </c>
      <c r="M30" s="187">
        <v>179200000</v>
      </c>
      <c r="N30" s="187">
        <v>14200000</v>
      </c>
      <c r="O30" s="93">
        <f t="shared" si="0"/>
        <v>0</v>
      </c>
      <c r="P30" s="94">
        <f t="shared" si="1"/>
        <v>220000000</v>
      </c>
      <c r="Q30" s="94">
        <f t="shared" si="2"/>
        <v>0</v>
      </c>
      <c r="R30" s="93">
        <f t="shared" si="3"/>
        <v>0</v>
      </c>
    </row>
    <row r="31" spans="1:18" s="96" customFormat="1" x14ac:dyDescent="0.2">
      <c r="A31" s="96" t="s">
        <v>398</v>
      </c>
      <c r="B31" s="110" t="s">
        <v>396</v>
      </c>
      <c r="C31" s="96" t="s">
        <v>116</v>
      </c>
      <c r="D31" s="96" t="s">
        <v>117</v>
      </c>
      <c r="E31" s="187">
        <v>53829800</v>
      </c>
      <c r="F31" s="187">
        <v>53829800</v>
      </c>
      <c r="G31" s="187">
        <v>13457450</v>
      </c>
      <c r="H31" s="187">
        <v>0</v>
      </c>
      <c r="I31" s="187">
        <v>517374</v>
      </c>
      <c r="J31" s="187">
        <v>3979800</v>
      </c>
      <c r="K31" s="187">
        <v>0</v>
      </c>
      <c r="L31" s="187">
        <v>0</v>
      </c>
      <c r="M31" s="187">
        <v>49332626</v>
      </c>
      <c r="N31" s="187">
        <v>8960276</v>
      </c>
      <c r="O31" s="93">
        <f t="shared" si="0"/>
        <v>0</v>
      </c>
      <c r="P31" s="94">
        <f t="shared" si="1"/>
        <v>53829800</v>
      </c>
      <c r="Q31" s="94">
        <f t="shared" si="2"/>
        <v>0</v>
      </c>
      <c r="R31" s="93">
        <f t="shared" si="3"/>
        <v>0</v>
      </c>
    </row>
    <row r="32" spans="1:18" s="96" customFormat="1" x14ac:dyDescent="0.2">
      <c r="A32" s="96" t="s">
        <v>398</v>
      </c>
      <c r="B32" s="110" t="s">
        <v>396</v>
      </c>
      <c r="C32" s="96" t="s">
        <v>118</v>
      </c>
      <c r="D32" s="96" t="s">
        <v>119</v>
      </c>
      <c r="E32" s="187">
        <v>189000000</v>
      </c>
      <c r="F32" s="187">
        <v>189000000</v>
      </c>
      <c r="G32" s="187">
        <v>73250000</v>
      </c>
      <c r="H32" s="187">
        <v>0</v>
      </c>
      <c r="I32" s="187">
        <v>51436739.119999997</v>
      </c>
      <c r="J32" s="187">
        <v>1007835.88</v>
      </c>
      <c r="K32" s="187">
        <v>3401892.74</v>
      </c>
      <c r="L32" s="187">
        <v>3401892.74</v>
      </c>
      <c r="M32" s="187">
        <v>133153532.26000001</v>
      </c>
      <c r="N32" s="187">
        <v>17403532.260000002</v>
      </c>
      <c r="O32" s="93">
        <f t="shared" si="0"/>
        <v>1.799943248677249E-2</v>
      </c>
      <c r="P32" s="94">
        <f t="shared" si="1"/>
        <v>189000000</v>
      </c>
      <c r="Q32" s="94">
        <f t="shared" si="2"/>
        <v>3401892.74</v>
      </c>
      <c r="R32" s="93">
        <f t="shared" si="3"/>
        <v>1.799943248677249E-2</v>
      </c>
    </row>
    <row r="33" spans="1:18" s="96" customFormat="1" x14ac:dyDescent="0.2">
      <c r="A33" s="96" t="s">
        <v>398</v>
      </c>
      <c r="B33" s="110" t="s">
        <v>396</v>
      </c>
      <c r="C33" s="96" t="s">
        <v>120</v>
      </c>
      <c r="D33" s="96" t="s">
        <v>121</v>
      </c>
      <c r="E33" s="187">
        <v>225885009</v>
      </c>
      <c r="F33" s="187">
        <v>225885009</v>
      </c>
      <c r="G33" s="187">
        <v>66471254</v>
      </c>
      <c r="H33" s="187">
        <v>0</v>
      </c>
      <c r="I33" s="187">
        <v>28529651.43</v>
      </c>
      <c r="J33" s="187">
        <v>15000</v>
      </c>
      <c r="K33" s="187">
        <v>37906918.920000002</v>
      </c>
      <c r="L33" s="187">
        <v>37906918.920000002</v>
      </c>
      <c r="M33" s="187">
        <v>159433438.65000001</v>
      </c>
      <c r="N33" s="187">
        <v>19683.650000000001</v>
      </c>
      <c r="O33" s="93">
        <f t="shared" si="0"/>
        <v>0.16781511569897939</v>
      </c>
      <c r="P33" s="94">
        <f t="shared" si="1"/>
        <v>225885009</v>
      </c>
      <c r="Q33" s="94">
        <f t="shared" si="2"/>
        <v>37906918.920000002</v>
      </c>
      <c r="R33" s="93">
        <f t="shared" si="3"/>
        <v>0.16781511569897939</v>
      </c>
    </row>
    <row r="34" spans="1:18" s="96" customFormat="1" x14ac:dyDescent="0.2">
      <c r="A34" s="96" t="s">
        <v>398</v>
      </c>
      <c r="B34" s="110" t="s">
        <v>396</v>
      </c>
      <c r="C34" s="96" t="s">
        <v>122</v>
      </c>
      <c r="D34" s="96" t="s">
        <v>123</v>
      </c>
      <c r="E34" s="187">
        <v>84255809</v>
      </c>
      <c r="F34" s="187">
        <v>84255809</v>
      </c>
      <c r="G34" s="187">
        <v>21063953</v>
      </c>
      <c r="H34" s="187">
        <v>0</v>
      </c>
      <c r="I34" s="187">
        <v>9548612</v>
      </c>
      <c r="J34" s="187">
        <v>0</v>
      </c>
      <c r="K34" s="187">
        <v>11515341</v>
      </c>
      <c r="L34" s="187">
        <v>11515341</v>
      </c>
      <c r="M34" s="187">
        <v>63191856</v>
      </c>
      <c r="N34" s="187">
        <v>0</v>
      </c>
      <c r="O34" s="93">
        <f t="shared" si="0"/>
        <v>0.13667118192408551</v>
      </c>
      <c r="P34" s="94">
        <f t="shared" si="1"/>
        <v>84255809</v>
      </c>
      <c r="Q34" s="94">
        <f t="shared" si="2"/>
        <v>11515341</v>
      </c>
      <c r="R34" s="93">
        <f t="shared" si="3"/>
        <v>0.13667118192408551</v>
      </c>
    </row>
    <row r="35" spans="1:18" s="96" customFormat="1" x14ac:dyDescent="0.2">
      <c r="A35" s="96" t="s">
        <v>398</v>
      </c>
      <c r="B35" s="110" t="s">
        <v>396</v>
      </c>
      <c r="C35" s="96" t="s">
        <v>124</v>
      </c>
      <c r="D35" s="96" t="s">
        <v>125</v>
      </c>
      <c r="E35" s="187">
        <v>36807687</v>
      </c>
      <c r="F35" s="187">
        <v>36807687</v>
      </c>
      <c r="G35" s="187">
        <v>9201923</v>
      </c>
      <c r="H35" s="187">
        <v>0</v>
      </c>
      <c r="I35" s="187">
        <v>2058380</v>
      </c>
      <c r="J35" s="187">
        <v>0</v>
      </c>
      <c r="K35" s="187">
        <v>7141620</v>
      </c>
      <c r="L35" s="187">
        <v>7141620</v>
      </c>
      <c r="M35" s="187">
        <v>27607687</v>
      </c>
      <c r="N35" s="187">
        <v>1923</v>
      </c>
      <c r="O35" s="93">
        <f t="shared" si="0"/>
        <v>0.19402523174031555</v>
      </c>
      <c r="P35" s="94">
        <f t="shared" si="1"/>
        <v>36807687</v>
      </c>
      <c r="Q35" s="94">
        <f t="shared" si="2"/>
        <v>7141620</v>
      </c>
      <c r="R35" s="93">
        <f t="shared" si="3"/>
        <v>0.19402523174031555</v>
      </c>
    </row>
    <row r="36" spans="1:18" s="96" customFormat="1" x14ac:dyDescent="0.2">
      <c r="A36" s="96" t="s">
        <v>398</v>
      </c>
      <c r="B36" s="110" t="s">
        <v>396</v>
      </c>
      <c r="C36" s="96" t="s">
        <v>126</v>
      </c>
      <c r="D36" s="96" t="s">
        <v>127</v>
      </c>
      <c r="E36" s="187">
        <v>68250</v>
      </c>
      <c r="F36" s="187">
        <v>68250</v>
      </c>
      <c r="G36" s="187">
        <v>17062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68250</v>
      </c>
      <c r="N36" s="187">
        <v>17062</v>
      </c>
      <c r="O36" s="93">
        <f t="shared" si="0"/>
        <v>0</v>
      </c>
      <c r="P36" s="94">
        <f t="shared" si="1"/>
        <v>68250</v>
      </c>
      <c r="Q36" s="94">
        <f t="shared" si="2"/>
        <v>0</v>
      </c>
      <c r="R36" s="93">
        <f t="shared" si="3"/>
        <v>0</v>
      </c>
    </row>
    <row r="37" spans="1:18" s="96" customFormat="1" x14ac:dyDescent="0.2">
      <c r="A37" s="96" t="s">
        <v>398</v>
      </c>
      <c r="B37" s="110" t="s">
        <v>396</v>
      </c>
      <c r="C37" s="96" t="s">
        <v>128</v>
      </c>
      <c r="D37" s="96" t="s">
        <v>129</v>
      </c>
      <c r="E37" s="187">
        <v>87953250</v>
      </c>
      <c r="F37" s="187">
        <v>87953250</v>
      </c>
      <c r="G37" s="187">
        <v>31988312</v>
      </c>
      <c r="H37" s="187">
        <v>0</v>
      </c>
      <c r="I37" s="187">
        <v>16582499.43</v>
      </c>
      <c r="J37" s="187">
        <v>0</v>
      </c>
      <c r="K37" s="187">
        <v>15405812.57</v>
      </c>
      <c r="L37" s="187">
        <v>15405812.57</v>
      </c>
      <c r="M37" s="187">
        <v>55964938</v>
      </c>
      <c r="N37" s="187">
        <v>0</v>
      </c>
      <c r="O37" s="93">
        <f t="shared" si="0"/>
        <v>0.17515910520645911</v>
      </c>
      <c r="P37" s="94">
        <f t="shared" si="1"/>
        <v>87953250</v>
      </c>
      <c r="Q37" s="94">
        <f t="shared" si="2"/>
        <v>15405812.57</v>
      </c>
      <c r="R37" s="93">
        <f t="shared" si="3"/>
        <v>0.17515910520645911</v>
      </c>
    </row>
    <row r="38" spans="1:18" s="96" customFormat="1" x14ac:dyDescent="0.2">
      <c r="A38" s="96" t="s">
        <v>398</v>
      </c>
      <c r="B38" s="110" t="s">
        <v>396</v>
      </c>
      <c r="C38" s="96" t="s">
        <v>130</v>
      </c>
      <c r="D38" s="96" t="s">
        <v>131</v>
      </c>
      <c r="E38" s="187">
        <v>16800013</v>
      </c>
      <c r="F38" s="187">
        <v>16800013</v>
      </c>
      <c r="G38" s="187">
        <v>4200004</v>
      </c>
      <c r="H38" s="187">
        <v>0</v>
      </c>
      <c r="I38" s="187">
        <v>340160</v>
      </c>
      <c r="J38" s="187">
        <v>15000</v>
      </c>
      <c r="K38" s="187">
        <v>3844145.35</v>
      </c>
      <c r="L38" s="187">
        <v>3844145.35</v>
      </c>
      <c r="M38" s="187">
        <v>12600707.65</v>
      </c>
      <c r="N38" s="187">
        <v>698.65</v>
      </c>
      <c r="O38" s="93">
        <f t="shared" si="0"/>
        <v>0.22881799853369161</v>
      </c>
      <c r="P38" s="94">
        <f t="shared" si="1"/>
        <v>16800013</v>
      </c>
      <c r="Q38" s="94">
        <f t="shared" si="2"/>
        <v>3844145.35</v>
      </c>
      <c r="R38" s="93">
        <f t="shared" si="3"/>
        <v>0.22881799853369161</v>
      </c>
    </row>
    <row r="39" spans="1:18" s="96" customFormat="1" x14ac:dyDescent="0.2">
      <c r="A39" s="96" t="s">
        <v>398</v>
      </c>
      <c r="B39" s="110" t="s">
        <v>396</v>
      </c>
      <c r="C39" s="96" t="s">
        <v>132</v>
      </c>
      <c r="D39" s="96" t="s">
        <v>133</v>
      </c>
      <c r="E39" s="187">
        <v>93742800</v>
      </c>
      <c r="F39" s="187">
        <v>93742800</v>
      </c>
      <c r="G39" s="187">
        <v>44707700</v>
      </c>
      <c r="H39" s="187">
        <v>24866601</v>
      </c>
      <c r="I39" s="187">
        <v>9750000</v>
      </c>
      <c r="J39" s="187">
        <v>0</v>
      </c>
      <c r="K39" s="187">
        <v>0</v>
      </c>
      <c r="L39" s="187">
        <v>0</v>
      </c>
      <c r="M39" s="187">
        <v>59126199</v>
      </c>
      <c r="N39" s="187">
        <v>10091099</v>
      </c>
      <c r="O39" s="93">
        <f t="shared" si="0"/>
        <v>0</v>
      </c>
      <c r="P39" s="94">
        <f t="shared" si="1"/>
        <v>93742800</v>
      </c>
      <c r="Q39" s="94">
        <f t="shared" si="2"/>
        <v>0</v>
      </c>
      <c r="R39" s="93">
        <f t="shared" si="3"/>
        <v>0</v>
      </c>
    </row>
    <row r="40" spans="1:18" s="96" customFormat="1" x14ac:dyDescent="0.2">
      <c r="A40" s="96" t="s">
        <v>398</v>
      </c>
      <c r="B40" s="110" t="s">
        <v>396</v>
      </c>
      <c r="C40" s="96" t="s">
        <v>134</v>
      </c>
      <c r="D40" s="96" t="s">
        <v>135</v>
      </c>
      <c r="E40" s="187">
        <v>63918000</v>
      </c>
      <c r="F40" s="187">
        <v>63918000</v>
      </c>
      <c r="G40" s="187">
        <v>42251500</v>
      </c>
      <c r="H40" s="187">
        <v>24139500</v>
      </c>
      <c r="I40" s="187">
        <v>9600000</v>
      </c>
      <c r="J40" s="187">
        <v>0</v>
      </c>
      <c r="K40" s="187">
        <v>0</v>
      </c>
      <c r="L40" s="187">
        <v>0</v>
      </c>
      <c r="M40" s="187">
        <v>30178500</v>
      </c>
      <c r="N40" s="187">
        <v>8512000</v>
      </c>
      <c r="O40" s="93">
        <f t="shared" si="0"/>
        <v>0</v>
      </c>
      <c r="P40" s="94">
        <f t="shared" si="1"/>
        <v>63918000</v>
      </c>
      <c r="Q40" s="94">
        <f t="shared" si="2"/>
        <v>0</v>
      </c>
      <c r="R40" s="93">
        <f t="shared" si="3"/>
        <v>0</v>
      </c>
    </row>
    <row r="41" spans="1:18" s="96" customFormat="1" x14ac:dyDescent="0.2">
      <c r="A41" s="96" t="s">
        <v>398</v>
      </c>
      <c r="B41" s="110" t="s">
        <v>396</v>
      </c>
      <c r="C41" s="96" t="s">
        <v>138</v>
      </c>
      <c r="D41" s="96" t="s">
        <v>139</v>
      </c>
      <c r="E41" s="187">
        <v>26824800</v>
      </c>
      <c r="F41" s="187">
        <v>26824800</v>
      </c>
      <c r="G41" s="187">
        <v>1706200</v>
      </c>
      <c r="H41" s="187">
        <v>727101</v>
      </c>
      <c r="I41" s="187">
        <v>100000</v>
      </c>
      <c r="J41" s="187">
        <v>0</v>
      </c>
      <c r="K41" s="187">
        <v>0</v>
      </c>
      <c r="L41" s="187">
        <v>0</v>
      </c>
      <c r="M41" s="187">
        <v>25997699</v>
      </c>
      <c r="N41" s="187">
        <v>879099</v>
      </c>
      <c r="O41" s="93">
        <f t="shared" si="0"/>
        <v>0</v>
      </c>
      <c r="P41" s="94">
        <f t="shared" si="1"/>
        <v>26824800</v>
      </c>
      <c r="Q41" s="94">
        <f t="shared" si="2"/>
        <v>0</v>
      </c>
      <c r="R41" s="93">
        <f t="shared" si="3"/>
        <v>0</v>
      </c>
    </row>
    <row r="42" spans="1:18" s="96" customFormat="1" x14ac:dyDescent="0.2">
      <c r="A42" s="96" t="s">
        <v>398</v>
      </c>
      <c r="B42" s="110" t="s">
        <v>396</v>
      </c>
      <c r="C42" s="96" t="s">
        <v>382</v>
      </c>
      <c r="D42" s="96" t="s">
        <v>383</v>
      </c>
      <c r="E42" s="187">
        <v>1000000</v>
      </c>
      <c r="F42" s="187">
        <v>1000000</v>
      </c>
      <c r="G42" s="187">
        <v>250000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1000000</v>
      </c>
      <c r="N42" s="187">
        <v>250000</v>
      </c>
      <c r="O42" s="93">
        <f t="shared" si="0"/>
        <v>0</v>
      </c>
      <c r="P42" s="94">
        <f t="shared" si="1"/>
        <v>1000000</v>
      </c>
      <c r="Q42" s="94">
        <f t="shared" si="2"/>
        <v>0</v>
      </c>
      <c r="R42" s="93">
        <f t="shared" si="3"/>
        <v>0</v>
      </c>
    </row>
    <row r="43" spans="1:18" s="96" customFormat="1" x14ac:dyDescent="0.2">
      <c r="A43" s="96" t="s">
        <v>398</v>
      </c>
      <c r="B43" s="110" t="s">
        <v>396</v>
      </c>
      <c r="C43" s="96" t="s">
        <v>144</v>
      </c>
      <c r="D43" s="96" t="s">
        <v>145</v>
      </c>
      <c r="E43" s="187">
        <v>2000000</v>
      </c>
      <c r="F43" s="187">
        <v>2000000</v>
      </c>
      <c r="G43" s="187">
        <v>500000</v>
      </c>
      <c r="H43" s="187">
        <v>0</v>
      </c>
      <c r="I43" s="187">
        <v>50000</v>
      </c>
      <c r="J43" s="187">
        <v>0</v>
      </c>
      <c r="K43" s="187">
        <v>0</v>
      </c>
      <c r="L43" s="187">
        <v>0</v>
      </c>
      <c r="M43" s="187">
        <v>1950000</v>
      </c>
      <c r="N43" s="187">
        <v>450000</v>
      </c>
      <c r="O43" s="93">
        <v>0</v>
      </c>
      <c r="P43" s="94">
        <f t="shared" si="1"/>
        <v>2000000</v>
      </c>
      <c r="Q43" s="94">
        <f t="shared" si="2"/>
        <v>0</v>
      </c>
      <c r="R43" s="93">
        <v>0</v>
      </c>
    </row>
    <row r="44" spans="1:18" s="96" customFormat="1" x14ac:dyDescent="0.2">
      <c r="A44" s="96" t="s">
        <v>398</v>
      </c>
      <c r="B44" s="110" t="s">
        <v>396</v>
      </c>
      <c r="C44" s="96" t="s">
        <v>146</v>
      </c>
      <c r="D44" s="96" t="s">
        <v>147</v>
      </c>
      <c r="E44" s="187">
        <v>1902404407</v>
      </c>
      <c r="F44" s="187">
        <v>1902404407</v>
      </c>
      <c r="G44" s="187">
        <v>518986172</v>
      </c>
      <c r="H44" s="187">
        <v>41815060</v>
      </c>
      <c r="I44" s="187">
        <v>263819292.80000001</v>
      </c>
      <c r="J44" s="187">
        <v>26559700</v>
      </c>
      <c r="K44" s="187">
        <v>118973614.08</v>
      </c>
      <c r="L44" s="187">
        <v>42260695.719999999</v>
      </c>
      <c r="M44" s="187">
        <v>1451236740.1199999</v>
      </c>
      <c r="N44" s="187">
        <v>67818505.120000005</v>
      </c>
      <c r="O44" s="93">
        <f t="shared" si="0"/>
        <v>6.2538550500740087E-2</v>
      </c>
      <c r="P44" s="94">
        <f t="shared" si="1"/>
        <v>1902404407</v>
      </c>
      <c r="Q44" s="94">
        <f t="shared" si="2"/>
        <v>118973614.08</v>
      </c>
      <c r="R44" s="93">
        <f t="shared" si="3"/>
        <v>6.2538550500740087E-2</v>
      </c>
    </row>
    <row r="45" spans="1:18" s="96" customFormat="1" x14ac:dyDescent="0.2">
      <c r="A45" s="96" t="s">
        <v>398</v>
      </c>
      <c r="B45" s="110" t="s">
        <v>396</v>
      </c>
      <c r="C45" s="96" t="s">
        <v>150</v>
      </c>
      <c r="D45" s="96" t="s">
        <v>384</v>
      </c>
      <c r="E45" s="187">
        <v>40000000</v>
      </c>
      <c r="F45" s="187">
        <v>40000000</v>
      </c>
      <c r="G45" s="187">
        <v>0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40000000</v>
      </c>
      <c r="N45" s="187">
        <v>0</v>
      </c>
      <c r="O45" s="93">
        <f t="shared" si="0"/>
        <v>0</v>
      </c>
      <c r="P45" s="94">
        <f t="shared" si="1"/>
        <v>40000000</v>
      </c>
      <c r="Q45" s="94">
        <f t="shared" si="2"/>
        <v>0</v>
      </c>
      <c r="R45" s="93">
        <f t="shared" si="3"/>
        <v>0</v>
      </c>
    </row>
    <row r="46" spans="1:18" s="96" customFormat="1" x14ac:dyDescent="0.2">
      <c r="A46" s="96" t="s">
        <v>398</v>
      </c>
      <c r="B46" s="110" t="s">
        <v>396</v>
      </c>
      <c r="C46" s="96" t="s">
        <v>151</v>
      </c>
      <c r="D46" s="96" t="s">
        <v>152</v>
      </c>
      <c r="E46" s="187">
        <v>146000000</v>
      </c>
      <c r="F46" s="187">
        <v>146000000</v>
      </c>
      <c r="G46" s="187">
        <v>30000000</v>
      </c>
      <c r="H46" s="187">
        <v>0</v>
      </c>
      <c r="I46" s="187">
        <v>9191000</v>
      </c>
      <c r="J46" s="187">
        <v>19332000</v>
      </c>
      <c r="K46" s="187">
        <v>0</v>
      </c>
      <c r="L46" s="187">
        <v>0</v>
      </c>
      <c r="M46" s="187">
        <v>117477000</v>
      </c>
      <c r="N46" s="187">
        <v>1477000</v>
      </c>
      <c r="O46" s="93">
        <f t="shared" si="0"/>
        <v>0</v>
      </c>
      <c r="P46" s="94">
        <f t="shared" si="1"/>
        <v>146000000</v>
      </c>
      <c r="Q46" s="94">
        <f t="shared" si="2"/>
        <v>0</v>
      </c>
      <c r="R46" s="93">
        <f t="shared" si="3"/>
        <v>0</v>
      </c>
    </row>
    <row r="47" spans="1:18" s="96" customFormat="1" x14ac:dyDescent="0.2">
      <c r="A47" s="96" t="s">
        <v>398</v>
      </c>
      <c r="B47" s="110" t="s">
        <v>396</v>
      </c>
      <c r="C47" s="96" t="s">
        <v>153</v>
      </c>
      <c r="D47" s="96" t="s">
        <v>385</v>
      </c>
      <c r="E47" s="187">
        <v>161475000</v>
      </c>
      <c r="F47" s="187">
        <v>161475000</v>
      </c>
      <c r="G47" s="187">
        <v>71348500</v>
      </c>
      <c r="H47" s="187">
        <v>0</v>
      </c>
      <c r="I47" s="187">
        <v>58679143.479999997</v>
      </c>
      <c r="J47" s="187">
        <v>0</v>
      </c>
      <c r="K47" s="187">
        <v>8508900</v>
      </c>
      <c r="L47" s="187">
        <v>0</v>
      </c>
      <c r="M47" s="187">
        <v>94286956.519999996</v>
      </c>
      <c r="N47" s="187">
        <v>4160456.52</v>
      </c>
      <c r="O47" s="93">
        <f t="shared" si="0"/>
        <v>5.2694844403158386E-2</v>
      </c>
      <c r="P47" s="94">
        <f t="shared" si="1"/>
        <v>161475000</v>
      </c>
      <c r="Q47" s="94">
        <f t="shared" si="2"/>
        <v>8508900</v>
      </c>
      <c r="R47" s="93">
        <f t="shared" si="3"/>
        <v>5.2694844403158386E-2</v>
      </c>
    </row>
    <row r="48" spans="1:18" s="96" customFormat="1" x14ac:dyDescent="0.2">
      <c r="A48" s="96" t="s">
        <v>398</v>
      </c>
      <c r="B48" s="110" t="s">
        <v>396</v>
      </c>
      <c r="C48" s="96" t="s">
        <v>154</v>
      </c>
      <c r="D48" s="96" t="s">
        <v>155</v>
      </c>
      <c r="E48" s="187">
        <v>785787896</v>
      </c>
      <c r="F48" s="187">
        <v>785787896</v>
      </c>
      <c r="G48" s="187">
        <v>218272293</v>
      </c>
      <c r="H48" s="187">
        <v>0</v>
      </c>
      <c r="I48" s="187">
        <v>106308014</v>
      </c>
      <c r="J48" s="187">
        <v>1406200</v>
      </c>
      <c r="K48" s="187">
        <v>79500770.359999999</v>
      </c>
      <c r="L48" s="187">
        <v>42149204.270000003</v>
      </c>
      <c r="M48" s="187">
        <v>598572911.63999999</v>
      </c>
      <c r="N48" s="187">
        <v>31057308.640000001</v>
      </c>
      <c r="O48" s="93">
        <f t="shared" si="0"/>
        <v>0.10117332013472501</v>
      </c>
      <c r="P48" s="94">
        <f t="shared" si="1"/>
        <v>785787896</v>
      </c>
      <c r="Q48" s="94">
        <f t="shared" si="2"/>
        <v>79500770.359999999</v>
      </c>
      <c r="R48" s="93">
        <f t="shared" si="3"/>
        <v>0.10117332013472501</v>
      </c>
    </row>
    <row r="49" spans="1:18" s="96" customFormat="1" x14ac:dyDescent="0.2">
      <c r="A49" s="96" t="s">
        <v>398</v>
      </c>
      <c r="B49" s="110" t="s">
        <v>396</v>
      </c>
      <c r="C49" s="96" t="s">
        <v>156</v>
      </c>
      <c r="D49" s="96" t="s">
        <v>157</v>
      </c>
      <c r="E49" s="187">
        <v>769141511</v>
      </c>
      <c r="F49" s="187">
        <v>769141511</v>
      </c>
      <c r="G49" s="187">
        <v>199365379</v>
      </c>
      <c r="H49" s="187">
        <v>41815060</v>
      </c>
      <c r="I49" s="187">
        <v>89641135.319999993</v>
      </c>
      <c r="J49" s="187">
        <v>5821500</v>
      </c>
      <c r="K49" s="187">
        <v>30963943.719999999</v>
      </c>
      <c r="L49" s="187">
        <v>111491.45</v>
      </c>
      <c r="M49" s="187">
        <v>600899871.96000004</v>
      </c>
      <c r="N49" s="187">
        <v>31123739.960000001</v>
      </c>
      <c r="O49" s="93">
        <f t="shared" si="0"/>
        <v>4.0257798177792015E-2</v>
      </c>
      <c r="P49" s="94">
        <f t="shared" si="1"/>
        <v>769141511</v>
      </c>
      <c r="Q49" s="94">
        <f t="shared" si="2"/>
        <v>30963943.719999999</v>
      </c>
      <c r="R49" s="93">
        <f t="shared" si="3"/>
        <v>4.0257798177792015E-2</v>
      </c>
    </row>
    <row r="50" spans="1:18" s="96" customFormat="1" x14ac:dyDescent="0.2">
      <c r="A50" s="96" t="s">
        <v>398</v>
      </c>
      <c r="B50" s="110" t="s">
        <v>396</v>
      </c>
      <c r="C50" s="96" t="s">
        <v>158</v>
      </c>
      <c r="D50" s="96" t="s">
        <v>159</v>
      </c>
      <c r="E50" s="187">
        <v>130820840</v>
      </c>
      <c r="F50" s="187">
        <v>130820840</v>
      </c>
      <c r="G50" s="187">
        <v>46101711</v>
      </c>
      <c r="H50" s="187">
        <v>0</v>
      </c>
      <c r="I50" s="187">
        <v>30395656.879999999</v>
      </c>
      <c r="J50" s="187">
        <v>0</v>
      </c>
      <c r="K50" s="187">
        <v>2889103.27</v>
      </c>
      <c r="L50" s="187">
        <v>2889103.27</v>
      </c>
      <c r="M50" s="187">
        <v>97536079.849999994</v>
      </c>
      <c r="N50" s="187">
        <v>12816950.85</v>
      </c>
      <c r="O50" s="93">
        <f t="shared" si="0"/>
        <v>2.2084426839026564E-2</v>
      </c>
      <c r="P50" s="94">
        <f t="shared" si="1"/>
        <v>130820840</v>
      </c>
      <c r="Q50" s="94">
        <f t="shared" si="2"/>
        <v>2889103.27</v>
      </c>
      <c r="R50" s="93">
        <f t="shared" si="3"/>
        <v>2.2084426839026564E-2</v>
      </c>
    </row>
    <row r="51" spans="1:18" s="96" customFormat="1" ht="14.25" customHeight="1" x14ac:dyDescent="0.2">
      <c r="A51" s="96" t="s">
        <v>398</v>
      </c>
      <c r="B51" s="110" t="s">
        <v>396</v>
      </c>
      <c r="C51" s="96" t="s">
        <v>160</v>
      </c>
      <c r="D51" s="96" t="s">
        <v>161</v>
      </c>
      <c r="E51" s="187">
        <v>21864490</v>
      </c>
      <c r="F51" s="187">
        <v>21864490</v>
      </c>
      <c r="G51" s="187">
        <v>18862623</v>
      </c>
      <c r="H51" s="187">
        <v>0</v>
      </c>
      <c r="I51" s="187">
        <v>16360573.98</v>
      </c>
      <c r="J51" s="187">
        <v>0</v>
      </c>
      <c r="K51" s="187">
        <v>27478.02</v>
      </c>
      <c r="L51" s="187">
        <v>27478.02</v>
      </c>
      <c r="M51" s="187">
        <v>5476438</v>
      </c>
      <c r="N51" s="187">
        <v>2474571</v>
      </c>
      <c r="O51" s="93">
        <f t="shared" si="0"/>
        <v>1.2567418677499453E-3</v>
      </c>
      <c r="P51" s="94">
        <f t="shared" si="1"/>
        <v>21864490</v>
      </c>
      <c r="Q51" s="94">
        <f t="shared" si="2"/>
        <v>27478.02</v>
      </c>
      <c r="R51" s="93">
        <f t="shared" si="3"/>
        <v>1.2567418677499453E-3</v>
      </c>
    </row>
    <row r="52" spans="1:18" s="96" customFormat="1" ht="14.25" customHeight="1" x14ac:dyDescent="0.2">
      <c r="A52" s="96" t="s">
        <v>398</v>
      </c>
      <c r="B52" s="110" t="s">
        <v>396</v>
      </c>
      <c r="C52" s="96" t="s">
        <v>162</v>
      </c>
      <c r="D52" s="96" t="s">
        <v>163</v>
      </c>
      <c r="E52" s="187">
        <v>54108350</v>
      </c>
      <c r="F52" s="187">
        <v>54108350</v>
      </c>
      <c r="G52" s="187">
        <v>13527088</v>
      </c>
      <c r="H52" s="187">
        <v>0</v>
      </c>
      <c r="I52" s="187">
        <v>6831287.4000000004</v>
      </c>
      <c r="J52" s="187">
        <v>0</v>
      </c>
      <c r="K52" s="187">
        <v>1438713</v>
      </c>
      <c r="L52" s="187">
        <v>1438713</v>
      </c>
      <c r="M52" s="187">
        <v>45838349.600000001</v>
      </c>
      <c r="N52" s="187">
        <v>5257087.5999999996</v>
      </c>
      <c r="O52" s="93">
        <f t="shared" si="0"/>
        <v>2.6589482030037876E-2</v>
      </c>
      <c r="P52" s="94">
        <f t="shared" si="1"/>
        <v>54108350</v>
      </c>
      <c r="Q52" s="94">
        <f t="shared" si="2"/>
        <v>1438713</v>
      </c>
      <c r="R52" s="93">
        <f t="shared" si="3"/>
        <v>2.6589482030037876E-2</v>
      </c>
    </row>
    <row r="53" spans="1:18" s="103" customFormat="1" x14ac:dyDescent="0.2">
      <c r="A53" s="96" t="s">
        <v>398</v>
      </c>
      <c r="B53" s="110" t="s">
        <v>396</v>
      </c>
      <c r="C53" s="96" t="s">
        <v>164</v>
      </c>
      <c r="D53" s="96" t="s">
        <v>165</v>
      </c>
      <c r="E53" s="187">
        <v>35700000</v>
      </c>
      <c r="F53" s="187">
        <v>35700000</v>
      </c>
      <c r="G53" s="187">
        <v>8925000</v>
      </c>
      <c r="H53" s="187">
        <v>0</v>
      </c>
      <c r="I53" s="187">
        <v>3950380</v>
      </c>
      <c r="J53" s="187">
        <v>0</v>
      </c>
      <c r="K53" s="187">
        <v>1049620</v>
      </c>
      <c r="L53" s="187">
        <v>1049620</v>
      </c>
      <c r="M53" s="187">
        <v>30700000</v>
      </c>
      <c r="N53" s="187">
        <v>3925000</v>
      </c>
      <c r="O53" s="93">
        <f t="shared" si="0"/>
        <v>2.9401120448179271E-2</v>
      </c>
      <c r="P53" s="94">
        <f t="shared" si="1"/>
        <v>35700000</v>
      </c>
      <c r="Q53" s="94">
        <f t="shared" si="2"/>
        <v>1049620</v>
      </c>
      <c r="R53" s="93">
        <f t="shared" si="3"/>
        <v>2.9401120448179271E-2</v>
      </c>
    </row>
    <row r="54" spans="1:18" s="103" customFormat="1" x14ac:dyDescent="0.2">
      <c r="A54" s="96" t="s">
        <v>398</v>
      </c>
      <c r="B54" s="110" t="s">
        <v>396</v>
      </c>
      <c r="C54" s="96" t="s">
        <v>166</v>
      </c>
      <c r="D54" s="96" t="s">
        <v>167</v>
      </c>
      <c r="E54" s="187">
        <v>19148000</v>
      </c>
      <c r="F54" s="187">
        <v>19148000</v>
      </c>
      <c r="G54" s="187">
        <v>4787000</v>
      </c>
      <c r="H54" s="187">
        <v>0</v>
      </c>
      <c r="I54" s="187">
        <v>3253415.5</v>
      </c>
      <c r="J54" s="187">
        <v>0</v>
      </c>
      <c r="K54" s="187">
        <v>373292.25</v>
      </c>
      <c r="L54" s="187">
        <v>373292.25</v>
      </c>
      <c r="M54" s="187">
        <v>15521292.25</v>
      </c>
      <c r="N54" s="187">
        <v>1160292.25</v>
      </c>
      <c r="O54" s="93">
        <f t="shared" si="0"/>
        <v>1.9495103927303113E-2</v>
      </c>
      <c r="P54" s="94">
        <f t="shared" si="1"/>
        <v>19148000</v>
      </c>
      <c r="Q54" s="94">
        <f t="shared" si="2"/>
        <v>373292.25</v>
      </c>
      <c r="R54" s="93">
        <f t="shared" si="3"/>
        <v>1.9495103927303113E-2</v>
      </c>
    </row>
    <row r="55" spans="1:18" s="103" customFormat="1" x14ac:dyDescent="0.2">
      <c r="A55" s="96" t="s">
        <v>398</v>
      </c>
      <c r="B55" s="110" t="s">
        <v>396</v>
      </c>
      <c r="C55" s="96" t="s">
        <v>168</v>
      </c>
      <c r="D55" s="96" t="s">
        <v>169</v>
      </c>
      <c r="E55" s="187">
        <v>92500000</v>
      </c>
      <c r="F55" s="187">
        <v>92500000</v>
      </c>
      <c r="G55" s="187">
        <v>23125000</v>
      </c>
      <c r="H55" s="187">
        <v>0</v>
      </c>
      <c r="I55" s="187">
        <v>964739</v>
      </c>
      <c r="J55" s="187">
        <v>0</v>
      </c>
      <c r="K55" s="187">
        <v>0</v>
      </c>
      <c r="L55" s="187">
        <v>0</v>
      </c>
      <c r="M55" s="187">
        <v>91535261</v>
      </c>
      <c r="N55" s="187">
        <v>22160261</v>
      </c>
      <c r="O55" s="93">
        <f t="shared" si="0"/>
        <v>0</v>
      </c>
      <c r="P55" s="94">
        <f t="shared" si="1"/>
        <v>92500000</v>
      </c>
      <c r="Q55" s="94">
        <f t="shared" si="2"/>
        <v>0</v>
      </c>
      <c r="R55" s="93">
        <f t="shared" si="3"/>
        <v>0</v>
      </c>
    </row>
    <row r="56" spans="1:18" s="103" customFormat="1" x14ac:dyDescent="0.2">
      <c r="A56" s="96" t="s">
        <v>398</v>
      </c>
      <c r="B56" s="110" t="s">
        <v>396</v>
      </c>
      <c r="C56" s="96" t="s">
        <v>170</v>
      </c>
      <c r="D56" s="96" t="s">
        <v>171</v>
      </c>
      <c r="E56" s="187">
        <v>92500000</v>
      </c>
      <c r="F56" s="187">
        <v>92500000</v>
      </c>
      <c r="G56" s="187">
        <v>23125000</v>
      </c>
      <c r="H56" s="187">
        <v>0</v>
      </c>
      <c r="I56" s="187">
        <v>964739</v>
      </c>
      <c r="J56" s="187">
        <v>0</v>
      </c>
      <c r="K56" s="187">
        <v>0</v>
      </c>
      <c r="L56" s="187">
        <v>0</v>
      </c>
      <c r="M56" s="187">
        <v>91535261</v>
      </c>
      <c r="N56" s="187">
        <v>22160261</v>
      </c>
      <c r="O56" s="93">
        <f t="shared" si="0"/>
        <v>0</v>
      </c>
      <c r="P56" s="94">
        <f t="shared" si="1"/>
        <v>92500000</v>
      </c>
      <c r="Q56" s="94">
        <f t="shared" si="2"/>
        <v>0</v>
      </c>
      <c r="R56" s="93">
        <f t="shared" si="3"/>
        <v>0</v>
      </c>
    </row>
    <row r="57" spans="1:18" s="103" customFormat="1" x14ac:dyDescent="0.2">
      <c r="A57" s="96" t="s">
        <v>398</v>
      </c>
      <c r="B57" s="110" t="s">
        <v>396</v>
      </c>
      <c r="C57" s="96" t="s">
        <v>172</v>
      </c>
      <c r="D57" s="96" t="s">
        <v>173</v>
      </c>
      <c r="E57" s="187">
        <v>38010000</v>
      </c>
      <c r="F57" s="187">
        <v>38010000</v>
      </c>
      <c r="G57" s="187">
        <v>9502500</v>
      </c>
      <c r="H57" s="187">
        <v>1170821.25</v>
      </c>
      <c r="I57" s="187">
        <v>491165</v>
      </c>
      <c r="J57" s="187">
        <v>0</v>
      </c>
      <c r="K57" s="187">
        <v>30835</v>
      </c>
      <c r="L57" s="187">
        <v>30835</v>
      </c>
      <c r="M57" s="187">
        <v>36317178.75</v>
      </c>
      <c r="N57" s="187">
        <v>7809678.75</v>
      </c>
      <c r="O57" s="93">
        <f t="shared" si="0"/>
        <v>8.1123388581952121E-4</v>
      </c>
      <c r="P57" s="94">
        <f t="shared" si="1"/>
        <v>38010000</v>
      </c>
      <c r="Q57" s="94">
        <f t="shared" si="2"/>
        <v>30835</v>
      </c>
      <c r="R57" s="93">
        <f t="shared" si="3"/>
        <v>8.1123388581952121E-4</v>
      </c>
    </row>
    <row r="58" spans="1:18" s="103" customFormat="1" x14ac:dyDescent="0.2">
      <c r="A58" s="96" t="s">
        <v>398</v>
      </c>
      <c r="B58" s="110" t="s">
        <v>396</v>
      </c>
      <c r="C58" s="96" t="s">
        <v>174</v>
      </c>
      <c r="D58" s="96" t="s">
        <v>175</v>
      </c>
      <c r="E58" s="187">
        <v>27922000</v>
      </c>
      <c r="F58" s="187">
        <v>27922000</v>
      </c>
      <c r="G58" s="187">
        <v>6980500</v>
      </c>
      <c r="H58" s="187">
        <v>1170821.25</v>
      </c>
      <c r="I58" s="187">
        <v>0</v>
      </c>
      <c r="J58" s="187">
        <v>0</v>
      </c>
      <c r="K58" s="187">
        <v>0</v>
      </c>
      <c r="L58" s="187">
        <v>0</v>
      </c>
      <c r="M58" s="187">
        <v>26751178.75</v>
      </c>
      <c r="N58" s="187">
        <v>5809678.75</v>
      </c>
      <c r="O58" s="93">
        <f t="shared" si="0"/>
        <v>0</v>
      </c>
      <c r="P58" s="94">
        <f t="shared" si="1"/>
        <v>27922000</v>
      </c>
      <c r="Q58" s="94">
        <f t="shared" si="2"/>
        <v>0</v>
      </c>
      <c r="R58" s="93">
        <f t="shared" si="3"/>
        <v>0</v>
      </c>
    </row>
    <row r="59" spans="1:18" s="103" customFormat="1" x14ac:dyDescent="0.2">
      <c r="A59" s="96" t="s">
        <v>398</v>
      </c>
      <c r="B59" s="110" t="s">
        <v>396</v>
      </c>
      <c r="C59" s="96" t="s">
        <v>176</v>
      </c>
      <c r="D59" s="96" t="s">
        <v>177</v>
      </c>
      <c r="E59" s="187">
        <v>8000000</v>
      </c>
      <c r="F59" s="187">
        <v>8000000</v>
      </c>
      <c r="G59" s="187">
        <v>2000000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8000000</v>
      </c>
      <c r="N59" s="187">
        <v>2000000</v>
      </c>
      <c r="O59" s="93">
        <f t="shared" si="0"/>
        <v>0</v>
      </c>
      <c r="P59" s="94">
        <f t="shared" si="1"/>
        <v>8000000</v>
      </c>
      <c r="Q59" s="94">
        <f t="shared" si="2"/>
        <v>0</v>
      </c>
      <c r="R59" s="93">
        <f t="shared" si="3"/>
        <v>0</v>
      </c>
    </row>
    <row r="60" spans="1:18" s="103" customFormat="1" x14ac:dyDescent="0.2">
      <c r="A60" s="96" t="s">
        <v>398</v>
      </c>
      <c r="B60" s="110" t="s">
        <v>396</v>
      </c>
      <c r="C60" s="96" t="s">
        <v>178</v>
      </c>
      <c r="D60" s="96" t="s">
        <v>179</v>
      </c>
      <c r="E60" s="187">
        <v>2088000</v>
      </c>
      <c r="F60" s="187">
        <v>2088000</v>
      </c>
      <c r="G60" s="187">
        <v>522000</v>
      </c>
      <c r="H60" s="187">
        <v>0</v>
      </c>
      <c r="I60" s="187">
        <v>491165</v>
      </c>
      <c r="J60" s="187">
        <v>0</v>
      </c>
      <c r="K60" s="187">
        <v>30835</v>
      </c>
      <c r="L60" s="187">
        <v>30835</v>
      </c>
      <c r="M60" s="187">
        <v>1566000</v>
      </c>
      <c r="N60" s="187">
        <v>0</v>
      </c>
      <c r="O60" s="93">
        <f t="shared" si="0"/>
        <v>1.476772030651341E-2</v>
      </c>
      <c r="P60" s="94">
        <f t="shared" si="1"/>
        <v>2088000</v>
      </c>
      <c r="Q60" s="94">
        <f t="shared" si="2"/>
        <v>30835</v>
      </c>
      <c r="R60" s="93">
        <f t="shared" si="3"/>
        <v>1.476772030651341E-2</v>
      </c>
    </row>
    <row r="61" spans="1:18" s="103" customFormat="1" x14ac:dyDescent="0.2">
      <c r="A61" s="96" t="s">
        <v>398</v>
      </c>
      <c r="B61" s="110" t="s">
        <v>396</v>
      </c>
      <c r="C61" s="96" t="s">
        <v>180</v>
      </c>
      <c r="D61" s="96" t="s">
        <v>181</v>
      </c>
      <c r="E61" s="187">
        <v>280842400</v>
      </c>
      <c r="F61" s="187">
        <v>280842400</v>
      </c>
      <c r="G61" s="187">
        <v>163857400</v>
      </c>
      <c r="H61" s="187">
        <v>24358573.800000001</v>
      </c>
      <c r="I61" s="187">
        <v>81915193.510000005</v>
      </c>
      <c r="J61" s="187">
        <v>20202604.809999999</v>
      </c>
      <c r="K61" s="187">
        <v>5946222.8899999997</v>
      </c>
      <c r="L61" s="187">
        <v>2741719.23</v>
      </c>
      <c r="M61" s="187">
        <v>148419804.99000001</v>
      </c>
      <c r="N61" s="187">
        <v>31434804.989999998</v>
      </c>
      <c r="O61" s="93">
        <f t="shared" si="0"/>
        <v>2.1172810408969584E-2</v>
      </c>
      <c r="P61" s="94">
        <f t="shared" si="1"/>
        <v>280842400</v>
      </c>
      <c r="Q61" s="94">
        <f t="shared" si="2"/>
        <v>5946222.8899999997</v>
      </c>
      <c r="R61" s="93">
        <f t="shared" si="3"/>
        <v>2.1172810408969584E-2</v>
      </c>
    </row>
    <row r="62" spans="1:18" s="103" customFormat="1" x14ac:dyDescent="0.2">
      <c r="A62" s="96" t="s">
        <v>398</v>
      </c>
      <c r="B62" s="110" t="s">
        <v>396</v>
      </c>
      <c r="C62" s="96" t="s">
        <v>182</v>
      </c>
      <c r="D62" s="96" t="s">
        <v>183</v>
      </c>
      <c r="E62" s="187">
        <v>100000000</v>
      </c>
      <c r="F62" s="187">
        <v>100000000</v>
      </c>
      <c r="G62" s="187">
        <v>41800000</v>
      </c>
      <c r="H62" s="187">
        <v>0</v>
      </c>
      <c r="I62" s="187">
        <v>33901959.039999999</v>
      </c>
      <c r="J62" s="187">
        <v>1092141.1299999999</v>
      </c>
      <c r="K62" s="187">
        <v>225734.62</v>
      </c>
      <c r="L62" s="187">
        <v>0</v>
      </c>
      <c r="M62" s="187">
        <v>64780165.210000001</v>
      </c>
      <c r="N62" s="187">
        <v>6580165.21</v>
      </c>
      <c r="O62" s="93">
        <f t="shared" si="0"/>
        <v>2.2573462E-3</v>
      </c>
      <c r="P62" s="94">
        <f t="shared" si="1"/>
        <v>100000000</v>
      </c>
      <c r="Q62" s="94">
        <f t="shared" si="2"/>
        <v>225734.62</v>
      </c>
      <c r="R62" s="93">
        <f t="shared" si="3"/>
        <v>2.2573462E-3</v>
      </c>
    </row>
    <row r="63" spans="1:18" s="103" customFormat="1" x14ac:dyDescent="0.2">
      <c r="A63" s="96" t="s">
        <v>398</v>
      </c>
      <c r="B63" s="110" t="s">
        <v>396</v>
      </c>
      <c r="C63" s="96" t="s">
        <v>367</v>
      </c>
      <c r="D63" s="96" t="s">
        <v>368</v>
      </c>
      <c r="E63" s="187">
        <v>25000000</v>
      </c>
      <c r="F63" s="187">
        <v>25000000</v>
      </c>
      <c r="G63" s="187">
        <v>6250000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25000000</v>
      </c>
      <c r="N63" s="187">
        <v>6250000</v>
      </c>
      <c r="O63" s="93">
        <f t="shared" si="0"/>
        <v>0</v>
      </c>
      <c r="P63" s="94">
        <f t="shared" si="1"/>
        <v>25000000</v>
      </c>
      <c r="Q63" s="94">
        <f t="shared" si="2"/>
        <v>0</v>
      </c>
      <c r="R63" s="93">
        <f t="shared" si="3"/>
        <v>0</v>
      </c>
    </row>
    <row r="64" spans="1:18" s="103" customFormat="1" x14ac:dyDescent="0.2">
      <c r="A64" s="96" t="s">
        <v>398</v>
      </c>
      <c r="B64" s="110" t="s">
        <v>396</v>
      </c>
      <c r="C64" s="96" t="s">
        <v>186</v>
      </c>
      <c r="D64" s="96" t="s">
        <v>187</v>
      </c>
      <c r="E64" s="187">
        <v>19000000</v>
      </c>
      <c r="F64" s="187">
        <v>19000000</v>
      </c>
      <c r="G64" s="187">
        <v>4750000</v>
      </c>
      <c r="H64" s="187">
        <v>0</v>
      </c>
      <c r="I64" s="187">
        <v>4263495.5999999996</v>
      </c>
      <c r="J64" s="187">
        <v>0</v>
      </c>
      <c r="K64" s="187">
        <v>4384.3999999999996</v>
      </c>
      <c r="L64" s="187">
        <v>0</v>
      </c>
      <c r="M64" s="187">
        <v>14732120</v>
      </c>
      <c r="N64" s="187">
        <v>482120</v>
      </c>
      <c r="O64" s="93">
        <f t="shared" si="0"/>
        <v>2.307578947368421E-4</v>
      </c>
      <c r="P64" s="94">
        <f t="shared" si="1"/>
        <v>19000000</v>
      </c>
      <c r="Q64" s="94">
        <f t="shared" si="2"/>
        <v>4384.3999999999996</v>
      </c>
      <c r="R64" s="93">
        <f t="shared" si="3"/>
        <v>2.307578947368421E-4</v>
      </c>
    </row>
    <row r="65" spans="1:18" s="103" customFormat="1" x14ac:dyDescent="0.2">
      <c r="A65" s="96" t="s">
        <v>398</v>
      </c>
      <c r="B65" s="110" t="s">
        <v>396</v>
      </c>
      <c r="C65" s="96" t="s">
        <v>188</v>
      </c>
      <c r="D65" s="96" t="s">
        <v>189</v>
      </c>
      <c r="E65" s="187">
        <v>25380000</v>
      </c>
      <c r="F65" s="187">
        <v>25380000</v>
      </c>
      <c r="G65" s="187">
        <v>6345000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25380000</v>
      </c>
      <c r="N65" s="187">
        <v>6345000</v>
      </c>
      <c r="O65" s="93">
        <f t="shared" si="0"/>
        <v>0</v>
      </c>
      <c r="P65" s="94">
        <f t="shared" si="1"/>
        <v>25380000</v>
      </c>
      <c r="Q65" s="94">
        <f t="shared" si="2"/>
        <v>0</v>
      </c>
      <c r="R65" s="93">
        <f t="shared" si="3"/>
        <v>0</v>
      </c>
    </row>
    <row r="66" spans="1:18" s="103" customFormat="1" x14ac:dyDescent="0.2">
      <c r="A66" s="96" t="s">
        <v>398</v>
      </c>
      <c r="B66" s="110" t="s">
        <v>396</v>
      </c>
      <c r="C66" s="96" t="s">
        <v>190</v>
      </c>
      <c r="D66" s="96" t="s">
        <v>191</v>
      </c>
      <c r="E66" s="187">
        <v>8000000</v>
      </c>
      <c r="F66" s="187">
        <v>8000000</v>
      </c>
      <c r="G66" s="187">
        <v>2000000</v>
      </c>
      <c r="H66" s="187">
        <v>0</v>
      </c>
      <c r="I66" s="187">
        <v>81581</v>
      </c>
      <c r="J66" s="187">
        <v>0</v>
      </c>
      <c r="K66" s="187">
        <v>18419</v>
      </c>
      <c r="L66" s="187">
        <v>18419</v>
      </c>
      <c r="M66" s="187">
        <v>7900000</v>
      </c>
      <c r="N66" s="187">
        <v>1900000</v>
      </c>
      <c r="O66" s="93">
        <f t="shared" si="0"/>
        <v>2.3023750000000002E-3</v>
      </c>
      <c r="P66" s="94">
        <f t="shared" si="1"/>
        <v>8000000</v>
      </c>
      <c r="Q66" s="94">
        <f t="shared" si="2"/>
        <v>18419</v>
      </c>
      <c r="R66" s="93">
        <f t="shared" si="3"/>
        <v>2.3023750000000002E-3</v>
      </c>
    </row>
    <row r="67" spans="1:18" s="103" customFormat="1" x14ac:dyDescent="0.2">
      <c r="A67" s="96" t="s">
        <v>398</v>
      </c>
      <c r="B67" s="110" t="s">
        <v>396</v>
      </c>
      <c r="C67" s="96" t="s">
        <v>192</v>
      </c>
      <c r="D67" s="96" t="s">
        <v>193</v>
      </c>
      <c r="E67" s="187">
        <v>102462400</v>
      </c>
      <c r="F67" s="187">
        <v>102462400</v>
      </c>
      <c r="G67" s="187">
        <v>102462400</v>
      </c>
      <c r="H67" s="187">
        <v>24358573.800000001</v>
      </c>
      <c r="I67" s="187">
        <v>43668157.869999997</v>
      </c>
      <c r="J67" s="187">
        <v>19110463.68</v>
      </c>
      <c r="K67" s="187">
        <v>5697684.8700000001</v>
      </c>
      <c r="L67" s="187">
        <v>2723300.23</v>
      </c>
      <c r="M67" s="187">
        <v>9627519.7799999993</v>
      </c>
      <c r="N67" s="187">
        <v>9627519.7799999993</v>
      </c>
      <c r="O67" s="93">
        <f t="shared" si="0"/>
        <v>5.5607567946876123E-2</v>
      </c>
      <c r="P67" s="94">
        <f t="shared" si="1"/>
        <v>102462400</v>
      </c>
      <c r="Q67" s="94">
        <f t="shared" si="2"/>
        <v>5697684.8700000001</v>
      </c>
      <c r="R67" s="93">
        <f t="shared" si="3"/>
        <v>5.5607567946876123E-2</v>
      </c>
    </row>
    <row r="68" spans="1:18" s="103" customFormat="1" x14ac:dyDescent="0.2">
      <c r="A68" s="96" t="s">
        <v>398</v>
      </c>
      <c r="B68" s="110" t="s">
        <v>396</v>
      </c>
      <c r="C68" s="96" t="s">
        <v>194</v>
      </c>
      <c r="D68" s="96" t="s">
        <v>195</v>
      </c>
      <c r="E68" s="187">
        <v>1000000</v>
      </c>
      <c r="F68" s="187">
        <v>1000000</v>
      </c>
      <c r="G68" s="187">
        <v>250000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1000000</v>
      </c>
      <c r="N68" s="187">
        <v>250000</v>
      </c>
      <c r="O68" s="93">
        <f t="shared" si="0"/>
        <v>0</v>
      </c>
      <c r="P68" s="94">
        <f t="shared" si="1"/>
        <v>1000000</v>
      </c>
      <c r="Q68" s="94">
        <f t="shared" si="2"/>
        <v>0</v>
      </c>
      <c r="R68" s="93">
        <f t="shared" si="3"/>
        <v>0</v>
      </c>
    </row>
    <row r="69" spans="1:18" s="103" customFormat="1" x14ac:dyDescent="0.2">
      <c r="A69" s="96" t="s">
        <v>398</v>
      </c>
      <c r="B69" s="110" t="s">
        <v>396</v>
      </c>
      <c r="C69" s="96" t="s">
        <v>196</v>
      </c>
      <c r="D69" s="96" t="s">
        <v>197</v>
      </c>
      <c r="E69" s="187">
        <v>4100000</v>
      </c>
      <c r="F69" s="187">
        <v>4100000</v>
      </c>
      <c r="G69" s="187">
        <v>1025000</v>
      </c>
      <c r="H69" s="187">
        <v>0</v>
      </c>
      <c r="I69" s="187">
        <v>0</v>
      </c>
      <c r="J69" s="187">
        <v>0</v>
      </c>
      <c r="K69" s="187">
        <v>467297</v>
      </c>
      <c r="L69" s="187">
        <v>467297</v>
      </c>
      <c r="M69" s="187">
        <v>3632703</v>
      </c>
      <c r="N69" s="187">
        <v>557703</v>
      </c>
      <c r="O69" s="93">
        <f t="shared" si="0"/>
        <v>0.11397487804878048</v>
      </c>
      <c r="P69" s="94">
        <f t="shared" si="1"/>
        <v>4100000</v>
      </c>
      <c r="Q69" s="94">
        <f t="shared" si="2"/>
        <v>467297</v>
      </c>
      <c r="R69" s="93">
        <f t="shared" si="3"/>
        <v>0.11397487804878048</v>
      </c>
    </row>
    <row r="70" spans="1:18" s="103" customFormat="1" x14ac:dyDescent="0.2">
      <c r="A70" s="96" t="s">
        <v>398</v>
      </c>
      <c r="B70" s="110" t="s">
        <v>396</v>
      </c>
      <c r="C70" s="96" t="s">
        <v>198</v>
      </c>
      <c r="D70" s="96" t="s">
        <v>199</v>
      </c>
      <c r="E70" s="187">
        <v>1000000</v>
      </c>
      <c r="F70" s="187">
        <v>1000000</v>
      </c>
      <c r="G70" s="187">
        <v>250000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1000000</v>
      </c>
      <c r="N70" s="187">
        <v>250000</v>
      </c>
      <c r="O70" s="93">
        <f t="shared" si="0"/>
        <v>0</v>
      </c>
      <c r="P70" s="94">
        <f t="shared" si="1"/>
        <v>1000000</v>
      </c>
      <c r="Q70" s="94">
        <f t="shared" si="2"/>
        <v>0</v>
      </c>
      <c r="R70" s="93">
        <f t="shared" si="3"/>
        <v>0</v>
      </c>
    </row>
    <row r="71" spans="1:18" s="103" customFormat="1" x14ac:dyDescent="0.2">
      <c r="A71" s="96" t="s">
        <v>398</v>
      </c>
      <c r="B71" s="110" t="s">
        <v>396</v>
      </c>
      <c r="C71" s="96" t="s">
        <v>200</v>
      </c>
      <c r="D71" s="96" t="s">
        <v>201</v>
      </c>
      <c r="E71" s="187">
        <v>3100000</v>
      </c>
      <c r="F71" s="187">
        <v>3100000</v>
      </c>
      <c r="G71" s="187">
        <v>775000</v>
      </c>
      <c r="H71" s="187">
        <v>0</v>
      </c>
      <c r="I71" s="187">
        <v>0</v>
      </c>
      <c r="J71" s="187">
        <v>0</v>
      </c>
      <c r="K71" s="187">
        <v>467297</v>
      </c>
      <c r="L71" s="187">
        <v>467297</v>
      </c>
      <c r="M71" s="187">
        <v>2632703</v>
      </c>
      <c r="N71" s="187">
        <v>307703</v>
      </c>
      <c r="O71" s="93">
        <f t="shared" si="0"/>
        <v>0.15074096774193549</v>
      </c>
      <c r="P71" s="94">
        <f t="shared" si="1"/>
        <v>3100000</v>
      </c>
      <c r="Q71" s="94">
        <f t="shared" si="2"/>
        <v>467297</v>
      </c>
      <c r="R71" s="93">
        <f t="shared" si="3"/>
        <v>0.15074096774193549</v>
      </c>
    </row>
    <row r="72" spans="1:18" s="103" customFormat="1" x14ac:dyDescent="0.2">
      <c r="A72" s="96" t="s">
        <v>398</v>
      </c>
      <c r="B72" s="110" t="s">
        <v>396</v>
      </c>
      <c r="C72" s="96" t="s">
        <v>202</v>
      </c>
      <c r="D72" s="96" t="s">
        <v>203</v>
      </c>
      <c r="E72" s="187">
        <v>900000</v>
      </c>
      <c r="F72" s="187">
        <v>900000</v>
      </c>
      <c r="G72" s="187">
        <v>225000</v>
      </c>
      <c r="H72" s="187">
        <v>0</v>
      </c>
      <c r="I72" s="187">
        <v>0</v>
      </c>
      <c r="J72" s="187">
        <v>0</v>
      </c>
      <c r="K72" s="187">
        <v>150000</v>
      </c>
      <c r="L72" s="187">
        <v>150000</v>
      </c>
      <c r="M72" s="187">
        <v>750000</v>
      </c>
      <c r="N72" s="187">
        <v>75000</v>
      </c>
      <c r="O72" s="93">
        <f t="shared" ref="O72:O135" si="4">+K72/F72</f>
        <v>0.16666666666666666</v>
      </c>
      <c r="P72" s="94">
        <f t="shared" si="1"/>
        <v>900000</v>
      </c>
      <c r="Q72" s="94">
        <f t="shared" si="2"/>
        <v>150000</v>
      </c>
      <c r="R72" s="93">
        <f t="shared" si="3"/>
        <v>0.16666666666666666</v>
      </c>
    </row>
    <row r="73" spans="1:18" s="103" customFormat="1" x14ac:dyDescent="0.2">
      <c r="A73" s="96" t="s">
        <v>398</v>
      </c>
      <c r="B73" s="110" t="s">
        <v>396</v>
      </c>
      <c r="C73" s="96" t="s">
        <v>206</v>
      </c>
      <c r="D73" s="96" t="s">
        <v>207</v>
      </c>
      <c r="E73" s="187">
        <v>600000</v>
      </c>
      <c r="F73" s="187">
        <v>600000</v>
      </c>
      <c r="G73" s="187">
        <v>150000</v>
      </c>
      <c r="H73" s="187">
        <v>0</v>
      </c>
      <c r="I73" s="187">
        <v>0</v>
      </c>
      <c r="J73" s="187">
        <v>0</v>
      </c>
      <c r="K73" s="187">
        <v>150000</v>
      </c>
      <c r="L73" s="187">
        <v>150000</v>
      </c>
      <c r="M73" s="187">
        <v>450000</v>
      </c>
      <c r="N73" s="187">
        <v>0</v>
      </c>
      <c r="O73" s="93">
        <f t="shared" si="4"/>
        <v>0.25</v>
      </c>
      <c r="P73" s="94">
        <f t="shared" si="1"/>
        <v>600000</v>
      </c>
      <c r="Q73" s="94">
        <f t="shared" si="2"/>
        <v>150000</v>
      </c>
      <c r="R73" s="93">
        <f t="shared" si="3"/>
        <v>0.25</v>
      </c>
    </row>
    <row r="74" spans="1:18" s="103" customFormat="1" x14ac:dyDescent="0.2">
      <c r="A74" s="96" t="s">
        <v>398</v>
      </c>
      <c r="B74" s="110" t="s">
        <v>396</v>
      </c>
      <c r="C74" s="96" t="s">
        <v>208</v>
      </c>
      <c r="D74" s="96" t="s">
        <v>209</v>
      </c>
      <c r="E74" s="187">
        <v>300000</v>
      </c>
      <c r="F74" s="187">
        <v>300000</v>
      </c>
      <c r="G74" s="187">
        <v>75000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300000</v>
      </c>
      <c r="N74" s="187">
        <v>75000</v>
      </c>
      <c r="O74" s="93">
        <f t="shared" si="4"/>
        <v>0</v>
      </c>
      <c r="P74" s="94">
        <f t="shared" si="1"/>
        <v>300000</v>
      </c>
      <c r="Q74" s="94">
        <f t="shared" si="2"/>
        <v>0</v>
      </c>
      <c r="R74" s="93">
        <f t="shared" si="3"/>
        <v>0</v>
      </c>
    </row>
    <row r="75" spans="1:18" s="104" customFormat="1" x14ac:dyDescent="0.2">
      <c r="A75" s="92" t="s">
        <v>398</v>
      </c>
      <c r="B75" s="106" t="s">
        <v>396</v>
      </c>
      <c r="C75" s="92" t="s">
        <v>210</v>
      </c>
      <c r="D75" s="92" t="s">
        <v>211</v>
      </c>
      <c r="E75" s="186">
        <v>179143073</v>
      </c>
      <c r="F75" s="186">
        <v>179143073</v>
      </c>
      <c r="G75" s="186">
        <v>66490769</v>
      </c>
      <c r="H75" s="186">
        <v>23088726.210000001</v>
      </c>
      <c r="I75" s="186">
        <v>8167699.2999999998</v>
      </c>
      <c r="J75" s="186">
        <v>4832143.6399999997</v>
      </c>
      <c r="K75" s="186">
        <v>3110072.66</v>
      </c>
      <c r="L75" s="186">
        <v>2028576.82</v>
      </c>
      <c r="M75" s="186">
        <v>139944431.19</v>
      </c>
      <c r="N75" s="186">
        <v>27292127.190000001</v>
      </c>
      <c r="O75" s="97">
        <f t="shared" si="4"/>
        <v>1.7360831250226461E-2</v>
      </c>
      <c r="P75" s="28">
        <f t="shared" si="1"/>
        <v>179143073</v>
      </c>
      <c r="Q75" s="28">
        <f t="shared" si="2"/>
        <v>3110072.66</v>
      </c>
      <c r="R75" s="97">
        <f t="shared" si="3"/>
        <v>1.7360831250226461E-2</v>
      </c>
    </row>
    <row r="76" spans="1:18" s="103" customFormat="1" x14ac:dyDescent="0.2">
      <c r="A76" s="96" t="s">
        <v>398</v>
      </c>
      <c r="B76" s="110" t="s">
        <v>396</v>
      </c>
      <c r="C76" s="96" t="s">
        <v>212</v>
      </c>
      <c r="D76" s="96" t="s">
        <v>213</v>
      </c>
      <c r="E76" s="187">
        <v>73178073</v>
      </c>
      <c r="F76" s="187">
        <v>73178073</v>
      </c>
      <c r="G76" s="187">
        <v>26294519</v>
      </c>
      <c r="H76" s="187">
        <v>17974805.219999999</v>
      </c>
      <c r="I76" s="187">
        <v>4246919.95</v>
      </c>
      <c r="J76" s="187">
        <v>0</v>
      </c>
      <c r="K76" s="187">
        <v>1968688.45</v>
      </c>
      <c r="L76" s="187">
        <v>1953080.05</v>
      </c>
      <c r="M76" s="187">
        <v>48987659.380000003</v>
      </c>
      <c r="N76" s="187">
        <v>2104105.38</v>
      </c>
      <c r="O76" s="93">
        <f t="shared" si="4"/>
        <v>2.6902709640905683E-2</v>
      </c>
      <c r="P76" s="94">
        <f t="shared" si="1"/>
        <v>73178073</v>
      </c>
      <c r="Q76" s="94">
        <f t="shared" si="2"/>
        <v>1968688.45</v>
      </c>
      <c r="R76" s="93">
        <f t="shared" si="3"/>
        <v>2.6902709640905683E-2</v>
      </c>
    </row>
    <row r="77" spans="1:18" s="103" customFormat="1" x14ac:dyDescent="0.2">
      <c r="A77" s="96" t="s">
        <v>398</v>
      </c>
      <c r="B77" s="110" t="s">
        <v>396</v>
      </c>
      <c r="C77" s="96" t="s">
        <v>214</v>
      </c>
      <c r="D77" s="96" t="s">
        <v>215</v>
      </c>
      <c r="E77" s="187">
        <v>27158073</v>
      </c>
      <c r="F77" s="187">
        <v>27158073</v>
      </c>
      <c r="G77" s="187">
        <v>6789519</v>
      </c>
      <c r="H77" s="187">
        <v>0</v>
      </c>
      <c r="I77" s="187">
        <v>4146919.95</v>
      </c>
      <c r="J77" s="187">
        <v>0</v>
      </c>
      <c r="K77" s="187">
        <v>1953080.05</v>
      </c>
      <c r="L77" s="187">
        <v>1953080.05</v>
      </c>
      <c r="M77" s="187">
        <v>21058073</v>
      </c>
      <c r="N77" s="187">
        <v>689519</v>
      </c>
      <c r="O77" s="93">
        <f t="shared" si="4"/>
        <v>7.1915266226731181E-2</v>
      </c>
      <c r="P77" s="94">
        <f t="shared" si="1"/>
        <v>27158073</v>
      </c>
      <c r="Q77" s="94">
        <f t="shared" si="2"/>
        <v>1953080.05</v>
      </c>
      <c r="R77" s="93">
        <f t="shared" si="3"/>
        <v>7.1915266226731181E-2</v>
      </c>
    </row>
    <row r="78" spans="1:18" s="103" customFormat="1" x14ac:dyDescent="0.2">
      <c r="A78" s="96" t="s">
        <v>398</v>
      </c>
      <c r="B78" s="110" t="s">
        <v>396</v>
      </c>
      <c r="C78" s="96" t="s">
        <v>216</v>
      </c>
      <c r="D78" s="96" t="s">
        <v>217</v>
      </c>
      <c r="E78" s="187">
        <v>2000000</v>
      </c>
      <c r="F78" s="187">
        <v>2000000</v>
      </c>
      <c r="G78" s="187">
        <v>500000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2000000</v>
      </c>
      <c r="N78" s="187">
        <v>500000</v>
      </c>
      <c r="O78" s="93">
        <f t="shared" si="4"/>
        <v>0</v>
      </c>
      <c r="P78" s="94">
        <f t="shared" si="1"/>
        <v>2000000</v>
      </c>
      <c r="Q78" s="94">
        <f t="shared" si="2"/>
        <v>0</v>
      </c>
      <c r="R78" s="93">
        <f t="shared" si="3"/>
        <v>0</v>
      </c>
    </row>
    <row r="79" spans="1:18" s="103" customFormat="1" x14ac:dyDescent="0.2">
      <c r="A79" s="96" t="s">
        <v>398</v>
      </c>
      <c r="B79" s="110" t="s">
        <v>396</v>
      </c>
      <c r="C79" s="96" t="s">
        <v>218</v>
      </c>
      <c r="D79" s="96" t="s">
        <v>219</v>
      </c>
      <c r="E79" s="187">
        <v>43520000</v>
      </c>
      <c r="F79" s="187">
        <v>43520000</v>
      </c>
      <c r="G79" s="187">
        <v>18880000</v>
      </c>
      <c r="H79" s="187">
        <v>17956805.219999999</v>
      </c>
      <c r="I79" s="187">
        <v>50000</v>
      </c>
      <c r="J79" s="187">
        <v>0</v>
      </c>
      <c r="K79" s="187">
        <v>15608.4</v>
      </c>
      <c r="L79" s="187">
        <v>0</v>
      </c>
      <c r="M79" s="187">
        <v>25497586.379999999</v>
      </c>
      <c r="N79" s="187">
        <v>857586.38</v>
      </c>
      <c r="O79" s="93">
        <f t="shared" si="4"/>
        <v>3.5864889705882353E-4</v>
      </c>
      <c r="P79" s="94">
        <f t="shared" si="1"/>
        <v>43520000</v>
      </c>
      <c r="Q79" s="94">
        <f t="shared" si="2"/>
        <v>15608.4</v>
      </c>
      <c r="R79" s="93">
        <f t="shared" si="3"/>
        <v>3.5864889705882353E-4</v>
      </c>
    </row>
    <row r="80" spans="1:18" s="103" customFormat="1" x14ac:dyDescent="0.2">
      <c r="A80" s="96" t="s">
        <v>398</v>
      </c>
      <c r="B80" s="110" t="s">
        <v>396</v>
      </c>
      <c r="C80" s="96" t="s">
        <v>220</v>
      </c>
      <c r="D80" s="96" t="s">
        <v>221</v>
      </c>
      <c r="E80" s="187">
        <v>500000</v>
      </c>
      <c r="F80" s="187">
        <v>500000</v>
      </c>
      <c r="G80" s="187">
        <v>125000</v>
      </c>
      <c r="H80" s="187">
        <v>18000</v>
      </c>
      <c r="I80" s="187">
        <v>50000</v>
      </c>
      <c r="J80" s="187">
        <v>0</v>
      </c>
      <c r="K80" s="187">
        <v>0</v>
      </c>
      <c r="L80" s="187">
        <v>0</v>
      </c>
      <c r="M80" s="187">
        <v>432000</v>
      </c>
      <c r="N80" s="187">
        <v>57000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</row>
    <row r="81" spans="1:18" s="103" customFormat="1" x14ac:dyDescent="0.2">
      <c r="A81" s="96" t="s">
        <v>398</v>
      </c>
      <c r="B81" s="110" t="s">
        <v>396</v>
      </c>
      <c r="C81" s="96" t="s">
        <v>222</v>
      </c>
      <c r="D81" s="96" t="s">
        <v>223</v>
      </c>
      <c r="E81" s="187">
        <v>2300000</v>
      </c>
      <c r="F81" s="187">
        <v>2300000</v>
      </c>
      <c r="G81" s="187">
        <v>575000</v>
      </c>
      <c r="H81" s="187">
        <v>0</v>
      </c>
      <c r="I81" s="187">
        <v>50000</v>
      </c>
      <c r="J81" s="187">
        <v>0</v>
      </c>
      <c r="K81" s="187">
        <v>0</v>
      </c>
      <c r="L81" s="187">
        <v>0</v>
      </c>
      <c r="M81" s="187">
        <v>2250000</v>
      </c>
      <c r="N81" s="187">
        <v>525000</v>
      </c>
      <c r="O81" s="93">
        <f t="shared" si="4"/>
        <v>0</v>
      </c>
      <c r="P81" s="94">
        <f t="shared" si="1"/>
        <v>2300000</v>
      </c>
      <c r="Q81" s="94">
        <f t="shared" si="2"/>
        <v>0</v>
      </c>
      <c r="R81" s="93">
        <f t="shared" si="3"/>
        <v>0</v>
      </c>
    </row>
    <row r="82" spans="1:18" s="103" customFormat="1" x14ac:dyDescent="0.2">
      <c r="A82" s="96" t="s">
        <v>398</v>
      </c>
      <c r="B82" s="110" t="s">
        <v>396</v>
      </c>
      <c r="C82" s="96" t="s">
        <v>224</v>
      </c>
      <c r="D82" s="96" t="s">
        <v>225</v>
      </c>
      <c r="E82" s="187">
        <v>800000</v>
      </c>
      <c r="F82" s="187">
        <v>800000</v>
      </c>
      <c r="G82" s="187">
        <v>200000</v>
      </c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800000</v>
      </c>
      <c r="N82" s="187">
        <v>200000</v>
      </c>
      <c r="O82" s="93">
        <f t="shared" si="4"/>
        <v>0</v>
      </c>
      <c r="P82" s="94">
        <f t="shared" si="1"/>
        <v>800000</v>
      </c>
      <c r="Q82" s="94">
        <f t="shared" si="2"/>
        <v>0</v>
      </c>
      <c r="R82" s="93">
        <f t="shared" si="3"/>
        <v>0</v>
      </c>
    </row>
    <row r="83" spans="1:18" s="103" customFormat="1" x14ac:dyDescent="0.2">
      <c r="A83" s="96" t="s">
        <v>398</v>
      </c>
      <c r="B83" s="110" t="s">
        <v>396</v>
      </c>
      <c r="C83" s="96" t="s">
        <v>226</v>
      </c>
      <c r="D83" s="96" t="s">
        <v>227</v>
      </c>
      <c r="E83" s="187">
        <v>1500000</v>
      </c>
      <c r="F83" s="187">
        <v>1500000</v>
      </c>
      <c r="G83" s="187">
        <v>375000</v>
      </c>
      <c r="H83" s="187">
        <v>0</v>
      </c>
      <c r="I83" s="187">
        <v>50000</v>
      </c>
      <c r="J83" s="187">
        <v>0</v>
      </c>
      <c r="K83" s="187">
        <v>0</v>
      </c>
      <c r="L83" s="187">
        <v>0</v>
      </c>
      <c r="M83" s="187">
        <v>1450000</v>
      </c>
      <c r="N83" s="187">
        <v>325000</v>
      </c>
      <c r="O83" s="93">
        <f t="shared" si="4"/>
        <v>0</v>
      </c>
      <c r="P83" s="94">
        <f t="shared" si="1"/>
        <v>1500000</v>
      </c>
      <c r="Q83" s="94">
        <f t="shared" si="2"/>
        <v>0</v>
      </c>
      <c r="R83" s="93">
        <f t="shared" si="3"/>
        <v>0</v>
      </c>
    </row>
    <row r="84" spans="1:18" s="103" customFormat="1" x14ac:dyDescent="0.2">
      <c r="A84" s="96" t="s">
        <v>398</v>
      </c>
      <c r="B84" s="110" t="s">
        <v>396</v>
      </c>
      <c r="C84" s="96" t="s">
        <v>228</v>
      </c>
      <c r="D84" s="96" t="s">
        <v>229</v>
      </c>
      <c r="E84" s="187">
        <v>31800000</v>
      </c>
      <c r="F84" s="187">
        <v>31800000</v>
      </c>
      <c r="G84" s="187">
        <v>15025000</v>
      </c>
      <c r="H84" s="187">
        <v>1591082.5</v>
      </c>
      <c r="I84" s="187">
        <v>96137.08</v>
      </c>
      <c r="J84" s="187">
        <v>0</v>
      </c>
      <c r="K84" s="187">
        <v>53862.92</v>
      </c>
      <c r="L84" s="187">
        <v>53862.92</v>
      </c>
      <c r="M84" s="187">
        <v>30058917.5</v>
      </c>
      <c r="N84" s="187">
        <v>13283917.5</v>
      </c>
      <c r="O84" s="93">
        <f t="shared" si="4"/>
        <v>1.6938025157232704E-3</v>
      </c>
      <c r="P84" s="94">
        <f t="shared" si="1"/>
        <v>31800000</v>
      </c>
      <c r="Q84" s="94">
        <f t="shared" si="2"/>
        <v>53862.92</v>
      </c>
      <c r="R84" s="93">
        <f t="shared" si="3"/>
        <v>1.6938025157232704E-3</v>
      </c>
    </row>
    <row r="85" spans="1:18" s="103" customFormat="1" x14ac:dyDescent="0.2">
      <c r="A85" s="96" t="s">
        <v>398</v>
      </c>
      <c r="B85" s="110" t="s">
        <v>396</v>
      </c>
      <c r="C85" s="96" t="s">
        <v>230</v>
      </c>
      <c r="D85" s="96" t="s">
        <v>231</v>
      </c>
      <c r="E85" s="187">
        <v>5650000</v>
      </c>
      <c r="F85" s="187">
        <v>5650000</v>
      </c>
      <c r="G85" s="187">
        <v>1412500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5650000</v>
      </c>
      <c r="N85" s="187">
        <v>1412500</v>
      </c>
      <c r="O85" s="93">
        <f t="shared" si="4"/>
        <v>0</v>
      </c>
      <c r="P85" s="94">
        <f t="shared" si="1"/>
        <v>5650000</v>
      </c>
      <c r="Q85" s="94">
        <f t="shared" si="2"/>
        <v>0</v>
      </c>
      <c r="R85" s="93">
        <f t="shared" si="3"/>
        <v>0</v>
      </c>
    </row>
    <row r="86" spans="1:18" s="103" customFormat="1" x14ac:dyDescent="0.2">
      <c r="A86" s="96" t="s">
        <v>398</v>
      </c>
      <c r="B86" s="110" t="s">
        <v>396</v>
      </c>
      <c r="C86" s="96" t="s">
        <v>232</v>
      </c>
      <c r="D86" s="96" t="s">
        <v>233</v>
      </c>
      <c r="E86" s="187">
        <v>200000</v>
      </c>
      <c r="F86" s="187">
        <v>200000</v>
      </c>
      <c r="G86" s="187">
        <v>50000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200000</v>
      </c>
      <c r="N86" s="187">
        <v>50000</v>
      </c>
      <c r="O86" s="93">
        <f t="shared" si="4"/>
        <v>0</v>
      </c>
      <c r="P86" s="94">
        <f t="shared" si="1"/>
        <v>200000</v>
      </c>
      <c r="Q86" s="94">
        <f t="shared" si="2"/>
        <v>0</v>
      </c>
      <c r="R86" s="93">
        <f t="shared" si="3"/>
        <v>0</v>
      </c>
    </row>
    <row r="87" spans="1:18" s="103" customFormat="1" x14ac:dyDescent="0.2">
      <c r="A87" s="96" t="s">
        <v>398</v>
      </c>
      <c r="B87" s="110" t="s">
        <v>396</v>
      </c>
      <c r="C87" s="96" t="s">
        <v>234</v>
      </c>
      <c r="D87" s="96" t="s">
        <v>235</v>
      </c>
      <c r="E87" s="187">
        <v>2650000</v>
      </c>
      <c r="F87" s="187">
        <v>2650000</v>
      </c>
      <c r="G87" s="187">
        <v>662500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2650000</v>
      </c>
      <c r="N87" s="187">
        <v>662500</v>
      </c>
      <c r="O87" s="93">
        <f t="shared" si="4"/>
        <v>0</v>
      </c>
      <c r="P87" s="94">
        <f t="shared" si="1"/>
        <v>2650000</v>
      </c>
      <c r="Q87" s="94">
        <f t="shared" si="2"/>
        <v>0</v>
      </c>
      <c r="R87" s="93">
        <f t="shared" si="3"/>
        <v>0</v>
      </c>
    </row>
    <row r="88" spans="1:18" s="103" customFormat="1" x14ac:dyDescent="0.2">
      <c r="A88" s="96" t="s">
        <v>398</v>
      </c>
      <c r="B88" s="110" t="s">
        <v>396</v>
      </c>
      <c r="C88" s="96" t="s">
        <v>236</v>
      </c>
      <c r="D88" s="96" t="s">
        <v>237</v>
      </c>
      <c r="E88" s="187">
        <v>19000000</v>
      </c>
      <c r="F88" s="187">
        <v>19000000</v>
      </c>
      <c r="G88" s="187">
        <v>10750000</v>
      </c>
      <c r="H88" s="187">
        <v>263267.8</v>
      </c>
      <c r="I88" s="187">
        <v>21379.97</v>
      </c>
      <c r="J88" s="187">
        <v>0</v>
      </c>
      <c r="K88" s="187">
        <v>28620.03</v>
      </c>
      <c r="L88" s="187">
        <v>28620.03</v>
      </c>
      <c r="M88" s="187">
        <v>18686732.199999999</v>
      </c>
      <c r="N88" s="187">
        <v>10436732.199999999</v>
      </c>
      <c r="O88" s="93">
        <f t="shared" si="4"/>
        <v>1.5063173684210526E-3</v>
      </c>
      <c r="P88" s="94">
        <f t="shared" si="1"/>
        <v>19000000</v>
      </c>
      <c r="Q88" s="94">
        <f t="shared" si="2"/>
        <v>28620.03</v>
      </c>
      <c r="R88" s="93">
        <f t="shared" si="3"/>
        <v>1.5063173684210526E-3</v>
      </c>
    </row>
    <row r="89" spans="1:18" s="103" customFormat="1" x14ac:dyDescent="0.2">
      <c r="A89" s="96" t="s">
        <v>398</v>
      </c>
      <c r="B89" s="110" t="s">
        <v>396</v>
      </c>
      <c r="C89" s="96" t="s">
        <v>238</v>
      </c>
      <c r="D89" s="96" t="s">
        <v>239</v>
      </c>
      <c r="E89" s="187">
        <v>3000000</v>
      </c>
      <c r="F89" s="187">
        <v>3000000</v>
      </c>
      <c r="G89" s="187">
        <v>850000</v>
      </c>
      <c r="H89" s="187">
        <v>224437.5</v>
      </c>
      <c r="I89" s="187">
        <v>24757.11</v>
      </c>
      <c r="J89" s="187">
        <v>0</v>
      </c>
      <c r="K89" s="187">
        <v>25242.89</v>
      </c>
      <c r="L89" s="187">
        <v>25242.89</v>
      </c>
      <c r="M89" s="187">
        <v>2725562.5</v>
      </c>
      <c r="N89" s="187">
        <v>575562.5</v>
      </c>
      <c r="O89" s="93">
        <f t="shared" si="4"/>
        <v>8.4142966666666662E-3</v>
      </c>
      <c r="P89" s="94">
        <f t="shared" si="1"/>
        <v>3000000</v>
      </c>
      <c r="Q89" s="94">
        <f t="shared" si="2"/>
        <v>25242.89</v>
      </c>
      <c r="R89" s="93">
        <f t="shared" si="3"/>
        <v>8.4142966666666662E-3</v>
      </c>
    </row>
    <row r="90" spans="1:18" s="103" customFormat="1" x14ac:dyDescent="0.2">
      <c r="A90" s="96" t="s">
        <v>398</v>
      </c>
      <c r="B90" s="110" t="s">
        <v>396</v>
      </c>
      <c r="C90" s="96" t="s">
        <v>240</v>
      </c>
      <c r="D90" s="96" t="s">
        <v>241</v>
      </c>
      <c r="E90" s="187">
        <v>1300000</v>
      </c>
      <c r="F90" s="187">
        <v>1300000</v>
      </c>
      <c r="G90" s="187">
        <v>1300000</v>
      </c>
      <c r="H90" s="187">
        <v>1103377.2</v>
      </c>
      <c r="I90" s="187">
        <v>50000</v>
      </c>
      <c r="J90" s="187">
        <v>0</v>
      </c>
      <c r="K90" s="187">
        <v>0</v>
      </c>
      <c r="L90" s="187">
        <v>0</v>
      </c>
      <c r="M90" s="187">
        <v>146622.79999999999</v>
      </c>
      <c r="N90" s="187">
        <v>146622.79999999999</v>
      </c>
      <c r="O90" s="93">
        <f t="shared" si="4"/>
        <v>0</v>
      </c>
      <c r="P90" s="94">
        <f t="shared" si="1"/>
        <v>1300000</v>
      </c>
      <c r="Q90" s="94">
        <f t="shared" si="2"/>
        <v>0</v>
      </c>
      <c r="R90" s="93">
        <f t="shared" si="3"/>
        <v>0</v>
      </c>
    </row>
    <row r="91" spans="1:18" s="103" customFormat="1" x14ac:dyDescent="0.2">
      <c r="A91" s="96" t="s">
        <v>398</v>
      </c>
      <c r="B91" s="110" t="s">
        <v>396</v>
      </c>
      <c r="C91" s="96" t="s">
        <v>242</v>
      </c>
      <c r="D91" s="96" t="s">
        <v>243</v>
      </c>
      <c r="E91" s="187">
        <v>33735000</v>
      </c>
      <c r="F91" s="187">
        <v>33735000</v>
      </c>
      <c r="G91" s="187">
        <v>9213750</v>
      </c>
      <c r="H91" s="187">
        <v>390795</v>
      </c>
      <c r="I91" s="187">
        <v>1384455.54</v>
      </c>
      <c r="J91" s="187">
        <v>0</v>
      </c>
      <c r="K91" s="187">
        <v>21633.85</v>
      </c>
      <c r="L91" s="187">
        <v>21633.85</v>
      </c>
      <c r="M91" s="187">
        <v>31938115.609999999</v>
      </c>
      <c r="N91" s="187">
        <v>7416865.6100000003</v>
      </c>
      <c r="O91" s="93">
        <f t="shared" si="4"/>
        <v>6.4128797984289306E-4</v>
      </c>
      <c r="P91" s="94">
        <f t="shared" si="1"/>
        <v>33735000</v>
      </c>
      <c r="Q91" s="94">
        <f t="shared" si="2"/>
        <v>21633.85</v>
      </c>
      <c r="R91" s="93">
        <f t="shared" si="3"/>
        <v>6.4128797984289306E-4</v>
      </c>
    </row>
    <row r="92" spans="1:18" s="103" customFormat="1" x14ac:dyDescent="0.2">
      <c r="A92" s="96" t="s">
        <v>398</v>
      </c>
      <c r="B92" s="110" t="s">
        <v>396</v>
      </c>
      <c r="C92" s="96" t="s">
        <v>244</v>
      </c>
      <c r="D92" s="96" t="s">
        <v>245</v>
      </c>
      <c r="E92" s="187">
        <v>16025000</v>
      </c>
      <c r="F92" s="187">
        <v>16025000</v>
      </c>
      <c r="G92" s="187">
        <v>4556250</v>
      </c>
      <c r="H92" s="187">
        <v>0</v>
      </c>
      <c r="I92" s="187">
        <v>50000</v>
      </c>
      <c r="J92" s="187">
        <v>0</v>
      </c>
      <c r="K92" s="187">
        <v>0</v>
      </c>
      <c r="L92" s="187">
        <v>0</v>
      </c>
      <c r="M92" s="187">
        <v>15975000</v>
      </c>
      <c r="N92" s="187">
        <v>4506250</v>
      </c>
      <c r="O92" s="93">
        <f t="shared" si="4"/>
        <v>0</v>
      </c>
      <c r="P92" s="94">
        <f t="shared" si="1"/>
        <v>16025000</v>
      </c>
      <c r="Q92" s="94">
        <f t="shared" si="2"/>
        <v>0</v>
      </c>
      <c r="R92" s="93">
        <f t="shared" si="3"/>
        <v>0</v>
      </c>
    </row>
    <row r="93" spans="1:18" s="103" customFormat="1" x14ac:dyDescent="0.2">
      <c r="A93" s="96" t="s">
        <v>398</v>
      </c>
      <c r="B93" s="110" t="s">
        <v>396</v>
      </c>
      <c r="C93" s="96" t="s">
        <v>246</v>
      </c>
      <c r="D93" s="96" t="s">
        <v>247</v>
      </c>
      <c r="E93" s="187">
        <v>17710000</v>
      </c>
      <c r="F93" s="187">
        <v>17710000</v>
      </c>
      <c r="G93" s="187">
        <v>4657500</v>
      </c>
      <c r="H93" s="187">
        <v>390795</v>
      </c>
      <c r="I93" s="187">
        <v>1334455.54</v>
      </c>
      <c r="J93" s="187">
        <v>0</v>
      </c>
      <c r="K93" s="187">
        <v>21633.85</v>
      </c>
      <c r="L93" s="187">
        <v>21633.85</v>
      </c>
      <c r="M93" s="187">
        <v>15963115.609999999</v>
      </c>
      <c r="N93" s="187">
        <v>2910615.61</v>
      </c>
      <c r="O93" s="93">
        <f t="shared" si="4"/>
        <v>1.2215612648221344E-3</v>
      </c>
      <c r="P93" s="94">
        <f t="shared" ref="P93:P112" si="5">+F93</f>
        <v>17710000</v>
      </c>
      <c r="Q93" s="94">
        <f t="shared" ref="Q93:Q112" si="6">+K93</f>
        <v>21633.85</v>
      </c>
      <c r="R93" s="93">
        <f t="shared" ref="R93:R112" si="7">+Q93/P93</f>
        <v>1.2215612648221344E-3</v>
      </c>
    </row>
    <row r="94" spans="1:18" s="103" customFormat="1" x14ac:dyDescent="0.2">
      <c r="A94" s="96" t="s">
        <v>398</v>
      </c>
      <c r="B94" s="110" t="s">
        <v>396</v>
      </c>
      <c r="C94" s="96" t="s">
        <v>248</v>
      </c>
      <c r="D94" s="96" t="s">
        <v>386</v>
      </c>
      <c r="E94" s="187">
        <v>38130000</v>
      </c>
      <c r="F94" s="187">
        <v>38130000</v>
      </c>
      <c r="G94" s="187">
        <v>15382500</v>
      </c>
      <c r="H94" s="187">
        <v>3132043.49</v>
      </c>
      <c r="I94" s="187">
        <v>2390186.73</v>
      </c>
      <c r="J94" s="187">
        <v>4832143.6399999997</v>
      </c>
      <c r="K94" s="187">
        <v>1065887.44</v>
      </c>
      <c r="L94" s="187">
        <v>0</v>
      </c>
      <c r="M94" s="187">
        <v>26709738.699999999</v>
      </c>
      <c r="N94" s="187">
        <v>3962238.7</v>
      </c>
      <c r="O94" s="93">
        <f t="shared" si="4"/>
        <v>2.7954037241017572E-2</v>
      </c>
      <c r="P94" s="94">
        <f t="shared" si="5"/>
        <v>38130000</v>
      </c>
      <c r="Q94" s="94">
        <f t="shared" si="6"/>
        <v>1065887.44</v>
      </c>
      <c r="R94" s="93">
        <f t="shared" si="7"/>
        <v>2.7954037241017572E-2</v>
      </c>
    </row>
    <row r="95" spans="1:18" s="103" customFormat="1" x14ac:dyDescent="0.2">
      <c r="A95" s="96" t="s">
        <v>398</v>
      </c>
      <c r="B95" s="110" t="s">
        <v>396</v>
      </c>
      <c r="C95" s="96" t="s">
        <v>249</v>
      </c>
      <c r="D95" s="96" t="s">
        <v>250</v>
      </c>
      <c r="E95" s="187">
        <v>3300000</v>
      </c>
      <c r="F95" s="187">
        <v>3300000</v>
      </c>
      <c r="G95" s="187">
        <v>1150000</v>
      </c>
      <c r="H95" s="187">
        <v>265111.99</v>
      </c>
      <c r="I95" s="187">
        <v>168663.41</v>
      </c>
      <c r="J95" s="187">
        <v>0</v>
      </c>
      <c r="K95" s="187">
        <v>626436.31999999995</v>
      </c>
      <c r="L95" s="187">
        <v>0</v>
      </c>
      <c r="M95" s="187">
        <v>2239788.2799999998</v>
      </c>
      <c r="N95" s="187">
        <v>89788.28</v>
      </c>
      <c r="O95" s="93">
        <f t="shared" si="4"/>
        <v>0.18982918787878786</v>
      </c>
      <c r="P95" s="94">
        <f t="shared" si="5"/>
        <v>3300000</v>
      </c>
      <c r="Q95" s="94">
        <f t="shared" si="6"/>
        <v>626436.31999999995</v>
      </c>
      <c r="R95" s="93">
        <f t="shared" si="7"/>
        <v>0.18982918787878786</v>
      </c>
    </row>
    <row r="96" spans="1:18" s="103" customFormat="1" x14ac:dyDescent="0.2">
      <c r="A96" s="96" t="s">
        <v>398</v>
      </c>
      <c r="B96" s="110" t="s">
        <v>396</v>
      </c>
      <c r="C96" s="96" t="s">
        <v>251</v>
      </c>
      <c r="D96" s="96" t="s">
        <v>252</v>
      </c>
      <c r="E96" s="187">
        <v>3000000</v>
      </c>
      <c r="F96" s="187">
        <v>3000000</v>
      </c>
      <c r="G96" s="187">
        <v>750000</v>
      </c>
      <c r="H96" s="187">
        <v>156750</v>
      </c>
      <c r="I96" s="187">
        <v>0</v>
      </c>
      <c r="J96" s="187">
        <v>0</v>
      </c>
      <c r="K96" s="187">
        <v>0</v>
      </c>
      <c r="L96" s="187">
        <v>0</v>
      </c>
      <c r="M96" s="187">
        <v>2843250</v>
      </c>
      <c r="N96" s="187">
        <v>593250</v>
      </c>
      <c r="O96" s="93">
        <f t="shared" si="4"/>
        <v>0</v>
      </c>
      <c r="P96" s="94">
        <f t="shared" si="5"/>
        <v>3000000</v>
      </c>
      <c r="Q96" s="94">
        <f t="shared" si="6"/>
        <v>0</v>
      </c>
      <c r="R96" s="93">
        <f t="shared" si="7"/>
        <v>0</v>
      </c>
    </row>
    <row r="97" spans="1:18" s="103" customFormat="1" x14ac:dyDescent="0.2">
      <c r="A97" s="96" t="s">
        <v>398</v>
      </c>
      <c r="B97" s="110" t="s">
        <v>396</v>
      </c>
      <c r="C97" s="96" t="s">
        <v>253</v>
      </c>
      <c r="D97" s="96" t="s">
        <v>254</v>
      </c>
      <c r="E97" s="187">
        <v>17200000</v>
      </c>
      <c r="F97" s="187">
        <v>17200000</v>
      </c>
      <c r="G97" s="187">
        <v>9300000</v>
      </c>
      <c r="H97" s="187">
        <v>624466.5</v>
      </c>
      <c r="I97" s="187">
        <v>2121523.3199999998</v>
      </c>
      <c r="J97" s="187">
        <v>4832143.6399999997</v>
      </c>
      <c r="K97" s="187">
        <v>439451.12</v>
      </c>
      <c r="L97" s="187">
        <v>0</v>
      </c>
      <c r="M97" s="187">
        <v>9182415.4199999999</v>
      </c>
      <c r="N97" s="187">
        <v>1282415.42</v>
      </c>
      <c r="O97" s="93">
        <f t="shared" si="4"/>
        <v>2.5549483720930233E-2</v>
      </c>
      <c r="P97" s="94">
        <f t="shared" si="5"/>
        <v>17200000</v>
      </c>
      <c r="Q97" s="94">
        <f t="shared" si="6"/>
        <v>439451.12</v>
      </c>
      <c r="R97" s="93">
        <f t="shared" si="7"/>
        <v>2.5549483720930233E-2</v>
      </c>
    </row>
    <row r="98" spans="1:18" s="103" customFormat="1" x14ac:dyDescent="0.2">
      <c r="A98" s="96" t="s">
        <v>398</v>
      </c>
      <c r="B98" s="110" t="s">
        <v>396</v>
      </c>
      <c r="C98" s="96" t="s">
        <v>255</v>
      </c>
      <c r="D98" s="96" t="s">
        <v>256</v>
      </c>
      <c r="E98" s="187">
        <v>9000000</v>
      </c>
      <c r="F98" s="187">
        <v>9000000</v>
      </c>
      <c r="G98" s="187">
        <v>2250000</v>
      </c>
      <c r="H98" s="187">
        <v>582859.19999999995</v>
      </c>
      <c r="I98" s="187">
        <v>0</v>
      </c>
      <c r="J98" s="187">
        <v>0</v>
      </c>
      <c r="K98" s="187">
        <v>0</v>
      </c>
      <c r="L98" s="187">
        <v>0</v>
      </c>
      <c r="M98" s="187">
        <v>8417140.8000000007</v>
      </c>
      <c r="N98" s="187">
        <v>1667140.8</v>
      </c>
      <c r="O98" s="93">
        <f t="shared" si="4"/>
        <v>0</v>
      </c>
      <c r="P98" s="94">
        <f t="shared" si="5"/>
        <v>9000000</v>
      </c>
      <c r="Q98" s="94">
        <f t="shared" si="6"/>
        <v>0</v>
      </c>
      <c r="R98" s="93">
        <f t="shared" si="7"/>
        <v>0</v>
      </c>
    </row>
    <row r="99" spans="1:18" s="103" customFormat="1" x14ac:dyDescent="0.2">
      <c r="A99" s="96" t="s">
        <v>398</v>
      </c>
      <c r="B99" s="110" t="s">
        <v>396</v>
      </c>
      <c r="C99" s="96" t="s">
        <v>257</v>
      </c>
      <c r="D99" s="96" t="s">
        <v>258</v>
      </c>
      <c r="E99" s="187">
        <v>2300000</v>
      </c>
      <c r="F99" s="187">
        <v>2300000</v>
      </c>
      <c r="G99" s="187">
        <v>575000</v>
      </c>
      <c r="H99" s="187">
        <v>468400</v>
      </c>
      <c r="I99" s="187">
        <v>50000</v>
      </c>
      <c r="J99" s="187">
        <v>0</v>
      </c>
      <c r="K99" s="187">
        <v>0</v>
      </c>
      <c r="L99" s="187">
        <v>0</v>
      </c>
      <c r="M99" s="187">
        <v>1781600</v>
      </c>
      <c r="N99" s="187">
        <v>56600</v>
      </c>
      <c r="O99" s="93">
        <f t="shared" si="4"/>
        <v>0</v>
      </c>
      <c r="P99" s="94">
        <f t="shared" si="5"/>
        <v>2300000</v>
      </c>
      <c r="Q99" s="94">
        <f t="shared" si="6"/>
        <v>0</v>
      </c>
      <c r="R99" s="93">
        <f t="shared" si="7"/>
        <v>0</v>
      </c>
    </row>
    <row r="100" spans="1:18" s="103" customFormat="1" x14ac:dyDescent="0.2">
      <c r="A100" s="96" t="s">
        <v>398</v>
      </c>
      <c r="B100" s="110" t="s">
        <v>396</v>
      </c>
      <c r="C100" s="96" t="s">
        <v>259</v>
      </c>
      <c r="D100" s="96" t="s">
        <v>260</v>
      </c>
      <c r="E100" s="187">
        <v>1230000</v>
      </c>
      <c r="F100" s="187">
        <v>1230000</v>
      </c>
      <c r="G100" s="187">
        <v>707500</v>
      </c>
      <c r="H100" s="187">
        <v>605258.4</v>
      </c>
      <c r="I100" s="187">
        <v>0</v>
      </c>
      <c r="J100" s="187">
        <v>0</v>
      </c>
      <c r="K100" s="187">
        <v>0</v>
      </c>
      <c r="L100" s="187">
        <v>0</v>
      </c>
      <c r="M100" s="187">
        <v>624741.6</v>
      </c>
      <c r="N100" s="187">
        <v>102241.60000000001</v>
      </c>
      <c r="O100" s="93">
        <f t="shared" si="4"/>
        <v>0</v>
      </c>
      <c r="P100" s="94">
        <f t="shared" si="5"/>
        <v>1230000</v>
      </c>
      <c r="Q100" s="94">
        <f t="shared" si="6"/>
        <v>0</v>
      </c>
      <c r="R100" s="93">
        <f t="shared" si="7"/>
        <v>0</v>
      </c>
    </row>
    <row r="101" spans="1:18" s="103" customFormat="1" x14ac:dyDescent="0.2">
      <c r="A101" s="96" t="s">
        <v>398</v>
      </c>
      <c r="B101" s="110" t="s">
        <v>396</v>
      </c>
      <c r="C101" s="96" t="s">
        <v>261</v>
      </c>
      <c r="D101" s="96" t="s">
        <v>262</v>
      </c>
      <c r="E101" s="187">
        <v>1500000</v>
      </c>
      <c r="F101" s="187">
        <v>1500000</v>
      </c>
      <c r="G101" s="187">
        <v>375000</v>
      </c>
      <c r="H101" s="187">
        <v>250637.4</v>
      </c>
      <c r="I101" s="187">
        <v>0</v>
      </c>
      <c r="J101" s="187">
        <v>0</v>
      </c>
      <c r="K101" s="187">
        <v>0</v>
      </c>
      <c r="L101" s="187">
        <v>0</v>
      </c>
      <c r="M101" s="187">
        <v>1249362.6000000001</v>
      </c>
      <c r="N101" s="187">
        <v>124362.6</v>
      </c>
      <c r="O101" s="93">
        <f t="shared" si="4"/>
        <v>0</v>
      </c>
      <c r="P101" s="94">
        <f t="shared" si="5"/>
        <v>1500000</v>
      </c>
      <c r="Q101" s="94">
        <f t="shared" si="6"/>
        <v>0</v>
      </c>
      <c r="R101" s="93">
        <f t="shared" si="7"/>
        <v>0</v>
      </c>
    </row>
    <row r="102" spans="1:18" s="103" customFormat="1" x14ac:dyDescent="0.2">
      <c r="A102" s="96" t="s">
        <v>398</v>
      </c>
      <c r="B102" s="110" t="s">
        <v>396</v>
      </c>
      <c r="C102" s="96" t="s">
        <v>263</v>
      </c>
      <c r="D102" s="96" t="s">
        <v>264</v>
      </c>
      <c r="E102" s="187">
        <v>600000</v>
      </c>
      <c r="F102" s="187">
        <v>600000</v>
      </c>
      <c r="G102" s="187">
        <v>275000</v>
      </c>
      <c r="H102" s="187">
        <v>178560</v>
      </c>
      <c r="I102" s="187">
        <v>50000</v>
      </c>
      <c r="J102" s="187">
        <v>0</v>
      </c>
      <c r="K102" s="187">
        <v>0</v>
      </c>
      <c r="L102" s="187">
        <v>0</v>
      </c>
      <c r="M102" s="187">
        <v>371440</v>
      </c>
      <c r="N102" s="187">
        <v>46440</v>
      </c>
      <c r="O102" s="93">
        <f t="shared" si="4"/>
        <v>0</v>
      </c>
      <c r="P102" s="94">
        <f t="shared" si="5"/>
        <v>600000</v>
      </c>
      <c r="Q102" s="94">
        <f t="shared" si="6"/>
        <v>0</v>
      </c>
      <c r="R102" s="93">
        <f t="shared" si="7"/>
        <v>0</v>
      </c>
    </row>
    <row r="103" spans="1:18" s="104" customFormat="1" x14ac:dyDescent="0.2">
      <c r="A103" s="92" t="s">
        <v>398</v>
      </c>
      <c r="B103" s="106" t="s">
        <v>397</v>
      </c>
      <c r="C103" s="92" t="s">
        <v>265</v>
      </c>
      <c r="D103" s="92" t="s">
        <v>266</v>
      </c>
      <c r="E103" s="186">
        <v>217730440</v>
      </c>
      <c r="F103" s="186">
        <v>217730440</v>
      </c>
      <c r="G103" s="186">
        <v>57298318</v>
      </c>
      <c r="H103" s="186">
        <v>0</v>
      </c>
      <c r="I103" s="186">
        <v>2751929.64</v>
      </c>
      <c r="J103" s="186">
        <v>0</v>
      </c>
      <c r="K103" s="186">
        <v>6405423.9199999999</v>
      </c>
      <c r="L103" s="186">
        <v>970123.92</v>
      </c>
      <c r="M103" s="186">
        <v>208573086.44</v>
      </c>
      <c r="N103" s="186">
        <v>48140964.439999998</v>
      </c>
      <c r="O103" s="97">
        <f t="shared" si="4"/>
        <v>2.9419055599207902E-2</v>
      </c>
      <c r="P103" s="28">
        <f t="shared" si="5"/>
        <v>217730440</v>
      </c>
      <c r="Q103" s="28">
        <f t="shared" si="6"/>
        <v>6405423.9199999999</v>
      </c>
      <c r="R103" s="97">
        <f t="shared" si="7"/>
        <v>2.9419055599207902E-2</v>
      </c>
    </row>
    <row r="104" spans="1:18" s="103" customFormat="1" x14ac:dyDescent="0.2">
      <c r="A104" s="96" t="s">
        <v>398</v>
      </c>
      <c r="B104" s="110" t="s">
        <v>397</v>
      </c>
      <c r="C104" s="96" t="s">
        <v>267</v>
      </c>
      <c r="D104" s="96" t="s">
        <v>268</v>
      </c>
      <c r="E104" s="187">
        <v>189730440</v>
      </c>
      <c r="F104" s="187">
        <v>189730440</v>
      </c>
      <c r="G104" s="187">
        <v>50298318</v>
      </c>
      <c r="H104" s="187">
        <v>0</v>
      </c>
      <c r="I104" s="187">
        <v>1885628.26</v>
      </c>
      <c r="J104" s="187">
        <v>0</v>
      </c>
      <c r="K104" s="187">
        <v>6405423.9199999999</v>
      </c>
      <c r="L104" s="187">
        <v>970123.92</v>
      </c>
      <c r="M104" s="187">
        <v>181439387.81999999</v>
      </c>
      <c r="N104" s="187">
        <v>42007265.82</v>
      </c>
      <c r="O104" s="93">
        <f t="shared" si="4"/>
        <v>3.3760654958687707E-2</v>
      </c>
      <c r="P104" s="94">
        <f t="shared" si="5"/>
        <v>189730440</v>
      </c>
      <c r="Q104" s="94">
        <f t="shared" si="6"/>
        <v>6405423.9199999999</v>
      </c>
      <c r="R104" s="93">
        <f t="shared" si="7"/>
        <v>3.3760654958687707E-2</v>
      </c>
    </row>
    <row r="105" spans="1:18" s="103" customFormat="1" x14ac:dyDescent="0.2">
      <c r="A105" s="96" t="s">
        <v>398</v>
      </c>
      <c r="B105" s="110" t="s">
        <v>397</v>
      </c>
      <c r="C105" s="96" t="s">
        <v>269</v>
      </c>
      <c r="D105" s="96" t="s">
        <v>270</v>
      </c>
      <c r="E105" s="187">
        <v>2000000</v>
      </c>
      <c r="F105" s="187">
        <v>2000000</v>
      </c>
      <c r="G105" s="187">
        <v>500000</v>
      </c>
      <c r="H105" s="187">
        <v>0</v>
      </c>
      <c r="I105" s="187">
        <v>0</v>
      </c>
      <c r="J105" s="187">
        <v>0</v>
      </c>
      <c r="K105" s="187">
        <v>0</v>
      </c>
      <c r="L105" s="187">
        <v>0</v>
      </c>
      <c r="M105" s="187">
        <v>2000000</v>
      </c>
      <c r="N105" s="187">
        <v>500000</v>
      </c>
      <c r="O105" s="93">
        <f t="shared" si="4"/>
        <v>0</v>
      </c>
      <c r="P105" s="94">
        <f t="shared" si="5"/>
        <v>2000000</v>
      </c>
      <c r="Q105" s="94">
        <f t="shared" si="6"/>
        <v>0</v>
      </c>
      <c r="R105" s="93">
        <f t="shared" si="7"/>
        <v>0</v>
      </c>
    </row>
    <row r="106" spans="1:18" s="103" customFormat="1" x14ac:dyDescent="0.2">
      <c r="A106" s="96" t="s">
        <v>398</v>
      </c>
      <c r="B106" s="110" t="s">
        <v>397</v>
      </c>
      <c r="C106" s="96" t="s">
        <v>411</v>
      </c>
      <c r="D106" s="96" t="s">
        <v>412</v>
      </c>
      <c r="E106" s="187">
        <v>76000000</v>
      </c>
      <c r="F106" s="187">
        <v>76000000</v>
      </c>
      <c r="G106" s="187">
        <v>21865708</v>
      </c>
      <c r="H106" s="187">
        <v>0</v>
      </c>
      <c r="I106" s="187">
        <v>0</v>
      </c>
      <c r="J106" s="187">
        <v>0</v>
      </c>
      <c r="K106" s="187">
        <v>0</v>
      </c>
      <c r="L106" s="187">
        <v>0</v>
      </c>
      <c r="M106" s="187">
        <v>76000000</v>
      </c>
      <c r="N106" s="187">
        <v>21865708</v>
      </c>
      <c r="O106" s="93">
        <f t="shared" si="4"/>
        <v>0</v>
      </c>
      <c r="P106" s="94">
        <f t="shared" si="5"/>
        <v>76000000</v>
      </c>
      <c r="Q106" s="94">
        <f t="shared" si="6"/>
        <v>0</v>
      </c>
      <c r="R106" s="93">
        <f t="shared" si="7"/>
        <v>0</v>
      </c>
    </row>
    <row r="107" spans="1:18" s="103" customFormat="1" x14ac:dyDescent="0.2">
      <c r="A107" s="96" t="s">
        <v>398</v>
      </c>
      <c r="B107" s="110" t="s">
        <v>397</v>
      </c>
      <c r="C107" s="96" t="s">
        <v>271</v>
      </c>
      <c r="D107" s="96" t="s">
        <v>272</v>
      </c>
      <c r="E107" s="187">
        <v>5650000</v>
      </c>
      <c r="F107" s="187">
        <v>5650000</v>
      </c>
      <c r="G107" s="187">
        <v>1412500</v>
      </c>
      <c r="H107" s="187">
        <v>0</v>
      </c>
      <c r="I107" s="187">
        <v>0</v>
      </c>
      <c r="J107" s="187">
        <v>0</v>
      </c>
      <c r="K107" s="187">
        <v>0</v>
      </c>
      <c r="L107" s="187">
        <v>0</v>
      </c>
      <c r="M107" s="187">
        <v>5650000</v>
      </c>
      <c r="N107" s="187">
        <v>1412500</v>
      </c>
      <c r="O107" s="93">
        <f t="shared" si="4"/>
        <v>0</v>
      </c>
      <c r="P107" s="94">
        <f t="shared" si="5"/>
        <v>5650000</v>
      </c>
      <c r="Q107" s="94">
        <f t="shared" si="6"/>
        <v>0</v>
      </c>
      <c r="R107" s="93">
        <f t="shared" si="7"/>
        <v>0</v>
      </c>
    </row>
    <row r="108" spans="1:18" s="103" customFormat="1" x14ac:dyDescent="0.2">
      <c r="A108" s="96" t="s">
        <v>398</v>
      </c>
      <c r="B108" s="110" t="s">
        <v>397</v>
      </c>
      <c r="C108" s="96" t="s">
        <v>273</v>
      </c>
      <c r="D108" s="96" t="s">
        <v>274</v>
      </c>
      <c r="E108" s="187">
        <v>38179000</v>
      </c>
      <c r="F108" s="187">
        <v>38179000</v>
      </c>
      <c r="G108" s="187">
        <v>9544750</v>
      </c>
      <c r="H108" s="187">
        <v>0</v>
      </c>
      <c r="I108" s="187">
        <v>62265.14</v>
      </c>
      <c r="J108" s="187">
        <v>0</v>
      </c>
      <c r="K108" s="187">
        <v>6405423.9199999999</v>
      </c>
      <c r="L108" s="187">
        <v>970123.92</v>
      </c>
      <c r="M108" s="187">
        <v>31711310.940000001</v>
      </c>
      <c r="N108" s="187">
        <v>3077060.94</v>
      </c>
      <c r="O108" s="93">
        <f t="shared" si="4"/>
        <v>0.16777348594777233</v>
      </c>
      <c r="P108" s="94">
        <f t="shared" si="5"/>
        <v>38179000</v>
      </c>
      <c r="Q108" s="94">
        <f t="shared" si="6"/>
        <v>6405423.9199999999</v>
      </c>
      <c r="R108" s="93">
        <f t="shared" si="7"/>
        <v>0.16777348594777233</v>
      </c>
    </row>
    <row r="109" spans="1:18" s="103" customFormat="1" x14ac:dyDescent="0.2">
      <c r="A109" s="96" t="s">
        <v>398</v>
      </c>
      <c r="B109" s="110" t="s">
        <v>397</v>
      </c>
      <c r="C109" s="96" t="s">
        <v>275</v>
      </c>
      <c r="D109" s="96" t="s">
        <v>276</v>
      </c>
      <c r="E109" s="187">
        <v>65901440</v>
      </c>
      <c r="F109" s="187">
        <v>65901440</v>
      </c>
      <c r="G109" s="187">
        <v>16475360</v>
      </c>
      <c r="H109" s="187">
        <v>0</v>
      </c>
      <c r="I109" s="187">
        <v>1823363.12</v>
      </c>
      <c r="J109" s="187">
        <v>0</v>
      </c>
      <c r="K109" s="187">
        <v>0</v>
      </c>
      <c r="L109" s="187">
        <v>0</v>
      </c>
      <c r="M109" s="187">
        <v>64078076.880000003</v>
      </c>
      <c r="N109" s="187">
        <v>14651996.880000001</v>
      </c>
      <c r="O109" s="93">
        <f t="shared" si="4"/>
        <v>0</v>
      </c>
      <c r="P109" s="94">
        <f t="shared" si="5"/>
        <v>65901440</v>
      </c>
      <c r="Q109" s="94">
        <f t="shared" si="6"/>
        <v>0</v>
      </c>
      <c r="R109" s="93">
        <f t="shared" si="7"/>
        <v>0</v>
      </c>
    </row>
    <row r="110" spans="1:18" s="103" customFormat="1" x14ac:dyDescent="0.2">
      <c r="A110" s="96" t="s">
        <v>398</v>
      </c>
      <c r="B110" s="110" t="s">
        <v>397</v>
      </c>
      <c r="C110" s="96" t="s">
        <v>277</v>
      </c>
      <c r="D110" s="96" t="s">
        <v>278</v>
      </c>
      <c r="E110" s="187">
        <v>2000000</v>
      </c>
      <c r="F110" s="187">
        <v>2000000</v>
      </c>
      <c r="G110" s="187">
        <v>500000</v>
      </c>
      <c r="H110" s="187">
        <v>0</v>
      </c>
      <c r="I110" s="187">
        <v>0</v>
      </c>
      <c r="J110" s="187">
        <v>0</v>
      </c>
      <c r="K110" s="187">
        <v>0</v>
      </c>
      <c r="L110" s="187">
        <v>0</v>
      </c>
      <c r="M110" s="187">
        <v>2000000</v>
      </c>
      <c r="N110" s="187">
        <v>500000</v>
      </c>
      <c r="O110" s="93">
        <f t="shared" si="4"/>
        <v>0</v>
      </c>
      <c r="P110" s="94">
        <f t="shared" si="5"/>
        <v>2000000</v>
      </c>
      <c r="Q110" s="94">
        <f t="shared" si="6"/>
        <v>0</v>
      </c>
      <c r="R110" s="93">
        <f t="shared" si="7"/>
        <v>0</v>
      </c>
    </row>
    <row r="111" spans="1:18" s="103" customFormat="1" x14ac:dyDescent="0.2">
      <c r="A111" s="96" t="s">
        <v>398</v>
      </c>
      <c r="B111" s="110" t="s">
        <v>397</v>
      </c>
      <c r="C111" s="96" t="s">
        <v>283</v>
      </c>
      <c r="D111" s="96" t="s">
        <v>284</v>
      </c>
      <c r="E111" s="187">
        <v>28000000</v>
      </c>
      <c r="F111" s="187">
        <v>28000000</v>
      </c>
      <c r="G111" s="187">
        <v>7000000</v>
      </c>
      <c r="H111" s="187">
        <v>0</v>
      </c>
      <c r="I111" s="187">
        <v>866301.38</v>
      </c>
      <c r="J111" s="187">
        <v>0</v>
      </c>
      <c r="K111" s="187">
        <v>0</v>
      </c>
      <c r="L111" s="187">
        <v>0</v>
      </c>
      <c r="M111" s="187">
        <v>27133698.620000001</v>
      </c>
      <c r="N111" s="187">
        <v>6133698.6200000001</v>
      </c>
      <c r="O111" s="93">
        <f t="shared" si="4"/>
        <v>0</v>
      </c>
      <c r="P111" s="94">
        <f t="shared" si="5"/>
        <v>28000000</v>
      </c>
      <c r="Q111" s="94">
        <f t="shared" si="6"/>
        <v>0</v>
      </c>
      <c r="R111" s="93">
        <f t="shared" si="7"/>
        <v>0</v>
      </c>
    </row>
    <row r="112" spans="1:18" s="103" customFormat="1" x14ac:dyDescent="0.2">
      <c r="A112" s="96" t="s">
        <v>398</v>
      </c>
      <c r="B112" s="110" t="s">
        <v>397</v>
      </c>
      <c r="C112" s="96" t="s">
        <v>285</v>
      </c>
      <c r="D112" s="96" t="s">
        <v>286</v>
      </c>
      <c r="E112" s="187">
        <v>28000000</v>
      </c>
      <c r="F112" s="187">
        <v>28000000</v>
      </c>
      <c r="G112" s="187">
        <v>7000000</v>
      </c>
      <c r="H112" s="187">
        <v>0</v>
      </c>
      <c r="I112" s="187">
        <v>866301.38</v>
      </c>
      <c r="J112" s="187">
        <v>0</v>
      </c>
      <c r="K112" s="187">
        <v>0</v>
      </c>
      <c r="L112" s="187">
        <v>0</v>
      </c>
      <c r="M112" s="187">
        <v>27133698.620000001</v>
      </c>
      <c r="N112" s="187">
        <v>6133698.6200000001</v>
      </c>
      <c r="O112" s="93">
        <f t="shared" si="4"/>
        <v>0</v>
      </c>
      <c r="P112" s="94">
        <f t="shared" si="5"/>
        <v>28000000</v>
      </c>
      <c r="Q112" s="94">
        <f t="shared" si="6"/>
        <v>0</v>
      </c>
      <c r="R112" s="93">
        <f t="shared" si="7"/>
        <v>0</v>
      </c>
    </row>
    <row r="113" spans="1:18" s="104" customFormat="1" x14ac:dyDescent="0.2">
      <c r="A113" s="92" t="s">
        <v>398</v>
      </c>
      <c r="B113" s="106" t="s">
        <v>396</v>
      </c>
      <c r="C113" s="92" t="s">
        <v>287</v>
      </c>
      <c r="D113" s="92" t="s">
        <v>288</v>
      </c>
      <c r="E113" s="186">
        <v>7006404434</v>
      </c>
      <c r="F113" s="186">
        <v>7006404434</v>
      </c>
      <c r="G113" s="186">
        <v>3882798000</v>
      </c>
      <c r="H113" s="186">
        <v>0</v>
      </c>
      <c r="I113" s="186">
        <v>1301296807.1300001</v>
      </c>
      <c r="J113" s="186">
        <v>0</v>
      </c>
      <c r="K113" s="186">
        <v>2449163992.8699999</v>
      </c>
      <c r="L113" s="186">
        <v>2044676566.8699999</v>
      </c>
      <c r="M113" s="186">
        <v>3255943634</v>
      </c>
      <c r="N113" s="186">
        <v>132337200</v>
      </c>
      <c r="O113" s="97">
        <f t="shared" si="4"/>
        <v>0.34956075058769581</v>
      </c>
      <c r="P113" s="28">
        <f>+F113</f>
        <v>7006404434</v>
      </c>
      <c r="Q113" s="28">
        <f>+K113</f>
        <v>2449163992.8699999</v>
      </c>
      <c r="R113" s="97">
        <f>+Q113/P113</f>
        <v>0.34956075058769581</v>
      </c>
    </row>
    <row r="114" spans="1:18" s="103" customFormat="1" x14ac:dyDescent="0.2">
      <c r="A114" s="96" t="s">
        <v>398</v>
      </c>
      <c r="B114" s="110" t="s">
        <v>396</v>
      </c>
      <c r="C114" s="96" t="s">
        <v>289</v>
      </c>
      <c r="D114" s="96" t="s">
        <v>290</v>
      </c>
      <c r="E114" s="187">
        <v>4010044320</v>
      </c>
      <c r="F114" s="187">
        <v>4010044320</v>
      </c>
      <c r="G114" s="187">
        <v>2515354422</v>
      </c>
      <c r="H114" s="187">
        <v>0</v>
      </c>
      <c r="I114" s="187">
        <v>861342500.94000006</v>
      </c>
      <c r="J114" s="187">
        <v>0</v>
      </c>
      <c r="K114" s="187">
        <v>1647883383.0599999</v>
      </c>
      <c r="L114" s="187">
        <v>1461792488.0599999</v>
      </c>
      <c r="M114" s="187">
        <v>1500818436</v>
      </c>
      <c r="N114" s="187">
        <v>6128538</v>
      </c>
      <c r="O114" s="93">
        <v>0</v>
      </c>
      <c r="P114" s="94">
        <f>+F114</f>
        <v>4010044320</v>
      </c>
      <c r="Q114" s="94">
        <f>+K114</f>
        <v>1647883383.0599999</v>
      </c>
      <c r="R114" s="93">
        <v>0</v>
      </c>
    </row>
    <row r="115" spans="1:18" s="103" customFormat="1" x14ac:dyDescent="0.2">
      <c r="A115" s="96" t="s">
        <v>398</v>
      </c>
      <c r="B115" s="110" t="s">
        <v>396</v>
      </c>
      <c r="C115" s="96" t="s">
        <v>291</v>
      </c>
      <c r="D115" s="96" t="s">
        <v>413</v>
      </c>
      <c r="E115" s="187">
        <v>1119100000</v>
      </c>
      <c r="F115" s="187">
        <v>1119100000</v>
      </c>
      <c r="G115" s="187">
        <v>784166590</v>
      </c>
      <c r="H115" s="187">
        <v>0</v>
      </c>
      <c r="I115" s="187">
        <v>205575771</v>
      </c>
      <c r="J115" s="187">
        <v>0</v>
      </c>
      <c r="K115" s="187">
        <v>578590819</v>
      </c>
      <c r="L115" s="187">
        <v>504391590</v>
      </c>
      <c r="M115" s="187">
        <v>334933410</v>
      </c>
      <c r="N115" s="187">
        <v>0</v>
      </c>
      <c r="O115" s="93">
        <f t="shared" si="4"/>
        <v>0.51701440353855777</v>
      </c>
      <c r="P115" s="94">
        <f>+P123+P126</f>
        <v>41500000</v>
      </c>
      <c r="Q115" s="94">
        <f>+Q123+Q126</f>
        <v>2808382</v>
      </c>
      <c r="R115" s="94">
        <f>+R123+R126</f>
        <v>0.14041909999999999</v>
      </c>
    </row>
    <row r="116" spans="1:18" s="103" customFormat="1" x14ac:dyDescent="0.2">
      <c r="A116" s="96" t="s">
        <v>398</v>
      </c>
      <c r="B116" s="110" t="s">
        <v>396</v>
      </c>
      <c r="C116" s="96" t="s">
        <v>293</v>
      </c>
      <c r="D116" s="96" t="s">
        <v>414</v>
      </c>
      <c r="E116" s="187">
        <v>1342700000</v>
      </c>
      <c r="F116" s="187">
        <v>1342700000</v>
      </c>
      <c r="G116" s="187">
        <v>671350000</v>
      </c>
      <c r="H116" s="187">
        <v>0</v>
      </c>
      <c r="I116" s="187">
        <v>223783336</v>
      </c>
      <c r="J116" s="187">
        <v>0</v>
      </c>
      <c r="K116" s="187">
        <v>447566664</v>
      </c>
      <c r="L116" s="187">
        <v>335674998</v>
      </c>
      <c r="M116" s="187">
        <v>671350000</v>
      </c>
      <c r="N116" s="187">
        <v>0</v>
      </c>
      <c r="O116" s="93">
        <f t="shared" si="4"/>
        <v>0.33333333134728532</v>
      </c>
      <c r="P116" s="94"/>
      <c r="Q116" s="94"/>
      <c r="R116" s="93"/>
    </row>
    <row r="117" spans="1:18" s="103" customFormat="1" x14ac:dyDescent="0.2">
      <c r="A117" s="96" t="s">
        <v>398</v>
      </c>
      <c r="B117" s="110" t="s">
        <v>396</v>
      </c>
      <c r="C117" s="96" t="s">
        <v>300</v>
      </c>
      <c r="D117" s="96" t="s">
        <v>301</v>
      </c>
      <c r="E117" s="187">
        <v>574806</v>
      </c>
      <c r="F117" s="187">
        <v>574806</v>
      </c>
      <c r="G117" s="187">
        <v>143701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574806</v>
      </c>
      <c r="N117" s="187">
        <v>143701</v>
      </c>
      <c r="O117" s="93">
        <f t="shared" si="4"/>
        <v>0</v>
      </c>
      <c r="P117" s="94"/>
      <c r="Q117" s="94"/>
      <c r="R117" s="93"/>
    </row>
    <row r="118" spans="1:18" s="103" customFormat="1" x14ac:dyDescent="0.2">
      <c r="A118" s="96" t="s">
        <v>398</v>
      </c>
      <c r="B118" s="110" t="s">
        <v>396</v>
      </c>
      <c r="C118" s="96" t="s">
        <v>310</v>
      </c>
      <c r="D118" s="96" t="s">
        <v>415</v>
      </c>
      <c r="E118" s="187">
        <v>41923611</v>
      </c>
      <c r="F118" s="187">
        <v>41923611</v>
      </c>
      <c r="G118" s="187">
        <v>41813425</v>
      </c>
      <c r="H118" s="187">
        <v>0</v>
      </c>
      <c r="I118" s="187">
        <v>27769609.550000001</v>
      </c>
      <c r="J118" s="187">
        <v>0</v>
      </c>
      <c r="K118" s="187">
        <v>10154001.449999999</v>
      </c>
      <c r="L118" s="187">
        <v>10154001.449999999</v>
      </c>
      <c r="M118" s="187">
        <v>4000000</v>
      </c>
      <c r="N118" s="187">
        <v>3889814</v>
      </c>
      <c r="O118" s="93">
        <f t="shared" si="4"/>
        <v>0.24220245364837489</v>
      </c>
      <c r="P118" s="94"/>
      <c r="Q118" s="94"/>
      <c r="R118" s="93"/>
    </row>
    <row r="119" spans="1:18" s="103" customFormat="1" x14ac:dyDescent="0.2">
      <c r="A119" s="96" t="s">
        <v>398</v>
      </c>
      <c r="B119" s="110" t="s">
        <v>396</v>
      </c>
      <c r="C119" s="96" t="s">
        <v>315</v>
      </c>
      <c r="D119" s="96" t="s">
        <v>416</v>
      </c>
      <c r="E119" s="187">
        <v>7433264</v>
      </c>
      <c r="F119" s="187">
        <v>7433264</v>
      </c>
      <c r="G119" s="187">
        <v>7413727</v>
      </c>
      <c r="H119" s="187">
        <v>0</v>
      </c>
      <c r="I119" s="187">
        <v>4574965.3899999997</v>
      </c>
      <c r="J119" s="187">
        <v>0</v>
      </c>
      <c r="K119" s="187">
        <v>1858298.61</v>
      </c>
      <c r="L119" s="187">
        <v>1858298.61</v>
      </c>
      <c r="M119" s="187">
        <v>1000000</v>
      </c>
      <c r="N119" s="187">
        <v>980463</v>
      </c>
      <c r="O119" s="93">
        <f t="shared" si="4"/>
        <v>0.24999766051629541</v>
      </c>
      <c r="P119" s="94"/>
      <c r="Q119" s="94"/>
      <c r="R119" s="93"/>
    </row>
    <row r="120" spans="1:18" s="103" customFormat="1" x14ac:dyDescent="0.2">
      <c r="A120" s="96" t="s">
        <v>398</v>
      </c>
      <c r="B120" s="110" t="s">
        <v>396</v>
      </c>
      <c r="C120" s="96" t="s">
        <v>320</v>
      </c>
      <c r="D120" s="96" t="s">
        <v>417</v>
      </c>
      <c r="E120" s="187">
        <v>1498312639</v>
      </c>
      <c r="F120" s="187">
        <v>1498312639</v>
      </c>
      <c r="G120" s="187">
        <v>1010466979</v>
      </c>
      <c r="H120" s="187">
        <v>0</v>
      </c>
      <c r="I120" s="187">
        <v>399638819</v>
      </c>
      <c r="J120" s="187">
        <v>0</v>
      </c>
      <c r="K120" s="187">
        <v>609713600</v>
      </c>
      <c r="L120" s="187">
        <v>609713600</v>
      </c>
      <c r="M120" s="187">
        <v>488960220</v>
      </c>
      <c r="N120" s="187">
        <v>1114560</v>
      </c>
      <c r="O120" s="93">
        <f t="shared" si="4"/>
        <v>0.40693349580694554</v>
      </c>
      <c r="P120" s="94"/>
      <c r="Q120" s="94"/>
      <c r="R120" s="93"/>
    </row>
    <row r="121" spans="1:18" s="103" customFormat="1" x14ac:dyDescent="0.2">
      <c r="A121" s="96" t="s">
        <v>398</v>
      </c>
      <c r="B121" s="110" t="s">
        <v>396</v>
      </c>
      <c r="C121" s="96" t="s">
        <v>321</v>
      </c>
      <c r="D121" s="96" t="s">
        <v>322</v>
      </c>
      <c r="E121" s="187">
        <v>68300000</v>
      </c>
      <c r="F121" s="187">
        <v>68300000</v>
      </c>
      <c r="G121" s="187">
        <v>28775000</v>
      </c>
      <c r="H121" s="187">
        <v>0</v>
      </c>
      <c r="I121" s="187">
        <v>100000</v>
      </c>
      <c r="J121" s="187">
        <v>0</v>
      </c>
      <c r="K121" s="187">
        <v>23250000</v>
      </c>
      <c r="L121" s="187">
        <v>6000000</v>
      </c>
      <c r="M121" s="187">
        <v>44950000</v>
      </c>
      <c r="N121" s="187">
        <v>5425000</v>
      </c>
      <c r="O121" s="93">
        <f t="shared" si="4"/>
        <v>0.34040995607613472</v>
      </c>
      <c r="P121" s="94"/>
      <c r="Q121" s="94"/>
      <c r="R121" s="93"/>
    </row>
    <row r="122" spans="1:18" s="103" customFormat="1" x14ac:dyDescent="0.2">
      <c r="A122" s="96" t="s">
        <v>398</v>
      </c>
      <c r="B122" s="110" t="s">
        <v>396</v>
      </c>
      <c r="C122" s="96" t="s">
        <v>323</v>
      </c>
      <c r="D122" s="96" t="s">
        <v>324</v>
      </c>
      <c r="E122" s="187">
        <v>46800000</v>
      </c>
      <c r="F122" s="187">
        <v>46800000</v>
      </c>
      <c r="G122" s="187">
        <v>23400000</v>
      </c>
      <c r="H122" s="187">
        <v>0</v>
      </c>
      <c r="I122" s="187">
        <v>100000</v>
      </c>
      <c r="J122" s="187">
        <v>0</v>
      </c>
      <c r="K122" s="187">
        <v>23250000</v>
      </c>
      <c r="L122" s="187">
        <v>6000000</v>
      </c>
      <c r="M122" s="187">
        <v>23450000</v>
      </c>
      <c r="N122" s="187">
        <v>50000</v>
      </c>
      <c r="O122" s="93">
        <f t="shared" si="4"/>
        <v>0.49679487179487181</v>
      </c>
      <c r="P122" s="94"/>
      <c r="Q122" s="94"/>
      <c r="R122" s="93"/>
    </row>
    <row r="123" spans="1:18" s="103" customFormat="1" x14ac:dyDescent="0.2">
      <c r="A123" s="96" t="s">
        <v>398</v>
      </c>
      <c r="B123" s="110" t="s">
        <v>396</v>
      </c>
      <c r="C123" s="96" t="s">
        <v>325</v>
      </c>
      <c r="D123" s="96" t="s">
        <v>326</v>
      </c>
      <c r="E123" s="187">
        <v>21500000</v>
      </c>
      <c r="F123" s="187">
        <v>21500000</v>
      </c>
      <c r="G123" s="187">
        <v>5375000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21500000</v>
      </c>
      <c r="N123" s="187">
        <v>5375000</v>
      </c>
      <c r="O123" s="93">
        <f t="shared" si="4"/>
        <v>0</v>
      </c>
      <c r="P123" s="94">
        <f t="shared" ref="P123:P128" si="8">+F123</f>
        <v>21500000</v>
      </c>
      <c r="Q123" s="94">
        <f>+K123</f>
        <v>0</v>
      </c>
      <c r="R123" s="93">
        <f>+Q123/P123</f>
        <v>0</v>
      </c>
    </row>
    <row r="124" spans="1:18" s="103" customFormat="1" x14ac:dyDescent="0.2">
      <c r="A124" s="96" t="s">
        <v>398</v>
      </c>
      <c r="B124" s="110" t="s">
        <v>396</v>
      </c>
      <c r="C124" s="96" t="s">
        <v>327</v>
      </c>
      <c r="D124" s="96" t="s">
        <v>328</v>
      </c>
      <c r="E124" s="187">
        <v>44330000</v>
      </c>
      <c r="F124" s="187">
        <v>44330000</v>
      </c>
      <c r="G124" s="187">
        <v>21082500</v>
      </c>
      <c r="H124" s="187">
        <v>0</v>
      </c>
      <c r="I124" s="187">
        <v>73343.19</v>
      </c>
      <c r="J124" s="187">
        <v>0</v>
      </c>
      <c r="K124" s="187">
        <v>9917538.8100000005</v>
      </c>
      <c r="L124" s="187">
        <v>9917538.8100000005</v>
      </c>
      <c r="M124" s="187">
        <v>34339118</v>
      </c>
      <c r="N124" s="187">
        <v>11091618</v>
      </c>
      <c r="O124" s="93">
        <f t="shared" si="4"/>
        <v>0.22372070403789759</v>
      </c>
      <c r="P124" s="94">
        <f t="shared" si="8"/>
        <v>44330000</v>
      </c>
      <c r="Q124" s="94">
        <f>+K124</f>
        <v>9917538.8100000005</v>
      </c>
      <c r="R124" s="93">
        <f>+Q124/P124</f>
        <v>0.22372070403789759</v>
      </c>
    </row>
    <row r="125" spans="1:18" s="103" customFormat="1" x14ac:dyDescent="0.2">
      <c r="A125" s="96" t="s">
        <v>398</v>
      </c>
      <c r="B125" s="110" t="s">
        <v>396</v>
      </c>
      <c r="C125" s="96" t="s">
        <v>329</v>
      </c>
      <c r="D125" s="96" t="s">
        <v>330</v>
      </c>
      <c r="E125" s="187">
        <v>24330000</v>
      </c>
      <c r="F125" s="187">
        <v>24330000</v>
      </c>
      <c r="G125" s="187">
        <v>7182500</v>
      </c>
      <c r="H125" s="187">
        <v>0</v>
      </c>
      <c r="I125" s="187">
        <v>73343.19</v>
      </c>
      <c r="J125" s="187">
        <v>0</v>
      </c>
      <c r="K125" s="187">
        <v>7109156.8099999996</v>
      </c>
      <c r="L125" s="187">
        <v>7109156.8099999996</v>
      </c>
      <c r="M125" s="187">
        <v>17147500</v>
      </c>
      <c r="N125" s="187">
        <v>0</v>
      </c>
      <c r="O125" s="93">
        <f t="shared" si="4"/>
        <v>0.29219715618577885</v>
      </c>
      <c r="P125" s="94">
        <f t="shared" si="8"/>
        <v>24330000</v>
      </c>
      <c r="Q125" s="94">
        <f>+K125</f>
        <v>7109156.8099999996</v>
      </c>
      <c r="R125" s="93">
        <f>+Q125/P125</f>
        <v>0.29219715618577885</v>
      </c>
    </row>
    <row r="126" spans="1:18" s="103" customFormat="1" x14ac:dyDescent="0.2">
      <c r="A126" s="96" t="s">
        <v>398</v>
      </c>
      <c r="B126" s="110" t="s">
        <v>396</v>
      </c>
      <c r="C126" s="96" t="s">
        <v>331</v>
      </c>
      <c r="D126" s="96" t="s">
        <v>332</v>
      </c>
      <c r="E126" s="187">
        <v>20000000</v>
      </c>
      <c r="F126" s="187">
        <v>20000000</v>
      </c>
      <c r="G126" s="187">
        <v>13900000</v>
      </c>
      <c r="H126" s="187">
        <v>0</v>
      </c>
      <c r="I126" s="187">
        <v>0</v>
      </c>
      <c r="J126" s="187">
        <v>0</v>
      </c>
      <c r="K126" s="187">
        <v>2808382</v>
      </c>
      <c r="L126" s="187">
        <v>2808382</v>
      </c>
      <c r="M126" s="187">
        <v>17191618</v>
      </c>
      <c r="N126" s="187">
        <v>11091618</v>
      </c>
      <c r="O126" s="93">
        <f t="shared" si="4"/>
        <v>0.14041909999999999</v>
      </c>
      <c r="P126" s="94">
        <f t="shared" si="8"/>
        <v>20000000</v>
      </c>
      <c r="Q126" s="94">
        <f>+K126</f>
        <v>2808382</v>
      </c>
      <c r="R126" s="93">
        <f>+Q126/P126</f>
        <v>0.14041909999999999</v>
      </c>
    </row>
    <row r="127" spans="1:18" s="103" customFormat="1" x14ac:dyDescent="0.2">
      <c r="A127" s="96" t="s">
        <v>398</v>
      </c>
      <c r="B127" s="110" t="s">
        <v>396</v>
      </c>
      <c r="C127" s="96" t="s">
        <v>333</v>
      </c>
      <c r="D127" s="96" t="s">
        <v>334</v>
      </c>
      <c r="E127" s="187">
        <v>2415788070</v>
      </c>
      <c r="F127" s="187">
        <v>2415788070</v>
      </c>
      <c r="G127" s="187">
        <v>1207894034</v>
      </c>
      <c r="H127" s="187">
        <v>0</v>
      </c>
      <c r="I127" s="187">
        <v>439780963</v>
      </c>
      <c r="J127" s="187">
        <v>0</v>
      </c>
      <c r="K127" s="187">
        <v>768113071</v>
      </c>
      <c r="L127" s="187">
        <v>566966540</v>
      </c>
      <c r="M127" s="187">
        <v>1207894036</v>
      </c>
      <c r="N127" s="187">
        <v>0</v>
      </c>
      <c r="O127" s="93">
        <f t="shared" si="4"/>
        <v>0.31795548646781752</v>
      </c>
      <c r="P127" s="94">
        <f t="shared" si="8"/>
        <v>2415788070</v>
      </c>
      <c r="Q127" s="94">
        <f>+K127</f>
        <v>768113071</v>
      </c>
      <c r="R127" s="93">
        <f>+Q127/P127</f>
        <v>0.31795548646781752</v>
      </c>
    </row>
    <row r="128" spans="1:18" s="103" customFormat="1" ht="14.25" customHeight="1" x14ac:dyDescent="0.2">
      <c r="A128" s="96" t="s">
        <v>398</v>
      </c>
      <c r="B128" s="110" t="s">
        <v>396</v>
      </c>
      <c r="C128" s="96" t="s">
        <v>338</v>
      </c>
      <c r="D128" s="96" t="s">
        <v>339</v>
      </c>
      <c r="E128" s="187">
        <v>100000000</v>
      </c>
      <c r="F128" s="187">
        <v>100000000</v>
      </c>
      <c r="G128" s="187">
        <v>50000000</v>
      </c>
      <c r="H128" s="187">
        <v>0</v>
      </c>
      <c r="I128" s="187">
        <v>16666667</v>
      </c>
      <c r="J128" s="187">
        <v>0</v>
      </c>
      <c r="K128" s="187">
        <v>33333333</v>
      </c>
      <c r="L128" s="187">
        <v>25000000</v>
      </c>
      <c r="M128" s="187">
        <v>50000000</v>
      </c>
      <c r="N128" s="187">
        <v>0</v>
      </c>
      <c r="O128" s="93">
        <f t="shared" si="4"/>
        <v>0.33333332999999998</v>
      </c>
      <c r="P128" s="94">
        <f t="shared" si="8"/>
        <v>100000000</v>
      </c>
      <c r="Q128" s="94"/>
      <c r="R128" s="93"/>
    </row>
    <row r="129" spans="1:18" s="103" customFormat="1" x14ac:dyDescent="0.2">
      <c r="A129" s="96" t="s">
        <v>398</v>
      </c>
      <c r="B129" s="110" t="s">
        <v>396</v>
      </c>
      <c r="C129" s="96" t="s">
        <v>340</v>
      </c>
      <c r="D129" s="96" t="s">
        <v>418</v>
      </c>
      <c r="E129" s="187">
        <v>847200000</v>
      </c>
      <c r="F129" s="187">
        <v>847200000</v>
      </c>
      <c r="G129" s="187">
        <v>423600000</v>
      </c>
      <c r="H129" s="187">
        <v>0</v>
      </c>
      <c r="I129" s="187">
        <v>178349618</v>
      </c>
      <c r="J129" s="187">
        <v>0</v>
      </c>
      <c r="K129" s="187">
        <v>245250382</v>
      </c>
      <c r="L129" s="187">
        <v>174819523</v>
      </c>
      <c r="M129" s="187">
        <v>423600000</v>
      </c>
      <c r="N129" s="187">
        <v>0</v>
      </c>
      <c r="O129" s="93">
        <f t="shared" si="4"/>
        <v>0.28948345372993389</v>
      </c>
      <c r="P129" s="94"/>
      <c r="Q129" s="94"/>
      <c r="R129" s="93"/>
    </row>
    <row r="130" spans="1:18" s="103" customFormat="1" x14ac:dyDescent="0.2">
      <c r="A130" s="96" t="s">
        <v>398</v>
      </c>
      <c r="B130" s="110" t="s">
        <v>396</v>
      </c>
      <c r="C130" s="96" t="s">
        <v>341</v>
      </c>
      <c r="D130" s="96" t="s">
        <v>391</v>
      </c>
      <c r="E130" s="187">
        <v>1468588070</v>
      </c>
      <c r="F130" s="187">
        <v>1468588070</v>
      </c>
      <c r="G130" s="187">
        <v>734294034</v>
      </c>
      <c r="H130" s="187">
        <v>0</v>
      </c>
      <c r="I130" s="187">
        <v>244764678</v>
      </c>
      <c r="J130" s="187">
        <v>0</v>
      </c>
      <c r="K130" s="187">
        <v>489529356</v>
      </c>
      <c r="L130" s="187">
        <v>367147017</v>
      </c>
      <c r="M130" s="187">
        <v>734294036</v>
      </c>
      <c r="N130" s="187">
        <v>0</v>
      </c>
      <c r="O130" s="93">
        <f t="shared" si="4"/>
        <v>0.33333333287938255</v>
      </c>
      <c r="P130" s="94"/>
      <c r="Q130" s="94"/>
      <c r="R130" s="93"/>
    </row>
    <row r="131" spans="1:18" s="103" customFormat="1" ht="15" customHeight="1" x14ac:dyDescent="0.2">
      <c r="A131" s="96" t="s">
        <v>398</v>
      </c>
      <c r="B131" s="110" t="s">
        <v>396</v>
      </c>
      <c r="C131" s="96" t="s">
        <v>372</v>
      </c>
      <c r="D131" s="96" t="s">
        <v>373</v>
      </c>
      <c r="E131" s="187">
        <v>359000000</v>
      </c>
      <c r="F131" s="187">
        <v>359000000</v>
      </c>
      <c r="G131" s="187">
        <v>750000</v>
      </c>
      <c r="H131" s="187">
        <v>0</v>
      </c>
      <c r="I131" s="187">
        <v>0</v>
      </c>
      <c r="J131" s="187">
        <v>0</v>
      </c>
      <c r="K131" s="187">
        <v>0</v>
      </c>
      <c r="L131" s="187">
        <v>0</v>
      </c>
      <c r="M131" s="187">
        <v>359000000</v>
      </c>
      <c r="N131" s="187">
        <v>750000</v>
      </c>
      <c r="O131" s="93">
        <f t="shared" si="4"/>
        <v>0</v>
      </c>
      <c r="P131" s="94"/>
      <c r="Q131" s="94"/>
      <c r="R131" s="93"/>
    </row>
    <row r="132" spans="1:18" s="103" customFormat="1" x14ac:dyDescent="0.2">
      <c r="A132" s="96" t="s">
        <v>398</v>
      </c>
      <c r="B132" s="110" t="s">
        <v>396</v>
      </c>
      <c r="C132" s="96" t="s">
        <v>374</v>
      </c>
      <c r="D132" s="96" t="s">
        <v>375</v>
      </c>
      <c r="E132" s="187">
        <v>359000000</v>
      </c>
      <c r="F132" s="187">
        <v>359000000</v>
      </c>
      <c r="G132" s="187">
        <v>750000</v>
      </c>
      <c r="H132" s="187">
        <v>0</v>
      </c>
      <c r="I132" s="187">
        <v>0</v>
      </c>
      <c r="J132" s="187">
        <v>0</v>
      </c>
      <c r="K132" s="187">
        <v>0</v>
      </c>
      <c r="L132" s="187">
        <v>0</v>
      </c>
      <c r="M132" s="187">
        <v>359000000</v>
      </c>
      <c r="N132" s="187">
        <v>750000</v>
      </c>
      <c r="O132" s="93">
        <f t="shared" si="4"/>
        <v>0</v>
      </c>
      <c r="P132" s="94"/>
      <c r="Q132" s="94"/>
      <c r="R132" s="93"/>
    </row>
    <row r="133" spans="1:18" s="103" customFormat="1" x14ac:dyDescent="0.2">
      <c r="A133" s="96" t="s">
        <v>398</v>
      </c>
      <c r="B133" s="110" t="s">
        <v>396</v>
      </c>
      <c r="C133" s="96" t="s">
        <v>346</v>
      </c>
      <c r="D133" s="96" t="s">
        <v>347</v>
      </c>
      <c r="E133" s="187">
        <v>108942044</v>
      </c>
      <c r="F133" s="187">
        <v>108942044</v>
      </c>
      <c r="G133" s="187">
        <v>108942044</v>
      </c>
      <c r="H133" s="187">
        <v>0</v>
      </c>
      <c r="I133" s="187">
        <v>0</v>
      </c>
      <c r="J133" s="187">
        <v>0</v>
      </c>
      <c r="K133" s="187">
        <v>0</v>
      </c>
      <c r="L133" s="187">
        <v>0</v>
      </c>
      <c r="M133" s="187">
        <v>108942044</v>
      </c>
      <c r="N133" s="187">
        <v>108942044</v>
      </c>
      <c r="O133" s="93">
        <f t="shared" si="4"/>
        <v>0</v>
      </c>
      <c r="P133" s="94"/>
      <c r="Q133" s="94"/>
      <c r="R133" s="93"/>
    </row>
    <row r="134" spans="1:18" s="103" customFormat="1" x14ac:dyDescent="0.2">
      <c r="A134" s="96" t="s">
        <v>398</v>
      </c>
      <c r="B134" s="110" t="s">
        <v>396</v>
      </c>
      <c r="C134" s="96" t="s">
        <v>348</v>
      </c>
      <c r="D134" s="96" t="s">
        <v>419</v>
      </c>
      <c r="E134" s="187">
        <v>75000000</v>
      </c>
      <c r="F134" s="187">
        <v>75000000</v>
      </c>
      <c r="G134" s="187">
        <v>75000000</v>
      </c>
      <c r="H134" s="187">
        <v>0</v>
      </c>
      <c r="I134" s="187">
        <v>0</v>
      </c>
      <c r="J134" s="187">
        <v>0</v>
      </c>
      <c r="K134" s="187">
        <v>0</v>
      </c>
      <c r="L134" s="187">
        <v>0</v>
      </c>
      <c r="M134" s="187">
        <v>75000000</v>
      </c>
      <c r="N134" s="187">
        <v>75000000</v>
      </c>
      <c r="O134" s="93">
        <f t="shared" si="4"/>
        <v>0</v>
      </c>
      <c r="P134" s="94"/>
      <c r="Q134" s="94"/>
      <c r="R134" s="93"/>
    </row>
    <row r="135" spans="1:18" s="103" customFormat="1" x14ac:dyDescent="0.2">
      <c r="A135" s="96" t="s">
        <v>398</v>
      </c>
      <c r="B135" s="110" t="s">
        <v>396</v>
      </c>
      <c r="C135" s="96" t="s">
        <v>353</v>
      </c>
      <c r="D135" s="96" t="s">
        <v>354</v>
      </c>
      <c r="E135" s="187">
        <v>634724</v>
      </c>
      <c r="F135" s="187">
        <v>634724</v>
      </c>
      <c r="G135" s="187">
        <v>634724</v>
      </c>
      <c r="H135" s="187">
        <v>0</v>
      </c>
      <c r="I135" s="187">
        <v>0</v>
      </c>
      <c r="J135" s="187">
        <v>0</v>
      </c>
      <c r="K135" s="187">
        <v>0</v>
      </c>
      <c r="L135" s="187">
        <v>0</v>
      </c>
      <c r="M135" s="187">
        <v>634724</v>
      </c>
      <c r="N135" s="187">
        <v>634724</v>
      </c>
      <c r="O135" s="93">
        <f t="shared" si="4"/>
        <v>0</v>
      </c>
      <c r="P135" s="28"/>
      <c r="Q135" s="94"/>
      <c r="R135" s="93"/>
    </row>
    <row r="136" spans="1:18" s="104" customFormat="1" x14ac:dyDescent="0.2">
      <c r="A136" s="178" t="s">
        <v>398</v>
      </c>
      <c r="B136" s="110" t="s">
        <v>396</v>
      </c>
      <c r="C136" s="96" t="s">
        <v>359</v>
      </c>
      <c r="D136" s="96" t="s">
        <v>360</v>
      </c>
      <c r="E136" s="187">
        <v>6284400</v>
      </c>
      <c r="F136" s="187">
        <v>6284400</v>
      </c>
      <c r="G136" s="187">
        <v>6284400</v>
      </c>
      <c r="H136" s="187">
        <v>0</v>
      </c>
      <c r="I136" s="187">
        <v>0</v>
      </c>
      <c r="J136" s="187">
        <v>0</v>
      </c>
      <c r="K136" s="187">
        <v>0</v>
      </c>
      <c r="L136" s="187">
        <v>0</v>
      </c>
      <c r="M136" s="187">
        <v>6284400</v>
      </c>
      <c r="N136" s="187">
        <v>6284400</v>
      </c>
      <c r="O136" s="93">
        <f t="shared" ref="O136:O138" si="9">+K136/F136</f>
        <v>0</v>
      </c>
      <c r="P136" s="94"/>
      <c r="Q136" s="94"/>
      <c r="R136" s="93"/>
    </row>
    <row r="137" spans="1:18" s="104" customFormat="1" x14ac:dyDescent="0.2">
      <c r="A137" s="96" t="s">
        <v>398</v>
      </c>
      <c r="B137" s="110" t="s">
        <v>396</v>
      </c>
      <c r="C137" s="96" t="s">
        <v>361</v>
      </c>
      <c r="D137" s="96" t="s">
        <v>362</v>
      </c>
      <c r="E137" s="187">
        <v>8169720</v>
      </c>
      <c r="F137" s="187">
        <v>8169720</v>
      </c>
      <c r="G137" s="187">
        <v>8169720</v>
      </c>
      <c r="H137" s="187">
        <v>0</v>
      </c>
      <c r="I137" s="187">
        <v>0</v>
      </c>
      <c r="J137" s="187">
        <v>0</v>
      </c>
      <c r="K137" s="187">
        <v>0</v>
      </c>
      <c r="L137" s="187">
        <v>0</v>
      </c>
      <c r="M137" s="187">
        <v>8169720</v>
      </c>
      <c r="N137" s="187">
        <v>8169720</v>
      </c>
      <c r="O137" s="93">
        <f t="shared" si="9"/>
        <v>0</v>
      </c>
      <c r="P137" s="94"/>
      <c r="Q137" s="94"/>
      <c r="R137" s="93"/>
    </row>
    <row r="138" spans="1:18" s="104" customFormat="1" x14ac:dyDescent="0.2">
      <c r="A138" s="96" t="s">
        <v>398</v>
      </c>
      <c r="B138" s="110" t="s">
        <v>396</v>
      </c>
      <c r="C138" s="96" t="s">
        <v>364</v>
      </c>
      <c r="D138" s="96" t="s">
        <v>365</v>
      </c>
      <c r="E138" s="187">
        <v>18853200</v>
      </c>
      <c r="F138" s="187">
        <v>18853200</v>
      </c>
      <c r="G138" s="187">
        <v>18853200</v>
      </c>
      <c r="H138" s="187">
        <v>0</v>
      </c>
      <c r="I138" s="187">
        <v>0</v>
      </c>
      <c r="J138" s="187">
        <v>0</v>
      </c>
      <c r="K138" s="187">
        <v>0</v>
      </c>
      <c r="L138" s="187">
        <v>0</v>
      </c>
      <c r="M138" s="187">
        <v>18853200</v>
      </c>
      <c r="N138" s="187">
        <v>18853200</v>
      </c>
      <c r="O138" s="93">
        <f t="shared" si="9"/>
        <v>0</v>
      </c>
      <c r="P138" s="94"/>
      <c r="Q138" s="94"/>
      <c r="R138" s="93"/>
    </row>
    <row r="139" spans="1:18" s="104" customFormat="1" ht="15" customHeight="1" x14ac:dyDescent="0.2">
      <c r="A139" s="92"/>
      <c r="B139" s="106"/>
      <c r="C139" s="92"/>
      <c r="D139" s="92"/>
      <c r="E139" s="186"/>
      <c r="F139" s="133"/>
      <c r="G139" s="186"/>
      <c r="H139" s="186"/>
      <c r="I139" s="186"/>
      <c r="J139" s="186"/>
      <c r="K139" s="186"/>
      <c r="L139" s="186"/>
      <c r="M139" s="186"/>
      <c r="N139" s="186"/>
      <c r="O139" s="97"/>
      <c r="P139" s="28"/>
      <c r="Q139" s="28"/>
      <c r="R139" s="97"/>
    </row>
    <row r="140" spans="1:18" s="103" customFormat="1" x14ac:dyDescent="0.2">
      <c r="A140" s="96"/>
      <c r="B140" s="110"/>
      <c r="C140" s="96"/>
      <c r="D140" s="96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93"/>
      <c r="P140" s="94"/>
      <c r="Q140" s="94"/>
      <c r="R140" s="118"/>
    </row>
    <row r="141" spans="1:18" s="103" customFormat="1" x14ac:dyDescent="0.2">
      <c r="A141" s="96"/>
      <c r="B141" s="110"/>
      <c r="C141" s="96"/>
      <c r="D141" s="96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93"/>
      <c r="P141" s="94"/>
      <c r="Q141" s="94"/>
      <c r="R141" s="118"/>
    </row>
    <row r="142" spans="1:18" x14ac:dyDescent="0.2">
      <c r="A142" s="19"/>
      <c r="C142" s="19"/>
      <c r="D142" s="19"/>
      <c r="E142" s="100"/>
      <c r="F142" s="100"/>
      <c r="G142" s="100"/>
      <c r="H142" s="188"/>
      <c r="I142" s="188"/>
      <c r="J142" s="188"/>
      <c r="K142" s="188"/>
      <c r="L142" s="188"/>
      <c r="M142" s="188"/>
      <c r="N142" s="188"/>
      <c r="O142" s="22"/>
      <c r="P142" s="45"/>
      <c r="Q142" s="45"/>
      <c r="R142" s="25"/>
    </row>
    <row r="143" spans="1:18" x14ac:dyDescent="0.2">
      <c r="A143" s="19"/>
      <c r="C143" s="19"/>
      <c r="D143" s="19"/>
      <c r="E143" s="100"/>
      <c r="F143" s="100"/>
      <c r="G143" s="100"/>
      <c r="H143" s="188"/>
      <c r="I143" s="188"/>
      <c r="J143" s="188"/>
      <c r="K143" s="188"/>
      <c r="L143" s="188"/>
      <c r="M143" s="188"/>
      <c r="N143" s="188"/>
      <c r="O143" s="22"/>
      <c r="P143" s="45"/>
      <c r="Q143" s="45"/>
      <c r="R143" s="25"/>
    </row>
    <row r="144" spans="1:18" x14ac:dyDescent="0.2">
      <c r="A144" s="19"/>
      <c r="C144" s="19"/>
      <c r="D144" s="19"/>
      <c r="E144" s="100"/>
      <c r="F144" s="100"/>
      <c r="G144" s="100"/>
      <c r="H144" s="188"/>
      <c r="I144" s="188"/>
      <c r="J144" s="188"/>
      <c r="K144" s="188"/>
      <c r="L144" s="188"/>
      <c r="M144" s="188"/>
      <c r="N144" s="188"/>
      <c r="O144" s="22"/>
      <c r="P144" s="45"/>
      <c r="Q144" s="45"/>
      <c r="R144" s="25"/>
    </row>
    <row r="145" spans="1:18" x14ac:dyDescent="0.2">
      <c r="A145" s="19"/>
      <c r="C145" s="19"/>
      <c r="D145" s="19"/>
      <c r="E145" s="100"/>
      <c r="F145" s="100"/>
      <c r="G145" s="100"/>
      <c r="H145" s="188"/>
      <c r="I145" s="188"/>
      <c r="J145" s="188"/>
      <c r="K145" s="188"/>
      <c r="L145" s="188"/>
      <c r="M145" s="188"/>
      <c r="N145" s="188"/>
      <c r="O145" s="22"/>
      <c r="P145" s="45"/>
      <c r="Q145" s="45"/>
      <c r="R145" s="25"/>
    </row>
    <row r="146" spans="1:18" x14ac:dyDescent="0.2">
      <c r="A146" s="19"/>
      <c r="C146" s="19"/>
      <c r="D146" s="19"/>
      <c r="E146" s="100"/>
      <c r="F146" s="100"/>
      <c r="G146" s="100"/>
      <c r="H146" s="188"/>
      <c r="I146" s="188"/>
      <c r="J146" s="188"/>
      <c r="K146" s="188"/>
      <c r="L146" s="188"/>
      <c r="M146" s="188"/>
      <c r="N146" s="188"/>
      <c r="O146" s="22"/>
      <c r="P146" s="45"/>
      <c r="Q146" s="45"/>
      <c r="R146" s="25"/>
    </row>
    <row r="147" spans="1:18" x14ac:dyDescent="0.2">
      <c r="A147" s="19"/>
      <c r="C147" s="19"/>
      <c r="D147" s="19"/>
      <c r="E147" s="100"/>
      <c r="F147" s="100"/>
      <c r="G147" s="100"/>
      <c r="H147" s="188"/>
      <c r="I147" s="188"/>
      <c r="J147" s="188"/>
      <c r="K147" s="188"/>
      <c r="L147" s="188"/>
      <c r="M147" s="188"/>
      <c r="N147" s="188"/>
      <c r="O147" s="22"/>
      <c r="P147" s="45"/>
      <c r="Q147" s="45"/>
      <c r="R147" s="25"/>
    </row>
    <row r="148" spans="1:18" x14ac:dyDescent="0.2">
      <c r="A148" s="19"/>
      <c r="C148" s="19"/>
      <c r="D148" s="19"/>
      <c r="E148" s="100"/>
      <c r="F148" s="100"/>
      <c r="G148" s="100"/>
      <c r="H148" s="188"/>
      <c r="I148" s="188"/>
      <c r="J148" s="188"/>
      <c r="K148" s="187"/>
      <c r="L148" s="188"/>
      <c r="M148" s="188"/>
      <c r="N148" s="188"/>
      <c r="O148" s="22"/>
      <c r="P148" s="45"/>
      <c r="Q148" s="45"/>
      <c r="R148" s="25"/>
    </row>
    <row r="149" spans="1:18" x14ac:dyDescent="0.2">
      <c r="A149" s="49"/>
      <c r="B149" s="164"/>
      <c r="C149" s="49"/>
      <c r="D149" s="134"/>
      <c r="E149" s="49"/>
      <c r="F149" s="49"/>
      <c r="G149" s="49"/>
      <c r="P149" s="134"/>
      <c r="Q149" s="49"/>
    </row>
    <row r="150" spans="1:18" ht="15.6" customHeight="1" x14ac:dyDescent="0.2">
      <c r="A150" s="49"/>
      <c r="B150" s="164"/>
      <c r="C150" s="221" t="s">
        <v>26</v>
      </c>
      <c r="D150" s="221"/>
      <c r="E150" s="221"/>
      <c r="F150" s="221"/>
      <c r="G150" s="221"/>
      <c r="P150" s="134"/>
      <c r="Q150" s="49"/>
    </row>
    <row r="151" spans="1:18" ht="36" customHeight="1" thickBot="1" x14ac:dyDescent="0.25">
      <c r="A151" s="49"/>
      <c r="B151" s="164"/>
      <c r="C151" s="165" t="s">
        <v>6</v>
      </c>
      <c r="D151" s="165" t="s">
        <v>7</v>
      </c>
      <c r="E151" s="165" t="s">
        <v>8</v>
      </c>
      <c r="F151" s="165" t="s">
        <v>9</v>
      </c>
      <c r="G151" s="165" t="s">
        <v>21</v>
      </c>
      <c r="P151" s="134"/>
      <c r="Q151" s="49"/>
    </row>
    <row r="152" spans="1:18" ht="13.5" thickTop="1" x14ac:dyDescent="0.2">
      <c r="A152" s="49"/>
      <c r="B152" s="164"/>
      <c r="C152" s="130" t="s">
        <v>22</v>
      </c>
      <c r="D152" s="100">
        <f>+F8</f>
        <v>3889863755</v>
      </c>
      <c r="E152" s="101">
        <f>+K8</f>
        <v>878909205.69000006</v>
      </c>
      <c r="F152" s="21">
        <f t="shared" ref="F152:F157" si="10">+D152-E152</f>
        <v>3010954549.3099999</v>
      </c>
      <c r="G152" s="93">
        <f t="shared" ref="G152:G158" si="11">+E152/D152</f>
        <v>0.22594858356163686</v>
      </c>
      <c r="P152" s="134"/>
      <c r="Q152" s="49"/>
    </row>
    <row r="153" spans="1:18" x14ac:dyDescent="0.2">
      <c r="A153" s="49"/>
      <c r="B153" s="164"/>
      <c r="C153" s="130" t="s">
        <v>109</v>
      </c>
      <c r="D153" s="21">
        <f>+F28</f>
        <v>3232035256</v>
      </c>
      <c r="E153" s="103">
        <f>+K28</f>
        <v>169765883.90000001</v>
      </c>
      <c r="F153" s="21">
        <f t="shared" si="10"/>
        <v>3062269372.0999999</v>
      </c>
      <c r="G153" s="93">
        <f t="shared" si="11"/>
        <v>5.2526000013410748E-2</v>
      </c>
      <c r="P153" s="134"/>
      <c r="Q153" s="49"/>
    </row>
    <row r="154" spans="1:18" x14ac:dyDescent="0.2">
      <c r="A154" s="49"/>
      <c r="B154" s="164"/>
      <c r="C154" s="130" t="s">
        <v>23</v>
      </c>
      <c r="D154" s="21">
        <f>+F75</f>
        <v>179143073</v>
      </c>
      <c r="E154" s="103">
        <f>+K75</f>
        <v>3110072.66</v>
      </c>
      <c r="F154" s="21">
        <f t="shared" si="10"/>
        <v>176033000.34</v>
      </c>
      <c r="G154" s="93">
        <f t="shared" si="11"/>
        <v>1.7360831250226461E-2</v>
      </c>
      <c r="P154" s="134"/>
      <c r="Q154" s="49"/>
    </row>
    <row r="155" spans="1:18" x14ac:dyDescent="0.2">
      <c r="A155" s="49"/>
      <c r="B155" s="164"/>
      <c r="C155" s="130" t="s">
        <v>24</v>
      </c>
      <c r="D155" s="21">
        <f>+F103</f>
        <v>217730440</v>
      </c>
      <c r="E155" s="103">
        <f>+K103</f>
        <v>6405423.9199999999</v>
      </c>
      <c r="F155" s="21">
        <f t="shared" si="10"/>
        <v>211325016.08000001</v>
      </c>
      <c r="G155" s="22">
        <f t="shared" si="11"/>
        <v>2.9419055599207902E-2</v>
      </c>
      <c r="P155" s="134"/>
      <c r="Q155" s="49"/>
    </row>
    <row r="156" spans="1:18" x14ac:dyDescent="0.2">
      <c r="A156" s="49"/>
      <c r="B156" s="164"/>
      <c r="C156" s="130" t="s">
        <v>25</v>
      </c>
      <c r="D156" s="21">
        <f>+F113</f>
        <v>7006404434</v>
      </c>
      <c r="E156" s="103">
        <f>+K113</f>
        <v>2449163992.8699999</v>
      </c>
      <c r="F156" s="21">
        <f t="shared" si="10"/>
        <v>4557240441.1300001</v>
      </c>
      <c r="G156" s="22">
        <f t="shared" si="11"/>
        <v>0.34956075058769581</v>
      </c>
      <c r="P156" s="134"/>
      <c r="Q156" s="49"/>
    </row>
    <row r="157" spans="1:18" x14ac:dyDescent="0.2">
      <c r="A157" s="49"/>
      <c r="B157" s="164"/>
      <c r="C157" s="130" t="s">
        <v>394</v>
      </c>
      <c r="D157" s="21">
        <v>0</v>
      </c>
      <c r="E157" s="103">
        <v>0</v>
      </c>
      <c r="F157" s="21">
        <f t="shared" si="10"/>
        <v>0</v>
      </c>
      <c r="G157" s="22">
        <v>0</v>
      </c>
      <c r="P157" s="134"/>
      <c r="Q157" s="49"/>
    </row>
    <row r="158" spans="1:18" ht="13.5" thickBot="1" x14ac:dyDescent="0.25">
      <c r="A158" s="49"/>
      <c r="B158" s="164"/>
      <c r="C158" s="166" t="s">
        <v>10</v>
      </c>
      <c r="D158" s="166">
        <f>SUM(D152:D157)</f>
        <v>14525176958</v>
      </c>
      <c r="E158" s="166">
        <f>SUM(E152:E157)</f>
        <v>3507354579.04</v>
      </c>
      <c r="F158" s="166">
        <f>SUM(F152:F157)</f>
        <v>11017822378.959999</v>
      </c>
      <c r="G158" s="167">
        <f t="shared" si="11"/>
        <v>0.24146725297609967</v>
      </c>
      <c r="P158" s="134"/>
      <c r="Q158" s="49"/>
    </row>
    <row r="159" spans="1:18" ht="13.5" thickTop="1" x14ac:dyDescent="0.2">
      <c r="A159" s="49"/>
      <c r="B159" s="164"/>
      <c r="C159" s="55"/>
      <c r="D159" s="55"/>
      <c r="E159" s="104"/>
      <c r="F159" s="17"/>
      <c r="P159" s="134"/>
      <c r="Q159" s="49"/>
    </row>
    <row r="160" spans="1:18" x14ac:dyDescent="0.2">
      <c r="A160" s="49"/>
      <c r="B160" s="164"/>
      <c r="C160" s="17"/>
      <c r="D160" s="55"/>
      <c r="E160" s="134"/>
      <c r="F160" s="17"/>
      <c r="G160" s="17"/>
      <c r="P160" s="134"/>
      <c r="Q160" s="49"/>
    </row>
    <row r="161" spans="1:17" x14ac:dyDescent="0.2">
      <c r="A161" s="49"/>
      <c r="B161" s="164"/>
      <c r="C161" s="218" t="s">
        <v>35</v>
      </c>
      <c r="D161" s="218"/>
      <c r="E161" s="218"/>
      <c r="F161" s="218"/>
      <c r="G161" s="218"/>
      <c r="P161" s="134"/>
      <c r="Q161" s="49"/>
    </row>
    <row r="162" spans="1:17" ht="26.25" thickBot="1" x14ac:dyDescent="0.25">
      <c r="A162" s="49"/>
      <c r="B162" s="164"/>
      <c r="C162" s="168" t="s">
        <v>6</v>
      </c>
      <c r="D162" s="168" t="s">
        <v>31</v>
      </c>
      <c r="E162" s="168" t="s">
        <v>32</v>
      </c>
      <c r="F162" s="168" t="s">
        <v>36</v>
      </c>
      <c r="G162" s="168" t="s">
        <v>33</v>
      </c>
      <c r="P162" s="134"/>
      <c r="Q162" s="49"/>
    </row>
    <row r="163" spans="1:17" ht="13.5" thickTop="1" x14ac:dyDescent="0.2">
      <c r="A163" s="49"/>
      <c r="B163" s="164"/>
      <c r="C163" s="130" t="s">
        <v>109</v>
      </c>
      <c r="D163" s="21">
        <f>+P29</f>
        <v>462829800</v>
      </c>
      <c r="E163" s="21">
        <f>+Q29</f>
        <v>3401892.74</v>
      </c>
      <c r="F163" s="21">
        <f>+D163-E163</f>
        <v>459427907.25999999</v>
      </c>
      <c r="G163" s="22">
        <f>+E163/D163</f>
        <v>7.3502024718373801E-3</v>
      </c>
      <c r="P163" s="134"/>
      <c r="Q163" s="49"/>
    </row>
    <row r="164" spans="1:17" x14ac:dyDescent="0.2">
      <c r="A164" s="49"/>
      <c r="B164" s="164"/>
      <c r="C164" s="130" t="s">
        <v>23</v>
      </c>
      <c r="D164" s="21">
        <f>+P75</f>
        <v>179143073</v>
      </c>
      <c r="E164" s="21">
        <f>+Q75</f>
        <v>3110072.66</v>
      </c>
      <c r="F164" s="21">
        <f>+D164-E164</f>
        <v>176033000.34</v>
      </c>
      <c r="G164" s="22">
        <f>+E164/D164</f>
        <v>1.7360831250226461E-2</v>
      </c>
      <c r="P164" s="134"/>
      <c r="Q164" s="49"/>
    </row>
    <row r="165" spans="1:17" x14ac:dyDescent="0.2">
      <c r="A165" s="49"/>
      <c r="B165" s="164"/>
      <c r="C165" s="130" t="s">
        <v>24</v>
      </c>
      <c r="D165" s="21">
        <f>+P103</f>
        <v>217730440</v>
      </c>
      <c r="E165" s="21">
        <f>+Q103</f>
        <v>6405423.9199999999</v>
      </c>
      <c r="F165" s="21">
        <f>+D165-E165</f>
        <v>211325016.08000001</v>
      </c>
      <c r="G165" s="22">
        <f>+E165/D165</f>
        <v>2.9419055599207902E-2</v>
      </c>
      <c r="P165" s="134"/>
      <c r="Q165" s="49"/>
    </row>
    <row r="166" spans="1:17" x14ac:dyDescent="0.2">
      <c r="A166" s="49"/>
      <c r="B166" s="164"/>
      <c r="C166" s="130" t="s">
        <v>25</v>
      </c>
      <c r="D166" s="21">
        <f>+P113</f>
        <v>7006404434</v>
      </c>
      <c r="E166" s="21">
        <f>+Q113</f>
        <v>2449163992.8699999</v>
      </c>
      <c r="F166" s="21">
        <f>+D166-E166</f>
        <v>4557240441.1300001</v>
      </c>
      <c r="G166" s="22">
        <f>+E166/D166</f>
        <v>0.34956075058769581</v>
      </c>
      <c r="P166" s="134"/>
      <c r="Q166" s="49"/>
    </row>
    <row r="167" spans="1:17" ht="13.5" thickBot="1" x14ac:dyDescent="0.25">
      <c r="A167" s="49"/>
      <c r="B167" s="164"/>
      <c r="C167" s="169" t="s">
        <v>10</v>
      </c>
      <c r="D167" s="169">
        <f>SUM(D163:D166)</f>
        <v>7866107747</v>
      </c>
      <c r="E167" s="169">
        <f>SUM(E163:E166)</f>
        <v>2462081382.1900001</v>
      </c>
      <c r="F167" s="169">
        <f>SUM(F163:F166)</f>
        <v>5404026364.8100004</v>
      </c>
      <c r="G167" s="170">
        <f>+E167/D167</f>
        <v>0.31299868516662466</v>
      </c>
      <c r="P167" s="134"/>
      <c r="Q167" s="49"/>
    </row>
    <row r="168" spans="1:17" ht="13.5" thickTop="1" x14ac:dyDescent="0.2">
      <c r="A168" s="49"/>
      <c r="B168" s="164"/>
      <c r="C168" s="49"/>
      <c r="D168" s="134"/>
      <c r="E168" s="49"/>
      <c r="F168" s="49"/>
      <c r="G168" s="49"/>
      <c r="P168" s="134"/>
      <c r="Q168" s="49"/>
    </row>
    <row r="169" spans="1:17" x14ac:dyDescent="0.2">
      <c r="A169" s="49"/>
      <c r="B169" s="164"/>
      <c r="C169" s="49"/>
      <c r="D169" s="134"/>
      <c r="E169" s="49"/>
      <c r="F169" s="49"/>
      <c r="G169" s="49"/>
      <c r="P169" s="134"/>
      <c r="Q169" s="49"/>
    </row>
    <row r="170" spans="1:17" x14ac:dyDescent="0.2">
      <c r="A170" s="49"/>
      <c r="B170" s="164"/>
      <c r="C170" s="49"/>
      <c r="D170" s="134"/>
      <c r="E170" s="49"/>
      <c r="F170" s="49"/>
      <c r="G170" s="49"/>
      <c r="P170" s="134"/>
      <c r="Q170" s="49"/>
    </row>
    <row r="171" spans="1:17" s="103" customFormat="1" x14ac:dyDescent="0.2">
      <c r="A171" s="134"/>
      <c r="B171" s="207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P171" s="134"/>
      <c r="Q171" s="134"/>
    </row>
    <row r="172" spans="1:17" s="103" customFormat="1" x14ac:dyDescent="0.2">
      <c r="A172" s="134"/>
      <c r="B172" s="207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P172" s="134"/>
      <c r="Q172" s="134"/>
    </row>
    <row r="173" spans="1:17" s="103" customFormat="1" x14ac:dyDescent="0.2">
      <c r="A173" s="134"/>
      <c r="B173" s="207"/>
      <c r="C173" s="208" t="s">
        <v>51</v>
      </c>
      <c r="D173" s="142" t="s">
        <v>52</v>
      </c>
      <c r="E173" s="142" t="s">
        <v>53</v>
      </c>
      <c r="F173" s="208" t="s">
        <v>7</v>
      </c>
      <c r="G173" s="208" t="s">
        <v>19</v>
      </c>
      <c r="H173" s="134"/>
      <c r="I173" s="134"/>
      <c r="J173" s="134"/>
      <c r="K173" s="134"/>
      <c r="L173" s="134"/>
      <c r="M173" s="134"/>
      <c r="N173" s="134"/>
      <c r="P173" s="134"/>
      <c r="Q173" s="134"/>
    </row>
    <row r="174" spans="1:17" s="103" customFormat="1" x14ac:dyDescent="0.2">
      <c r="A174" s="134"/>
      <c r="B174" s="207"/>
      <c r="C174" s="209" t="s">
        <v>22</v>
      </c>
      <c r="D174" s="210">
        <f>+G174/F174</f>
        <v>0.22594858356163686</v>
      </c>
      <c r="E174" s="210">
        <f>+(100%/12)*3</f>
        <v>0.25</v>
      </c>
      <c r="F174" s="195">
        <f t="shared" ref="F174:G178" si="12">+D152</f>
        <v>3889863755</v>
      </c>
      <c r="G174" s="195">
        <f t="shared" si="12"/>
        <v>878909205.69000006</v>
      </c>
      <c r="H174" s="134"/>
      <c r="I174" s="134"/>
      <c r="J174" s="134"/>
      <c r="K174" s="134"/>
      <c r="L174" s="134"/>
      <c r="M174" s="134"/>
      <c r="N174" s="134"/>
      <c r="P174" s="134"/>
      <c r="Q174" s="134"/>
    </row>
    <row r="175" spans="1:17" s="103" customFormat="1" x14ac:dyDescent="0.2">
      <c r="A175" s="134"/>
      <c r="B175" s="207"/>
      <c r="C175" s="209" t="s">
        <v>109</v>
      </c>
      <c r="D175" s="210">
        <f t="shared" ref="D175:D178" si="13">+G175/F175</f>
        <v>5.2526000013410748E-2</v>
      </c>
      <c r="E175" s="210">
        <f t="shared" ref="E175:E179" si="14">+(100%/12)*3</f>
        <v>0.25</v>
      </c>
      <c r="F175" s="195">
        <f t="shared" si="12"/>
        <v>3232035256</v>
      </c>
      <c r="G175" s="195">
        <f t="shared" si="12"/>
        <v>169765883.90000001</v>
      </c>
      <c r="H175" s="134"/>
      <c r="I175" s="134"/>
      <c r="J175" s="134"/>
      <c r="K175" s="134"/>
      <c r="L175" s="134"/>
      <c r="M175" s="134"/>
      <c r="N175" s="134"/>
      <c r="P175" s="134"/>
      <c r="Q175" s="134"/>
    </row>
    <row r="176" spans="1:17" s="103" customFormat="1" x14ac:dyDescent="0.2">
      <c r="A176" s="134"/>
      <c r="B176" s="207"/>
      <c r="C176" s="209" t="s">
        <v>23</v>
      </c>
      <c r="D176" s="210">
        <f t="shared" si="13"/>
        <v>1.7360831250226461E-2</v>
      </c>
      <c r="E176" s="210">
        <f t="shared" si="14"/>
        <v>0.25</v>
      </c>
      <c r="F176" s="195">
        <f t="shared" si="12"/>
        <v>179143073</v>
      </c>
      <c r="G176" s="195">
        <f t="shared" si="12"/>
        <v>3110072.66</v>
      </c>
      <c r="H176" s="134"/>
      <c r="I176" s="134"/>
      <c r="J176" s="134"/>
      <c r="K176" s="134"/>
      <c r="L176" s="134"/>
      <c r="M176" s="134"/>
      <c r="N176" s="134"/>
      <c r="P176" s="134"/>
      <c r="Q176" s="134"/>
    </row>
    <row r="177" spans="1:17" s="103" customFormat="1" x14ac:dyDescent="0.2">
      <c r="A177" s="134"/>
      <c r="B177" s="207"/>
      <c r="C177" s="209" t="s">
        <v>24</v>
      </c>
      <c r="D177" s="210">
        <f t="shared" si="13"/>
        <v>2.9419055599207902E-2</v>
      </c>
      <c r="E177" s="210">
        <f t="shared" si="14"/>
        <v>0.25</v>
      </c>
      <c r="F177" s="195">
        <f t="shared" si="12"/>
        <v>217730440</v>
      </c>
      <c r="G177" s="195">
        <f t="shared" si="12"/>
        <v>6405423.9199999999</v>
      </c>
      <c r="H177" s="134"/>
      <c r="I177" s="134"/>
      <c r="J177" s="134"/>
      <c r="K177" s="134"/>
      <c r="L177" s="134"/>
      <c r="M177" s="134"/>
      <c r="N177" s="134"/>
      <c r="P177" s="134"/>
      <c r="Q177" s="134"/>
    </row>
    <row r="178" spans="1:17" s="103" customFormat="1" x14ac:dyDescent="0.2">
      <c r="A178" s="134"/>
      <c r="B178" s="207"/>
      <c r="C178" s="209" t="s">
        <v>25</v>
      </c>
      <c r="D178" s="210">
        <f t="shared" si="13"/>
        <v>0.34956075058769581</v>
      </c>
      <c r="E178" s="210">
        <f t="shared" si="14"/>
        <v>0.25</v>
      </c>
      <c r="F178" s="195">
        <f t="shared" si="12"/>
        <v>7006404434</v>
      </c>
      <c r="G178" s="195">
        <f t="shared" si="12"/>
        <v>2449163992.8699999</v>
      </c>
      <c r="H178" s="134"/>
      <c r="I178" s="134"/>
      <c r="J178" s="134"/>
      <c r="K178" s="134"/>
      <c r="L178" s="134"/>
      <c r="M178" s="134"/>
      <c r="N178" s="134"/>
      <c r="P178" s="134"/>
      <c r="Q178" s="134"/>
    </row>
    <row r="179" spans="1:17" s="103" customFormat="1" x14ac:dyDescent="0.2">
      <c r="A179" s="134"/>
      <c r="B179" s="207"/>
      <c r="C179" s="209" t="s">
        <v>394</v>
      </c>
      <c r="D179" s="211" t="e">
        <f>+G179/F179</f>
        <v>#DIV/0!</v>
      </c>
      <c r="E179" s="210">
        <f t="shared" si="14"/>
        <v>0.25</v>
      </c>
      <c r="F179" s="195">
        <f t="shared" ref="F179" si="15">+D157</f>
        <v>0</v>
      </c>
      <c r="G179" s="195">
        <f t="shared" ref="G179" si="16">+E157</f>
        <v>0</v>
      </c>
      <c r="H179" s="134"/>
      <c r="I179" s="134"/>
      <c r="J179" s="134"/>
      <c r="K179" s="134"/>
      <c r="L179" s="134"/>
      <c r="M179" s="134"/>
      <c r="N179" s="134"/>
      <c r="P179" s="134"/>
      <c r="Q179" s="134"/>
    </row>
    <row r="180" spans="1:17" s="103" customFormat="1" x14ac:dyDescent="0.2">
      <c r="A180" s="134"/>
      <c r="B180" s="207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P180" s="134"/>
      <c r="Q180" s="134"/>
    </row>
    <row r="181" spans="1:17" s="103" customFormat="1" x14ac:dyDescent="0.2">
      <c r="A181" s="134"/>
      <c r="B181" s="207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P181" s="134"/>
      <c r="Q181" s="134"/>
    </row>
    <row r="182" spans="1:17" x14ac:dyDescent="0.2">
      <c r="A182" s="49"/>
      <c r="B182" s="164"/>
      <c r="C182" s="49"/>
      <c r="D182" s="134"/>
      <c r="E182" s="49"/>
      <c r="F182" s="49"/>
      <c r="G182" s="49"/>
      <c r="P182" s="134"/>
      <c r="Q182" s="49"/>
    </row>
    <row r="183" spans="1:17" x14ac:dyDescent="0.2">
      <c r="A183" s="49"/>
      <c r="B183" s="164"/>
      <c r="C183" s="49"/>
      <c r="D183" s="134"/>
      <c r="E183" s="49"/>
      <c r="F183" s="49"/>
      <c r="G183" s="49"/>
      <c r="P183" s="134"/>
      <c r="Q183" s="49"/>
    </row>
    <row r="184" spans="1:17" x14ac:dyDescent="0.2">
      <c r="A184" s="49"/>
      <c r="B184" s="164"/>
      <c r="C184" s="49"/>
      <c r="D184" s="134"/>
      <c r="E184" s="49"/>
      <c r="F184" s="49"/>
      <c r="G184" s="49"/>
      <c r="P184" s="134"/>
      <c r="Q184" s="49"/>
    </row>
    <row r="185" spans="1:17" x14ac:dyDescent="0.2">
      <c r="A185" s="49"/>
      <c r="B185" s="164"/>
      <c r="C185" s="49"/>
      <c r="D185" s="134"/>
      <c r="E185" s="49"/>
      <c r="F185" s="49"/>
      <c r="G185" s="49"/>
      <c r="P185" s="134"/>
      <c r="Q185" s="49"/>
    </row>
    <row r="186" spans="1:17" x14ac:dyDescent="0.2">
      <c r="A186" s="49"/>
      <c r="B186" s="164"/>
      <c r="C186" s="49"/>
      <c r="D186" s="134"/>
      <c r="E186" s="49"/>
      <c r="F186" s="49"/>
      <c r="G186" s="49"/>
      <c r="P186" s="134"/>
      <c r="Q186" s="49"/>
    </row>
    <row r="187" spans="1:17" x14ac:dyDescent="0.2">
      <c r="A187" s="49"/>
      <c r="B187" s="164"/>
      <c r="C187" s="49"/>
      <c r="D187" s="134"/>
      <c r="E187" s="49"/>
      <c r="F187" s="49"/>
      <c r="G187" s="49"/>
      <c r="P187" s="134"/>
      <c r="Q187" s="49"/>
    </row>
    <row r="188" spans="1:17" x14ac:dyDescent="0.2">
      <c r="A188" s="49"/>
      <c r="B188" s="164"/>
      <c r="C188" s="49"/>
      <c r="D188" s="134"/>
      <c r="E188" s="49"/>
      <c r="F188" s="49"/>
      <c r="G188" s="49"/>
      <c r="P188" s="134"/>
      <c r="Q188" s="49"/>
    </row>
    <row r="189" spans="1:17" x14ac:dyDescent="0.2">
      <c r="A189" s="49"/>
      <c r="B189" s="164"/>
      <c r="C189" s="49"/>
      <c r="D189" s="134"/>
      <c r="E189" s="49"/>
      <c r="F189" s="49"/>
      <c r="G189" s="49"/>
      <c r="P189" s="134"/>
      <c r="Q189" s="49"/>
    </row>
    <row r="190" spans="1:17" x14ac:dyDescent="0.2">
      <c r="A190" s="49"/>
      <c r="B190" s="164"/>
      <c r="C190" s="49"/>
      <c r="D190" s="134"/>
      <c r="E190" s="49"/>
      <c r="F190" s="49"/>
      <c r="G190" s="49"/>
      <c r="P190" s="134"/>
      <c r="Q190" s="49"/>
    </row>
    <row r="191" spans="1:17" x14ac:dyDescent="0.2">
      <c r="A191" s="49"/>
      <c r="B191" s="164"/>
      <c r="C191" s="49"/>
      <c r="D191" s="134"/>
      <c r="E191" s="49"/>
      <c r="F191" s="49"/>
      <c r="G191" s="49"/>
      <c r="P191" s="134"/>
      <c r="Q191" s="49"/>
    </row>
    <row r="192" spans="1:17" x14ac:dyDescent="0.2">
      <c r="A192" s="49"/>
      <c r="B192" s="164"/>
      <c r="C192" s="49"/>
      <c r="D192" s="134"/>
      <c r="E192" s="49"/>
      <c r="F192" s="49"/>
      <c r="G192" s="49"/>
      <c r="P192" s="134"/>
      <c r="Q192" s="49"/>
    </row>
    <row r="193" spans="1:17" x14ac:dyDescent="0.2">
      <c r="A193" s="49"/>
      <c r="B193" s="164"/>
      <c r="C193" s="49"/>
      <c r="D193" s="134"/>
      <c r="E193" s="49"/>
      <c r="F193" s="49"/>
      <c r="G193" s="49"/>
      <c r="P193" s="134"/>
      <c r="Q193" s="49"/>
    </row>
    <row r="194" spans="1:17" x14ac:dyDescent="0.2">
      <c r="A194" s="49"/>
      <c r="B194" s="164"/>
      <c r="C194" s="49"/>
      <c r="D194" s="134"/>
      <c r="E194" s="49"/>
      <c r="F194" s="49"/>
      <c r="G194" s="49"/>
      <c r="P194" s="134"/>
      <c r="Q194" s="49"/>
    </row>
    <row r="195" spans="1:17" x14ac:dyDescent="0.2">
      <c r="A195" s="49"/>
      <c r="B195" s="164"/>
      <c r="C195" s="49"/>
      <c r="D195" s="134"/>
      <c r="E195" s="49"/>
      <c r="F195" s="49"/>
      <c r="G195" s="49"/>
      <c r="P195" s="134"/>
      <c r="Q195" s="49"/>
    </row>
    <row r="196" spans="1:17" x14ac:dyDescent="0.2">
      <c r="A196" s="49"/>
      <c r="B196" s="164"/>
      <c r="C196" s="49"/>
      <c r="D196" s="134"/>
      <c r="E196" s="49"/>
      <c r="F196" s="49"/>
      <c r="G196" s="49"/>
      <c r="P196" s="134"/>
      <c r="Q196" s="49"/>
    </row>
    <row r="197" spans="1:17" x14ac:dyDescent="0.2">
      <c r="A197" s="19"/>
      <c r="C197" s="19"/>
      <c r="Q197" s="171"/>
    </row>
    <row r="198" spans="1:17" x14ac:dyDescent="0.2">
      <c r="A198" s="19"/>
      <c r="C198" s="19"/>
      <c r="Q198" s="171"/>
    </row>
    <row r="199" spans="1:17" x14ac:dyDescent="0.2">
      <c r="A199" s="19"/>
      <c r="C199" s="19"/>
      <c r="Q199" s="171"/>
    </row>
    <row r="200" spans="1:17" x14ac:dyDescent="0.2">
      <c r="A200" s="19"/>
      <c r="C200" s="19"/>
      <c r="Q200" s="171"/>
    </row>
    <row r="201" spans="1:17" x14ac:dyDescent="0.2">
      <c r="A201" s="19"/>
      <c r="C201" s="19"/>
      <c r="Q201" s="171"/>
    </row>
    <row r="202" spans="1:17" x14ac:dyDescent="0.2">
      <c r="A202" s="19"/>
      <c r="C202" s="19"/>
      <c r="Q202" s="171"/>
    </row>
    <row r="203" spans="1:17" x14ac:dyDescent="0.2">
      <c r="A203" s="19"/>
      <c r="C203" s="19"/>
      <c r="Q203" s="171"/>
    </row>
    <row r="204" spans="1:17" x14ac:dyDescent="0.2">
      <c r="A204" s="19"/>
      <c r="C204" s="19"/>
      <c r="Q204" s="171"/>
    </row>
    <row r="205" spans="1:17" x14ac:dyDescent="0.2">
      <c r="A205" s="19"/>
      <c r="C205" s="19"/>
      <c r="Q205" s="171"/>
    </row>
    <row r="206" spans="1:17" x14ac:dyDescent="0.2">
      <c r="A206" s="19"/>
      <c r="C206" s="19"/>
      <c r="Q206" s="171"/>
    </row>
    <row r="207" spans="1:17" x14ac:dyDescent="0.2">
      <c r="A207" s="19"/>
      <c r="C207" s="19"/>
      <c r="Q207" s="171"/>
    </row>
    <row r="208" spans="1:17" x14ac:dyDescent="0.2">
      <c r="A208" s="19"/>
      <c r="C208" s="19"/>
      <c r="Q208" s="171"/>
    </row>
    <row r="209" spans="1:17" x14ac:dyDescent="0.2">
      <c r="A209" s="19"/>
      <c r="C209" s="19"/>
      <c r="Q209" s="171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8"/>
  <sheetViews>
    <sheetView showGridLines="0" tabSelected="1" zoomScaleNormal="100" zoomScalePageLayoutView="50" workbookViewId="0">
      <pane ySplit="6" topLeftCell="A7" activePane="bottomLeft" state="frozen"/>
      <selection pane="bottomLeft" activeCell="E147" sqref="E147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2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9" s="6" customFormat="1" ht="15.75" x14ac:dyDescent="0.25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9" s="6" customFormat="1" ht="15.75" x14ac:dyDescent="0.25">
      <c r="A3" s="222" t="s">
        <v>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9" s="9" customFormat="1" ht="15.75" x14ac:dyDescent="0.25">
      <c r="A4" s="225" t="s">
        <v>441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9" s="5" customFormat="1" x14ac:dyDescent="0.25">
      <c r="B5" s="109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3" t="s">
        <v>395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8" customFormat="1" ht="15.75" thickTop="1" x14ac:dyDescent="0.25">
      <c r="A7" s="133" t="s">
        <v>400</v>
      </c>
      <c r="B7" s="189" t="s">
        <v>396</v>
      </c>
      <c r="C7" s="133" t="s">
        <v>399</v>
      </c>
      <c r="D7" s="133" t="s">
        <v>399</v>
      </c>
      <c r="E7" s="186">
        <v>11521091620</v>
      </c>
      <c r="F7" s="186">
        <v>11521091620</v>
      </c>
      <c r="G7" s="186">
        <v>5178158455</v>
      </c>
      <c r="H7" s="186">
        <v>16614918.199999999</v>
      </c>
      <c r="I7" s="186">
        <v>2135231950.45</v>
      </c>
      <c r="J7" s="186">
        <v>554759.81000000006</v>
      </c>
      <c r="K7" s="186">
        <v>2487516083.9200001</v>
      </c>
      <c r="L7" s="186">
        <v>1942891967.24</v>
      </c>
      <c r="M7" s="186">
        <v>6881173907.6199999</v>
      </c>
      <c r="N7" s="186">
        <v>538240742.62</v>
      </c>
      <c r="O7" s="97">
        <f>+K7/F7</f>
        <v>0.21590975629443004</v>
      </c>
      <c r="P7" s="28">
        <f>+P27+P69+P93+P100</f>
        <v>1144520000</v>
      </c>
      <c r="Q7" s="28">
        <f>+Q27+Q69+Q93+Q100</f>
        <v>16796897.289999999</v>
      </c>
      <c r="R7" s="97">
        <f>+Q7/P7</f>
        <v>1.4675931648201865E-2</v>
      </c>
    </row>
    <row r="8" spans="1:19" s="98" customFormat="1" x14ac:dyDescent="0.25">
      <c r="A8" s="133" t="s">
        <v>400</v>
      </c>
      <c r="B8" s="189" t="s">
        <v>396</v>
      </c>
      <c r="C8" s="133" t="s">
        <v>54</v>
      </c>
      <c r="D8" s="133" t="s">
        <v>22</v>
      </c>
      <c r="E8" s="186">
        <v>712693157</v>
      </c>
      <c r="F8" s="186">
        <v>712693157</v>
      </c>
      <c r="G8" s="186">
        <v>712693157</v>
      </c>
      <c r="H8" s="186">
        <v>0</v>
      </c>
      <c r="I8" s="186">
        <v>72361059</v>
      </c>
      <c r="J8" s="186">
        <v>0</v>
      </c>
      <c r="K8" s="186">
        <v>167575234.88999999</v>
      </c>
      <c r="L8" s="186">
        <v>167575234.88999999</v>
      </c>
      <c r="M8" s="186">
        <v>472756863.11000001</v>
      </c>
      <c r="N8" s="186">
        <v>472756863.11000001</v>
      </c>
      <c r="O8" s="97">
        <f t="shared" ref="O8:O71" si="0">+K8/F8</f>
        <v>0.23512956907765004</v>
      </c>
      <c r="P8" s="28"/>
      <c r="Q8" s="28"/>
      <c r="R8" s="97"/>
    </row>
    <row r="9" spans="1:19" s="98" customFormat="1" x14ac:dyDescent="0.25">
      <c r="A9" s="134" t="s">
        <v>400</v>
      </c>
      <c r="B9" s="190" t="s">
        <v>396</v>
      </c>
      <c r="C9" s="134" t="s">
        <v>55</v>
      </c>
      <c r="D9" s="134" t="s">
        <v>56</v>
      </c>
      <c r="E9" s="187">
        <v>265875700</v>
      </c>
      <c r="F9" s="187">
        <v>265875700</v>
      </c>
      <c r="G9" s="187">
        <v>265875700</v>
      </c>
      <c r="H9" s="187">
        <v>0</v>
      </c>
      <c r="I9" s="187">
        <v>0</v>
      </c>
      <c r="J9" s="187">
        <v>0</v>
      </c>
      <c r="K9" s="187">
        <v>57104462.079999998</v>
      </c>
      <c r="L9" s="187">
        <v>57104462.079999998</v>
      </c>
      <c r="M9" s="187">
        <v>208771237.91999999</v>
      </c>
      <c r="N9" s="187">
        <v>208771237.91999999</v>
      </c>
      <c r="O9" s="93">
        <f t="shared" si="0"/>
        <v>0.21477879354901558</v>
      </c>
      <c r="P9" s="94"/>
      <c r="Q9" s="94"/>
      <c r="R9" s="93"/>
    </row>
    <row r="10" spans="1:19" s="98" customFormat="1" x14ac:dyDescent="0.25">
      <c r="A10" s="134" t="s">
        <v>400</v>
      </c>
      <c r="B10" s="190" t="s">
        <v>396</v>
      </c>
      <c r="C10" s="134" t="s">
        <v>57</v>
      </c>
      <c r="D10" s="134" t="s">
        <v>58</v>
      </c>
      <c r="E10" s="187">
        <v>260875700</v>
      </c>
      <c r="F10" s="187">
        <v>260875700</v>
      </c>
      <c r="G10" s="187">
        <v>260875700</v>
      </c>
      <c r="H10" s="187">
        <v>0</v>
      </c>
      <c r="I10" s="187">
        <v>0</v>
      </c>
      <c r="J10" s="187">
        <v>0</v>
      </c>
      <c r="K10" s="187">
        <v>57104462.079999998</v>
      </c>
      <c r="L10" s="187">
        <v>57104462.079999998</v>
      </c>
      <c r="M10" s="187">
        <v>203771237.91999999</v>
      </c>
      <c r="N10" s="187">
        <v>203771237.91999999</v>
      </c>
      <c r="O10" s="93">
        <f t="shared" si="0"/>
        <v>0.21889529028575677</v>
      </c>
      <c r="P10" s="94"/>
      <c r="Q10" s="94"/>
      <c r="R10" s="93"/>
      <c r="S10" s="99"/>
    </row>
    <row r="11" spans="1:19" s="98" customFormat="1" x14ac:dyDescent="0.25">
      <c r="A11" s="134" t="s">
        <v>400</v>
      </c>
      <c r="B11" s="190" t="s">
        <v>396</v>
      </c>
      <c r="C11" s="134" t="s">
        <v>59</v>
      </c>
      <c r="D11" s="134" t="s">
        <v>60</v>
      </c>
      <c r="E11" s="187">
        <v>5000000</v>
      </c>
      <c r="F11" s="187">
        <v>5000000</v>
      </c>
      <c r="G11" s="187">
        <v>5000000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5000000</v>
      </c>
      <c r="N11" s="187">
        <v>5000000</v>
      </c>
      <c r="O11" s="93">
        <f t="shared" si="0"/>
        <v>0</v>
      </c>
      <c r="P11" s="94"/>
      <c r="Q11" s="94"/>
      <c r="R11" s="93"/>
      <c r="S11" s="99"/>
    </row>
    <row r="12" spans="1:19" s="98" customFormat="1" x14ac:dyDescent="0.25">
      <c r="A12" s="134" t="s">
        <v>400</v>
      </c>
      <c r="B12" s="190" t="s">
        <v>396</v>
      </c>
      <c r="C12" s="134" t="s">
        <v>61</v>
      </c>
      <c r="D12" s="134" t="s">
        <v>62</v>
      </c>
      <c r="E12" s="187">
        <v>4000000</v>
      </c>
      <c r="F12" s="187">
        <v>4000000</v>
      </c>
      <c r="G12" s="187">
        <v>4000000</v>
      </c>
      <c r="H12" s="187">
        <v>0</v>
      </c>
      <c r="I12" s="187">
        <v>0</v>
      </c>
      <c r="J12" s="187">
        <v>0</v>
      </c>
      <c r="K12" s="187">
        <v>316272</v>
      </c>
      <c r="L12" s="187">
        <v>316272</v>
      </c>
      <c r="M12" s="187">
        <v>3683728</v>
      </c>
      <c r="N12" s="187">
        <v>3683728</v>
      </c>
      <c r="O12" s="93">
        <f t="shared" si="0"/>
        <v>7.9067999999999999E-2</v>
      </c>
      <c r="P12" s="94"/>
      <c r="Q12" s="94"/>
      <c r="R12" s="93"/>
      <c r="S12" s="99"/>
    </row>
    <row r="13" spans="1:19" s="98" customFormat="1" x14ac:dyDescent="0.25">
      <c r="A13" s="134" t="s">
        <v>400</v>
      </c>
      <c r="B13" s="190" t="s">
        <v>396</v>
      </c>
      <c r="C13" s="134" t="s">
        <v>63</v>
      </c>
      <c r="D13" s="134" t="s">
        <v>64</v>
      </c>
      <c r="E13" s="187">
        <v>4000000</v>
      </c>
      <c r="F13" s="187">
        <v>4000000</v>
      </c>
      <c r="G13" s="187">
        <v>4000000</v>
      </c>
      <c r="H13" s="187">
        <v>0</v>
      </c>
      <c r="I13" s="187">
        <v>0</v>
      </c>
      <c r="J13" s="187">
        <v>0</v>
      </c>
      <c r="K13" s="187">
        <v>316272</v>
      </c>
      <c r="L13" s="187">
        <v>316272</v>
      </c>
      <c r="M13" s="187">
        <v>3683728</v>
      </c>
      <c r="N13" s="187">
        <v>3683728</v>
      </c>
      <c r="O13" s="93">
        <f t="shared" si="0"/>
        <v>7.9067999999999999E-2</v>
      </c>
      <c r="P13" s="94"/>
      <c r="Q13" s="94"/>
      <c r="R13" s="93"/>
      <c r="S13" s="99"/>
    </row>
    <row r="14" spans="1:19" s="98" customFormat="1" x14ac:dyDescent="0.25">
      <c r="A14" s="134" t="s">
        <v>400</v>
      </c>
      <c r="B14" s="190" t="s">
        <v>396</v>
      </c>
      <c r="C14" s="134" t="s">
        <v>65</v>
      </c>
      <c r="D14" s="134" t="s">
        <v>66</v>
      </c>
      <c r="E14" s="187">
        <v>334247178</v>
      </c>
      <c r="F14" s="187">
        <v>334247178</v>
      </c>
      <c r="G14" s="187">
        <v>334247178</v>
      </c>
      <c r="H14" s="187">
        <v>0</v>
      </c>
      <c r="I14" s="187">
        <v>0</v>
      </c>
      <c r="J14" s="187">
        <v>0</v>
      </c>
      <c r="K14" s="187">
        <v>82445280.810000002</v>
      </c>
      <c r="L14" s="187">
        <v>82445280.810000002</v>
      </c>
      <c r="M14" s="187">
        <v>251801897.19</v>
      </c>
      <c r="N14" s="187">
        <v>251801897.19</v>
      </c>
      <c r="O14" s="93">
        <f t="shared" si="0"/>
        <v>0.246659616704378</v>
      </c>
      <c r="P14" s="94"/>
      <c r="Q14" s="94"/>
      <c r="R14" s="93"/>
      <c r="S14" s="99"/>
    </row>
    <row r="15" spans="1:19" s="98" customFormat="1" x14ac:dyDescent="0.25">
      <c r="A15" s="134" t="s">
        <v>400</v>
      </c>
      <c r="B15" s="190" t="s">
        <v>396</v>
      </c>
      <c r="C15" s="134" t="s">
        <v>67</v>
      </c>
      <c r="D15" s="134" t="s">
        <v>68</v>
      </c>
      <c r="E15" s="187">
        <v>91000000</v>
      </c>
      <c r="F15" s="187">
        <v>91000000</v>
      </c>
      <c r="G15" s="187">
        <v>91000000</v>
      </c>
      <c r="H15" s="187">
        <v>0</v>
      </c>
      <c r="I15" s="187">
        <v>0</v>
      </c>
      <c r="J15" s="187">
        <v>0</v>
      </c>
      <c r="K15" s="187">
        <v>17921829.739999998</v>
      </c>
      <c r="L15" s="187">
        <v>17921829.739999998</v>
      </c>
      <c r="M15" s="187">
        <v>73078170.260000005</v>
      </c>
      <c r="N15" s="187">
        <v>73078170.260000005</v>
      </c>
      <c r="O15" s="93">
        <f t="shared" si="0"/>
        <v>0.19694318395604393</v>
      </c>
      <c r="P15" s="94"/>
      <c r="Q15" s="94"/>
      <c r="R15" s="93"/>
      <c r="S15" s="99"/>
    </row>
    <row r="16" spans="1:19" s="98" customFormat="1" x14ac:dyDescent="0.25">
      <c r="A16" s="134" t="s">
        <v>400</v>
      </c>
      <c r="B16" s="190" t="s">
        <v>396</v>
      </c>
      <c r="C16" s="134" t="s">
        <v>69</v>
      </c>
      <c r="D16" s="134" t="s">
        <v>70</v>
      </c>
      <c r="E16" s="187">
        <v>114426345</v>
      </c>
      <c r="F16" s="187">
        <v>114426345</v>
      </c>
      <c r="G16" s="187">
        <v>114426345</v>
      </c>
      <c r="H16" s="187">
        <v>0</v>
      </c>
      <c r="I16" s="187">
        <v>0</v>
      </c>
      <c r="J16" s="187">
        <v>0</v>
      </c>
      <c r="K16" s="187">
        <v>20816268.16</v>
      </c>
      <c r="L16" s="187">
        <v>20816268.16</v>
      </c>
      <c r="M16" s="187">
        <v>93610076.840000004</v>
      </c>
      <c r="N16" s="187">
        <v>93610076.840000004</v>
      </c>
      <c r="O16" s="93">
        <f t="shared" si="0"/>
        <v>0.18191849228427248</v>
      </c>
      <c r="P16" s="94"/>
      <c r="Q16" s="94"/>
      <c r="R16" s="93"/>
      <c r="S16" s="99"/>
    </row>
    <row r="17" spans="1:19" s="98" customFormat="1" ht="13.5" customHeight="1" x14ac:dyDescent="0.25">
      <c r="A17" s="134" t="s">
        <v>400</v>
      </c>
      <c r="B17" s="190" t="s">
        <v>396</v>
      </c>
      <c r="C17" s="134" t="s">
        <v>73</v>
      </c>
      <c r="D17" s="134" t="s">
        <v>74</v>
      </c>
      <c r="E17" s="187">
        <v>43568622</v>
      </c>
      <c r="F17" s="187">
        <v>43568622</v>
      </c>
      <c r="G17" s="187">
        <v>43568622</v>
      </c>
      <c r="H17" s="187">
        <v>0</v>
      </c>
      <c r="I17" s="187">
        <v>0</v>
      </c>
      <c r="J17" s="187">
        <v>0</v>
      </c>
      <c r="K17" s="187">
        <v>37400837.280000001</v>
      </c>
      <c r="L17" s="187">
        <v>37400837.280000001</v>
      </c>
      <c r="M17" s="187">
        <v>6167784.7199999997</v>
      </c>
      <c r="N17" s="187">
        <v>6167784.7199999997</v>
      </c>
      <c r="O17" s="93">
        <f t="shared" si="0"/>
        <v>0.85843516648288765</v>
      </c>
      <c r="P17" s="94"/>
      <c r="Q17" s="94"/>
      <c r="R17" s="93"/>
      <c r="S17" s="99"/>
    </row>
    <row r="18" spans="1:19" s="98" customFormat="1" x14ac:dyDescent="0.25">
      <c r="A18" s="134" t="s">
        <v>400</v>
      </c>
      <c r="B18" s="190" t="s">
        <v>396</v>
      </c>
      <c r="C18" s="134" t="s">
        <v>75</v>
      </c>
      <c r="D18" s="134" t="s">
        <v>76</v>
      </c>
      <c r="E18" s="187">
        <v>37900000</v>
      </c>
      <c r="F18" s="187">
        <v>37900000</v>
      </c>
      <c r="G18" s="187">
        <v>37900000</v>
      </c>
      <c r="H18" s="187">
        <v>0</v>
      </c>
      <c r="I18" s="187">
        <v>0</v>
      </c>
      <c r="J18" s="187">
        <v>0</v>
      </c>
      <c r="K18" s="187">
        <v>6306345.6299999999</v>
      </c>
      <c r="L18" s="187">
        <v>6306345.6299999999</v>
      </c>
      <c r="M18" s="187">
        <v>31593654.370000001</v>
      </c>
      <c r="N18" s="187">
        <v>31593654.370000001</v>
      </c>
      <c r="O18" s="93">
        <f t="shared" si="0"/>
        <v>0.16639434379947229</v>
      </c>
      <c r="P18" s="94"/>
      <c r="Q18" s="94"/>
      <c r="R18" s="93"/>
      <c r="S18" s="99"/>
    </row>
    <row r="19" spans="1:19" s="98" customFormat="1" ht="13.7" customHeight="1" x14ac:dyDescent="0.25">
      <c r="A19" s="134" t="s">
        <v>400</v>
      </c>
      <c r="B19" s="190" t="s">
        <v>397</v>
      </c>
      <c r="C19" s="134" t="s">
        <v>71</v>
      </c>
      <c r="D19" s="134" t="s">
        <v>72</v>
      </c>
      <c r="E19" s="187">
        <v>47352211</v>
      </c>
      <c r="F19" s="187">
        <v>47352211</v>
      </c>
      <c r="G19" s="187">
        <v>47352211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47352211</v>
      </c>
      <c r="N19" s="187">
        <v>47352211</v>
      </c>
      <c r="O19" s="93">
        <v>0</v>
      </c>
      <c r="P19" s="94"/>
      <c r="Q19" s="94"/>
      <c r="R19" s="93"/>
      <c r="S19" s="99"/>
    </row>
    <row r="20" spans="1:19" s="98" customFormat="1" x14ac:dyDescent="0.25">
      <c r="A20" s="134" t="s">
        <v>400</v>
      </c>
      <c r="B20" s="190" t="s">
        <v>396</v>
      </c>
      <c r="C20" s="134" t="s">
        <v>77</v>
      </c>
      <c r="D20" s="134" t="s">
        <v>78</v>
      </c>
      <c r="E20" s="187">
        <v>54285139</v>
      </c>
      <c r="F20" s="187">
        <v>54285139</v>
      </c>
      <c r="G20" s="187">
        <v>54285139</v>
      </c>
      <c r="H20" s="187">
        <v>0</v>
      </c>
      <c r="I20" s="187">
        <v>34867923</v>
      </c>
      <c r="J20" s="187">
        <v>0</v>
      </c>
      <c r="K20" s="187">
        <v>13917216</v>
      </c>
      <c r="L20" s="187">
        <v>13917216</v>
      </c>
      <c r="M20" s="187">
        <v>5500000</v>
      </c>
      <c r="N20" s="187">
        <v>5500000</v>
      </c>
      <c r="O20" s="93">
        <f t="shared" si="0"/>
        <v>0.25637248529473233</v>
      </c>
      <c r="P20" s="94"/>
      <c r="Q20" s="94"/>
      <c r="R20" s="93"/>
      <c r="S20" s="99"/>
    </row>
    <row r="21" spans="1:19" s="98" customFormat="1" x14ac:dyDescent="0.25">
      <c r="A21" s="134" t="s">
        <v>400</v>
      </c>
      <c r="B21" s="190" t="s">
        <v>396</v>
      </c>
      <c r="C21" s="134" t="s">
        <v>80</v>
      </c>
      <c r="D21" s="134" t="s">
        <v>407</v>
      </c>
      <c r="E21" s="187">
        <v>51501286</v>
      </c>
      <c r="F21" s="187">
        <v>51501286</v>
      </c>
      <c r="G21" s="187">
        <v>51501286</v>
      </c>
      <c r="H21" s="187">
        <v>0</v>
      </c>
      <c r="I21" s="187">
        <v>33297770</v>
      </c>
      <c r="J21" s="187">
        <v>0</v>
      </c>
      <c r="K21" s="187">
        <v>13203516</v>
      </c>
      <c r="L21" s="187">
        <v>13203516</v>
      </c>
      <c r="M21" s="187">
        <v>5000000</v>
      </c>
      <c r="N21" s="187">
        <v>5000000</v>
      </c>
      <c r="O21" s="93">
        <f t="shared" si="0"/>
        <v>0.25637254960973205</v>
      </c>
      <c r="P21" s="94"/>
      <c r="Q21" s="94"/>
      <c r="R21" s="93"/>
      <c r="S21" s="99"/>
    </row>
    <row r="22" spans="1:19" s="98" customFormat="1" ht="13.7" customHeight="1" x14ac:dyDescent="0.25">
      <c r="A22" s="134" t="s">
        <v>400</v>
      </c>
      <c r="B22" s="190" t="s">
        <v>396</v>
      </c>
      <c r="C22" s="134" t="s">
        <v>85</v>
      </c>
      <c r="D22" s="134" t="s">
        <v>376</v>
      </c>
      <c r="E22" s="187">
        <v>2783853</v>
      </c>
      <c r="F22" s="187">
        <v>2783853</v>
      </c>
      <c r="G22" s="187">
        <v>2783853</v>
      </c>
      <c r="H22" s="187">
        <v>0</v>
      </c>
      <c r="I22" s="187">
        <v>1570153</v>
      </c>
      <c r="J22" s="187">
        <v>0</v>
      </c>
      <c r="K22" s="187">
        <v>713700</v>
      </c>
      <c r="L22" s="187">
        <v>713700</v>
      </c>
      <c r="M22" s="187">
        <v>500000</v>
      </c>
      <c r="N22" s="187">
        <v>500000</v>
      </c>
      <c r="O22" s="93">
        <f t="shared" si="0"/>
        <v>0.25637129546710979</v>
      </c>
      <c r="P22" s="94"/>
      <c r="Q22" s="94"/>
      <c r="R22" s="93"/>
      <c r="S22" s="99"/>
    </row>
    <row r="23" spans="1:19" s="98" customFormat="1" x14ac:dyDescent="0.25">
      <c r="A23" s="134" t="s">
        <v>400</v>
      </c>
      <c r="B23" s="190" t="s">
        <v>396</v>
      </c>
      <c r="C23" s="134" t="s">
        <v>89</v>
      </c>
      <c r="D23" s="134" t="s">
        <v>90</v>
      </c>
      <c r="E23" s="187">
        <v>54285140</v>
      </c>
      <c r="F23" s="187">
        <v>54285140</v>
      </c>
      <c r="G23" s="187">
        <v>54285140</v>
      </c>
      <c r="H23" s="187">
        <v>0</v>
      </c>
      <c r="I23" s="187">
        <v>37493136</v>
      </c>
      <c r="J23" s="187">
        <v>0</v>
      </c>
      <c r="K23" s="187">
        <v>13792004</v>
      </c>
      <c r="L23" s="187">
        <v>13792004</v>
      </c>
      <c r="M23" s="187">
        <v>3000000</v>
      </c>
      <c r="N23" s="187">
        <v>3000000</v>
      </c>
      <c r="O23" s="93">
        <f t="shared" si="0"/>
        <v>0.25406591932893607</v>
      </c>
      <c r="P23" s="94"/>
      <c r="Q23" s="94"/>
      <c r="R23" s="93"/>
      <c r="S23" s="99"/>
    </row>
    <row r="24" spans="1:19" s="98" customFormat="1" x14ac:dyDescent="0.25">
      <c r="A24" s="134" t="s">
        <v>400</v>
      </c>
      <c r="B24" s="190" t="s">
        <v>396</v>
      </c>
      <c r="C24" s="134" t="s">
        <v>92</v>
      </c>
      <c r="D24" s="134" t="s">
        <v>408</v>
      </c>
      <c r="E24" s="187">
        <v>29230460</v>
      </c>
      <c r="F24" s="187">
        <v>29230460</v>
      </c>
      <c r="G24" s="187">
        <v>29230460</v>
      </c>
      <c r="H24" s="187">
        <v>0</v>
      </c>
      <c r="I24" s="187">
        <v>20861782</v>
      </c>
      <c r="J24" s="187">
        <v>0</v>
      </c>
      <c r="K24" s="187">
        <v>7368678</v>
      </c>
      <c r="L24" s="187">
        <v>7368678</v>
      </c>
      <c r="M24" s="187">
        <v>1000000</v>
      </c>
      <c r="N24" s="187">
        <v>1000000</v>
      </c>
      <c r="O24" s="93">
        <f t="shared" si="0"/>
        <v>0.25208901946804807</v>
      </c>
      <c r="P24" s="94"/>
      <c r="Q24" s="94"/>
      <c r="R24" s="93"/>
      <c r="S24" s="99"/>
    </row>
    <row r="25" spans="1:19" s="98" customFormat="1" x14ac:dyDescent="0.25">
      <c r="A25" s="134" t="s">
        <v>400</v>
      </c>
      <c r="B25" s="190" t="s">
        <v>396</v>
      </c>
      <c r="C25" s="134" t="s">
        <v>97</v>
      </c>
      <c r="D25" s="134" t="s">
        <v>409</v>
      </c>
      <c r="E25" s="187">
        <v>8351560</v>
      </c>
      <c r="F25" s="187">
        <v>8351560</v>
      </c>
      <c r="G25" s="187">
        <v>8351560</v>
      </c>
      <c r="H25" s="187">
        <v>0</v>
      </c>
      <c r="I25" s="187">
        <v>5210450</v>
      </c>
      <c r="J25" s="187">
        <v>0</v>
      </c>
      <c r="K25" s="187">
        <v>2141110</v>
      </c>
      <c r="L25" s="187">
        <v>2141110</v>
      </c>
      <c r="M25" s="187">
        <v>1000000</v>
      </c>
      <c r="N25" s="187">
        <v>1000000</v>
      </c>
      <c r="O25" s="93">
        <f t="shared" si="0"/>
        <v>0.2563724621507838</v>
      </c>
      <c r="P25" s="94"/>
      <c r="Q25" s="94"/>
      <c r="R25" s="93"/>
      <c r="S25" s="99"/>
    </row>
    <row r="26" spans="1:19" s="98" customFormat="1" x14ac:dyDescent="0.25">
      <c r="A26" s="134" t="s">
        <v>400</v>
      </c>
      <c r="B26" s="190" t="s">
        <v>396</v>
      </c>
      <c r="C26" s="134" t="s">
        <v>102</v>
      </c>
      <c r="D26" s="134" t="s">
        <v>410</v>
      </c>
      <c r="E26" s="187">
        <v>16703120</v>
      </c>
      <c r="F26" s="187">
        <v>16703120</v>
      </c>
      <c r="G26" s="187">
        <v>16703120</v>
      </c>
      <c r="H26" s="187">
        <v>0</v>
      </c>
      <c r="I26" s="187">
        <v>11420904</v>
      </c>
      <c r="J26" s="187">
        <v>0</v>
      </c>
      <c r="K26" s="187">
        <v>4282216</v>
      </c>
      <c r="L26" s="187">
        <v>4282216</v>
      </c>
      <c r="M26" s="187">
        <v>1000000</v>
      </c>
      <c r="N26" s="187">
        <v>1000000</v>
      </c>
      <c r="O26" s="93">
        <f t="shared" si="0"/>
        <v>0.25637222267456616</v>
      </c>
      <c r="P26" s="94"/>
      <c r="Q26" s="94"/>
      <c r="R26" s="93"/>
      <c r="S26" s="99"/>
    </row>
    <row r="27" spans="1:19" s="98" customFormat="1" x14ac:dyDescent="0.25">
      <c r="A27" s="133" t="s">
        <v>400</v>
      </c>
      <c r="B27" s="189" t="s">
        <v>396</v>
      </c>
      <c r="C27" s="133" t="s">
        <v>108</v>
      </c>
      <c r="D27" s="133" t="s">
        <v>109</v>
      </c>
      <c r="E27" s="186">
        <v>186175000</v>
      </c>
      <c r="F27" s="186">
        <v>186175000</v>
      </c>
      <c r="G27" s="186">
        <v>71016005</v>
      </c>
      <c r="H27" s="186">
        <v>1512900</v>
      </c>
      <c r="I27" s="186">
        <v>19370292.710000001</v>
      </c>
      <c r="J27" s="186">
        <v>410250</v>
      </c>
      <c r="K27" s="186">
        <v>16477948.289999999</v>
      </c>
      <c r="L27" s="186">
        <v>10173475.609999999</v>
      </c>
      <c r="M27" s="186">
        <v>148403609</v>
      </c>
      <c r="N27" s="186">
        <v>33244614</v>
      </c>
      <c r="O27" s="97">
        <f t="shared" si="0"/>
        <v>8.8507846327380152E-2</v>
      </c>
      <c r="P27" s="28">
        <f>+F27</f>
        <v>186175000</v>
      </c>
      <c r="Q27" s="28">
        <f>+K27</f>
        <v>16477948.289999999</v>
      </c>
      <c r="R27" s="97">
        <f>+Q27/P27</f>
        <v>8.8507846327380152E-2</v>
      </c>
    </row>
    <row r="28" spans="1:19" s="99" customFormat="1" x14ac:dyDescent="0.25">
      <c r="A28" s="134" t="s">
        <v>400</v>
      </c>
      <c r="B28" s="190" t="s">
        <v>396</v>
      </c>
      <c r="C28" s="134" t="s">
        <v>110</v>
      </c>
      <c r="D28" s="134" t="s">
        <v>111</v>
      </c>
      <c r="E28" s="187">
        <v>11400000</v>
      </c>
      <c r="F28" s="187">
        <v>11400000</v>
      </c>
      <c r="G28" s="187">
        <v>2400000</v>
      </c>
      <c r="H28" s="187">
        <v>0</v>
      </c>
      <c r="I28" s="187">
        <v>756000</v>
      </c>
      <c r="J28" s="187">
        <v>0</v>
      </c>
      <c r="K28" s="187">
        <v>678000</v>
      </c>
      <c r="L28" s="187">
        <v>0</v>
      </c>
      <c r="M28" s="187">
        <v>9966000</v>
      </c>
      <c r="N28" s="187">
        <v>966000</v>
      </c>
      <c r="O28" s="93">
        <f t="shared" si="0"/>
        <v>5.9473684210526317E-2</v>
      </c>
      <c r="P28" s="94">
        <f t="shared" ref="P28:P91" si="1">+F28</f>
        <v>11400000</v>
      </c>
      <c r="Q28" s="94">
        <f t="shared" ref="Q28:Q91" si="2">+K28</f>
        <v>678000</v>
      </c>
      <c r="R28" s="93">
        <f t="shared" ref="R28:R91" si="3">+Q28/P28</f>
        <v>5.9473684210526317E-2</v>
      </c>
    </row>
    <row r="29" spans="1:19" s="98" customFormat="1" x14ac:dyDescent="0.25">
      <c r="A29" s="134" t="s">
        <v>400</v>
      </c>
      <c r="B29" s="190" t="s">
        <v>396</v>
      </c>
      <c r="C29" s="134" t="s">
        <v>112</v>
      </c>
      <c r="D29" s="134" t="s">
        <v>113</v>
      </c>
      <c r="E29" s="187">
        <v>8000000</v>
      </c>
      <c r="F29" s="187">
        <v>8000000</v>
      </c>
      <c r="G29" s="187">
        <v>2400000</v>
      </c>
      <c r="H29" s="187">
        <v>0</v>
      </c>
      <c r="I29" s="187">
        <v>756000</v>
      </c>
      <c r="J29" s="187">
        <v>0</v>
      </c>
      <c r="K29" s="187">
        <v>678000</v>
      </c>
      <c r="L29" s="187">
        <v>0</v>
      </c>
      <c r="M29" s="187">
        <v>6566000</v>
      </c>
      <c r="N29" s="187">
        <v>966000</v>
      </c>
      <c r="O29" s="93">
        <f t="shared" si="0"/>
        <v>8.4750000000000006E-2</v>
      </c>
      <c r="P29" s="94">
        <f t="shared" si="1"/>
        <v>8000000</v>
      </c>
      <c r="Q29" s="94">
        <f t="shared" si="2"/>
        <v>678000</v>
      </c>
      <c r="R29" s="93">
        <f t="shared" si="3"/>
        <v>8.4750000000000006E-2</v>
      </c>
    </row>
    <row r="30" spans="1:19" s="98" customFormat="1" x14ac:dyDescent="0.25">
      <c r="A30" s="134" t="s">
        <v>400</v>
      </c>
      <c r="B30" s="190" t="s">
        <v>396</v>
      </c>
      <c r="C30" s="134" t="s">
        <v>116</v>
      </c>
      <c r="D30" s="134" t="s">
        <v>117</v>
      </c>
      <c r="E30" s="187">
        <v>3400000</v>
      </c>
      <c r="F30" s="187">
        <v>3400000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3400000</v>
      </c>
      <c r="N30" s="187">
        <v>0</v>
      </c>
      <c r="O30" s="93">
        <f t="shared" si="0"/>
        <v>0</v>
      </c>
      <c r="P30" s="94">
        <f t="shared" si="1"/>
        <v>3400000</v>
      </c>
      <c r="Q30" s="94">
        <f t="shared" si="2"/>
        <v>0</v>
      </c>
      <c r="R30" s="93">
        <f t="shared" si="3"/>
        <v>0</v>
      </c>
      <c r="S30" s="99"/>
    </row>
    <row r="31" spans="1:19" s="98" customFormat="1" x14ac:dyDescent="0.25">
      <c r="A31" s="134" t="s">
        <v>400</v>
      </c>
      <c r="B31" s="190" t="s">
        <v>396</v>
      </c>
      <c r="C31" s="134" t="s">
        <v>120</v>
      </c>
      <c r="D31" s="134" t="s">
        <v>121</v>
      </c>
      <c r="E31" s="187">
        <v>25239690</v>
      </c>
      <c r="F31" s="187">
        <v>25239690</v>
      </c>
      <c r="G31" s="187">
        <v>8660000</v>
      </c>
      <c r="H31" s="187">
        <v>0</v>
      </c>
      <c r="I31" s="187">
        <v>3797410.82</v>
      </c>
      <c r="J31" s="187">
        <v>0</v>
      </c>
      <c r="K31" s="187">
        <v>3542589.18</v>
      </c>
      <c r="L31" s="187">
        <v>3542589.18</v>
      </c>
      <c r="M31" s="187">
        <v>17899690</v>
      </c>
      <c r="N31" s="187">
        <v>1320000</v>
      </c>
      <c r="O31" s="93">
        <v>0</v>
      </c>
      <c r="P31" s="94">
        <f t="shared" si="1"/>
        <v>25239690</v>
      </c>
      <c r="Q31" s="94">
        <f t="shared" si="2"/>
        <v>3542589.18</v>
      </c>
      <c r="R31" s="93">
        <v>0</v>
      </c>
      <c r="S31" s="99"/>
    </row>
    <row r="32" spans="1:19" s="98" customFormat="1" x14ac:dyDescent="0.25">
      <c r="A32" s="134" t="s">
        <v>400</v>
      </c>
      <c r="B32" s="190" t="s">
        <v>396</v>
      </c>
      <c r="C32" s="134" t="s">
        <v>122</v>
      </c>
      <c r="D32" s="134" t="s">
        <v>123</v>
      </c>
      <c r="E32" s="187">
        <v>1890000</v>
      </c>
      <c r="F32" s="187">
        <v>1890000</v>
      </c>
      <c r="G32" s="187">
        <v>800000</v>
      </c>
      <c r="H32" s="187">
        <v>0</v>
      </c>
      <c r="I32" s="187">
        <v>26044</v>
      </c>
      <c r="J32" s="187">
        <v>0</v>
      </c>
      <c r="K32" s="187">
        <v>473956</v>
      </c>
      <c r="L32" s="187">
        <v>473956</v>
      </c>
      <c r="M32" s="187">
        <v>1390000</v>
      </c>
      <c r="N32" s="187">
        <v>300000</v>
      </c>
      <c r="O32" s="93">
        <f t="shared" si="0"/>
        <v>0.25077037037037037</v>
      </c>
      <c r="P32" s="94">
        <f t="shared" si="1"/>
        <v>1890000</v>
      </c>
      <c r="Q32" s="94">
        <f t="shared" si="2"/>
        <v>473956</v>
      </c>
      <c r="R32" s="93">
        <f t="shared" si="3"/>
        <v>0.25077037037037037</v>
      </c>
      <c r="S32" s="99"/>
    </row>
    <row r="33" spans="1:19" s="98" customFormat="1" x14ac:dyDescent="0.25">
      <c r="A33" s="134" t="s">
        <v>400</v>
      </c>
      <c r="B33" s="190" t="s">
        <v>396</v>
      </c>
      <c r="C33" s="134" t="s">
        <v>124</v>
      </c>
      <c r="D33" s="134" t="s">
        <v>125</v>
      </c>
      <c r="E33" s="187">
        <v>5922000</v>
      </c>
      <c r="F33" s="187">
        <v>5922000</v>
      </c>
      <c r="G33" s="187">
        <v>1840000</v>
      </c>
      <c r="H33" s="187">
        <v>0</v>
      </c>
      <c r="I33" s="187">
        <v>1110470</v>
      </c>
      <c r="J33" s="187">
        <v>0</v>
      </c>
      <c r="K33" s="187">
        <v>729530</v>
      </c>
      <c r="L33" s="187">
        <v>729530</v>
      </c>
      <c r="M33" s="187">
        <v>4082000</v>
      </c>
      <c r="N33" s="187">
        <v>0</v>
      </c>
      <c r="O33" s="93">
        <f t="shared" si="0"/>
        <v>0.12318980074299224</v>
      </c>
      <c r="P33" s="94">
        <f t="shared" si="1"/>
        <v>5922000</v>
      </c>
      <c r="Q33" s="94">
        <f t="shared" si="2"/>
        <v>729530</v>
      </c>
      <c r="R33" s="93">
        <f t="shared" si="3"/>
        <v>0.12318980074299224</v>
      </c>
    </row>
    <row r="34" spans="1:19" s="98" customFormat="1" x14ac:dyDescent="0.25">
      <c r="A34" s="134" t="s">
        <v>400</v>
      </c>
      <c r="B34" s="190" t="s">
        <v>396</v>
      </c>
      <c r="C34" s="134" t="s">
        <v>126</v>
      </c>
      <c r="D34" s="134" t="s">
        <v>127</v>
      </c>
      <c r="E34" s="187">
        <v>39690</v>
      </c>
      <c r="F34" s="187">
        <v>39690</v>
      </c>
      <c r="G34" s="187">
        <v>20000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39690</v>
      </c>
      <c r="N34" s="187">
        <v>20000</v>
      </c>
      <c r="O34" s="93">
        <f t="shared" si="0"/>
        <v>0</v>
      </c>
      <c r="P34" s="94">
        <f t="shared" si="1"/>
        <v>39690</v>
      </c>
      <c r="Q34" s="94">
        <f t="shared" si="2"/>
        <v>0</v>
      </c>
      <c r="R34" s="93">
        <f t="shared" si="3"/>
        <v>0</v>
      </c>
      <c r="S34" s="99"/>
    </row>
    <row r="35" spans="1:19" s="98" customFormat="1" x14ac:dyDescent="0.25">
      <c r="A35" s="134" t="s">
        <v>400</v>
      </c>
      <c r="B35" s="190" t="s">
        <v>396</v>
      </c>
      <c r="C35" s="134" t="s">
        <v>128</v>
      </c>
      <c r="D35" s="134" t="s">
        <v>129</v>
      </c>
      <c r="E35" s="187">
        <v>16380000</v>
      </c>
      <c r="F35" s="187">
        <v>16380000</v>
      </c>
      <c r="G35" s="187">
        <v>6000000</v>
      </c>
      <c r="H35" s="187">
        <v>0</v>
      </c>
      <c r="I35" s="187">
        <v>2660896.8199999998</v>
      </c>
      <c r="J35" s="187">
        <v>0</v>
      </c>
      <c r="K35" s="187">
        <v>2339103.1800000002</v>
      </c>
      <c r="L35" s="187">
        <v>2339103.1800000002</v>
      </c>
      <c r="M35" s="187">
        <v>11380000</v>
      </c>
      <c r="N35" s="187">
        <v>1000000</v>
      </c>
      <c r="O35" s="93">
        <f t="shared" si="0"/>
        <v>0.14280239194139197</v>
      </c>
      <c r="P35" s="94">
        <f t="shared" si="1"/>
        <v>16380000</v>
      </c>
      <c r="Q35" s="94">
        <f t="shared" si="2"/>
        <v>2339103.1800000002</v>
      </c>
      <c r="R35" s="93">
        <f t="shared" si="3"/>
        <v>0.14280239194139197</v>
      </c>
      <c r="S35" s="99"/>
    </row>
    <row r="36" spans="1:19" s="98" customFormat="1" x14ac:dyDescent="0.25">
      <c r="A36" s="134" t="s">
        <v>400</v>
      </c>
      <c r="B36" s="190" t="s">
        <v>396</v>
      </c>
      <c r="C36" s="134" t="s">
        <v>130</v>
      </c>
      <c r="D36" s="134" t="s">
        <v>131</v>
      </c>
      <c r="E36" s="187">
        <v>1008000</v>
      </c>
      <c r="F36" s="187">
        <v>1008000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1008000</v>
      </c>
      <c r="N36" s="187">
        <v>0</v>
      </c>
      <c r="O36" s="93">
        <f t="shared" si="0"/>
        <v>0</v>
      </c>
      <c r="P36" s="94">
        <f t="shared" si="1"/>
        <v>1008000</v>
      </c>
      <c r="Q36" s="94">
        <f t="shared" si="2"/>
        <v>0</v>
      </c>
      <c r="R36" s="93">
        <f t="shared" si="3"/>
        <v>0</v>
      </c>
      <c r="S36" s="99"/>
    </row>
    <row r="37" spans="1:19" s="98" customFormat="1" x14ac:dyDescent="0.25">
      <c r="A37" s="134" t="s">
        <v>400</v>
      </c>
      <c r="B37" s="190" t="s">
        <v>396</v>
      </c>
      <c r="C37" s="134" t="s">
        <v>132</v>
      </c>
      <c r="D37" s="134" t="s">
        <v>133</v>
      </c>
      <c r="E37" s="187">
        <v>4070310</v>
      </c>
      <c r="F37" s="187">
        <v>4070310</v>
      </c>
      <c r="G37" s="187">
        <v>1666000</v>
      </c>
      <c r="H37" s="187">
        <v>0</v>
      </c>
      <c r="I37" s="187">
        <v>400</v>
      </c>
      <c r="J37" s="187">
        <v>0</v>
      </c>
      <c r="K37" s="187">
        <v>15600</v>
      </c>
      <c r="L37" s="187">
        <v>15600</v>
      </c>
      <c r="M37" s="187">
        <v>4054310</v>
      </c>
      <c r="N37" s="187">
        <v>1650000</v>
      </c>
      <c r="O37" s="93">
        <f t="shared" si="0"/>
        <v>3.8326319125570286E-3</v>
      </c>
      <c r="P37" s="94">
        <f t="shared" si="1"/>
        <v>4070310</v>
      </c>
      <c r="Q37" s="94">
        <f t="shared" si="2"/>
        <v>15600</v>
      </c>
      <c r="R37" s="93">
        <f t="shared" si="3"/>
        <v>3.8326319125570286E-3</v>
      </c>
      <c r="S37" s="99"/>
    </row>
    <row r="38" spans="1:19" s="98" customFormat="1" x14ac:dyDescent="0.25">
      <c r="A38" s="134" t="s">
        <v>400</v>
      </c>
      <c r="B38" s="190" t="s">
        <v>396</v>
      </c>
      <c r="C38" s="134" t="s">
        <v>134</v>
      </c>
      <c r="D38" s="134" t="s">
        <v>135</v>
      </c>
      <c r="E38" s="187">
        <v>2000000</v>
      </c>
      <c r="F38" s="187">
        <v>2000000</v>
      </c>
      <c r="G38" s="187">
        <v>645690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2000000</v>
      </c>
      <c r="N38" s="187">
        <v>645690</v>
      </c>
      <c r="O38" s="93">
        <f t="shared" si="0"/>
        <v>0</v>
      </c>
      <c r="P38" s="94">
        <f t="shared" si="1"/>
        <v>2000000</v>
      </c>
      <c r="Q38" s="94">
        <f t="shared" si="2"/>
        <v>0</v>
      </c>
      <c r="R38" s="93">
        <f t="shared" si="3"/>
        <v>0</v>
      </c>
      <c r="S38" s="99"/>
    </row>
    <row r="39" spans="1:19" s="98" customFormat="1" ht="14.25" customHeight="1" x14ac:dyDescent="0.25">
      <c r="A39" s="134" t="s">
        <v>400</v>
      </c>
      <c r="B39" s="190" t="s">
        <v>396</v>
      </c>
      <c r="C39" s="134" t="s">
        <v>138</v>
      </c>
      <c r="D39" s="134" t="s">
        <v>139</v>
      </c>
      <c r="E39" s="187">
        <v>2000000</v>
      </c>
      <c r="F39" s="187">
        <v>2000000</v>
      </c>
      <c r="G39" s="187">
        <v>950000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2000000</v>
      </c>
      <c r="N39" s="187">
        <v>950000</v>
      </c>
      <c r="O39" s="93">
        <f t="shared" si="0"/>
        <v>0</v>
      </c>
      <c r="P39" s="94">
        <f t="shared" si="1"/>
        <v>2000000</v>
      </c>
      <c r="Q39" s="94">
        <f t="shared" si="2"/>
        <v>0</v>
      </c>
      <c r="R39" s="93">
        <f t="shared" si="3"/>
        <v>0</v>
      </c>
      <c r="S39" s="99"/>
    </row>
    <row r="40" spans="1:19" s="98" customFormat="1" x14ac:dyDescent="0.25">
      <c r="A40" s="134" t="s">
        <v>400</v>
      </c>
      <c r="B40" s="190" t="s">
        <v>396</v>
      </c>
      <c r="C40" s="134" t="s">
        <v>144</v>
      </c>
      <c r="D40" s="134" t="s">
        <v>145</v>
      </c>
      <c r="E40" s="187">
        <v>70310</v>
      </c>
      <c r="F40" s="187">
        <v>70310</v>
      </c>
      <c r="G40" s="187">
        <v>70310</v>
      </c>
      <c r="H40" s="187">
        <v>0</v>
      </c>
      <c r="I40" s="187">
        <v>400</v>
      </c>
      <c r="J40" s="187">
        <v>0</v>
      </c>
      <c r="K40" s="187">
        <v>15600</v>
      </c>
      <c r="L40" s="187">
        <v>15600</v>
      </c>
      <c r="M40" s="187">
        <v>54310</v>
      </c>
      <c r="N40" s="187">
        <v>54310</v>
      </c>
      <c r="O40" s="93">
        <f t="shared" si="0"/>
        <v>0.22187455553975252</v>
      </c>
      <c r="P40" s="94">
        <f t="shared" si="1"/>
        <v>70310</v>
      </c>
      <c r="Q40" s="94">
        <f t="shared" si="2"/>
        <v>15600</v>
      </c>
      <c r="R40" s="93">
        <f t="shared" si="3"/>
        <v>0.22187455553975252</v>
      </c>
      <c r="S40" s="99"/>
    </row>
    <row r="41" spans="1:19" s="98" customFormat="1" x14ac:dyDescent="0.25">
      <c r="A41" s="134" t="s">
        <v>400</v>
      </c>
      <c r="B41" s="190" t="s">
        <v>396</v>
      </c>
      <c r="C41" s="134" t="s">
        <v>146</v>
      </c>
      <c r="D41" s="134" t="s">
        <v>147</v>
      </c>
      <c r="E41" s="187">
        <v>83320000</v>
      </c>
      <c r="F41" s="187">
        <v>83320000</v>
      </c>
      <c r="G41" s="187">
        <v>37700000</v>
      </c>
      <c r="H41" s="187">
        <v>0</v>
      </c>
      <c r="I41" s="187">
        <v>4985208.53</v>
      </c>
      <c r="J41" s="187">
        <v>0</v>
      </c>
      <c r="K41" s="187">
        <v>5771653.4800000004</v>
      </c>
      <c r="L41" s="187">
        <v>145180.79999999999</v>
      </c>
      <c r="M41" s="187">
        <v>72563137.989999995</v>
      </c>
      <c r="N41" s="187">
        <v>26943137.989999998</v>
      </c>
      <c r="O41" s="93">
        <f t="shared" si="0"/>
        <v>6.9270925108017287E-2</v>
      </c>
      <c r="P41" s="94">
        <f t="shared" si="1"/>
        <v>83320000</v>
      </c>
      <c r="Q41" s="94">
        <f t="shared" si="2"/>
        <v>5771653.4800000004</v>
      </c>
      <c r="R41" s="93">
        <f t="shared" si="3"/>
        <v>6.9270925108017287E-2</v>
      </c>
      <c r="S41" s="99"/>
    </row>
    <row r="42" spans="1:19" s="98" customFormat="1" x14ac:dyDescent="0.25">
      <c r="A42" s="134" t="s">
        <v>400</v>
      </c>
      <c r="B42" s="190" t="s">
        <v>396</v>
      </c>
      <c r="C42" s="134" t="s">
        <v>148</v>
      </c>
      <c r="D42" s="134" t="s">
        <v>149</v>
      </c>
      <c r="E42" s="187">
        <v>20000</v>
      </c>
      <c r="F42" s="187">
        <v>20000</v>
      </c>
      <c r="G42" s="187">
        <v>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20000</v>
      </c>
      <c r="N42" s="187">
        <v>0</v>
      </c>
      <c r="O42" s="93">
        <f t="shared" si="0"/>
        <v>0</v>
      </c>
      <c r="P42" s="94">
        <f t="shared" si="1"/>
        <v>20000</v>
      </c>
      <c r="Q42" s="94">
        <f t="shared" si="2"/>
        <v>0</v>
      </c>
      <c r="R42" s="93">
        <f t="shared" si="3"/>
        <v>0</v>
      </c>
      <c r="S42" s="99"/>
    </row>
    <row r="43" spans="1:19" s="98" customFormat="1" x14ac:dyDescent="0.25">
      <c r="A43" s="134" t="s">
        <v>400</v>
      </c>
      <c r="B43" s="190" t="s">
        <v>396</v>
      </c>
      <c r="C43" s="134" t="s">
        <v>151</v>
      </c>
      <c r="D43" s="134" t="s">
        <v>152</v>
      </c>
      <c r="E43" s="187">
        <v>16000000</v>
      </c>
      <c r="F43" s="187">
        <v>16000000</v>
      </c>
      <c r="G43" s="187">
        <v>16000000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16000000</v>
      </c>
      <c r="N43" s="187">
        <v>16000000</v>
      </c>
      <c r="O43" s="93">
        <f t="shared" si="0"/>
        <v>0</v>
      </c>
      <c r="P43" s="94">
        <f t="shared" si="1"/>
        <v>16000000</v>
      </c>
      <c r="Q43" s="94">
        <f t="shared" si="2"/>
        <v>0</v>
      </c>
      <c r="R43" s="93">
        <f t="shared" si="3"/>
        <v>0</v>
      </c>
      <c r="S43" s="99"/>
    </row>
    <row r="44" spans="1:19" s="98" customFormat="1" x14ac:dyDescent="0.25">
      <c r="A44" s="134" t="s">
        <v>400</v>
      </c>
      <c r="B44" s="190" t="s">
        <v>396</v>
      </c>
      <c r="C44" s="134" t="s">
        <v>154</v>
      </c>
      <c r="D44" s="134" t="s">
        <v>155</v>
      </c>
      <c r="E44" s="187">
        <v>63800000</v>
      </c>
      <c r="F44" s="187">
        <v>63800000</v>
      </c>
      <c r="G44" s="187">
        <v>20200000</v>
      </c>
      <c r="H44" s="187">
        <v>0</v>
      </c>
      <c r="I44" s="187">
        <v>4985208.53</v>
      </c>
      <c r="J44" s="187">
        <v>0</v>
      </c>
      <c r="K44" s="187">
        <v>5771653.4800000004</v>
      </c>
      <c r="L44" s="187">
        <v>145180.79999999999</v>
      </c>
      <c r="M44" s="187">
        <v>53043137.990000002</v>
      </c>
      <c r="N44" s="187">
        <v>9443137.9900000002</v>
      </c>
      <c r="O44" s="93">
        <f t="shared" si="0"/>
        <v>9.0464788087774306E-2</v>
      </c>
      <c r="P44" s="94">
        <f t="shared" si="1"/>
        <v>63800000</v>
      </c>
      <c r="Q44" s="94">
        <f t="shared" si="2"/>
        <v>5771653.4800000004</v>
      </c>
      <c r="R44" s="93">
        <f t="shared" si="3"/>
        <v>9.0464788087774306E-2</v>
      </c>
      <c r="S44" s="99"/>
    </row>
    <row r="45" spans="1:19" s="98" customFormat="1" x14ac:dyDescent="0.25">
      <c r="A45" s="134" t="s">
        <v>400</v>
      </c>
      <c r="B45" s="190" t="s">
        <v>396</v>
      </c>
      <c r="C45" s="134" t="s">
        <v>156</v>
      </c>
      <c r="D45" s="134" t="s">
        <v>157</v>
      </c>
      <c r="E45" s="187">
        <v>3500000</v>
      </c>
      <c r="F45" s="187">
        <v>3500000</v>
      </c>
      <c r="G45" s="187">
        <v>1500000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3500000</v>
      </c>
      <c r="N45" s="187">
        <v>1500000</v>
      </c>
      <c r="O45" s="93">
        <f t="shared" si="0"/>
        <v>0</v>
      </c>
      <c r="P45" s="94">
        <f t="shared" si="1"/>
        <v>3500000</v>
      </c>
      <c r="Q45" s="94">
        <f t="shared" si="2"/>
        <v>0</v>
      </c>
      <c r="R45" s="93">
        <f t="shared" si="3"/>
        <v>0</v>
      </c>
      <c r="S45" s="99"/>
    </row>
    <row r="46" spans="1:19" s="98" customFormat="1" x14ac:dyDescent="0.25">
      <c r="A46" s="134" t="s">
        <v>400</v>
      </c>
      <c r="B46" s="190" t="s">
        <v>396</v>
      </c>
      <c r="C46" s="134" t="s">
        <v>158</v>
      </c>
      <c r="D46" s="134" t="s">
        <v>159</v>
      </c>
      <c r="E46" s="187">
        <v>5700000</v>
      </c>
      <c r="F46" s="187">
        <v>5700000</v>
      </c>
      <c r="G46" s="187">
        <v>1700000</v>
      </c>
      <c r="H46" s="187">
        <v>0</v>
      </c>
      <c r="I46" s="187">
        <v>855093.67</v>
      </c>
      <c r="J46" s="187">
        <v>0</v>
      </c>
      <c r="K46" s="187">
        <v>838015.5</v>
      </c>
      <c r="L46" s="187">
        <v>838015.5</v>
      </c>
      <c r="M46" s="187">
        <v>4006890.83</v>
      </c>
      <c r="N46" s="187">
        <v>6890.83</v>
      </c>
      <c r="O46" s="93">
        <f t="shared" si="0"/>
        <v>0.14702026315789474</v>
      </c>
      <c r="P46" s="94">
        <f t="shared" si="1"/>
        <v>5700000</v>
      </c>
      <c r="Q46" s="94">
        <f t="shared" si="2"/>
        <v>838015.5</v>
      </c>
      <c r="R46" s="93">
        <f t="shared" si="3"/>
        <v>0.14702026315789474</v>
      </c>
      <c r="S46" s="99"/>
    </row>
    <row r="47" spans="1:19" s="98" customFormat="1" x14ac:dyDescent="0.25">
      <c r="A47" s="134" t="s">
        <v>400</v>
      </c>
      <c r="B47" s="190" t="s">
        <v>396</v>
      </c>
      <c r="C47" s="134" t="s">
        <v>160</v>
      </c>
      <c r="D47" s="134" t="s">
        <v>161</v>
      </c>
      <c r="E47" s="187">
        <v>500000</v>
      </c>
      <c r="F47" s="187">
        <v>500000</v>
      </c>
      <c r="G47" s="187">
        <v>200000</v>
      </c>
      <c r="H47" s="187">
        <v>0</v>
      </c>
      <c r="I47" s="187">
        <v>182693.67</v>
      </c>
      <c r="J47" s="187">
        <v>0</v>
      </c>
      <c r="K47" s="187">
        <v>12415.5</v>
      </c>
      <c r="L47" s="187">
        <v>12415.5</v>
      </c>
      <c r="M47" s="187">
        <v>304890.83</v>
      </c>
      <c r="N47" s="187">
        <v>4890.83</v>
      </c>
      <c r="O47" s="93">
        <f t="shared" si="0"/>
        <v>2.4830999999999999E-2</v>
      </c>
      <c r="P47" s="94">
        <f t="shared" si="1"/>
        <v>500000</v>
      </c>
      <c r="Q47" s="94">
        <f t="shared" si="2"/>
        <v>12415.5</v>
      </c>
      <c r="R47" s="93">
        <f t="shared" si="3"/>
        <v>2.4830999999999999E-2</v>
      </c>
      <c r="S47" s="99"/>
    </row>
    <row r="48" spans="1:19" s="98" customFormat="1" x14ac:dyDescent="0.25">
      <c r="A48" s="134" t="s">
        <v>400</v>
      </c>
      <c r="B48" s="190" t="s">
        <v>396</v>
      </c>
      <c r="C48" s="134" t="s">
        <v>162</v>
      </c>
      <c r="D48" s="134" t="s">
        <v>163</v>
      </c>
      <c r="E48" s="187">
        <v>5200000</v>
      </c>
      <c r="F48" s="187">
        <v>5200000</v>
      </c>
      <c r="G48" s="187">
        <v>1500000</v>
      </c>
      <c r="H48" s="187">
        <v>0</v>
      </c>
      <c r="I48" s="187">
        <v>672400</v>
      </c>
      <c r="J48" s="187">
        <v>0</v>
      </c>
      <c r="K48" s="187">
        <v>825600</v>
      </c>
      <c r="L48" s="187">
        <v>825600</v>
      </c>
      <c r="M48" s="187">
        <v>3702000</v>
      </c>
      <c r="N48" s="187">
        <v>2000</v>
      </c>
      <c r="O48" s="93">
        <f t="shared" si="0"/>
        <v>0.15876923076923077</v>
      </c>
      <c r="P48" s="94">
        <f t="shared" si="1"/>
        <v>5200000</v>
      </c>
      <c r="Q48" s="94">
        <f t="shared" si="2"/>
        <v>825600</v>
      </c>
      <c r="R48" s="93">
        <f t="shared" si="3"/>
        <v>0.15876923076923077</v>
      </c>
      <c r="S48" s="99"/>
    </row>
    <row r="49" spans="1:19" s="98" customFormat="1" x14ac:dyDescent="0.25">
      <c r="A49" s="134" t="s">
        <v>400</v>
      </c>
      <c r="B49" s="190" t="s">
        <v>396</v>
      </c>
      <c r="C49" s="134" t="s">
        <v>168</v>
      </c>
      <c r="D49" s="134" t="s">
        <v>169</v>
      </c>
      <c r="E49" s="187">
        <v>3000000</v>
      </c>
      <c r="F49" s="187">
        <v>3000000</v>
      </c>
      <c r="G49" s="187">
        <v>1000000</v>
      </c>
      <c r="H49" s="187">
        <v>0</v>
      </c>
      <c r="I49" s="187">
        <v>1000000</v>
      </c>
      <c r="J49" s="187">
        <v>0</v>
      </c>
      <c r="K49" s="187">
        <v>0</v>
      </c>
      <c r="L49" s="187">
        <v>0</v>
      </c>
      <c r="M49" s="187">
        <v>2000000</v>
      </c>
      <c r="N49" s="187">
        <v>0</v>
      </c>
      <c r="O49" s="93">
        <f t="shared" si="0"/>
        <v>0</v>
      </c>
      <c r="P49" s="94">
        <f t="shared" si="1"/>
        <v>3000000</v>
      </c>
      <c r="Q49" s="94">
        <f t="shared" si="2"/>
        <v>0</v>
      </c>
      <c r="R49" s="93">
        <f t="shared" si="3"/>
        <v>0</v>
      </c>
      <c r="S49" s="99"/>
    </row>
    <row r="50" spans="1:19" s="98" customFormat="1" x14ac:dyDescent="0.25">
      <c r="A50" s="134" t="s">
        <v>400</v>
      </c>
      <c r="B50" s="190" t="s">
        <v>396</v>
      </c>
      <c r="C50" s="134" t="s">
        <v>170</v>
      </c>
      <c r="D50" s="134" t="s">
        <v>171</v>
      </c>
      <c r="E50" s="187">
        <v>3000000</v>
      </c>
      <c r="F50" s="187">
        <v>3000000</v>
      </c>
      <c r="G50" s="187">
        <v>1000000</v>
      </c>
      <c r="H50" s="187">
        <v>0</v>
      </c>
      <c r="I50" s="187">
        <v>1000000</v>
      </c>
      <c r="J50" s="187">
        <v>0</v>
      </c>
      <c r="K50" s="187">
        <v>0</v>
      </c>
      <c r="L50" s="187">
        <v>0</v>
      </c>
      <c r="M50" s="187">
        <v>2000000</v>
      </c>
      <c r="N50" s="187">
        <v>0</v>
      </c>
      <c r="O50" s="93">
        <f t="shared" si="0"/>
        <v>0</v>
      </c>
      <c r="P50" s="94">
        <f t="shared" si="1"/>
        <v>3000000</v>
      </c>
      <c r="Q50" s="94">
        <f t="shared" si="2"/>
        <v>0</v>
      </c>
      <c r="R50" s="93">
        <f t="shared" si="3"/>
        <v>0</v>
      </c>
      <c r="S50" s="99"/>
    </row>
    <row r="51" spans="1:19" s="98" customFormat="1" x14ac:dyDescent="0.25">
      <c r="A51" s="134" t="s">
        <v>400</v>
      </c>
      <c r="B51" s="190" t="s">
        <v>396</v>
      </c>
      <c r="C51" s="134" t="s">
        <v>172</v>
      </c>
      <c r="D51" s="134" t="s">
        <v>173</v>
      </c>
      <c r="E51" s="187">
        <v>3500000</v>
      </c>
      <c r="F51" s="187">
        <v>3500000</v>
      </c>
      <c r="G51" s="187">
        <v>2200000</v>
      </c>
      <c r="H51" s="187">
        <v>1512900</v>
      </c>
      <c r="I51" s="187">
        <v>1000</v>
      </c>
      <c r="J51" s="187">
        <v>0</v>
      </c>
      <c r="K51" s="187">
        <v>50000</v>
      </c>
      <c r="L51" s="187">
        <v>50000</v>
      </c>
      <c r="M51" s="187">
        <v>1936100</v>
      </c>
      <c r="N51" s="187">
        <v>636100</v>
      </c>
      <c r="O51" s="93">
        <f t="shared" si="0"/>
        <v>1.4285714285714285E-2</v>
      </c>
      <c r="P51" s="94">
        <f t="shared" si="1"/>
        <v>3500000</v>
      </c>
      <c r="Q51" s="94">
        <f t="shared" si="2"/>
        <v>50000</v>
      </c>
      <c r="R51" s="93">
        <f t="shared" si="3"/>
        <v>1.4285714285714285E-2</v>
      </c>
      <c r="S51" s="99"/>
    </row>
    <row r="52" spans="1:19" s="98" customFormat="1" x14ac:dyDescent="0.25">
      <c r="A52" s="134" t="s">
        <v>400</v>
      </c>
      <c r="B52" s="190" t="s">
        <v>396</v>
      </c>
      <c r="C52" s="134" t="s">
        <v>174</v>
      </c>
      <c r="D52" s="134" t="s">
        <v>175</v>
      </c>
      <c r="E52" s="187">
        <v>2000000</v>
      </c>
      <c r="F52" s="187">
        <v>2000000</v>
      </c>
      <c r="G52" s="187">
        <v>1000000</v>
      </c>
      <c r="H52" s="187">
        <v>912900</v>
      </c>
      <c r="I52" s="187">
        <v>1000</v>
      </c>
      <c r="J52" s="187">
        <v>0</v>
      </c>
      <c r="K52" s="187">
        <v>50000</v>
      </c>
      <c r="L52" s="187">
        <v>50000</v>
      </c>
      <c r="M52" s="187">
        <v>1036100</v>
      </c>
      <c r="N52" s="187">
        <v>36100</v>
      </c>
      <c r="O52" s="93">
        <f t="shared" si="0"/>
        <v>2.5000000000000001E-2</v>
      </c>
      <c r="P52" s="94">
        <f t="shared" si="1"/>
        <v>2000000</v>
      </c>
      <c r="Q52" s="94">
        <f t="shared" si="2"/>
        <v>50000</v>
      </c>
      <c r="R52" s="93">
        <f t="shared" si="3"/>
        <v>2.5000000000000001E-2</v>
      </c>
      <c r="S52" s="99"/>
    </row>
    <row r="53" spans="1:19" s="98" customFormat="1" x14ac:dyDescent="0.25">
      <c r="A53" s="134" t="s">
        <v>400</v>
      </c>
      <c r="B53" s="190" t="s">
        <v>396</v>
      </c>
      <c r="C53" s="134" t="s">
        <v>176</v>
      </c>
      <c r="D53" s="134" t="s">
        <v>177</v>
      </c>
      <c r="E53" s="187">
        <v>1500000</v>
      </c>
      <c r="F53" s="187">
        <v>1500000</v>
      </c>
      <c r="G53" s="187">
        <v>1200000</v>
      </c>
      <c r="H53" s="187">
        <v>600000</v>
      </c>
      <c r="I53" s="187">
        <v>0</v>
      </c>
      <c r="J53" s="187">
        <v>0</v>
      </c>
      <c r="K53" s="187">
        <v>0</v>
      </c>
      <c r="L53" s="187">
        <v>0</v>
      </c>
      <c r="M53" s="187">
        <v>900000</v>
      </c>
      <c r="N53" s="187">
        <v>600000</v>
      </c>
      <c r="O53" s="93">
        <f t="shared" si="0"/>
        <v>0</v>
      </c>
      <c r="P53" s="94">
        <f t="shared" si="1"/>
        <v>1500000</v>
      </c>
      <c r="Q53" s="94">
        <f t="shared" si="2"/>
        <v>0</v>
      </c>
      <c r="R53" s="93">
        <f t="shared" si="3"/>
        <v>0</v>
      </c>
      <c r="S53" s="99"/>
    </row>
    <row r="54" spans="1:19" s="29" customFormat="1" x14ac:dyDescent="0.25">
      <c r="A54" s="134" t="s">
        <v>400</v>
      </c>
      <c r="B54" s="190" t="s">
        <v>396</v>
      </c>
      <c r="C54" s="134" t="s">
        <v>180</v>
      </c>
      <c r="D54" s="134" t="s">
        <v>181</v>
      </c>
      <c r="E54" s="187">
        <v>48945000</v>
      </c>
      <c r="F54" s="187">
        <v>48945000</v>
      </c>
      <c r="G54" s="187">
        <v>15550005</v>
      </c>
      <c r="H54" s="187">
        <v>0</v>
      </c>
      <c r="I54" s="187">
        <v>7975179.6900000004</v>
      </c>
      <c r="J54" s="187">
        <v>410250</v>
      </c>
      <c r="K54" s="187">
        <v>5445177.1299999999</v>
      </c>
      <c r="L54" s="187">
        <v>5445177.1299999999</v>
      </c>
      <c r="M54" s="187">
        <v>35114393.18</v>
      </c>
      <c r="N54" s="187">
        <v>1719398.18</v>
      </c>
      <c r="O54" s="93">
        <f t="shared" si="0"/>
        <v>0.11125093737869036</v>
      </c>
      <c r="P54" s="94">
        <f t="shared" si="1"/>
        <v>48945000</v>
      </c>
      <c r="Q54" s="94">
        <f t="shared" si="2"/>
        <v>5445177.1299999999</v>
      </c>
      <c r="R54" s="93">
        <f t="shared" si="3"/>
        <v>0.11125093737869036</v>
      </c>
      <c r="S54" s="26"/>
    </row>
    <row r="55" spans="1:19" s="29" customFormat="1" x14ac:dyDescent="0.25">
      <c r="A55" s="134" t="s">
        <v>400</v>
      </c>
      <c r="B55" s="190" t="s">
        <v>396</v>
      </c>
      <c r="C55" s="134" t="s">
        <v>182</v>
      </c>
      <c r="D55" s="134" t="s">
        <v>183</v>
      </c>
      <c r="E55" s="187">
        <v>11000000</v>
      </c>
      <c r="F55" s="187">
        <v>11000000</v>
      </c>
      <c r="G55" s="187">
        <v>2000005</v>
      </c>
      <c r="H55" s="187">
        <v>0</v>
      </c>
      <c r="I55" s="187">
        <v>1216690</v>
      </c>
      <c r="J55" s="187">
        <v>210500</v>
      </c>
      <c r="K55" s="187">
        <v>105250</v>
      </c>
      <c r="L55" s="187">
        <v>105250</v>
      </c>
      <c r="M55" s="187">
        <v>9467560</v>
      </c>
      <c r="N55" s="187">
        <v>467565</v>
      </c>
      <c r="O55" s="93">
        <f t="shared" si="0"/>
        <v>9.5681818181818177E-3</v>
      </c>
      <c r="P55" s="94">
        <f t="shared" si="1"/>
        <v>11000000</v>
      </c>
      <c r="Q55" s="94">
        <f t="shared" si="2"/>
        <v>105250</v>
      </c>
      <c r="R55" s="93">
        <f t="shared" si="3"/>
        <v>9.5681818181818177E-3</v>
      </c>
      <c r="S55" s="26"/>
    </row>
    <row r="56" spans="1:19" s="29" customFormat="1" x14ac:dyDescent="0.25">
      <c r="A56" s="134" t="s">
        <v>400</v>
      </c>
      <c r="B56" s="190" t="s">
        <v>396</v>
      </c>
      <c r="C56" s="134" t="s">
        <v>184</v>
      </c>
      <c r="D56" s="134" t="s">
        <v>185</v>
      </c>
      <c r="E56" s="187">
        <v>500000</v>
      </c>
      <c r="F56" s="187">
        <v>500000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500000</v>
      </c>
      <c r="N56" s="187">
        <v>0</v>
      </c>
      <c r="O56" s="93">
        <f t="shared" si="0"/>
        <v>0</v>
      </c>
      <c r="P56" s="94">
        <f t="shared" si="1"/>
        <v>500000</v>
      </c>
      <c r="Q56" s="94">
        <f t="shared" si="2"/>
        <v>0</v>
      </c>
      <c r="R56" s="93">
        <f t="shared" si="3"/>
        <v>0</v>
      </c>
      <c r="S56" s="26"/>
    </row>
    <row r="57" spans="1:19" s="29" customFormat="1" x14ac:dyDescent="0.25">
      <c r="A57" s="134" t="s">
        <v>400</v>
      </c>
      <c r="B57" s="190" t="s">
        <v>396</v>
      </c>
      <c r="C57" s="134" t="s">
        <v>186</v>
      </c>
      <c r="D57" s="134" t="s">
        <v>187</v>
      </c>
      <c r="E57" s="187">
        <v>2000000</v>
      </c>
      <c r="F57" s="187">
        <v>2000000</v>
      </c>
      <c r="G57" s="187">
        <v>1000000</v>
      </c>
      <c r="H57" s="187">
        <v>0</v>
      </c>
      <c r="I57" s="187">
        <v>760750</v>
      </c>
      <c r="J57" s="187">
        <v>199750</v>
      </c>
      <c r="K57" s="187">
        <v>0</v>
      </c>
      <c r="L57" s="187">
        <v>0</v>
      </c>
      <c r="M57" s="187">
        <v>1039500</v>
      </c>
      <c r="N57" s="187">
        <v>39500</v>
      </c>
      <c r="O57" s="93">
        <f t="shared" si="0"/>
        <v>0</v>
      </c>
      <c r="P57" s="94">
        <f t="shared" si="1"/>
        <v>2000000</v>
      </c>
      <c r="Q57" s="94">
        <f t="shared" si="2"/>
        <v>0</v>
      </c>
      <c r="R57" s="93">
        <f t="shared" si="3"/>
        <v>0</v>
      </c>
      <c r="S57" s="26"/>
    </row>
    <row r="58" spans="1:19" s="29" customFormat="1" x14ac:dyDescent="0.25">
      <c r="A58" s="134" t="s">
        <v>400</v>
      </c>
      <c r="B58" s="190" t="s">
        <v>396</v>
      </c>
      <c r="C58" s="134" t="s">
        <v>188</v>
      </c>
      <c r="D58" s="134" t="s">
        <v>189</v>
      </c>
      <c r="E58" s="187">
        <v>325000</v>
      </c>
      <c r="F58" s="187">
        <v>325000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325000</v>
      </c>
      <c r="N58" s="187">
        <v>0</v>
      </c>
      <c r="O58" s="93">
        <f t="shared" si="0"/>
        <v>0</v>
      </c>
      <c r="P58" s="94">
        <f t="shared" si="1"/>
        <v>325000</v>
      </c>
      <c r="Q58" s="94">
        <f t="shared" si="2"/>
        <v>0</v>
      </c>
      <c r="R58" s="93">
        <f t="shared" si="3"/>
        <v>0</v>
      </c>
      <c r="S58" s="26"/>
    </row>
    <row r="59" spans="1:19" s="29" customFormat="1" x14ac:dyDescent="0.25">
      <c r="A59" s="134" t="s">
        <v>400</v>
      </c>
      <c r="B59" s="190" t="s">
        <v>396</v>
      </c>
      <c r="C59" s="134" t="s">
        <v>190</v>
      </c>
      <c r="D59" s="134" t="s">
        <v>191</v>
      </c>
      <c r="E59" s="187">
        <v>1500000</v>
      </c>
      <c r="F59" s="187">
        <v>1500000</v>
      </c>
      <c r="G59" s="187">
        <v>1500000</v>
      </c>
      <c r="H59" s="187">
        <v>0</v>
      </c>
      <c r="I59" s="187">
        <v>331901.52</v>
      </c>
      <c r="J59" s="187">
        <v>0</v>
      </c>
      <c r="K59" s="187">
        <v>0</v>
      </c>
      <c r="L59" s="187">
        <v>0</v>
      </c>
      <c r="M59" s="187">
        <v>1168098.48</v>
      </c>
      <c r="N59" s="187">
        <v>1168098.48</v>
      </c>
      <c r="O59" s="93">
        <f t="shared" si="0"/>
        <v>0</v>
      </c>
      <c r="P59" s="94">
        <f t="shared" si="1"/>
        <v>1500000</v>
      </c>
      <c r="Q59" s="94">
        <f t="shared" si="2"/>
        <v>0</v>
      </c>
      <c r="R59" s="93">
        <f t="shared" si="3"/>
        <v>0</v>
      </c>
      <c r="S59" s="26"/>
    </row>
    <row r="60" spans="1:19" s="29" customFormat="1" x14ac:dyDescent="0.25">
      <c r="A60" s="134" t="s">
        <v>400</v>
      </c>
      <c r="B60" s="190" t="s">
        <v>396</v>
      </c>
      <c r="C60" s="134" t="s">
        <v>192</v>
      </c>
      <c r="D60" s="134" t="s">
        <v>193</v>
      </c>
      <c r="E60" s="187">
        <v>33120000</v>
      </c>
      <c r="F60" s="187">
        <v>33120000</v>
      </c>
      <c r="G60" s="187">
        <v>11050000</v>
      </c>
      <c r="H60" s="187">
        <v>0</v>
      </c>
      <c r="I60" s="187">
        <v>5665838.1699999999</v>
      </c>
      <c r="J60" s="187">
        <v>0</v>
      </c>
      <c r="K60" s="187">
        <v>5339927.13</v>
      </c>
      <c r="L60" s="187">
        <v>5339927.13</v>
      </c>
      <c r="M60" s="187">
        <v>22114234.699999999</v>
      </c>
      <c r="N60" s="187">
        <v>44234.7</v>
      </c>
      <c r="O60" s="93">
        <f t="shared" si="0"/>
        <v>0.16122968387681158</v>
      </c>
      <c r="P60" s="94">
        <f t="shared" si="1"/>
        <v>33120000</v>
      </c>
      <c r="Q60" s="94">
        <f t="shared" si="2"/>
        <v>5339927.13</v>
      </c>
      <c r="R60" s="93">
        <f t="shared" si="3"/>
        <v>0.16122968387681158</v>
      </c>
      <c r="S60" s="26"/>
    </row>
    <row r="61" spans="1:19" s="29" customFormat="1" x14ac:dyDescent="0.25">
      <c r="A61" s="134" t="s">
        <v>400</v>
      </c>
      <c r="B61" s="190" t="s">
        <v>396</v>
      </c>
      <c r="C61" s="134" t="s">
        <v>194</v>
      </c>
      <c r="D61" s="134" t="s">
        <v>195</v>
      </c>
      <c r="E61" s="187">
        <v>500000</v>
      </c>
      <c r="F61" s="187">
        <v>500000</v>
      </c>
      <c r="G61" s="187">
        <v>0</v>
      </c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500000</v>
      </c>
      <c r="N61" s="187">
        <v>0</v>
      </c>
      <c r="O61" s="93">
        <f t="shared" si="0"/>
        <v>0</v>
      </c>
      <c r="P61" s="94">
        <f t="shared" si="1"/>
        <v>500000</v>
      </c>
      <c r="Q61" s="94">
        <f t="shared" si="2"/>
        <v>0</v>
      </c>
      <c r="R61" s="93">
        <f t="shared" si="3"/>
        <v>0</v>
      </c>
      <c r="S61" s="26"/>
    </row>
    <row r="62" spans="1:19" s="29" customFormat="1" x14ac:dyDescent="0.25">
      <c r="A62" s="134" t="s">
        <v>400</v>
      </c>
      <c r="B62" s="190" t="s">
        <v>396</v>
      </c>
      <c r="C62" s="134" t="s">
        <v>196</v>
      </c>
      <c r="D62" s="134" t="s">
        <v>197</v>
      </c>
      <c r="E62" s="187">
        <v>300000</v>
      </c>
      <c r="F62" s="187">
        <v>300000</v>
      </c>
      <c r="G62" s="187">
        <v>140000</v>
      </c>
      <c r="H62" s="187">
        <v>0</v>
      </c>
      <c r="I62" s="187">
        <v>0</v>
      </c>
      <c r="J62" s="187">
        <v>0</v>
      </c>
      <c r="K62" s="187">
        <v>136913</v>
      </c>
      <c r="L62" s="187">
        <v>136913</v>
      </c>
      <c r="M62" s="187">
        <v>163087</v>
      </c>
      <c r="N62" s="187">
        <v>3087</v>
      </c>
      <c r="O62" s="93">
        <f t="shared" si="0"/>
        <v>0.45637666666666665</v>
      </c>
      <c r="P62" s="94">
        <f t="shared" si="1"/>
        <v>300000</v>
      </c>
      <c r="Q62" s="94">
        <f t="shared" si="2"/>
        <v>136913</v>
      </c>
      <c r="R62" s="93">
        <f t="shared" si="3"/>
        <v>0.45637666666666665</v>
      </c>
      <c r="S62" s="26"/>
    </row>
    <row r="63" spans="1:19" s="29" customFormat="1" x14ac:dyDescent="0.25">
      <c r="A63" s="134" t="s">
        <v>400</v>
      </c>
      <c r="B63" s="190" t="s">
        <v>396</v>
      </c>
      <c r="C63" s="134" t="s">
        <v>200</v>
      </c>
      <c r="D63" s="134" t="s">
        <v>201</v>
      </c>
      <c r="E63" s="187">
        <v>300000</v>
      </c>
      <c r="F63" s="187">
        <v>300000</v>
      </c>
      <c r="G63" s="187">
        <v>140000</v>
      </c>
      <c r="H63" s="187">
        <v>0</v>
      </c>
      <c r="I63" s="187">
        <v>0</v>
      </c>
      <c r="J63" s="187">
        <v>0</v>
      </c>
      <c r="K63" s="187">
        <v>136913</v>
      </c>
      <c r="L63" s="187">
        <v>136913</v>
      </c>
      <c r="M63" s="187">
        <v>163087</v>
      </c>
      <c r="N63" s="187">
        <v>3087</v>
      </c>
      <c r="O63" s="93">
        <f t="shared" si="0"/>
        <v>0.45637666666666665</v>
      </c>
      <c r="P63" s="94">
        <f t="shared" si="1"/>
        <v>300000</v>
      </c>
      <c r="Q63" s="94">
        <f t="shared" si="2"/>
        <v>136913</v>
      </c>
      <c r="R63" s="93">
        <f t="shared" si="3"/>
        <v>0.45637666666666665</v>
      </c>
      <c r="S63" s="26"/>
    </row>
    <row r="64" spans="1:19" s="29" customFormat="1" x14ac:dyDescent="0.25">
      <c r="A64" s="134" t="s">
        <v>400</v>
      </c>
      <c r="B64" s="190" t="s">
        <v>396</v>
      </c>
      <c r="C64" s="134" t="s">
        <v>202</v>
      </c>
      <c r="D64" s="134" t="s">
        <v>203</v>
      </c>
      <c r="E64" s="187">
        <v>700000</v>
      </c>
      <c r="F64" s="187">
        <v>700000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700000</v>
      </c>
      <c r="N64" s="187">
        <v>0</v>
      </c>
      <c r="O64" s="93">
        <f t="shared" si="0"/>
        <v>0</v>
      </c>
      <c r="P64" s="94">
        <f t="shared" si="1"/>
        <v>700000</v>
      </c>
      <c r="Q64" s="94">
        <f t="shared" si="2"/>
        <v>0</v>
      </c>
      <c r="R64" s="93">
        <f t="shared" si="3"/>
        <v>0</v>
      </c>
      <c r="S64" s="26"/>
    </row>
    <row r="65" spans="1:19" s="29" customFormat="1" x14ac:dyDescent="0.25">
      <c r="A65" s="134" t="s">
        <v>400</v>
      </c>
      <c r="B65" s="190" t="s">
        <v>396</v>
      </c>
      <c r="C65" s="134" t="s">
        <v>204</v>
      </c>
      <c r="D65" s="134" t="s">
        <v>205</v>
      </c>
      <c r="E65" s="187">
        <v>200000</v>
      </c>
      <c r="F65" s="187">
        <v>200000</v>
      </c>
      <c r="G65" s="187">
        <v>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200000</v>
      </c>
      <c r="N65" s="187">
        <v>0</v>
      </c>
      <c r="O65" s="93">
        <f t="shared" si="0"/>
        <v>0</v>
      </c>
      <c r="P65" s="94">
        <f t="shared" si="1"/>
        <v>200000</v>
      </c>
      <c r="Q65" s="94">
        <f t="shared" si="2"/>
        <v>0</v>
      </c>
      <c r="R65" s="93">
        <f t="shared" si="3"/>
        <v>0</v>
      </c>
      <c r="S65" s="26"/>
    </row>
    <row r="66" spans="1:19" s="29" customFormat="1" x14ac:dyDescent="0.25">
      <c r="A66" s="134" t="s">
        <v>400</v>
      </c>
      <c r="B66" s="190" t="s">
        <v>396</v>
      </c>
      <c r="C66" s="134" t="s">
        <v>206</v>
      </c>
      <c r="D66" s="134" t="s">
        <v>207</v>
      </c>
      <c r="E66" s="187">
        <v>500000</v>
      </c>
      <c r="F66" s="187">
        <v>500000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500000</v>
      </c>
      <c r="N66" s="187">
        <v>0</v>
      </c>
      <c r="O66" s="93">
        <f t="shared" si="0"/>
        <v>0</v>
      </c>
      <c r="P66" s="94">
        <f t="shared" si="1"/>
        <v>500000</v>
      </c>
      <c r="Q66" s="94">
        <f t="shared" si="2"/>
        <v>0</v>
      </c>
      <c r="R66" s="93">
        <f t="shared" si="3"/>
        <v>0</v>
      </c>
      <c r="S66" s="26"/>
    </row>
    <row r="67" spans="1:19" s="29" customFormat="1" x14ac:dyDescent="0.25">
      <c r="A67" s="133" t="s">
        <v>400</v>
      </c>
      <c r="B67" s="189" t="s">
        <v>396</v>
      </c>
      <c r="C67" s="133" t="s">
        <v>210</v>
      </c>
      <c r="D67" s="133" t="s">
        <v>211</v>
      </c>
      <c r="E67" s="186">
        <v>8510000</v>
      </c>
      <c r="F67" s="186">
        <v>8510000</v>
      </c>
      <c r="G67" s="186">
        <v>4710000</v>
      </c>
      <c r="H67" s="186">
        <v>500000</v>
      </c>
      <c r="I67" s="186">
        <v>707141.19</v>
      </c>
      <c r="J67" s="186">
        <v>144509.81</v>
      </c>
      <c r="K67" s="186">
        <v>318949</v>
      </c>
      <c r="L67" s="186">
        <v>318949</v>
      </c>
      <c r="M67" s="186">
        <v>6839400</v>
      </c>
      <c r="N67" s="186">
        <v>3039400</v>
      </c>
      <c r="O67" s="97">
        <f t="shared" si="0"/>
        <v>3.7479318448883664E-2</v>
      </c>
      <c r="P67" s="28">
        <f t="shared" si="1"/>
        <v>8510000</v>
      </c>
      <c r="Q67" s="28">
        <f t="shared" si="2"/>
        <v>318949</v>
      </c>
      <c r="R67" s="97">
        <f t="shared" si="3"/>
        <v>3.7479318448883664E-2</v>
      </c>
    </row>
    <row r="68" spans="1:19" s="26" customFormat="1" x14ac:dyDescent="0.25">
      <c r="A68" s="134" t="s">
        <v>400</v>
      </c>
      <c r="B68" s="190" t="s">
        <v>396</v>
      </c>
      <c r="C68" s="134" t="s">
        <v>212</v>
      </c>
      <c r="D68" s="134" t="s">
        <v>213</v>
      </c>
      <c r="E68" s="187">
        <v>4210000</v>
      </c>
      <c r="F68" s="187">
        <v>4210000</v>
      </c>
      <c r="G68" s="187">
        <v>1010000</v>
      </c>
      <c r="H68" s="187">
        <v>0</v>
      </c>
      <c r="I68" s="187">
        <v>691051</v>
      </c>
      <c r="J68" s="187">
        <v>0</v>
      </c>
      <c r="K68" s="187">
        <v>318949</v>
      </c>
      <c r="L68" s="187">
        <v>318949</v>
      </c>
      <c r="M68" s="187">
        <v>3200000</v>
      </c>
      <c r="N68" s="187">
        <v>0</v>
      </c>
      <c r="O68" s="93">
        <f t="shared" si="0"/>
        <v>7.5759857482185278E-2</v>
      </c>
      <c r="P68" s="94">
        <f t="shared" si="1"/>
        <v>4210000</v>
      </c>
      <c r="Q68" s="94">
        <f t="shared" si="2"/>
        <v>318949</v>
      </c>
      <c r="R68" s="93">
        <f t="shared" si="3"/>
        <v>7.5759857482185278E-2</v>
      </c>
    </row>
    <row r="69" spans="1:19" s="205" customFormat="1" x14ac:dyDescent="0.25">
      <c r="A69" s="134" t="s">
        <v>400</v>
      </c>
      <c r="B69" s="190" t="s">
        <v>396</v>
      </c>
      <c r="C69" s="134" t="s">
        <v>214</v>
      </c>
      <c r="D69" s="134" t="s">
        <v>215</v>
      </c>
      <c r="E69" s="187">
        <v>2560000</v>
      </c>
      <c r="F69" s="187">
        <v>2560000</v>
      </c>
      <c r="G69" s="187">
        <v>1010000</v>
      </c>
      <c r="H69" s="187">
        <v>0</v>
      </c>
      <c r="I69" s="187">
        <v>691051</v>
      </c>
      <c r="J69" s="187">
        <v>0</v>
      </c>
      <c r="K69" s="187">
        <v>318949</v>
      </c>
      <c r="L69" s="187">
        <v>318949</v>
      </c>
      <c r="M69" s="187">
        <v>1550000</v>
      </c>
      <c r="N69" s="187">
        <v>0</v>
      </c>
      <c r="O69" s="93">
        <f t="shared" si="0"/>
        <v>0.124589453125</v>
      </c>
      <c r="P69" s="94">
        <f t="shared" si="1"/>
        <v>2560000</v>
      </c>
      <c r="Q69" s="94">
        <f t="shared" si="2"/>
        <v>318949</v>
      </c>
      <c r="R69" s="93">
        <f t="shared" si="3"/>
        <v>0.124589453125</v>
      </c>
    </row>
    <row r="70" spans="1:19" s="26" customFormat="1" x14ac:dyDescent="0.25">
      <c r="A70" s="134" t="s">
        <v>400</v>
      </c>
      <c r="B70" s="190" t="s">
        <v>396</v>
      </c>
      <c r="C70" s="134" t="s">
        <v>216</v>
      </c>
      <c r="D70" s="134" t="s">
        <v>217</v>
      </c>
      <c r="E70" s="187">
        <v>150000</v>
      </c>
      <c r="F70" s="187">
        <v>150000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150000</v>
      </c>
      <c r="N70" s="187">
        <v>0</v>
      </c>
      <c r="O70" s="93">
        <f t="shared" si="0"/>
        <v>0</v>
      </c>
      <c r="P70" s="94">
        <f t="shared" si="1"/>
        <v>150000</v>
      </c>
      <c r="Q70" s="94">
        <f t="shared" si="2"/>
        <v>0</v>
      </c>
      <c r="R70" s="93">
        <f t="shared" si="3"/>
        <v>0</v>
      </c>
    </row>
    <row r="71" spans="1:19" s="29" customFormat="1" x14ac:dyDescent="0.25">
      <c r="A71" s="134" t="s">
        <v>400</v>
      </c>
      <c r="B71" s="190" t="s">
        <v>396</v>
      </c>
      <c r="C71" s="134" t="s">
        <v>218</v>
      </c>
      <c r="D71" s="134" t="s">
        <v>219</v>
      </c>
      <c r="E71" s="187">
        <v>1500000</v>
      </c>
      <c r="F71" s="187">
        <v>1500000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1500000</v>
      </c>
      <c r="N71" s="187">
        <v>0</v>
      </c>
      <c r="O71" s="93">
        <f t="shared" si="0"/>
        <v>0</v>
      </c>
      <c r="P71" s="94">
        <f t="shared" si="1"/>
        <v>1500000</v>
      </c>
      <c r="Q71" s="94">
        <f t="shared" si="2"/>
        <v>0</v>
      </c>
      <c r="R71" s="93">
        <f t="shared" si="3"/>
        <v>0</v>
      </c>
      <c r="S71" s="26"/>
    </row>
    <row r="72" spans="1:19" s="29" customFormat="1" x14ac:dyDescent="0.25">
      <c r="A72" s="134" t="s">
        <v>400</v>
      </c>
      <c r="B72" s="190" t="s">
        <v>396</v>
      </c>
      <c r="C72" s="134" t="s">
        <v>222</v>
      </c>
      <c r="D72" s="134" t="s">
        <v>223</v>
      </c>
      <c r="E72" s="187">
        <v>500000</v>
      </c>
      <c r="F72" s="187">
        <v>500000</v>
      </c>
      <c r="G72" s="187">
        <v>500000</v>
      </c>
      <c r="H72" s="187">
        <v>500000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93">
        <f t="shared" ref="O72:O90" si="4">+K72/F72</f>
        <v>0</v>
      </c>
      <c r="P72" s="94">
        <f t="shared" si="1"/>
        <v>500000</v>
      </c>
      <c r="Q72" s="94">
        <f t="shared" si="2"/>
        <v>0</v>
      </c>
      <c r="R72" s="93">
        <f t="shared" si="3"/>
        <v>0</v>
      </c>
      <c r="S72" s="26"/>
    </row>
    <row r="73" spans="1:19" s="29" customFormat="1" x14ac:dyDescent="0.25">
      <c r="A73" s="134" t="s">
        <v>400</v>
      </c>
      <c r="B73" s="190" t="s">
        <v>396</v>
      </c>
      <c r="C73" s="134" t="s">
        <v>226</v>
      </c>
      <c r="D73" s="134" t="s">
        <v>227</v>
      </c>
      <c r="E73" s="187">
        <v>500000</v>
      </c>
      <c r="F73" s="187">
        <v>500000</v>
      </c>
      <c r="G73" s="187">
        <v>500000</v>
      </c>
      <c r="H73" s="187">
        <v>500000</v>
      </c>
      <c r="I73" s="187">
        <v>0</v>
      </c>
      <c r="J73" s="187">
        <v>0</v>
      </c>
      <c r="K73" s="187">
        <v>0</v>
      </c>
      <c r="L73" s="187">
        <v>0</v>
      </c>
      <c r="M73" s="187">
        <v>0</v>
      </c>
      <c r="N73" s="187">
        <v>0</v>
      </c>
      <c r="O73" s="93">
        <f t="shared" si="4"/>
        <v>0</v>
      </c>
      <c r="P73" s="94">
        <f t="shared" si="1"/>
        <v>500000</v>
      </c>
      <c r="Q73" s="94">
        <f t="shared" si="2"/>
        <v>0</v>
      </c>
      <c r="R73" s="93">
        <f t="shared" si="3"/>
        <v>0</v>
      </c>
    </row>
    <row r="74" spans="1:19" s="29" customFormat="1" x14ac:dyDescent="0.25">
      <c r="A74" s="134" t="s">
        <v>400</v>
      </c>
      <c r="B74" s="190" t="s">
        <v>396</v>
      </c>
      <c r="C74" s="134" t="s">
        <v>228</v>
      </c>
      <c r="D74" s="134" t="s">
        <v>229</v>
      </c>
      <c r="E74" s="187">
        <v>600000</v>
      </c>
      <c r="F74" s="187">
        <v>600000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600000</v>
      </c>
      <c r="N74" s="187">
        <v>0</v>
      </c>
      <c r="O74" s="93">
        <v>0</v>
      </c>
      <c r="P74" s="94">
        <f t="shared" si="1"/>
        <v>600000</v>
      </c>
      <c r="Q74" s="94">
        <f t="shared" si="2"/>
        <v>0</v>
      </c>
      <c r="R74" s="93">
        <v>0</v>
      </c>
      <c r="S74" s="26"/>
    </row>
    <row r="75" spans="1:19" s="29" customFormat="1" x14ac:dyDescent="0.25">
      <c r="A75" s="134" t="s">
        <v>400</v>
      </c>
      <c r="B75" s="190" t="s">
        <v>396</v>
      </c>
      <c r="C75" s="134" t="s">
        <v>230</v>
      </c>
      <c r="D75" s="134" t="s">
        <v>231</v>
      </c>
      <c r="E75" s="187">
        <v>50000</v>
      </c>
      <c r="F75" s="187">
        <v>50000</v>
      </c>
      <c r="G75" s="187">
        <v>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50000</v>
      </c>
      <c r="N75" s="187">
        <v>0</v>
      </c>
      <c r="O75" s="93">
        <v>0</v>
      </c>
      <c r="P75" s="94">
        <f t="shared" si="1"/>
        <v>50000</v>
      </c>
      <c r="Q75" s="94">
        <f t="shared" si="2"/>
        <v>0</v>
      </c>
      <c r="R75" s="93">
        <v>0</v>
      </c>
      <c r="S75" s="26"/>
    </row>
    <row r="76" spans="1:19" s="29" customFormat="1" x14ac:dyDescent="0.25">
      <c r="A76" s="134" t="s">
        <v>400</v>
      </c>
      <c r="B76" s="190" t="s">
        <v>396</v>
      </c>
      <c r="C76" s="134" t="s">
        <v>236</v>
      </c>
      <c r="D76" s="134" t="s">
        <v>237</v>
      </c>
      <c r="E76" s="187">
        <v>500000</v>
      </c>
      <c r="F76" s="187">
        <v>500000</v>
      </c>
      <c r="G76" s="187">
        <v>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500000</v>
      </c>
      <c r="N76" s="187">
        <v>0</v>
      </c>
      <c r="O76" s="93">
        <f t="shared" si="4"/>
        <v>0</v>
      </c>
      <c r="P76" s="94">
        <f t="shared" si="1"/>
        <v>500000</v>
      </c>
      <c r="Q76" s="94">
        <f t="shared" si="2"/>
        <v>0</v>
      </c>
      <c r="R76" s="93">
        <f t="shared" si="3"/>
        <v>0</v>
      </c>
      <c r="S76" s="26"/>
    </row>
    <row r="77" spans="1:19" s="29" customFormat="1" x14ac:dyDescent="0.25">
      <c r="A77" s="134" t="s">
        <v>400</v>
      </c>
      <c r="B77" s="190" t="s">
        <v>396</v>
      </c>
      <c r="C77" s="134" t="s">
        <v>240</v>
      </c>
      <c r="D77" s="134" t="s">
        <v>241</v>
      </c>
      <c r="E77" s="187">
        <v>50000</v>
      </c>
      <c r="F77" s="187">
        <v>50000</v>
      </c>
      <c r="G77" s="187">
        <v>0</v>
      </c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50000</v>
      </c>
      <c r="N77" s="187">
        <v>0</v>
      </c>
      <c r="O77" s="93">
        <f t="shared" si="4"/>
        <v>0</v>
      </c>
      <c r="P77" s="94">
        <f t="shared" si="1"/>
        <v>50000</v>
      </c>
      <c r="Q77" s="94">
        <f t="shared" si="2"/>
        <v>0</v>
      </c>
      <c r="R77" s="93">
        <f t="shared" si="3"/>
        <v>0</v>
      </c>
      <c r="S77" s="26"/>
    </row>
    <row r="78" spans="1:19" s="29" customFormat="1" x14ac:dyDescent="0.25">
      <c r="A78" s="134" t="s">
        <v>400</v>
      </c>
      <c r="B78" s="190" t="s">
        <v>396</v>
      </c>
      <c r="C78" s="134" t="s">
        <v>242</v>
      </c>
      <c r="D78" s="134" t="s">
        <v>243</v>
      </c>
      <c r="E78" s="187">
        <v>1000000</v>
      </c>
      <c r="F78" s="187">
        <v>1000000</v>
      </c>
      <c r="G78" s="187">
        <v>1000000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1000000</v>
      </c>
      <c r="N78" s="187">
        <v>1000000</v>
      </c>
      <c r="O78" s="93">
        <f t="shared" si="4"/>
        <v>0</v>
      </c>
      <c r="P78" s="94">
        <f t="shared" si="1"/>
        <v>1000000</v>
      </c>
      <c r="Q78" s="94">
        <f t="shared" si="2"/>
        <v>0</v>
      </c>
      <c r="R78" s="93">
        <f t="shared" si="3"/>
        <v>0</v>
      </c>
      <c r="S78" s="26"/>
    </row>
    <row r="79" spans="1:19" s="29" customFormat="1" x14ac:dyDescent="0.25">
      <c r="A79" s="134" t="s">
        <v>400</v>
      </c>
      <c r="B79" s="190" t="s">
        <v>396</v>
      </c>
      <c r="C79" s="134" t="s">
        <v>244</v>
      </c>
      <c r="D79" s="134" t="s">
        <v>245</v>
      </c>
      <c r="E79" s="187">
        <v>500000</v>
      </c>
      <c r="F79" s="187">
        <v>500000</v>
      </c>
      <c r="G79" s="187">
        <v>500000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500000</v>
      </c>
      <c r="N79" s="187">
        <v>500000</v>
      </c>
      <c r="O79" s="93">
        <f t="shared" si="4"/>
        <v>0</v>
      </c>
      <c r="P79" s="94">
        <f t="shared" si="1"/>
        <v>500000</v>
      </c>
      <c r="Q79" s="94">
        <f t="shared" si="2"/>
        <v>0</v>
      </c>
      <c r="R79" s="93">
        <f t="shared" si="3"/>
        <v>0</v>
      </c>
      <c r="S79" s="26"/>
    </row>
    <row r="80" spans="1:19" s="29" customFormat="1" x14ac:dyDescent="0.25">
      <c r="A80" s="134" t="s">
        <v>400</v>
      </c>
      <c r="B80" s="190" t="s">
        <v>396</v>
      </c>
      <c r="C80" s="134" t="s">
        <v>246</v>
      </c>
      <c r="D80" s="134" t="s">
        <v>247</v>
      </c>
      <c r="E80" s="187">
        <v>500000</v>
      </c>
      <c r="F80" s="187">
        <v>500000</v>
      </c>
      <c r="G80" s="187">
        <v>500000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500000</v>
      </c>
      <c r="N80" s="187">
        <v>500000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  <c r="S80" s="26"/>
    </row>
    <row r="81" spans="1:19" s="29" customFormat="1" ht="15.75" customHeight="1" x14ac:dyDescent="0.25">
      <c r="A81" s="134" t="s">
        <v>400</v>
      </c>
      <c r="B81" s="190" t="s">
        <v>396</v>
      </c>
      <c r="C81" s="134" t="s">
        <v>248</v>
      </c>
      <c r="D81" s="134" t="s">
        <v>386</v>
      </c>
      <c r="E81" s="187">
        <v>2200000</v>
      </c>
      <c r="F81" s="187">
        <v>2200000</v>
      </c>
      <c r="G81" s="187">
        <v>2200000</v>
      </c>
      <c r="H81" s="187">
        <v>0</v>
      </c>
      <c r="I81" s="187">
        <v>16090.19</v>
      </c>
      <c r="J81" s="187">
        <v>144509.81</v>
      </c>
      <c r="K81" s="187">
        <v>0</v>
      </c>
      <c r="L81" s="187">
        <v>0</v>
      </c>
      <c r="M81" s="187">
        <v>2039400</v>
      </c>
      <c r="N81" s="187">
        <v>2039400</v>
      </c>
      <c r="O81" s="93">
        <f t="shared" si="4"/>
        <v>0</v>
      </c>
      <c r="P81" s="94">
        <f t="shared" si="1"/>
        <v>2200000</v>
      </c>
      <c r="Q81" s="94">
        <f t="shared" si="2"/>
        <v>0</v>
      </c>
      <c r="R81" s="93">
        <f t="shared" si="3"/>
        <v>0</v>
      </c>
      <c r="S81" s="26"/>
    </row>
    <row r="82" spans="1:19" s="29" customFormat="1" ht="15.75" customHeight="1" x14ac:dyDescent="0.25">
      <c r="A82" s="134" t="s">
        <v>400</v>
      </c>
      <c r="B82" s="190" t="s">
        <v>396</v>
      </c>
      <c r="C82" s="134" t="s">
        <v>249</v>
      </c>
      <c r="D82" s="134" t="s">
        <v>250</v>
      </c>
      <c r="E82" s="187">
        <v>100000</v>
      </c>
      <c r="F82" s="187">
        <v>100000</v>
      </c>
      <c r="G82" s="187">
        <v>100000</v>
      </c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100000</v>
      </c>
      <c r="N82" s="187">
        <v>100000</v>
      </c>
      <c r="O82" s="93">
        <v>0</v>
      </c>
      <c r="P82" s="94">
        <f t="shared" si="1"/>
        <v>100000</v>
      </c>
      <c r="Q82" s="94">
        <f t="shared" si="2"/>
        <v>0</v>
      </c>
      <c r="R82" s="93">
        <f t="shared" si="3"/>
        <v>0</v>
      </c>
      <c r="S82" s="26"/>
    </row>
    <row r="83" spans="1:19" s="29" customFormat="1" x14ac:dyDescent="0.25">
      <c r="A83" s="134" t="s">
        <v>400</v>
      </c>
      <c r="B83" s="190" t="s">
        <v>396</v>
      </c>
      <c r="C83" s="134" t="s">
        <v>251</v>
      </c>
      <c r="D83" s="134" t="s">
        <v>252</v>
      </c>
      <c r="E83" s="187">
        <v>100000</v>
      </c>
      <c r="F83" s="187">
        <v>100000</v>
      </c>
      <c r="G83" s="187">
        <v>100000</v>
      </c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100000</v>
      </c>
      <c r="N83" s="187">
        <v>100000</v>
      </c>
      <c r="O83" s="93">
        <f t="shared" si="4"/>
        <v>0</v>
      </c>
      <c r="P83" s="94">
        <f t="shared" si="1"/>
        <v>100000</v>
      </c>
      <c r="Q83" s="94">
        <f t="shared" si="2"/>
        <v>0</v>
      </c>
      <c r="R83" s="93">
        <f t="shared" si="3"/>
        <v>0</v>
      </c>
      <c r="S83" s="26"/>
    </row>
    <row r="84" spans="1:19" s="29" customFormat="1" x14ac:dyDescent="0.25">
      <c r="A84" s="134" t="s">
        <v>400</v>
      </c>
      <c r="B84" s="190" t="s">
        <v>396</v>
      </c>
      <c r="C84" s="134" t="s">
        <v>253</v>
      </c>
      <c r="D84" s="134" t="s">
        <v>254</v>
      </c>
      <c r="E84" s="187">
        <v>1100000</v>
      </c>
      <c r="F84" s="187">
        <v>1100000</v>
      </c>
      <c r="G84" s="187">
        <v>1100000</v>
      </c>
      <c r="H84" s="187">
        <v>0</v>
      </c>
      <c r="I84" s="187">
        <v>16090.19</v>
      </c>
      <c r="J84" s="187">
        <v>144509.81</v>
      </c>
      <c r="K84" s="187">
        <v>0</v>
      </c>
      <c r="L84" s="187">
        <v>0</v>
      </c>
      <c r="M84" s="187">
        <v>939400</v>
      </c>
      <c r="N84" s="187">
        <v>939400</v>
      </c>
      <c r="O84" s="93">
        <f t="shared" si="4"/>
        <v>0</v>
      </c>
      <c r="P84" s="94">
        <f t="shared" si="1"/>
        <v>1100000</v>
      </c>
      <c r="Q84" s="94">
        <f t="shared" si="2"/>
        <v>0</v>
      </c>
      <c r="R84" s="93">
        <f t="shared" si="3"/>
        <v>0</v>
      </c>
      <c r="S84" s="26"/>
    </row>
    <row r="85" spans="1:19" s="29" customFormat="1" x14ac:dyDescent="0.25">
      <c r="A85" s="134" t="s">
        <v>400</v>
      </c>
      <c r="B85" s="190" t="s">
        <v>396</v>
      </c>
      <c r="C85" s="134" t="s">
        <v>255</v>
      </c>
      <c r="D85" s="134" t="s">
        <v>256</v>
      </c>
      <c r="E85" s="187">
        <v>100000</v>
      </c>
      <c r="F85" s="187">
        <v>100000</v>
      </c>
      <c r="G85" s="187">
        <v>100000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100000</v>
      </c>
      <c r="N85" s="187">
        <v>100000</v>
      </c>
      <c r="O85" s="93">
        <f t="shared" si="4"/>
        <v>0</v>
      </c>
      <c r="P85" s="94">
        <f t="shared" si="1"/>
        <v>100000</v>
      </c>
      <c r="Q85" s="94">
        <f t="shared" si="2"/>
        <v>0</v>
      </c>
      <c r="R85" s="93">
        <f t="shared" si="3"/>
        <v>0</v>
      </c>
      <c r="S85" s="26"/>
    </row>
    <row r="86" spans="1:19" s="29" customFormat="1" x14ac:dyDescent="0.25">
      <c r="A86" s="134" t="s">
        <v>400</v>
      </c>
      <c r="B86" s="190" t="s">
        <v>396</v>
      </c>
      <c r="C86" s="134" t="s">
        <v>257</v>
      </c>
      <c r="D86" s="134" t="s">
        <v>258</v>
      </c>
      <c r="E86" s="187">
        <v>200000</v>
      </c>
      <c r="F86" s="187">
        <v>200000</v>
      </c>
      <c r="G86" s="187">
        <v>200000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200000</v>
      </c>
      <c r="N86" s="187">
        <v>200000</v>
      </c>
      <c r="O86" s="93">
        <f t="shared" si="4"/>
        <v>0</v>
      </c>
      <c r="P86" s="94">
        <f t="shared" si="1"/>
        <v>200000</v>
      </c>
      <c r="Q86" s="94">
        <f t="shared" si="2"/>
        <v>0</v>
      </c>
      <c r="R86" s="93">
        <f t="shared" si="3"/>
        <v>0</v>
      </c>
      <c r="S86" s="26"/>
    </row>
    <row r="87" spans="1:19" s="26" customFormat="1" x14ac:dyDescent="0.25">
      <c r="A87" s="134" t="s">
        <v>400</v>
      </c>
      <c r="B87" s="190" t="s">
        <v>396</v>
      </c>
      <c r="C87" s="134" t="s">
        <v>259</v>
      </c>
      <c r="D87" s="134" t="s">
        <v>260</v>
      </c>
      <c r="E87" s="187">
        <v>200000</v>
      </c>
      <c r="F87" s="187">
        <v>200000</v>
      </c>
      <c r="G87" s="187">
        <v>200000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200000</v>
      </c>
      <c r="N87" s="187">
        <v>200000</v>
      </c>
      <c r="O87" s="93">
        <f t="shared" si="4"/>
        <v>0</v>
      </c>
      <c r="P87" s="94">
        <f t="shared" si="1"/>
        <v>200000</v>
      </c>
      <c r="Q87" s="94">
        <f t="shared" si="2"/>
        <v>0</v>
      </c>
      <c r="R87" s="93">
        <f t="shared" si="3"/>
        <v>0</v>
      </c>
    </row>
    <row r="88" spans="1:19" s="29" customFormat="1" x14ac:dyDescent="0.25">
      <c r="A88" s="134" t="s">
        <v>400</v>
      </c>
      <c r="B88" s="190" t="s">
        <v>396</v>
      </c>
      <c r="C88" s="134" t="s">
        <v>261</v>
      </c>
      <c r="D88" s="134" t="s">
        <v>262</v>
      </c>
      <c r="E88" s="187">
        <v>300000</v>
      </c>
      <c r="F88" s="187">
        <v>300000</v>
      </c>
      <c r="G88" s="187">
        <v>300000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300000</v>
      </c>
      <c r="N88" s="187">
        <v>300000</v>
      </c>
      <c r="O88" s="93">
        <f t="shared" si="4"/>
        <v>0</v>
      </c>
      <c r="P88" s="94">
        <f t="shared" si="1"/>
        <v>300000</v>
      </c>
      <c r="Q88" s="94">
        <f t="shared" si="2"/>
        <v>0</v>
      </c>
      <c r="R88" s="93">
        <f t="shared" si="3"/>
        <v>0</v>
      </c>
      <c r="S88" s="26"/>
    </row>
    <row r="89" spans="1:19" s="26" customFormat="1" x14ac:dyDescent="0.25">
      <c r="A89" s="134" t="s">
        <v>400</v>
      </c>
      <c r="B89" s="190" t="s">
        <v>396</v>
      </c>
      <c r="C89" s="134" t="s">
        <v>263</v>
      </c>
      <c r="D89" s="134" t="s">
        <v>264</v>
      </c>
      <c r="E89" s="187">
        <v>100000</v>
      </c>
      <c r="F89" s="187">
        <v>100000</v>
      </c>
      <c r="G89" s="187">
        <v>100000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100000</v>
      </c>
      <c r="N89" s="187">
        <v>100000</v>
      </c>
      <c r="O89" s="93">
        <f t="shared" si="4"/>
        <v>0</v>
      </c>
      <c r="P89" s="94">
        <f t="shared" si="1"/>
        <v>100000</v>
      </c>
      <c r="Q89" s="94">
        <f t="shared" si="2"/>
        <v>0</v>
      </c>
      <c r="R89" s="93">
        <f t="shared" si="3"/>
        <v>0</v>
      </c>
    </row>
    <row r="90" spans="1:19" s="29" customFormat="1" x14ac:dyDescent="0.25">
      <c r="A90" s="133" t="s">
        <v>400</v>
      </c>
      <c r="B90" s="189" t="s">
        <v>397</v>
      </c>
      <c r="C90" s="133" t="s">
        <v>265</v>
      </c>
      <c r="D90" s="133" t="s">
        <v>266</v>
      </c>
      <c r="E90" s="186">
        <v>950815000</v>
      </c>
      <c r="F90" s="186">
        <v>950815000</v>
      </c>
      <c r="G90" s="186">
        <v>198529196</v>
      </c>
      <c r="H90" s="186">
        <v>14602018.199999999</v>
      </c>
      <c r="I90" s="186">
        <v>169446845.78999999</v>
      </c>
      <c r="J90" s="186">
        <v>0</v>
      </c>
      <c r="K90" s="186">
        <v>0</v>
      </c>
      <c r="L90" s="186">
        <v>0</v>
      </c>
      <c r="M90" s="186">
        <v>766766136.00999999</v>
      </c>
      <c r="N90" s="186">
        <v>14480332.01</v>
      </c>
      <c r="O90" s="97">
        <f t="shared" si="4"/>
        <v>0</v>
      </c>
      <c r="P90" s="28">
        <f t="shared" si="1"/>
        <v>950815000</v>
      </c>
      <c r="Q90" s="28">
        <f t="shared" si="2"/>
        <v>0</v>
      </c>
      <c r="R90" s="97">
        <f t="shared" si="3"/>
        <v>0</v>
      </c>
    </row>
    <row r="91" spans="1:19" s="26" customFormat="1" x14ac:dyDescent="0.25">
      <c r="A91" s="134" t="s">
        <v>400</v>
      </c>
      <c r="B91" s="190" t="s">
        <v>397</v>
      </c>
      <c r="C91" s="134" t="s">
        <v>267</v>
      </c>
      <c r="D91" s="134" t="s">
        <v>268</v>
      </c>
      <c r="E91" s="187">
        <v>35815000</v>
      </c>
      <c r="F91" s="187">
        <v>35815000</v>
      </c>
      <c r="G91" s="187">
        <v>21000000</v>
      </c>
      <c r="H91" s="187">
        <v>14602018.199999999</v>
      </c>
      <c r="I91" s="187">
        <v>4965175.79</v>
      </c>
      <c r="J91" s="187">
        <v>0</v>
      </c>
      <c r="K91" s="187">
        <v>0</v>
      </c>
      <c r="L91" s="187">
        <v>0</v>
      </c>
      <c r="M91" s="187">
        <v>16247806.01</v>
      </c>
      <c r="N91" s="187">
        <v>1432806.01</v>
      </c>
      <c r="O91" s="93">
        <f>+K91/F91</f>
        <v>0</v>
      </c>
      <c r="P91" s="94">
        <f t="shared" si="1"/>
        <v>35815000</v>
      </c>
      <c r="Q91" s="94">
        <f t="shared" si="2"/>
        <v>0</v>
      </c>
      <c r="R91" s="93">
        <f t="shared" si="3"/>
        <v>0</v>
      </c>
    </row>
    <row r="92" spans="1:19" s="26" customFormat="1" ht="13.7" customHeight="1" x14ac:dyDescent="0.25">
      <c r="A92" s="134" t="s">
        <v>400</v>
      </c>
      <c r="B92" s="190" t="s">
        <v>397</v>
      </c>
      <c r="C92" s="134" t="s">
        <v>275</v>
      </c>
      <c r="D92" s="134" t="s">
        <v>276</v>
      </c>
      <c r="E92" s="187">
        <v>35815000</v>
      </c>
      <c r="F92" s="187">
        <v>35815000</v>
      </c>
      <c r="G92" s="187">
        <v>21000000</v>
      </c>
      <c r="H92" s="187">
        <v>14602018.199999999</v>
      </c>
      <c r="I92" s="187">
        <v>4965175.79</v>
      </c>
      <c r="J92" s="187">
        <v>0</v>
      </c>
      <c r="K92" s="187">
        <v>0</v>
      </c>
      <c r="L92" s="187">
        <v>0</v>
      </c>
      <c r="M92" s="187">
        <v>16247806.01</v>
      </c>
      <c r="N92" s="187">
        <v>1432806.01</v>
      </c>
      <c r="O92" s="93">
        <f t="shared" ref="O92:O118" si="5">+K92/F92</f>
        <v>0</v>
      </c>
      <c r="P92" s="94">
        <f t="shared" ref="P92:P99" si="6">+F92</f>
        <v>35815000</v>
      </c>
      <c r="Q92" s="94">
        <f t="shared" ref="Q92:Q99" si="7">+K92</f>
        <v>0</v>
      </c>
      <c r="R92" s="93">
        <f t="shared" ref="R92:R100" si="8">+Q92/P92</f>
        <v>0</v>
      </c>
    </row>
    <row r="93" spans="1:19" s="205" customFormat="1" x14ac:dyDescent="0.25">
      <c r="A93" s="134" t="s">
        <v>400</v>
      </c>
      <c r="B93" s="190" t="s">
        <v>397</v>
      </c>
      <c r="C93" s="134" t="s">
        <v>279</v>
      </c>
      <c r="D93" s="134" t="s">
        <v>280</v>
      </c>
      <c r="E93" s="187">
        <v>915000000</v>
      </c>
      <c r="F93" s="187">
        <v>915000000</v>
      </c>
      <c r="G93" s="187">
        <v>177529196</v>
      </c>
      <c r="H93" s="187">
        <v>0</v>
      </c>
      <c r="I93" s="187">
        <v>164481670</v>
      </c>
      <c r="J93" s="187">
        <v>0</v>
      </c>
      <c r="K93" s="187">
        <v>0</v>
      </c>
      <c r="L93" s="187">
        <v>0</v>
      </c>
      <c r="M93" s="187">
        <v>750518330</v>
      </c>
      <c r="N93" s="187">
        <v>13047526</v>
      </c>
      <c r="O93" s="93">
        <f t="shared" si="5"/>
        <v>0</v>
      </c>
      <c r="P93" s="94">
        <f t="shared" si="6"/>
        <v>915000000</v>
      </c>
      <c r="Q93" s="94">
        <f t="shared" si="7"/>
        <v>0</v>
      </c>
      <c r="R93" s="93">
        <f t="shared" si="8"/>
        <v>0</v>
      </c>
    </row>
    <row r="94" spans="1:19" s="29" customFormat="1" x14ac:dyDescent="0.25">
      <c r="A94" s="134" t="s">
        <v>400</v>
      </c>
      <c r="B94" s="190" t="s">
        <v>397</v>
      </c>
      <c r="C94" s="134" t="s">
        <v>281</v>
      </c>
      <c r="D94" s="134" t="s">
        <v>282</v>
      </c>
      <c r="E94" s="187">
        <v>915000000</v>
      </c>
      <c r="F94" s="187">
        <v>915000000</v>
      </c>
      <c r="G94" s="187">
        <v>177529196</v>
      </c>
      <c r="H94" s="187">
        <v>0</v>
      </c>
      <c r="I94" s="187">
        <v>164481670</v>
      </c>
      <c r="J94" s="187">
        <v>0</v>
      </c>
      <c r="K94" s="187">
        <v>0</v>
      </c>
      <c r="L94" s="187">
        <v>0</v>
      </c>
      <c r="M94" s="187">
        <v>750518330</v>
      </c>
      <c r="N94" s="187">
        <v>13047526</v>
      </c>
      <c r="O94" s="93">
        <f t="shared" si="5"/>
        <v>0</v>
      </c>
      <c r="P94" s="94">
        <f t="shared" si="6"/>
        <v>915000000</v>
      </c>
      <c r="Q94" s="94">
        <f t="shared" si="7"/>
        <v>0</v>
      </c>
      <c r="R94" s="93">
        <f t="shared" si="8"/>
        <v>0</v>
      </c>
      <c r="S94" s="26"/>
    </row>
    <row r="95" spans="1:19" s="29" customFormat="1" x14ac:dyDescent="0.25">
      <c r="A95" s="133" t="s">
        <v>400</v>
      </c>
      <c r="B95" s="189" t="s">
        <v>396</v>
      </c>
      <c r="C95" s="133" t="s">
        <v>287</v>
      </c>
      <c r="D95" s="133" t="s">
        <v>288</v>
      </c>
      <c r="E95" s="186">
        <v>9347898463</v>
      </c>
      <c r="F95" s="186">
        <v>9347898463</v>
      </c>
      <c r="G95" s="186">
        <v>4191210097</v>
      </c>
      <c r="H95" s="186">
        <v>0</v>
      </c>
      <c r="I95" s="186">
        <v>1873346611.76</v>
      </c>
      <c r="J95" s="186">
        <v>0</v>
      </c>
      <c r="K95" s="186">
        <v>2303143951.7399998</v>
      </c>
      <c r="L95" s="186">
        <v>1764824307.74</v>
      </c>
      <c r="M95" s="186">
        <v>5171407899.5</v>
      </c>
      <c r="N95" s="186">
        <v>14719533.5</v>
      </c>
      <c r="O95" s="97">
        <v>0</v>
      </c>
      <c r="P95" s="28">
        <f t="shared" si="6"/>
        <v>9347898463</v>
      </c>
      <c r="Q95" s="28">
        <f t="shared" si="7"/>
        <v>2303143951.7399998</v>
      </c>
      <c r="R95" s="97">
        <f t="shared" si="8"/>
        <v>0.24638093373137226</v>
      </c>
    </row>
    <row r="96" spans="1:19" s="29" customFormat="1" x14ac:dyDescent="0.25">
      <c r="A96" s="134" t="s">
        <v>400</v>
      </c>
      <c r="B96" s="190" t="s">
        <v>396</v>
      </c>
      <c r="C96" s="134" t="s">
        <v>289</v>
      </c>
      <c r="D96" s="134" t="s">
        <v>290</v>
      </c>
      <c r="E96" s="187">
        <v>9222542392</v>
      </c>
      <c r="F96" s="187">
        <v>9222542392</v>
      </c>
      <c r="G96" s="187">
        <v>4133981526</v>
      </c>
      <c r="H96" s="187">
        <v>0</v>
      </c>
      <c r="I96" s="187">
        <v>1830421790.76</v>
      </c>
      <c r="J96" s="187">
        <v>0</v>
      </c>
      <c r="K96" s="187">
        <v>2302659735.2399998</v>
      </c>
      <c r="L96" s="187">
        <v>1764340091.24</v>
      </c>
      <c r="M96" s="187">
        <v>5089460866</v>
      </c>
      <c r="N96" s="187">
        <v>900000</v>
      </c>
      <c r="O96" s="93">
        <v>0</v>
      </c>
      <c r="P96" s="94">
        <f t="shared" si="6"/>
        <v>9222542392</v>
      </c>
      <c r="Q96" s="94">
        <f t="shared" si="7"/>
        <v>2302659735.2399998</v>
      </c>
      <c r="R96" s="93">
        <v>0</v>
      </c>
      <c r="S96" s="26"/>
    </row>
    <row r="97" spans="1:19" s="29" customFormat="1" x14ac:dyDescent="0.25">
      <c r="A97" s="134" t="s">
        <v>400</v>
      </c>
      <c r="B97" s="190" t="s">
        <v>396</v>
      </c>
      <c r="C97" s="134" t="s">
        <v>297</v>
      </c>
      <c r="D97" s="134" t="s">
        <v>420</v>
      </c>
      <c r="E97" s="187">
        <v>3492100000</v>
      </c>
      <c r="F97" s="187">
        <v>3492100000</v>
      </c>
      <c r="G97" s="187">
        <v>1470202210</v>
      </c>
      <c r="H97" s="187">
        <v>0</v>
      </c>
      <c r="I97" s="187">
        <v>728967443</v>
      </c>
      <c r="J97" s="187">
        <v>0</v>
      </c>
      <c r="K97" s="187">
        <v>741234767</v>
      </c>
      <c r="L97" s="187">
        <v>565225213</v>
      </c>
      <c r="M97" s="187">
        <v>2021897790</v>
      </c>
      <c r="N97" s="187">
        <v>0</v>
      </c>
      <c r="O97" s="93">
        <f t="shared" si="5"/>
        <v>0.21226046419060166</v>
      </c>
      <c r="P97" s="94">
        <f t="shared" si="6"/>
        <v>3492100000</v>
      </c>
      <c r="Q97" s="94">
        <f t="shared" si="7"/>
        <v>741234767</v>
      </c>
      <c r="R97" s="93">
        <f t="shared" si="8"/>
        <v>0.21226046419060166</v>
      </c>
      <c r="S97" s="26"/>
    </row>
    <row r="98" spans="1:19" s="26" customFormat="1" x14ac:dyDescent="0.25">
      <c r="A98" s="134" t="s">
        <v>400</v>
      </c>
      <c r="B98" s="190" t="s">
        <v>396</v>
      </c>
      <c r="C98" s="134" t="s">
        <v>299</v>
      </c>
      <c r="D98" s="134" t="s">
        <v>421</v>
      </c>
      <c r="E98" s="187">
        <v>1856100000</v>
      </c>
      <c r="F98" s="187">
        <v>1856100000</v>
      </c>
      <c r="G98" s="187">
        <v>741172898</v>
      </c>
      <c r="H98" s="187">
        <v>0</v>
      </c>
      <c r="I98" s="187">
        <v>355848149</v>
      </c>
      <c r="J98" s="187">
        <v>0</v>
      </c>
      <c r="K98" s="187">
        <v>385324749</v>
      </c>
      <c r="L98" s="187">
        <v>277147898</v>
      </c>
      <c r="M98" s="187">
        <v>1114927102</v>
      </c>
      <c r="N98" s="187">
        <v>0</v>
      </c>
      <c r="O98" s="93">
        <f t="shared" si="5"/>
        <v>0.20759913205107483</v>
      </c>
      <c r="P98" s="94">
        <f t="shared" si="6"/>
        <v>1856100000</v>
      </c>
      <c r="Q98" s="94">
        <f t="shared" si="7"/>
        <v>385324749</v>
      </c>
      <c r="R98" s="93">
        <f t="shared" si="8"/>
        <v>0.20759913205107483</v>
      </c>
    </row>
    <row r="99" spans="1:19" s="29" customFormat="1" x14ac:dyDescent="0.25">
      <c r="A99" s="134" t="s">
        <v>400</v>
      </c>
      <c r="B99" s="190" t="s">
        <v>396</v>
      </c>
      <c r="C99" s="134" t="s">
        <v>302</v>
      </c>
      <c r="D99" s="134" t="s">
        <v>422</v>
      </c>
      <c r="E99" s="187">
        <v>2330500000</v>
      </c>
      <c r="F99" s="187">
        <v>2330500000</v>
      </c>
      <c r="G99" s="187">
        <v>1203772363</v>
      </c>
      <c r="H99" s="187">
        <v>0</v>
      </c>
      <c r="I99" s="187">
        <v>416175000.86000001</v>
      </c>
      <c r="J99" s="187">
        <v>0</v>
      </c>
      <c r="K99" s="187">
        <v>787597362.13999999</v>
      </c>
      <c r="L99" s="187">
        <v>621147362.13999999</v>
      </c>
      <c r="M99" s="187">
        <v>1126727637</v>
      </c>
      <c r="N99" s="187">
        <v>0</v>
      </c>
      <c r="O99" s="93">
        <f t="shared" si="5"/>
        <v>0.33795209703497103</v>
      </c>
      <c r="P99" s="94">
        <f t="shared" si="6"/>
        <v>2330500000</v>
      </c>
      <c r="Q99" s="94">
        <f t="shared" si="7"/>
        <v>787597362.13999999</v>
      </c>
      <c r="R99" s="93">
        <f t="shared" si="8"/>
        <v>0.33795209703497103</v>
      </c>
    </row>
    <row r="100" spans="1:19" s="205" customFormat="1" x14ac:dyDescent="0.25">
      <c r="A100" s="134" t="s">
        <v>400</v>
      </c>
      <c r="B100" s="190" t="s">
        <v>396</v>
      </c>
      <c r="C100" s="134" t="s">
        <v>303</v>
      </c>
      <c r="D100" s="134" t="s">
        <v>423</v>
      </c>
      <c r="E100" s="187">
        <v>54600000</v>
      </c>
      <c r="F100" s="187">
        <v>54600000</v>
      </c>
      <c r="G100" s="187">
        <v>27300000</v>
      </c>
      <c r="H100" s="187">
        <v>0</v>
      </c>
      <c r="I100" s="187">
        <v>9100000</v>
      </c>
      <c r="J100" s="187">
        <v>0</v>
      </c>
      <c r="K100" s="187">
        <v>18200000</v>
      </c>
      <c r="L100" s="187">
        <v>13650000</v>
      </c>
      <c r="M100" s="187">
        <v>27300000</v>
      </c>
      <c r="N100" s="187">
        <v>0</v>
      </c>
      <c r="O100" s="93">
        <f t="shared" si="5"/>
        <v>0.33333333333333331</v>
      </c>
      <c r="P100" s="94">
        <f>+P112+P114+P122</f>
        <v>40785000</v>
      </c>
      <c r="Q100" s="94">
        <f>+Q112+Q114+Q122</f>
        <v>0</v>
      </c>
      <c r="R100" s="93">
        <f t="shared" si="8"/>
        <v>0</v>
      </c>
    </row>
    <row r="101" spans="1:19" s="26" customFormat="1" x14ac:dyDescent="0.25">
      <c r="A101" s="134" t="s">
        <v>400</v>
      </c>
      <c r="B101" s="190" t="s">
        <v>396</v>
      </c>
      <c r="C101" s="134" t="s">
        <v>304</v>
      </c>
      <c r="D101" s="134" t="s">
        <v>424</v>
      </c>
      <c r="E101" s="187">
        <v>637000000</v>
      </c>
      <c r="F101" s="187">
        <v>637000000</v>
      </c>
      <c r="G101" s="187">
        <v>277102323</v>
      </c>
      <c r="H101" s="187">
        <v>0</v>
      </c>
      <c r="I101" s="187">
        <v>140987420</v>
      </c>
      <c r="J101" s="187">
        <v>0</v>
      </c>
      <c r="K101" s="187">
        <v>136114903</v>
      </c>
      <c r="L101" s="187">
        <v>105251923</v>
      </c>
      <c r="M101" s="187">
        <v>359897677</v>
      </c>
      <c r="N101" s="187">
        <v>0</v>
      </c>
      <c r="O101" s="93">
        <v>0</v>
      </c>
      <c r="P101" s="94"/>
      <c r="Q101" s="94"/>
      <c r="R101" s="93"/>
    </row>
    <row r="102" spans="1:19" s="26" customFormat="1" x14ac:dyDescent="0.25">
      <c r="A102" s="134" t="s">
        <v>400</v>
      </c>
      <c r="B102" s="190" t="s">
        <v>396</v>
      </c>
      <c r="C102" s="134" t="s">
        <v>305</v>
      </c>
      <c r="D102" s="134" t="s">
        <v>425</v>
      </c>
      <c r="E102" s="187">
        <v>296000000</v>
      </c>
      <c r="F102" s="187">
        <v>296000000</v>
      </c>
      <c r="G102" s="187">
        <v>148000000</v>
      </c>
      <c r="H102" s="187">
        <v>0</v>
      </c>
      <c r="I102" s="187">
        <v>56773733</v>
      </c>
      <c r="J102" s="187">
        <v>0</v>
      </c>
      <c r="K102" s="187">
        <v>91226267</v>
      </c>
      <c r="L102" s="187">
        <v>71907204</v>
      </c>
      <c r="M102" s="187">
        <v>148000000</v>
      </c>
      <c r="N102" s="187">
        <v>0</v>
      </c>
      <c r="O102" s="93">
        <f t="shared" si="5"/>
        <v>0.30819684797297298</v>
      </c>
      <c r="P102" s="94"/>
      <c r="Q102" s="94"/>
      <c r="R102" s="93"/>
    </row>
    <row r="103" spans="1:19" s="29" customFormat="1" x14ac:dyDescent="0.25">
      <c r="A103" s="134" t="s">
        <v>400</v>
      </c>
      <c r="B103" s="190" t="s">
        <v>396</v>
      </c>
      <c r="C103" s="134" t="s">
        <v>306</v>
      </c>
      <c r="D103" s="134" t="s">
        <v>426</v>
      </c>
      <c r="E103" s="187">
        <v>362000000</v>
      </c>
      <c r="F103" s="187">
        <v>362000000</v>
      </c>
      <c r="G103" s="187">
        <v>164689340</v>
      </c>
      <c r="H103" s="187">
        <v>0</v>
      </c>
      <c r="I103" s="187">
        <v>72592197</v>
      </c>
      <c r="J103" s="187">
        <v>0</v>
      </c>
      <c r="K103" s="187">
        <v>92097143</v>
      </c>
      <c r="L103" s="187">
        <v>70409453</v>
      </c>
      <c r="M103" s="187">
        <v>197310660</v>
      </c>
      <c r="N103" s="187">
        <v>0</v>
      </c>
      <c r="O103" s="93">
        <f t="shared" si="5"/>
        <v>0.25441199723756908</v>
      </c>
      <c r="P103" s="94"/>
      <c r="Q103" s="94"/>
      <c r="R103" s="93"/>
    </row>
    <row r="104" spans="1:19" s="29" customFormat="1" x14ac:dyDescent="0.25">
      <c r="A104" s="134" t="s">
        <v>400</v>
      </c>
      <c r="B104" s="190" t="s">
        <v>396</v>
      </c>
      <c r="C104" s="134" t="s">
        <v>307</v>
      </c>
      <c r="D104" s="134" t="s">
        <v>427</v>
      </c>
      <c r="E104" s="187">
        <v>185000000</v>
      </c>
      <c r="F104" s="187">
        <v>185000000</v>
      </c>
      <c r="G104" s="187">
        <v>92500000</v>
      </c>
      <c r="H104" s="187">
        <v>0</v>
      </c>
      <c r="I104" s="187">
        <v>43941370</v>
      </c>
      <c r="J104" s="187">
        <v>0</v>
      </c>
      <c r="K104" s="187">
        <v>48558630</v>
      </c>
      <c r="L104" s="187">
        <v>37295124</v>
      </c>
      <c r="M104" s="187">
        <v>92500000</v>
      </c>
      <c r="N104" s="187">
        <v>0</v>
      </c>
      <c r="O104" s="93">
        <f t="shared" si="5"/>
        <v>0.26247908108108109</v>
      </c>
      <c r="P104" s="94"/>
      <c r="Q104" s="94"/>
      <c r="R104" s="93"/>
      <c r="S104" s="26"/>
    </row>
    <row r="105" spans="1:19" s="29" customFormat="1" x14ac:dyDescent="0.25">
      <c r="A105" s="134" t="s">
        <v>400</v>
      </c>
      <c r="B105" s="190" t="s">
        <v>396</v>
      </c>
      <c r="C105" s="134" t="s">
        <v>311</v>
      </c>
      <c r="D105" s="134" t="s">
        <v>415</v>
      </c>
      <c r="E105" s="187">
        <v>7850466</v>
      </c>
      <c r="F105" s="187">
        <v>7850466</v>
      </c>
      <c r="G105" s="187">
        <v>7850466</v>
      </c>
      <c r="H105" s="187">
        <v>0</v>
      </c>
      <c r="I105" s="187">
        <v>5301403.6399999997</v>
      </c>
      <c r="J105" s="187">
        <v>0</v>
      </c>
      <c r="K105" s="187">
        <v>1949062.36</v>
      </c>
      <c r="L105" s="187">
        <v>1949062.36</v>
      </c>
      <c r="M105" s="187">
        <v>600000</v>
      </c>
      <c r="N105" s="187">
        <v>600000</v>
      </c>
      <c r="O105" s="93">
        <f t="shared" si="5"/>
        <v>0.24827346045444948</v>
      </c>
      <c r="P105" s="94"/>
      <c r="Q105" s="94"/>
      <c r="R105" s="93"/>
      <c r="S105" s="26"/>
    </row>
    <row r="106" spans="1:19" s="29" customFormat="1" x14ac:dyDescent="0.25">
      <c r="A106" s="134" t="s">
        <v>400</v>
      </c>
      <c r="B106" s="190" t="s">
        <v>396</v>
      </c>
      <c r="C106" s="134" t="s">
        <v>316</v>
      </c>
      <c r="D106" s="134" t="s">
        <v>416</v>
      </c>
      <c r="E106" s="187">
        <v>1391926</v>
      </c>
      <c r="F106" s="187">
        <v>1391926</v>
      </c>
      <c r="G106" s="187">
        <v>1391926</v>
      </c>
      <c r="H106" s="187">
        <v>0</v>
      </c>
      <c r="I106" s="187">
        <v>735074.26</v>
      </c>
      <c r="J106" s="187">
        <v>0</v>
      </c>
      <c r="K106" s="187">
        <v>356851.74</v>
      </c>
      <c r="L106" s="187">
        <v>356851.74</v>
      </c>
      <c r="M106" s="187">
        <v>300000</v>
      </c>
      <c r="N106" s="187">
        <v>300000</v>
      </c>
      <c r="O106" s="93">
        <f t="shared" si="5"/>
        <v>0.25637263762585077</v>
      </c>
      <c r="P106" s="94"/>
      <c r="Q106" s="94"/>
      <c r="R106" s="93"/>
      <c r="S106" s="26"/>
    </row>
    <row r="107" spans="1:19" s="29" customFormat="1" x14ac:dyDescent="0.25">
      <c r="A107" s="134" t="s">
        <v>400</v>
      </c>
      <c r="B107" s="190" t="s">
        <v>396</v>
      </c>
      <c r="C107" s="134" t="s">
        <v>321</v>
      </c>
      <c r="D107" s="134" t="s">
        <v>322</v>
      </c>
      <c r="E107" s="187">
        <v>35000000</v>
      </c>
      <c r="F107" s="187">
        <v>35000000</v>
      </c>
      <c r="G107" s="187">
        <v>10000000</v>
      </c>
      <c r="H107" s="187">
        <v>0</v>
      </c>
      <c r="I107" s="187">
        <v>10000000</v>
      </c>
      <c r="J107" s="187">
        <v>0</v>
      </c>
      <c r="K107" s="187">
        <v>0</v>
      </c>
      <c r="L107" s="187">
        <v>0</v>
      </c>
      <c r="M107" s="187">
        <v>25000000</v>
      </c>
      <c r="N107" s="187">
        <v>0</v>
      </c>
      <c r="O107" s="93">
        <f t="shared" si="5"/>
        <v>0</v>
      </c>
      <c r="P107" s="94"/>
      <c r="Q107" s="94"/>
      <c r="R107" s="93"/>
      <c r="S107" s="26"/>
    </row>
    <row r="108" spans="1:19" s="29" customFormat="1" x14ac:dyDescent="0.25">
      <c r="A108" s="134" t="s">
        <v>400</v>
      </c>
      <c r="B108" s="190" t="s">
        <v>396</v>
      </c>
      <c r="C108" s="134" t="s">
        <v>325</v>
      </c>
      <c r="D108" s="134" t="s">
        <v>326</v>
      </c>
      <c r="E108" s="187">
        <v>35000000</v>
      </c>
      <c r="F108" s="187">
        <v>35000000</v>
      </c>
      <c r="G108" s="187">
        <v>10000000</v>
      </c>
      <c r="H108" s="187">
        <v>0</v>
      </c>
      <c r="I108" s="187">
        <v>10000000</v>
      </c>
      <c r="J108" s="187">
        <v>0</v>
      </c>
      <c r="K108" s="187">
        <v>0</v>
      </c>
      <c r="L108" s="187">
        <v>0</v>
      </c>
      <c r="M108" s="187">
        <v>25000000</v>
      </c>
      <c r="N108" s="187">
        <v>0</v>
      </c>
      <c r="O108" s="93">
        <f t="shared" si="5"/>
        <v>0</v>
      </c>
      <c r="P108" s="94"/>
      <c r="Q108" s="94"/>
      <c r="R108" s="93"/>
      <c r="S108" s="26"/>
    </row>
    <row r="109" spans="1:19" s="29" customFormat="1" x14ac:dyDescent="0.25">
      <c r="A109" s="134" t="s">
        <v>400</v>
      </c>
      <c r="B109" s="190" t="s">
        <v>396</v>
      </c>
      <c r="C109" s="134" t="s">
        <v>327</v>
      </c>
      <c r="D109" s="134" t="s">
        <v>328</v>
      </c>
      <c r="E109" s="187">
        <v>49520000</v>
      </c>
      <c r="F109" s="187">
        <v>49520000</v>
      </c>
      <c r="G109" s="187">
        <v>25000000</v>
      </c>
      <c r="H109" s="187">
        <v>0</v>
      </c>
      <c r="I109" s="187">
        <v>20000000</v>
      </c>
      <c r="J109" s="187">
        <v>0</v>
      </c>
      <c r="K109" s="187">
        <v>484216.5</v>
      </c>
      <c r="L109" s="187">
        <v>484216.5</v>
      </c>
      <c r="M109" s="187">
        <v>29035783.5</v>
      </c>
      <c r="N109" s="187">
        <v>4515783.5</v>
      </c>
      <c r="O109" s="93">
        <f t="shared" si="5"/>
        <v>9.7782007269789986E-3</v>
      </c>
      <c r="P109" s="94"/>
      <c r="Q109" s="94"/>
      <c r="R109" s="93"/>
      <c r="S109" s="26"/>
    </row>
    <row r="110" spans="1:19" s="29" customFormat="1" x14ac:dyDescent="0.25">
      <c r="A110" s="134" t="s">
        <v>400</v>
      </c>
      <c r="B110" s="190" t="s">
        <v>396</v>
      </c>
      <c r="C110" s="134" t="s">
        <v>329</v>
      </c>
      <c r="D110" s="134" t="s">
        <v>330</v>
      </c>
      <c r="E110" s="187">
        <v>44520000</v>
      </c>
      <c r="F110" s="187">
        <v>44520000</v>
      </c>
      <c r="G110" s="187">
        <v>20000000</v>
      </c>
      <c r="H110" s="187">
        <v>0</v>
      </c>
      <c r="I110" s="187">
        <v>20000000</v>
      </c>
      <c r="J110" s="187">
        <v>0</v>
      </c>
      <c r="K110" s="187">
        <v>0</v>
      </c>
      <c r="L110" s="187">
        <v>0</v>
      </c>
      <c r="M110" s="187">
        <v>24520000</v>
      </c>
      <c r="N110" s="187">
        <v>0</v>
      </c>
      <c r="O110" s="93">
        <f t="shared" si="5"/>
        <v>0</v>
      </c>
      <c r="P110" s="94"/>
      <c r="Q110" s="94"/>
      <c r="R110" s="93"/>
      <c r="S110" s="26"/>
    </row>
    <row r="111" spans="1:19" s="29" customFormat="1" x14ac:dyDescent="0.25">
      <c r="A111" s="134" t="s">
        <v>400</v>
      </c>
      <c r="B111" s="190" t="s">
        <v>396</v>
      </c>
      <c r="C111" s="134" t="s">
        <v>331</v>
      </c>
      <c r="D111" s="134" t="s">
        <v>332</v>
      </c>
      <c r="E111" s="187">
        <v>5000000</v>
      </c>
      <c r="F111" s="187">
        <v>5000000</v>
      </c>
      <c r="G111" s="187">
        <v>5000000</v>
      </c>
      <c r="H111" s="187">
        <v>0</v>
      </c>
      <c r="I111" s="187">
        <v>0</v>
      </c>
      <c r="J111" s="187">
        <v>0</v>
      </c>
      <c r="K111" s="187">
        <v>484216.5</v>
      </c>
      <c r="L111" s="187">
        <v>484216.5</v>
      </c>
      <c r="M111" s="187">
        <v>4515783.5</v>
      </c>
      <c r="N111" s="187">
        <v>4515783.5</v>
      </c>
      <c r="O111" s="93">
        <f t="shared" si="5"/>
        <v>9.6843299999999993E-2</v>
      </c>
      <c r="P111" s="94"/>
      <c r="Q111" s="94"/>
      <c r="R111" s="93"/>
      <c r="S111" s="26"/>
    </row>
    <row r="112" spans="1:19" s="29" customFormat="1" x14ac:dyDescent="0.25">
      <c r="A112" s="134" t="s">
        <v>400</v>
      </c>
      <c r="B112" s="190" t="s">
        <v>396</v>
      </c>
      <c r="C112" s="134" t="s">
        <v>333</v>
      </c>
      <c r="D112" s="134" t="s">
        <v>334</v>
      </c>
      <c r="E112" s="187">
        <v>37215000</v>
      </c>
      <c r="F112" s="187">
        <v>37215000</v>
      </c>
      <c r="G112" s="187">
        <v>18607500</v>
      </c>
      <c r="H112" s="187">
        <v>0</v>
      </c>
      <c r="I112" s="187">
        <v>9303750</v>
      </c>
      <c r="J112" s="187">
        <v>0</v>
      </c>
      <c r="K112" s="187">
        <v>0</v>
      </c>
      <c r="L112" s="187">
        <v>0</v>
      </c>
      <c r="M112" s="187">
        <v>27911250</v>
      </c>
      <c r="N112" s="187">
        <v>9303750</v>
      </c>
      <c r="O112" s="93">
        <f t="shared" si="5"/>
        <v>0</v>
      </c>
      <c r="P112" s="94">
        <f>+F112</f>
        <v>37215000</v>
      </c>
      <c r="Q112" s="94">
        <f>+K112</f>
        <v>0</v>
      </c>
      <c r="R112" s="93">
        <f>+Q112/P112</f>
        <v>0</v>
      </c>
      <c r="S112" s="26"/>
    </row>
    <row r="113" spans="1:19" s="29" customFormat="1" x14ac:dyDescent="0.25">
      <c r="A113" s="134" t="s">
        <v>400</v>
      </c>
      <c r="B113" s="190" t="s">
        <v>396</v>
      </c>
      <c r="C113" s="134" t="s">
        <v>335</v>
      </c>
      <c r="D113" s="134" t="s">
        <v>428</v>
      </c>
      <c r="E113" s="187">
        <v>4200000</v>
      </c>
      <c r="F113" s="187">
        <v>4200000</v>
      </c>
      <c r="G113" s="187">
        <v>2100000</v>
      </c>
      <c r="H113" s="187">
        <v>0</v>
      </c>
      <c r="I113" s="187">
        <v>1050000</v>
      </c>
      <c r="J113" s="187">
        <v>0</v>
      </c>
      <c r="K113" s="187">
        <v>0</v>
      </c>
      <c r="L113" s="187">
        <v>0</v>
      </c>
      <c r="M113" s="187">
        <v>3150000</v>
      </c>
      <c r="N113" s="187">
        <v>1050000</v>
      </c>
      <c r="O113" s="93">
        <f t="shared" si="5"/>
        <v>0</v>
      </c>
      <c r="P113" s="94">
        <f>+F113</f>
        <v>4200000</v>
      </c>
      <c r="Q113" s="94">
        <f>+K113</f>
        <v>0</v>
      </c>
      <c r="R113" s="93">
        <f>+Q113/P113</f>
        <v>0</v>
      </c>
      <c r="S113" s="26"/>
    </row>
    <row r="114" spans="1:19" s="29" customFormat="1" x14ac:dyDescent="0.25">
      <c r="A114" s="134" t="s">
        <v>400</v>
      </c>
      <c r="B114" s="190" t="s">
        <v>396</v>
      </c>
      <c r="C114" s="134" t="s">
        <v>342</v>
      </c>
      <c r="D114" s="134" t="s">
        <v>429</v>
      </c>
      <c r="E114" s="187">
        <v>3570000</v>
      </c>
      <c r="F114" s="187">
        <v>3570000</v>
      </c>
      <c r="G114" s="187">
        <v>1785000</v>
      </c>
      <c r="H114" s="187">
        <v>0</v>
      </c>
      <c r="I114" s="187">
        <v>892500</v>
      </c>
      <c r="J114" s="187">
        <v>0</v>
      </c>
      <c r="K114" s="187">
        <v>0</v>
      </c>
      <c r="L114" s="187">
        <v>0</v>
      </c>
      <c r="M114" s="187">
        <v>2677500</v>
      </c>
      <c r="N114" s="187">
        <v>892500</v>
      </c>
      <c r="O114" s="93">
        <f t="shared" si="5"/>
        <v>0</v>
      </c>
      <c r="P114" s="94">
        <f>+F114</f>
        <v>3570000</v>
      </c>
      <c r="Q114" s="94">
        <f>+K114</f>
        <v>0</v>
      </c>
      <c r="R114" s="93">
        <f>+Q114/P114</f>
        <v>0</v>
      </c>
      <c r="S114" s="26"/>
    </row>
    <row r="115" spans="1:19" s="29" customFormat="1" x14ac:dyDescent="0.25">
      <c r="A115" s="134" t="s">
        <v>400</v>
      </c>
      <c r="B115" s="190" t="s">
        <v>396</v>
      </c>
      <c r="C115" s="134" t="s">
        <v>343</v>
      </c>
      <c r="D115" s="134" t="s">
        <v>344</v>
      </c>
      <c r="E115" s="187">
        <v>11945000</v>
      </c>
      <c r="F115" s="187">
        <v>11945000</v>
      </c>
      <c r="G115" s="187">
        <v>5972500</v>
      </c>
      <c r="H115" s="187">
        <v>0</v>
      </c>
      <c r="I115" s="187">
        <v>2986250</v>
      </c>
      <c r="J115" s="187">
        <v>0</v>
      </c>
      <c r="K115" s="187">
        <v>0</v>
      </c>
      <c r="L115" s="187">
        <v>0</v>
      </c>
      <c r="M115" s="187">
        <v>8958750</v>
      </c>
      <c r="N115" s="187">
        <v>2986250</v>
      </c>
      <c r="O115" s="93">
        <f t="shared" si="5"/>
        <v>0</v>
      </c>
      <c r="P115" s="94">
        <f>+F115</f>
        <v>11945000</v>
      </c>
      <c r="Q115" s="94">
        <f>+K115</f>
        <v>0</v>
      </c>
      <c r="R115" s="93">
        <f>+Q115/P115</f>
        <v>0</v>
      </c>
    </row>
    <row r="116" spans="1:19" s="205" customFormat="1" x14ac:dyDescent="0.25">
      <c r="A116" s="134" t="s">
        <v>400</v>
      </c>
      <c r="B116" s="190" t="s">
        <v>396</v>
      </c>
      <c r="C116" s="134" t="s">
        <v>345</v>
      </c>
      <c r="D116" s="134" t="s">
        <v>430</v>
      </c>
      <c r="E116" s="187">
        <v>17500000</v>
      </c>
      <c r="F116" s="187">
        <v>17500000</v>
      </c>
      <c r="G116" s="187">
        <v>8750000</v>
      </c>
      <c r="H116" s="187">
        <v>0</v>
      </c>
      <c r="I116" s="187">
        <v>4375000</v>
      </c>
      <c r="J116" s="187">
        <v>0</v>
      </c>
      <c r="K116" s="187">
        <v>0</v>
      </c>
      <c r="L116" s="187">
        <v>0</v>
      </c>
      <c r="M116" s="187">
        <v>13125000</v>
      </c>
      <c r="N116" s="187">
        <v>4375000</v>
      </c>
      <c r="O116" s="93">
        <f t="shared" si="5"/>
        <v>0</v>
      </c>
      <c r="P116" s="94">
        <f>+F116</f>
        <v>17500000</v>
      </c>
      <c r="Q116" s="94">
        <f>+K116</f>
        <v>0</v>
      </c>
      <c r="R116" s="93">
        <f>+Q116/P116</f>
        <v>0</v>
      </c>
    </row>
    <row r="117" spans="1:19" s="29" customFormat="1" x14ac:dyDescent="0.25">
      <c r="A117" s="134" t="s">
        <v>400</v>
      </c>
      <c r="B117" s="190" t="s">
        <v>396</v>
      </c>
      <c r="C117" s="134" t="s">
        <v>372</v>
      </c>
      <c r="D117" s="134" t="s">
        <v>373</v>
      </c>
      <c r="E117" s="187">
        <v>0</v>
      </c>
      <c r="F117" s="187">
        <v>0</v>
      </c>
      <c r="G117" s="187">
        <v>0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0</v>
      </c>
      <c r="N117" s="187">
        <v>0</v>
      </c>
      <c r="O117" s="93">
        <v>0</v>
      </c>
      <c r="P117" s="94"/>
      <c r="Q117" s="94"/>
      <c r="R117" s="93"/>
      <c r="S117" s="26"/>
    </row>
    <row r="118" spans="1:19" s="29" customFormat="1" x14ac:dyDescent="0.25">
      <c r="A118" s="134" t="s">
        <v>400</v>
      </c>
      <c r="B118" s="190" t="s">
        <v>396</v>
      </c>
      <c r="C118" s="134" t="s">
        <v>374</v>
      </c>
      <c r="D118" s="134" t="s">
        <v>375</v>
      </c>
      <c r="E118" s="187">
        <v>0</v>
      </c>
      <c r="F118" s="187">
        <v>0</v>
      </c>
      <c r="G118" s="187">
        <v>0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0</v>
      </c>
      <c r="N118" s="187">
        <v>0</v>
      </c>
      <c r="O118" s="93">
        <v>0</v>
      </c>
      <c r="P118" s="94"/>
      <c r="Q118" s="94"/>
      <c r="R118" s="93"/>
      <c r="S118" s="26"/>
    </row>
    <row r="119" spans="1:19" s="29" customFormat="1" x14ac:dyDescent="0.25">
      <c r="A119" s="133" t="s">
        <v>400</v>
      </c>
      <c r="B119" s="189" t="s">
        <v>396</v>
      </c>
      <c r="C119" s="133" t="s">
        <v>346</v>
      </c>
      <c r="D119" s="133" t="s">
        <v>347</v>
      </c>
      <c r="E119" s="186">
        <v>3621071</v>
      </c>
      <c r="F119" s="186">
        <v>3621071</v>
      </c>
      <c r="G119" s="186">
        <v>3621071</v>
      </c>
      <c r="H119" s="186">
        <v>0</v>
      </c>
      <c r="I119" s="186">
        <v>3621071</v>
      </c>
      <c r="J119" s="186">
        <v>0</v>
      </c>
      <c r="K119" s="186">
        <v>0</v>
      </c>
      <c r="L119" s="186">
        <v>0</v>
      </c>
      <c r="M119" s="186">
        <v>0</v>
      </c>
      <c r="N119" s="186">
        <v>0</v>
      </c>
      <c r="O119" s="97">
        <v>0</v>
      </c>
      <c r="P119" s="28">
        <f>+F119</f>
        <v>3621071</v>
      </c>
      <c r="Q119" s="28">
        <f>+K119</f>
        <v>0</v>
      </c>
      <c r="R119" s="97">
        <v>0</v>
      </c>
    </row>
    <row r="120" spans="1:19" s="29" customFormat="1" ht="14.25" customHeight="1" x14ac:dyDescent="0.25">
      <c r="A120" s="134" t="s">
        <v>400</v>
      </c>
      <c r="B120" s="190" t="s">
        <v>396</v>
      </c>
      <c r="C120" s="134" t="s">
        <v>355</v>
      </c>
      <c r="D120" s="134" t="s">
        <v>356</v>
      </c>
      <c r="E120" s="187">
        <v>3621071</v>
      </c>
      <c r="F120" s="187">
        <v>3621071</v>
      </c>
      <c r="G120" s="187">
        <v>3621071</v>
      </c>
      <c r="H120" s="187">
        <v>0</v>
      </c>
      <c r="I120" s="187">
        <v>3621071</v>
      </c>
      <c r="J120" s="187">
        <v>0</v>
      </c>
      <c r="K120" s="187">
        <v>0</v>
      </c>
      <c r="L120" s="187">
        <v>0</v>
      </c>
      <c r="M120" s="187">
        <v>0</v>
      </c>
      <c r="N120" s="187">
        <v>0</v>
      </c>
      <c r="O120" s="93">
        <f>+K120/F120</f>
        <v>0</v>
      </c>
      <c r="P120" s="94">
        <f>+F120</f>
        <v>3621071</v>
      </c>
      <c r="Q120" s="94">
        <f>+K120</f>
        <v>0</v>
      </c>
      <c r="R120" s="93">
        <f>+Q120/P120</f>
        <v>0</v>
      </c>
      <c r="S120" s="26"/>
    </row>
    <row r="121" spans="1:19" s="29" customFormat="1" ht="14.25" customHeight="1" x14ac:dyDescent="0.25">
      <c r="A121" s="134" t="s">
        <v>400</v>
      </c>
      <c r="B121" s="190" t="s">
        <v>397</v>
      </c>
      <c r="C121" s="134" t="s">
        <v>392</v>
      </c>
      <c r="D121" s="134" t="s">
        <v>393</v>
      </c>
      <c r="E121" s="187">
        <v>315000000</v>
      </c>
      <c r="F121" s="187">
        <v>315000000</v>
      </c>
      <c r="G121" s="187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315000000</v>
      </c>
      <c r="N121" s="187">
        <v>0</v>
      </c>
      <c r="O121" s="93">
        <f>+K121/F121</f>
        <v>0</v>
      </c>
      <c r="P121" s="94">
        <f>+F121</f>
        <v>315000000</v>
      </c>
      <c r="Q121" s="94">
        <f>+K121</f>
        <v>0</v>
      </c>
      <c r="R121" s="93">
        <f>+Q121/P121</f>
        <v>0</v>
      </c>
      <c r="S121" s="26"/>
    </row>
    <row r="122" spans="1:19" s="29" customFormat="1" x14ac:dyDescent="0.25">
      <c r="A122" s="134" t="s">
        <v>400</v>
      </c>
      <c r="B122" s="190" t="s">
        <v>397</v>
      </c>
      <c r="C122" s="134" t="s">
        <v>431</v>
      </c>
      <c r="D122" s="134" t="s">
        <v>432</v>
      </c>
      <c r="E122" s="187">
        <v>315000000</v>
      </c>
      <c r="F122" s="187">
        <v>315000000</v>
      </c>
      <c r="G122" s="187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315000000</v>
      </c>
      <c r="N122" s="187">
        <v>0</v>
      </c>
      <c r="O122" s="93"/>
      <c r="P122" s="94"/>
      <c r="Q122" s="94"/>
      <c r="R122" s="93"/>
      <c r="S122" s="26"/>
    </row>
    <row r="123" spans="1:19" s="29" customFormat="1" x14ac:dyDescent="0.25">
      <c r="A123" s="134" t="s">
        <v>400</v>
      </c>
      <c r="B123" s="190" t="s">
        <v>397</v>
      </c>
      <c r="C123" s="134" t="s">
        <v>433</v>
      </c>
      <c r="D123" s="134" t="s">
        <v>434</v>
      </c>
      <c r="E123" s="187">
        <v>315000000</v>
      </c>
      <c r="F123" s="187">
        <v>315000000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315000000</v>
      </c>
      <c r="N123" s="187">
        <v>0</v>
      </c>
      <c r="O123" s="93"/>
      <c r="P123" s="94"/>
      <c r="Q123" s="94"/>
      <c r="R123" s="93"/>
      <c r="S123" s="26"/>
    </row>
    <row r="124" spans="1:19" s="29" customFormat="1" x14ac:dyDescent="0.25">
      <c r="A124" s="134"/>
      <c r="B124" s="190"/>
      <c r="C124" s="134"/>
      <c r="D124" s="134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93"/>
      <c r="P124" s="94"/>
      <c r="Q124" s="94"/>
      <c r="R124" s="93"/>
      <c r="S124" s="26"/>
    </row>
    <row r="125" spans="1:19" s="29" customFormat="1" x14ac:dyDescent="0.25">
      <c r="A125" s="134"/>
      <c r="B125" s="190"/>
      <c r="C125" s="134"/>
      <c r="D125" s="134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93"/>
      <c r="P125" s="94"/>
      <c r="Q125" s="94"/>
      <c r="R125" s="93"/>
      <c r="S125" s="26"/>
    </row>
    <row r="126" spans="1:19" s="5" customFormat="1" x14ac:dyDescent="0.25">
      <c r="A126" s="19"/>
      <c r="B126" s="108"/>
      <c r="C126" s="19"/>
      <c r="D126" s="19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22"/>
      <c r="P126" s="94"/>
      <c r="Q126" s="94"/>
      <c r="R126" s="93"/>
      <c r="S126" s="8"/>
    </row>
    <row r="127" spans="1:19" s="5" customFormat="1" x14ac:dyDescent="0.25">
      <c r="A127" s="19"/>
      <c r="B127" s="108"/>
      <c r="C127" s="19"/>
      <c r="D127" s="19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22"/>
      <c r="P127" s="94"/>
      <c r="Q127" s="94"/>
      <c r="R127" s="93"/>
      <c r="S127" s="8"/>
    </row>
    <row r="128" spans="1:19" s="5" customFormat="1" x14ac:dyDescent="0.25">
      <c r="A128" s="19"/>
      <c r="B128" s="108"/>
      <c r="C128" s="19"/>
      <c r="D128" s="19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22"/>
      <c r="P128" s="94"/>
      <c r="Q128" s="94"/>
      <c r="R128" s="93"/>
      <c r="S128" s="8"/>
    </row>
    <row r="129" spans="1:19" s="5" customFormat="1" x14ac:dyDescent="0.25">
      <c r="A129" s="19"/>
      <c r="B129" s="108"/>
      <c r="C129" s="19"/>
      <c r="D129" s="1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22"/>
      <c r="P129" s="94"/>
      <c r="Q129" s="94"/>
      <c r="R129" s="93"/>
      <c r="S129" s="8"/>
    </row>
    <row r="130" spans="1:19" s="5" customFormat="1" x14ac:dyDescent="0.25">
      <c r="A130" s="19"/>
      <c r="B130" s="108"/>
      <c r="C130" s="19"/>
      <c r="D130" s="19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22"/>
      <c r="P130" s="94"/>
      <c r="Q130" s="94"/>
      <c r="R130" s="93"/>
      <c r="S130" s="8"/>
    </row>
    <row r="131" spans="1:19" s="5" customFormat="1" x14ac:dyDescent="0.25">
      <c r="A131" s="19"/>
      <c r="B131" s="108"/>
      <c r="C131" s="19"/>
      <c r="D131" s="19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22"/>
      <c r="P131" s="94"/>
      <c r="Q131" s="94"/>
      <c r="R131" s="93"/>
      <c r="S131" s="8"/>
    </row>
    <row r="132" spans="1:19" s="3" customFormat="1" x14ac:dyDescent="0.25">
      <c r="A132"/>
      <c r="B132" s="11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22"/>
      <c r="P132" s="8"/>
      <c r="Q132" s="8"/>
      <c r="R132" s="8"/>
      <c r="S132" s="8"/>
    </row>
    <row r="133" spans="1:19" s="3" customFormat="1" ht="15.6" customHeight="1" x14ac:dyDescent="0.25">
      <c r="B133" s="115"/>
      <c r="C133" s="223" t="s">
        <v>26</v>
      </c>
      <c r="D133" s="223"/>
      <c r="E133" s="223"/>
      <c r="F133" s="223"/>
      <c r="G133" s="223"/>
      <c r="H133" s="16"/>
      <c r="I133" s="16"/>
      <c r="J133" s="16"/>
      <c r="K133" s="16"/>
      <c r="L133" s="16"/>
      <c r="M133" s="16"/>
      <c r="N133" s="16"/>
      <c r="O133" s="8"/>
      <c r="P133" s="8"/>
      <c r="Q133" s="8"/>
      <c r="R133" s="8"/>
      <c r="S133" s="8"/>
    </row>
    <row r="134" spans="1:19" s="69" customFormat="1" ht="32.25" thickBot="1" x14ac:dyDescent="0.3">
      <c r="B134" s="116"/>
      <c r="C134" s="64" t="s">
        <v>44</v>
      </c>
      <c r="D134" s="64" t="s">
        <v>7</v>
      </c>
      <c r="E134" s="64" t="s">
        <v>8</v>
      </c>
      <c r="F134" s="64" t="s">
        <v>9</v>
      </c>
      <c r="G134" s="64" t="s">
        <v>21</v>
      </c>
      <c r="H134" s="70"/>
      <c r="I134" s="70"/>
      <c r="J134" s="70"/>
      <c r="K134" s="70"/>
      <c r="L134" s="70"/>
      <c r="M134" s="70"/>
      <c r="N134" s="70"/>
      <c r="O134" s="71"/>
      <c r="P134" s="71"/>
      <c r="Q134" s="71"/>
      <c r="R134" s="71"/>
      <c r="S134" s="71"/>
    </row>
    <row r="135" spans="1:19" s="3" customFormat="1" ht="15.75" thickTop="1" x14ac:dyDescent="0.25">
      <c r="B135" s="115"/>
      <c r="C135" s="15" t="s">
        <v>22</v>
      </c>
      <c r="D135" s="12">
        <f>+F8</f>
        <v>712693157</v>
      </c>
      <c r="E135" s="30">
        <f>+K8</f>
        <v>167575234.88999999</v>
      </c>
      <c r="F135" s="8">
        <f>+D135-E135</f>
        <v>545117922.11000001</v>
      </c>
      <c r="G135" s="41">
        <f t="shared" ref="G135:G141" si="9">+E135/D135</f>
        <v>0.23512956907765004</v>
      </c>
      <c r="H135" s="24"/>
      <c r="O135" s="8"/>
      <c r="P135" s="8"/>
      <c r="Q135" s="8"/>
      <c r="R135" s="8"/>
      <c r="S135" s="8"/>
    </row>
    <row r="136" spans="1:19" x14ac:dyDescent="0.25">
      <c r="C136" s="15" t="s">
        <v>109</v>
      </c>
      <c r="D136" s="8">
        <f>+F27</f>
        <v>186175000</v>
      </c>
      <c r="E136" s="26">
        <f>+K27</f>
        <v>16477948.289999999</v>
      </c>
      <c r="F136" s="8">
        <f>+K27</f>
        <v>16477948.289999999</v>
      </c>
      <c r="G136" s="41">
        <f t="shared" si="9"/>
        <v>8.8507846327380152E-2</v>
      </c>
      <c r="H136" s="24"/>
      <c r="K136" s="8"/>
      <c r="R136" s="8"/>
    </row>
    <row r="137" spans="1:19" s="3" customFormat="1" x14ac:dyDescent="0.25">
      <c r="B137" s="115"/>
      <c r="C137" s="15" t="s">
        <v>23</v>
      </c>
      <c r="D137" s="8">
        <f>+F67</f>
        <v>8510000</v>
      </c>
      <c r="E137" s="26">
        <f>+K67</f>
        <v>318949</v>
      </c>
      <c r="F137" s="8">
        <f>+D137-E137</f>
        <v>8191051</v>
      </c>
      <c r="G137" s="41">
        <f t="shared" si="9"/>
        <v>3.7479318448883664E-2</v>
      </c>
      <c r="H137" s="24"/>
      <c r="O137" s="8"/>
      <c r="P137" s="8"/>
      <c r="Q137" s="8"/>
      <c r="R137" s="8"/>
      <c r="S137" s="8"/>
    </row>
    <row r="138" spans="1:19" s="3" customFormat="1" x14ac:dyDescent="0.25">
      <c r="B138" s="115"/>
      <c r="C138" s="15" t="s">
        <v>24</v>
      </c>
      <c r="D138" s="3">
        <f>+F90</f>
        <v>950815000</v>
      </c>
      <c r="E138" s="26">
        <f>+K90</f>
        <v>0</v>
      </c>
      <c r="F138" s="8">
        <f>+D138-E138</f>
        <v>950815000</v>
      </c>
      <c r="G138" s="41">
        <f t="shared" si="9"/>
        <v>0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25</v>
      </c>
      <c r="D139" s="8">
        <f>+F95</f>
        <v>9347898463</v>
      </c>
      <c r="E139" s="26">
        <f>+K95</f>
        <v>2303143951.7399998</v>
      </c>
      <c r="F139" s="8">
        <f>+D139-E139</f>
        <v>7044754511.2600002</v>
      </c>
      <c r="G139" s="41">
        <f t="shared" si="9"/>
        <v>0.24638093373137226</v>
      </c>
      <c r="H139" s="24"/>
      <c r="K139" s="8"/>
      <c r="R139" s="8"/>
    </row>
    <row r="140" spans="1:19" x14ac:dyDescent="0.25">
      <c r="C140" s="215" t="s">
        <v>394</v>
      </c>
      <c r="D140" s="8">
        <f>F119</f>
        <v>3621071</v>
      </c>
      <c r="E140" s="26">
        <f>K119</f>
        <v>0</v>
      </c>
      <c r="F140" s="8">
        <f>+D140-E140</f>
        <v>3621071</v>
      </c>
      <c r="G140" s="41">
        <f t="shared" ref="G140" si="10">+E140/D140</f>
        <v>0</v>
      </c>
      <c r="H140" s="24"/>
      <c r="K140" s="8"/>
      <c r="R140" s="8"/>
    </row>
    <row r="141" spans="1:19" s="3" customFormat="1" ht="16.5" thickBot="1" x14ac:dyDescent="0.3">
      <c r="B141" s="115"/>
      <c r="C141" s="61" t="s">
        <v>10</v>
      </c>
      <c r="D141" s="61">
        <f>SUM(D135:D140)</f>
        <v>11209712691</v>
      </c>
      <c r="E141" s="61">
        <f>SUM(E135:E139)</f>
        <v>2487516083.9199996</v>
      </c>
      <c r="F141" s="61">
        <f>SUM(F135:F139)</f>
        <v>8565356432.6599998</v>
      </c>
      <c r="G141" s="62">
        <f t="shared" si="9"/>
        <v>0.22190721140579853</v>
      </c>
      <c r="H141" s="24"/>
      <c r="O141" s="8"/>
      <c r="P141" s="8"/>
      <c r="Q141" s="8"/>
      <c r="R141" s="8"/>
      <c r="S141" s="8"/>
    </row>
    <row r="142" spans="1:19" s="3" customFormat="1" ht="15.75" thickTop="1" x14ac:dyDescent="0.25">
      <c r="B142" s="115"/>
      <c r="C142" s="5"/>
      <c r="D142" s="5"/>
      <c r="E142" s="29"/>
      <c r="F142" s="9"/>
      <c r="G142" s="8"/>
      <c r="H142" s="26"/>
      <c r="L142" s="24"/>
      <c r="O142" s="24"/>
      <c r="P142" s="27"/>
      <c r="Q142" s="26"/>
      <c r="R142" s="8"/>
      <c r="S142" s="8"/>
    </row>
    <row r="143" spans="1:19" s="3" customFormat="1" x14ac:dyDescent="0.25">
      <c r="B143" s="115"/>
      <c r="C143" s="2"/>
      <c r="D143" s="5"/>
      <c r="E143" s="27"/>
      <c r="F143" s="9"/>
      <c r="G143" s="9"/>
      <c r="H143" s="10"/>
      <c r="I143" s="10"/>
      <c r="J143" s="8"/>
      <c r="K143" s="26"/>
      <c r="M143" s="8"/>
      <c r="N143" s="8"/>
      <c r="O143" s="24"/>
      <c r="P143" s="26"/>
      <c r="Q143" s="26"/>
      <c r="R143" s="24"/>
      <c r="S143" s="8"/>
    </row>
    <row r="144" spans="1:19" ht="15.6" customHeight="1" x14ac:dyDescent="0.25">
      <c r="C144" s="224" t="s">
        <v>35</v>
      </c>
      <c r="D144" s="224"/>
      <c r="E144" s="224"/>
      <c r="F144" s="224"/>
      <c r="G144" s="224"/>
      <c r="H144" s="10"/>
      <c r="I144" s="10"/>
    </row>
    <row r="145" spans="1:19" ht="32.25" thickBot="1" x14ac:dyDescent="0.3">
      <c r="C145" s="58" t="s">
        <v>44</v>
      </c>
      <c r="D145" s="58" t="s">
        <v>31</v>
      </c>
      <c r="E145" s="58" t="s">
        <v>32</v>
      </c>
      <c r="F145" s="58" t="s">
        <v>36</v>
      </c>
      <c r="G145" s="58" t="s">
        <v>33</v>
      </c>
      <c r="H145" s="10"/>
      <c r="I145" s="10"/>
    </row>
    <row r="146" spans="1:19" ht="15.75" thickTop="1" x14ac:dyDescent="0.25">
      <c r="C146" s="15" t="s">
        <v>109</v>
      </c>
      <c r="D146" s="8">
        <f t="shared" ref="D146:E146" si="11">+D136</f>
        <v>186175000</v>
      </c>
      <c r="E146" s="8">
        <f t="shared" si="11"/>
        <v>16477948.289999999</v>
      </c>
      <c r="F146" s="8">
        <f>+D146-E146</f>
        <v>169697051.71000001</v>
      </c>
      <c r="G146" s="41">
        <f t="shared" ref="G146:G151" si="12">+E146/D146</f>
        <v>8.8507846327380152E-2</v>
      </c>
      <c r="H146" s="10"/>
      <c r="I146" s="10"/>
      <c r="M146" s="3"/>
      <c r="N146" s="3"/>
    </row>
    <row r="147" spans="1:19" s="3" customFormat="1" x14ac:dyDescent="0.25">
      <c r="B147" s="115"/>
      <c r="C147" s="15" t="s">
        <v>23</v>
      </c>
      <c r="D147" s="8">
        <f>P67</f>
        <v>8510000</v>
      </c>
      <c r="E147" s="8">
        <f>Q67</f>
        <v>318949</v>
      </c>
      <c r="F147" s="8">
        <f>+D147-E147</f>
        <v>8191051</v>
      </c>
      <c r="G147" s="41">
        <f t="shared" si="12"/>
        <v>3.7479318448883664E-2</v>
      </c>
      <c r="H147" s="10"/>
      <c r="I147" s="10"/>
      <c r="J147" s="8"/>
      <c r="K147" s="26"/>
      <c r="M147" s="8"/>
      <c r="N147" s="8"/>
      <c r="O147" s="24"/>
      <c r="P147" s="26"/>
      <c r="Q147" s="26"/>
      <c r="R147" s="24"/>
      <c r="S147" s="8"/>
    </row>
    <row r="148" spans="1:19" x14ac:dyDescent="0.25">
      <c r="C148" s="15" t="s">
        <v>24</v>
      </c>
      <c r="D148" s="3">
        <f>P90</f>
        <v>950815000</v>
      </c>
      <c r="E148" s="3">
        <f>Q90</f>
        <v>0</v>
      </c>
      <c r="F148" s="8">
        <f>+D148-E148</f>
        <v>950815000</v>
      </c>
      <c r="G148" s="41">
        <f t="shared" si="12"/>
        <v>0</v>
      </c>
      <c r="H148" s="10"/>
      <c r="I148" s="10"/>
      <c r="M148" s="3"/>
      <c r="N148" s="3"/>
    </row>
    <row r="149" spans="1:19" s="3" customFormat="1" x14ac:dyDescent="0.25">
      <c r="B149" s="115"/>
      <c r="C149" s="15" t="s">
        <v>25</v>
      </c>
      <c r="D149" s="8">
        <f>+P95</f>
        <v>9347898463</v>
      </c>
      <c r="E149" s="8">
        <f>+Q95</f>
        <v>2303143951.7399998</v>
      </c>
      <c r="F149" s="8">
        <f>+D149-E149</f>
        <v>7044754511.2600002</v>
      </c>
      <c r="G149" s="41">
        <f t="shared" si="12"/>
        <v>0.24638093373137226</v>
      </c>
      <c r="H149" s="10"/>
      <c r="I149" s="10"/>
      <c r="J149" s="8"/>
      <c r="K149" s="26"/>
      <c r="O149" s="24"/>
      <c r="P149" s="26"/>
      <c r="Q149" s="26"/>
      <c r="R149" s="24"/>
      <c r="S149" s="8"/>
    </row>
    <row r="150" spans="1:19" s="3" customFormat="1" x14ac:dyDescent="0.25">
      <c r="B150" s="115"/>
      <c r="C150" s="215" t="s">
        <v>394</v>
      </c>
      <c r="D150" s="8">
        <f>P119</f>
        <v>3621071</v>
      </c>
      <c r="E150" s="8">
        <f>Q119</f>
        <v>0</v>
      </c>
      <c r="F150" s="8">
        <f>+D150-E150</f>
        <v>3621071</v>
      </c>
      <c r="G150" s="41">
        <f t="shared" si="12"/>
        <v>0</v>
      </c>
      <c r="H150" s="10"/>
      <c r="I150" s="10"/>
      <c r="J150" s="8"/>
      <c r="K150" s="26"/>
      <c r="O150" s="24"/>
      <c r="P150" s="26"/>
      <c r="Q150" s="26"/>
      <c r="R150" s="24"/>
      <c r="S150" s="8"/>
    </row>
    <row r="151" spans="1:19" s="3" customFormat="1" ht="16.5" thickBot="1" x14ac:dyDescent="0.3">
      <c r="B151" s="115"/>
      <c r="C151" s="59" t="s">
        <v>10</v>
      </c>
      <c r="D151" s="59">
        <f>SUM(D146:D149)</f>
        <v>10493398463</v>
      </c>
      <c r="E151" s="59">
        <f>SUM(E146:E149)</f>
        <v>2319940849.0299997</v>
      </c>
      <c r="F151" s="59">
        <f>SUM(F146:F149)</f>
        <v>8173457613.9700003</v>
      </c>
      <c r="G151" s="60">
        <f t="shared" si="12"/>
        <v>0.2210857480739126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5.75" thickTop="1" x14ac:dyDescent="0.25">
      <c r="A152" s="4"/>
      <c r="B152" s="115"/>
      <c r="D152" s="26"/>
      <c r="E152" s="9"/>
      <c r="F152" s="9"/>
      <c r="G152" s="9"/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x14ac:dyDescent="0.25">
      <c r="A153" s="4"/>
      <c r="B153" s="115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5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5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10"/>
      <c r="B156" s="112"/>
      <c r="C156" s="8"/>
      <c r="D156" s="26"/>
      <c r="E156" s="9"/>
      <c r="F156" s="9"/>
      <c r="G156" s="9"/>
      <c r="H156" s="10"/>
      <c r="I156" s="10"/>
      <c r="J156" s="8"/>
      <c r="K156" s="26"/>
      <c r="M156" s="8"/>
      <c r="N156" s="8"/>
      <c r="O156" s="24"/>
      <c r="P156" s="26"/>
      <c r="Q156" s="26"/>
      <c r="R156" s="24"/>
      <c r="S156" s="8"/>
    </row>
    <row r="157" spans="1:19" x14ac:dyDescent="0.25">
      <c r="A157" s="10"/>
      <c r="E157" s="9"/>
      <c r="F157" s="9"/>
      <c r="G157" s="9"/>
      <c r="H157" s="10"/>
      <c r="I157" s="10"/>
      <c r="M157" s="3"/>
      <c r="N157" s="3"/>
    </row>
    <row r="158" spans="1:19" s="3" customFormat="1" x14ac:dyDescent="0.25">
      <c r="A158" s="10"/>
      <c r="B158" s="112"/>
      <c r="C158" s="8"/>
      <c r="D158" s="26"/>
      <c r="E158" s="10"/>
      <c r="F158" s="10"/>
      <c r="G158" s="10"/>
      <c r="H158" s="10"/>
      <c r="I158" s="10"/>
      <c r="J158" s="8"/>
      <c r="K158" s="26"/>
      <c r="M158" s="8"/>
      <c r="N158" s="8"/>
      <c r="O158" s="24"/>
      <c r="P158" s="26"/>
      <c r="Q158" s="26"/>
      <c r="R158" s="24"/>
      <c r="S158" s="8"/>
    </row>
    <row r="159" spans="1:19" x14ac:dyDescent="0.25">
      <c r="A159" s="10"/>
      <c r="E159" s="9"/>
      <c r="F159" s="9"/>
      <c r="G159" s="9"/>
      <c r="H159" s="10"/>
      <c r="I159" s="10"/>
    </row>
    <row r="160" spans="1:19" x14ac:dyDescent="0.25">
      <c r="A160" s="10"/>
      <c r="E160" s="9"/>
      <c r="F160" s="9"/>
      <c r="G160" s="9"/>
      <c r="H160" s="10"/>
      <c r="I160" s="10"/>
      <c r="M160" s="3"/>
      <c r="N160" s="3"/>
    </row>
    <row r="161" spans="1:19" s="3" customFormat="1" x14ac:dyDescent="0.25">
      <c r="A161" s="10"/>
      <c r="B161" s="112"/>
      <c r="C161" s="85" t="s">
        <v>51</v>
      </c>
      <c r="D161" s="86" t="s">
        <v>52</v>
      </c>
      <c r="E161" s="86" t="s">
        <v>53</v>
      </c>
      <c r="F161" s="85" t="s">
        <v>7</v>
      </c>
      <c r="G161" s="85" t="s">
        <v>19</v>
      </c>
      <c r="H161" s="10"/>
      <c r="I161" s="10"/>
      <c r="J161" s="8"/>
      <c r="K161" s="26"/>
      <c r="O161" s="24"/>
      <c r="P161" s="26"/>
      <c r="Q161" s="26"/>
      <c r="R161" s="24"/>
      <c r="S161" s="8"/>
    </row>
    <row r="162" spans="1:19" s="3" customFormat="1" x14ac:dyDescent="0.25">
      <c r="A162" s="10"/>
      <c r="B162" s="112"/>
      <c r="C162" s="87" t="s">
        <v>22</v>
      </c>
      <c r="D162" s="88">
        <f>+G162/F162</f>
        <v>0.23512956907765004</v>
      </c>
      <c r="E162" s="88">
        <f>+(100%/12)*3</f>
        <v>0.25</v>
      </c>
      <c r="F162" s="89">
        <f t="shared" ref="F162:G166" si="13">+D135</f>
        <v>712693157</v>
      </c>
      <c r="G162" s="89">
        <f t="shared" si="13"/>
        <v>167575234.88999999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2"/>
      <c r="C163" s="87" t="s">
        <v>109</v>
      </c>
      <c r="D163" s="88">
        <f>+G163/F163</f>
        <v>8.8507846327380152E-2</v>
      </c>
      <c r="E163" s="88">
        <f t="shared" ref="E163:E166" si="14">+(100%/12)*3</f>
        <v>0.25</v>
      </c>
      <c r="F163" s="89">
        <f t="shared" si="13"/>
        <v>186175000</v>
      </c>
      <c r="G163" s="89">
        <f t="shared" si="13"/>
        <v>16477948.289999999</v>
      </c>
      <c r="H163" s="10"/>
      <c r="I163" s="10"/>
      <c r="J163" s="8"/>
      <c r="K163" s="26"/>
      <c r="M163" s="8"/>
      <c r="N163" s="8"/>
      <c r="O163" s="24"/>
      <c r="P163" s="26"/>
      <c r="Q163" s="26"/>
      <c r="R163" s="24"/>
      <c r="S163" s="8"/>
    </row>
    <row r="164" spans="1:19" x14ac:dyDescent="0.25">
      <c r="A164" s="10"/>
      <c r="C164" s="87" t="s">
        <v>23</v>
      </c>
      <c r="D164" s="88">
        <f>+G164/F164</f>
        <v>3.7479318448883664E-2</v>
      </c>
      <c r="E164" s="88">
        <f t="shared" si="14"/>
        <v>0.25</v>
      </c>
      <c r="F164" s="89">
        <f t="shared" si="13"/>
        <v>8510000</v>
      </c>
      <c r="G164" s="89">
        <f t="shared" si="13"/>
        <v>318949</v>
      </c>
      <c r="H164" s="10"/>
      <c r="I164" s="10"/>
      <c r="M164" s="3"/>
      <c r="N164" s="3"/>
    </row>
    <row r="165" spans="1:19" s="3" customFormat="1" x14ac:dyDescent="0.25">
      <c r="A165" s="4"/>
      <c r="B165" s="115"/>
      <c r="C165" s="87" t="s">
        <v>24</v>
      </c>
      <c r="D165" s="88">
        <f>+G165/F165</f>
        <v>0</v>
      </c>
      <c r="E165" s="88">
        <f t="shared" si="14"/>
        <v>0.25</v>
      </c>
      <c r="F165" s="89">
        <f t="shared" si="13"/>
        <v>950815000</v>
      </c>
      <c r="G165" s="89">
        <f t="shared" si="13"/>
        <v>0</v>
      </c>
      <c r="H165" s="10"/>
      <c r="I165" s="10"/>
      <c r="J165" s="8"/>
      <c r="K165" s="26"/>
      <c r="M165" s="8"/>
      <c r="N165" s="8"/>
      <c r="O165" s="24"/>
      <c r="P165" s="26"/>
      <c r="Q165" s="26"/>
      <c r="R165" s="24"/>
      <c r="S165" s="8"/>
    </row>
    <row r="166" spans="1:19" x14ac:dyDescent="0.25">
      <c r="A166" s="10"/>
      <c r="C166" s="87" t="s">
        <v>25</v>
      </c>
      <c r="D166" s="88">
        <f>+G166/F166</f>
        <v>0.24638093373137226</v>
      </c>
      <c r="E166" s="88">
        <f t="shared" si="14"/>
        <v>0.25</v>
      </c>
      <c r="F166" s="89">
        <f t="shared" si="13"/>
        <v>9347898463</v>
      </c>
      <c r="G166" s="89">
        <f t="shared" si="13"/>
        <v>2303143951.7399998</v>
      </c>
      <c r="H166" s="10"/>
      <c r="I166" s="10"/>
    </row>
    <row r="167" spans="1:19" x14ac:dyDescent="0.25">
      <c r="A167" s="4"/>
      <c r="B167" s="115"/>
      <c r="C167" s="87"/>
      <c r="E167" s="9"/>
      <c r="F167" s="89"/>
      <c r="G167" s="9"/>
      <c r="H167" s="10"/>
      <c r="I167" s="10"/>
      <c r="M167" s="3"/>
      <c r="N167" s="3"/>
    </row>
    <row r="168" spans="1:19" s="3" customFormat="1" x14ac:dyDescent="0.25">
      <c r="A168" s="10"/>
      <c r="B168" s="112"/>
      <c r="C168" s="87"/>
      <c r="D168" s="26"/>
      <c r="E168" s="10"/>
      <c r="F168" s="89"/>
      <c r="G168" s="10"/>
      <c r="H168" s="10"/>
      <c r="I168" s="10"/>
      <c r="J168" s="8"/>
      <c r="K168" s="26"/>
      <c r="O168" s="24"/>
      <c r="P168" s="26"/>
      <c r="Q168" s="26"/>
      <c r="R168" s="24"/>
      <c r="S168" s="8"/>
    </row>
    <row r="169" spans="1:19" s="3" customFormat="1" x14ac:dyDescent="0.25">
      <c r="A169" s="10"/>
      <c r="B169" s="112"/>
      <c r="C169" s="87"/>
      <c r="D169" s="26"/>
      <c r="E169" s="9"/>
      <c r="F169" s="89"/>
      <c r="G169" s="9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194" customFormat="1" x14ac:dyDescent="0.25">
      <c r="A170" s="192"/>
      <c r="B170" s="193"/>
      <c r="D170" s="26"/>
      <c r="E170" s="98"/>
      <c r="F170" s="195"/>
      <c r="G170" s="98"/>
      <c r="H170" s="99"/>
      <c r="I170" s="99"/>
      <c r="J170" s="26"/>
      <c r="K170" s="26"/>
      <c r="M170" s="26"/>
      <c r="N170" s="26"/>
      <c r="O170" s="36"/>
      <c r="P170" s="26"/>
      <c r="Q170" s="26"/>
      <c r="R170" s="36"/>
      <c r="S170" s="26"/>
    </row>
    <row r="171" spans="1:19" s="26" customFormat="1" x14ac:dyDescent="0.25">
      <c r="A171" s="99"/>
      <c r="B171" s="196"/>
      <c r="E171" s="98"/>
      <c r="F171" s="98"/>
      <c r="G171" s="98"/>
      <c r="H171" s="99"/>
      <c r="I171" s="99"/>
      <c r="O171" s="36"/>
      <c r="R171" s="36"/>
    </row>
    <row r="172" spans="1:19" s="26" customFormat="1" x14ac:dyDescent="0.25">
      <c r="A172" s="192"/>
      <c r="B172" s="193"/>
      <c r="C172" s="194"/>
      <c r="E172" s="98"/>
      <c r="F172" s="98"/>
      <c r="G172" s="98"/>
      <c r="H172" s="99"/>
      <c r="I172" s="99"/>
      <c r="O172" s="36"/>
      <c r="R172" s="36"/>
    </row>
    <row r="173" spans="1:19" s="26" customFormat="1" x14ac:dyDescent="0.25">
      <c r="A173" s="99"/>
      <c r="B173" s="196"/>
      <c r="E173" s="98"/>
      <c r="F173" s="98"/>
      <c r="G173" s="98"/>
      <c r="H173" s="99"/>
      <c r="I173" s="99"/>
      <c r="O173" s="36"/>
      <c r="R173" s="36"/>
    </row>
    <row r="174" spans="1:19" s="26" customFormat="1" x14ac:dyDescent="0.25">
      <c r="A174" s="192"/>
      <c r="B174" s="193"/>
      <c r="C174" s="194"/>
      <c r="E174" s="98"/>
      <c r="F174" s="98"/>
      <c r="G174" s="98"/>
      <c r="H174" s="99"/>
      <c r="I174" s="99"/>
      <c r="O174" s="36"/>
      <c r="R174" s="36"/>
    </row>
    <row r="175" spans="1:19" s="26" customFormat="1" x14ac:dyDescent="0.25">
      <c r="A175" s="99"/>
      <c r="B175" s="196"/>
      <c r="E175" s="98"/>
      <c r="F175" s="98"/>
      <c r="G175" s="98"/>
      <c r="H175" s="99"/>
      <c r="I175" s="99"/>
      <c r="O175" s="36"/>
      <c r="R175" s="36"/>
    </row>
    <row r="176" spans="1:19" s="26" customFormat="1" x14ac:dyDescent="0.25">
      <c r="A176" s="192"/>
      <c r="B176" s="193"/>
      <c r="C176" s="194"/>
      <c r="E176" s="98"/>
      <c r="F176" s="98"/>
      <c r="G176" s="98"/>
      <c r="H176" s="99"/>
      <c r="I176" s="99"/>
      <c r="O176" s="36"/>
      <c r="R176" s="36"/>
    </row>
    <row r="177" spans="1:18" s="26" customFormat="1" x14ac:dyDescent="0.25">
      <c r="A177" s="99"/>
      <c r="B177" s="196"/>
      <c r="E177" s="98"/>
      <c r="F177" s="98"/>
      <c r="G177" s="98"/>
      <c r="H177" s="99"/>
      <c r="I177" s="99"/>
      <c r="O177" s="36"/>
      <c r="R177" s="36"/>
    </row>
    <row r="178" spans="1:18" s="26" customFormat="1" x14ac:dyDescent="0.25">
      <c r="A178" s="192"/>
      <c r="B178" s="193"/>
      <c r="C178" s="194"/>
      <c r="E178" s="98"/>
      <c r="F178" s="98"/>
      <c r="G178" s="98"/>
      <c r="H178" s="99"/>
      <c r="I178" s="99"/>
      <c r="O178" s="36"/>
      <c r="R178" s="36"/>
    </row>
    <row r="179" spans="1:18" s="26" customFormat="1" x14ac:dyDescent="0.25">
      <c r="A179" s="99"/>
      <c r="B179" s="196"/>
      <c r="E179" s="99"/>
      <c r="F179" s="99"/>
      <c r="G179" s="99"/>
      <c r="H179" s="99"/>
      <c r="I179" s="99"/>
      <c r="O179" s="36"/>
      <c r="R179" s="36"/>
    </row>
    <row r="180" spans="1:18" s="26" customFormat="1" x14ac:dyDescent="0.25">
      <c r="A180" s="192"/>
      <c r="B180" s="193"/>
      <c r="C180" s="194"/>
      <c r="E180" s="99"/>
      <c r="F180" s="99"/>
      <c r="G180" s="99"/>
      <c r="H180" s="99"/>
      <c r="I180" s="99"/>
      <c r="O180" s="36"/>
      <c r="R180" s="36"/>
    </row>
    <row r="181" spans="1:18" s="26" customFormat="1" x14ac:dyDescent="0.25">
      <c r="A181" s="99"/>
      <c r="B181" s="196"/>
      <c r="E181" s="98"/>
      <c r="F181" s="98"/>
      <c r="G181" s="98"/>
      <c r="H181" s="99"/>
      <c r="I181" s="99"/>
      <c r="O181" s="36"/>
      <c r="R181" s="36"/>
    </row>
    <row r="182" spans="1:18" s="26" customFormat="1" x14ac:dyDescent="0.25">
      <c r="A182" s="192"/>
      <c r="B182" s="193"/>
      <c r="C182" s="194"/>
      <c r="E182" s="98"/>
      <c r="F182" s="98"/>
      <c r="G182" s="98"/>
      <c r="H182" s="99"/>
      <c r="I182" s="99"/>
      <c r="O182" s="36"/>
      <c r="R182" s="36"/>
    </row>
    <row r="183" spans="1:18" s="26" customFormat="1" x14ac:dyDescent="0.25">
      <c r="A183" s="99"/>
      <c r="B183" s="196"/>
      <c r="E183" s="99"/>
      <c r="F183" s="99"/>
      <c r="G183" s="99"/>
      <c r="H183" s="99"/>
      <c r="I183" s="99"/>
      <c r="O183" s="36"/>
      <c r="R183" s="36"/>
    </row>
    <row r="184" spans="1:18" s="26" customFormat="1" x14ac:dyDescent="0.25">
      <c r="A184" s="99"/>
      <c r="B184" s="196"/>
      <c r="E184" s="99"/>
      <c r="F184" s="99"/>
      <c r="G184" s="99"/>
      <c r="H184" s="99"/>
      <c r="I184" s="99"/>
      <c r="O184" s="36"/>
      <c r="R184" s="36"/>
    </row>
    <row r="185" spans="1:18" s="26" customFormat="1" x14ac:dyDescent="0.25">
      <c r="A185" s="192"/>
      <c r="B185" s="193"/>
      <c r="C185" s="194"/>
      <c r="E185" s="99"/>
      <c r="F185" s="99"/>
      <c r="G185" s="99"/>
      <c r="H185" s="99"/>
      <c r="I185" s="99"/>
      <c r="O185" s="36"/>
      <c r="R185" s="36"/>
    </row>
    <row r="186" spans="1:18" x14ac:dyDescent="0.25">
      <c r="A186" s="10"/>
      <c r="E186" s="9"/>
      <c r="F186" s="9"/>
      <c r="G186" s="9"/>
      <c r="H186" s="10"/>
      <c r="I186" s="10"/>
    </row>
    <row r="187" spans="1:18" x14ac:dyDescent="0.25">
      <c r="A187" s="4"/>
      <c r="B187" s="115"/>
      <c r="C187" s="3"/>
      <c r="E187" s="10"/>
      <c r="F187" s="10"/>
      <c r="G187" s="10"/>
      <c r="H187" s="10"/>
      <c r="I187" s="10"/>
    </row>
    <row r="188" spans="1:18" x14ac:dyDescent="0.25">
      <c r="A188" s="10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9"/>
      <c r="F190" s="9"/>
      <c r="G190" s="9"/>
      <c r="H190" s="10"/>
      <c r="I190" s="10"/>
    </row>
    <row r="191" spans="1:18" x14ac:dyDescent="0.25">
      <c r="A191" s="4"/>
      <c r="B191" s="115"/>
      <c r="C191" s="3"/>
      <c r="E191" s="10"/>
      <c r="F191" s="10"/>
      <c r="G191" s="10"/>
      <c r="H191" s="10"/>
      <c r="I191" s="10"/>
    </row>
    <row r="192" spans="1:18" x14ac:dyDescent="0.25">
      <c r="A192" s="4"/>
      <c r="B192" s="115"/>
      <c r="C192" s="3"/>
      <c r="E192" s="10"/>
      <c r="F192" s="10"/>
      <c r="G192" s="10"/>
      <c r="H192" s="10"/>
      <c r="I192" s="10"/>
    </row>
    <row r="193" spans="1:9" x14ac:dyDescent="0.25">
      <c r="A193" s="10"/>
      <c r="E193" s="9"/>
      <c r="F193" s="9"/>
      <c r="G193" s="9"/>
      <c r="H193" s="10"/>
      <c r="I193" s="10"/>
    </row>
    <row r="194" spans="1:9" x14ac:dyDescent="0.25">
      <c r="A194" s="4"/>
      <c r="B194" s="115"/>
      <c r="C194" s="3"/>
      <c r="E194" s="9"/>
      <c r="F194" s="9"/>
      <c r="G194" s="9"/>
      <c r="H194" s="10"/>
      <c r="I194" s="10"/>
    </row>
    <row r="195" spans="1:9" x14ac:dyDescent="0.25">
      <c r="A195" s="10"/>
      <c r="E195" s="9"/>
      <c r="F195" s="9"/>
      <c r="G195" s="9"/>
      <c r="H195" s="10"/>
      <c r="I195" s="10"/>
    </row>
    <row r="196" spans="1:9" x14ac:dyDescent="0.25">
      <c r="A196" s="4"/>
      <c r="B196" s="115"/>
      <c r="C196" s="3"/>
      <c r="E196" s="9"/>
      <c r="F196" s="9"/>
      <c r="G196" s="9"/>
      <c r="H196" s="10"/>
      <c r="I196" s="10"/>
    </row>
    <row r="197" spans="1:9" x14ac:dyDescent="0.25">
      <c r="A197" s="10"/>
      <c r="E197" s="9"/>
      <c r="F197" s="9"/>
      <c r="G197" s="9"/>
      <c r="H197" s="10"/>
      <c r="I197" s="10"/>
    </row>
    <row r="198" spans="1:9" x14ac:dyDescent="0.25">
      <c r="A198" s="4"/>
      <c r="B198" s="115"/>
      <c r="C198" s="3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4"/>
      <c r="B203" s="115"/>
      <c r="C203" s="3"/>
      <c r="E203" s="9"/>
      <c r="F203" s="9"/>
      <c r="G203" s="9"/>
      <c r="H203" s="10"/>
      <c r="I203" s="10"/>
    </row>
    <row r="204" spans="1:9" x14ac:dyDescent="0.25">
      <c r="A204" s="10"/>
      <c r="E204" s="9"/>
      <c r="F204" s="9"/>
      <c r="G204" s="9"/>
      <c r="H204" s="10"/>
      <c r="I204" s="10"/>
    </row>
    <row r="205" spans="1:9" x14ac:dyDescent="0.25">
      <c r="A205" s="4"/>
      <c r="B205" s="115"/>
      <c r="C205" s="3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9"/>
      <c r="F208" s="9"/>
      <c r="G208" s="9"/>
      <c r="H208" s="10"/>
      <c r="I208" s="10"/>
    </row>
    <row r="209" spans="1:9" x14ac:dyDescent="0.25">
      <c r="A209" s="4"/>
      <c r="B209" s="115"/>
      <c r="C209" s="3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4"/>
      <c r="B211" s="115"/>
      <c r="C211" s="3"/>
      <c r="E211" s="10"/>
      <c r="F211" s="10"/>
      <c r="G211" s="10"/>
      <c r="H211" s="10"/>
      <c r="I211" s="10"/>
    </row>
    <row r="212" spans="1:9" x14ac:dyDescent="0.25">
      <c r="A212" s="4"/>
      <c r="B212" s="115"/>
      <c r="C212" s="3"/>
      <c r="E212" s="9"/>
      <c r="F212" s="9"/>
      <c r="G212" s="9"/>
      <c r="H212" s="10"/>
      <c r="I212" s="10"/>
    </row>
    <row r="213" spans="1:9" x14ac:dyDescent="0.25">
      <c r="A213" s="10"/>
      <c r="E213" s="9"/>
      <c r="F213" s="9"/>
      <c r="G213" s="9"/>
      <c r="H213" s="10"/>
      <c r="I213" s="10"/>
    </row>
    <row r="214" spans="1:9" x14ac:dyDescent="0.25">
      <c r="A214" s="4"/>
      <c r="B214" s="115"/>
      <c r="C214" s="3"/>
      <c r="E214" s="9"/>
      <c r="F214" s="9"/>
      <c r="G214" s="9"/>
      <c r="H214" s="10"/>
      <c r="I214" s="10"/>
    </row>
    <row r="215" spans="1:9" x14ac:dyDescent="0.25">
      <c r="A215" s="10"/>
      <c r="E215" s="9"/>
      <c r="F215" s="9"/>
      <c r="G215" s="9"/>
      <c r="H215" s="10"/>
      <c r="I215" s="10"/>
    </row>
    <row r="216" spans="1:9" x14ac:dyDescent="0.25">
      <c r="A216" s="4"/>
      <c r="B216" s="115"/>
      <c r="C216" s="3"/>
      <c r="E216" s="10"/>
      <c r="F216" s="10"/>
      <c r="G216" s="10"/>
      <c r="H216" s="10"/>
      <c r="I216" s="10"/>
    </row>
    <row r="217" spans="1:9" x14ac:dyDescent="0.25">
      <c r="A217" s="10"/>
      <c r="E217" s="9"/>
      <c r="F217" s="9"/>
      <c r="G217" s="9"/>
      <c r="H217" s="10"/>
      <c r="I217" s="10"/>
    </row>
    <row r="218" spans="1:9" x14ac:dyDescent="0.25">
      <c r="A218" s="4"/>
      <c r="B218" s="115"/>
      <c r="C218" s="3"/>
      <c r="E218" s="9"/>
      <c r="F218" s="9"/>
      <c r="G218" s="9"/>
      <c r="H218" s="10"/>
      <c r="I218" s="10"/>
    </row>
    <row r="219" spans="1:9" x14ac:dyDescent="0.25">
      <c r="A219" s="10"/>
      <c r="E219" s="9"/>
      <c r="F219" s="9"/>
      <c r="G219" s="9"/>
      <c r="H219" s="10"/>
      <c r="I219" s="10"/>
    </row>
    <row r="220" spans="1:9" x14ac:dyDescent="0.25">
      <c r="A220" s="4"/>
      <c r="B220" s="115"/>
      <c r="C220" s="3"/>
      <c r="E220" s="9"/>
      <c r="F220" s="9"/>
      <c r="G220" s="9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9"/>
      <c r="F225" s="9"/>
      <c r="G225" s="9"/>
      <c r="H225" s="10"/>
      <c r="I225" s="10"/>
    </row>
    <row r="226" spans="1:9" x14ac:dyDescent="0.25">
      <c r="A226" s="4"/>
      <c r="B226" s="115"/>
      <c r="C226" s="3"/>
      <c r="E226" s="9"/>
      <c r="F226" s="9"/>
      <c r="G226" s="9"/>
      <c r="H226" s="10"/>
      <c r="I226" s="10"/>
    </row>
    <row r="227" spans="1:9" x14ac:dyDescent="0.25">
      <c r="A227" s="10"/>
      <c r="E227" s="9"/>
      <c r="F227" s="9"/>
      <c r="G227" s="9"/>
      <c r="H227" s="10"/>
      <c r="I227" s="10"/>
    </row>
    <row r="228" spans="1:9" x14ac:dyDescent="0.25">
      <c r="A228" s="4"/>
      <c r="B228" s="115"/>
      <c r="C228" s="3"/>
      <c r="E228" s="10"/>
      <c r="F228" s="10"/>
      <c r="G228" s="10"/>
      <c r="H228" s="10"/>
      <c r="I228" s="10"/>
    </row>
    <row r="229" spans="1:9" x14ac:dyDescent="0.25">
      <c r="A229" s="4"/>
      <c r="B229" s="115"/>
      <c r="C229" s="3"/>
      <c r="E229" s="10"/>
      <c r="F229" s="10"/>
      <c r="G229" s="10"/>
      <c r="H229" s="10"/>
      <c r="I229" s="10"/>
    </row>
    <row r="230" spans="1:9" x14ac:dyDescent="0.25">
      <c r="A230" s="4"/>
      <c r="B230" s="115"/>
      <c r="C230" s="3"/>
      <c r="E230" s="10"/>
      <c r="F230" s="10"/>
      <c r="G230" s="10"/>
      <c r="H230" s="10"/>
      <c r="I230" s="10"/>
    </row>
    <row r="231" spans="1:9" x14ac:dyDescent="0.25">
      <c r="A231" s="10"/>
      <c r="E231" s="9"/>
      <c r="F231" s="9"/>
      <c r="G231" s="9"/>
      <c r="H231" s="10"/>
      <c r="I231" s="10"/>
    </row>
    <row r="232" spans="1:9" x14ac:dyDescent="0.25">
      <c r="A232" s="4"/>
      <c r="B232" s="115"/>
      <c r="C232" s="3"/>
      <c r="E232" s="10"/>
      <c r="F232" s="10"/>
      <c r="G232" s="10"/>
      <c r="H232" s="10"/>
      <c r="I232" s="10"/>
    </row>
    <row r="233" spans="1:9" x14ac:dyDescent="0.25">
      <c r="A233" s="4"/>
      <c r="B233" s="115"/>
      <c r="C233" s="3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9"/>
      <c r="F235" s="9"/>
      <c r="G235" s="9"/>
      <c r="H235" s="10"/>
      <c r="I235" s="10"/>
    </row>
    <row r="236" spans="1:9" x14ac:dyDescent="0.25">
      <c r="A236" s="4"/>
      <c r="B236" s="115"/>
      <c r="C236" s="3"/>
      <c r="E236" s="10"/>
      <c r="F236" s="10"/>
      <c r="G236" s="10"/>
      <c r="H236" s="10"/>
      <c r="I236" s="10"/>
    </row>
    <row r="237" spans="1:9" x14ac:dyDescent="0.25">
      <c r="A237" s="4"/>
      <c r="B237" s="115"/>
      <c r="C237" s="3"/>
      <c r="E237" s="10"/>
      <c r="F237" s="10"/>
      <c r="G237" s="10"/>
      <c r="H237" s="10"/>
      <c r="I237" s="10"/>
    </row>
    <row r="238" spans="1:9" x14ac:dyDescent="0.25">
      <c r="A238" s="10"/>
      <c r="E238" s="9"/>
      <c r="F238" s="9"/>
      <c r="G238" s="9"/>
      <c r="H238" s="10"/>
      <c r="I238" s="10"/>
    </row>
    <row r="239" spans="1:9" x14ac:dyDescent="0.25">
      <c r="A239" s="4"/>
      <c r="B239" s="115"/>
      <c r="C239" s="3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9"/>
      <c r="F242" s="9"/>
      <c r="G242" s="9"/>
      <c r="H242" s="10"/>
      <c r="I242" s="10"/>
    </row>
    <row r="243" spans="1:9" x14ac:dyDescent="0.25">
      <c r="A243" s="4"/>
      <c r="B243" s="115"/>
      <c r="C243" s="3"/>
      <c r="E243" s="9"/>
      <c r="F243" s="9"/>
      <c r="G243" s="9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4"/>
      <c r="B245" s="115"/>
      <c r="C245" s="3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4"/>
      <c r="B247" s="115"/>
      <c r="C247" s="3"/>
      <c r="E247" s="10"/>
      <c r="F247" s="10"/>
      <c r="G247" s="10"/>
      <c r="H247" s="10"/>
      <c r="I247" s="10"/>
    </row>
    <row r="248" spans="1:9" x14ac:dyDescent="0.25">
      <c r="A248" s="4"/>
      <c r="B248" s="115"/>
      <c r="C248" s="3"/>
      <c r="E248" s="9"/>
      <c r="F248" s="9"/>
      <c r="G248" s="9"/>
      <c r="H248" s="10"/>
      <c r="I248" s="10"/>
    </row>
    <row r="249" spans="1:9" x14ac:dyDescent="0.25">
      <c r="A249" s="10"/>
      <c r="E249" s="9"/>
      <c r="F249" s="9"/>
      <c r="G249" s="9"/>
      <c r="H249" s="10"/>
      <c r="I249" s="10"/>
    </row>
    <row r="250" spans="1:9" x14ac:dyDescent="0.25">
      <c r="A250" s="4"/>
      <c r="B250" s="115"/>
      <c r="C250" s="3"/>
      <c r="E250" s="9"/>
      <c r="F250" s="9"/>
      <c r="G250" s="9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4"/>
      <c r="B253" s="115"/>
      <c r="C253" s="3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4"/>
      <c r="B255" s="115"/>
      <c r="C255" s="3"/>
      <c r="E255" s="10"/>
      <c r="F255" s="10"/>
      <c r="G255" s="10"/>
      <c r="H255" s="10"/>
      <c r="I255" s="10"/>
    </row>
    <row r="256" spans="1:9" x14ac:dyDescent="0.25">
      <c r="A256" s="4"/>
      <c r="B256" s="115"/>
      <c r="C256" s="3"/>
      <c r="E256" s="10"/>
      <c r="F256" s="10"/>
      <c r="G256" s="10"/>
      <c r="H256" s="10"/>
      <c r="I256" s="10"/>
    </row>
    <row r="257" spans="1:9" x14ac:dyDescent="0.25">
      <c r="A257" s="4"/>
      <c r="B257" s="115"/>
      <c r="C257" s="3"/>
      <c r="E257" s="10"/>
      <c r="F257" s="10"/>
      <c r="G257" s="10"/>
      <c r="H257" s="10"/>
      <c r="I257" s="10"/>
    </row>
    <row r="258" spans="1:9" x14ac:dyDescent="0.25">
      <c r="A258" s="4"/>
      <c r="B258" s="115"/>
      <c r="C258" s="3"/>
      <c r="E258" s="10"/>
      <c r="F258" s="10"/>
      <c r="G258" s="10"/>
      <c r="H258" s="10"/>
      <c r="I258" s="10"/>
    </row>
    <row r="259" spans="1:9" x14ac:dyDescent="0.25">
      <c r="A259" s="10"/>
      <c r="E259" s="9"/>
      <c r="F259" s="9"/>
      <c r="G259" s="9"/>
      <c r="H259" s="10"/>
      <c r="I259" s="10"/>
    </row>
    <row r="260" spans="1:9" x14ac:dyDescent="0.25">
      <c r="A260" s="4"/>
      <c r="B260" s="115"/>
      <c r="C260" s="3"/>
      <c r="E260" s="10"/>
      <c r="F260" s="10"/>
      <c r="G260" s="10"/>
      <c r="H260" s="10"/>
      <c r="I260" s="10"/>
    </row>
    <row r="261" spans="1:9" x14ac:dyDescent="0.25">
      <c r="A261" s="4"/>
      <c r="B261" s="115"/>
      <c r="C261" s="3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9"/>
      <c r="F263" s="9"/>
      <c r="G263" s="9"/>
      <c r="H263" s="10"/>
      <c r="I263" s="10"/>
    </row>
    <row r="264" spans="1:9" x14ac:dyDescent="0.25">
      <c r="A264" s="4"/>
      <c r="B264" s="115"/>
      <c r="C264" s="3"/>
      <c r="E264" s="10"/>
      <c r="F264" s="10"/>
      <c r="G264" s="10"/>
      <c r="H264" s="10"/>
      <c r="I264" s="10"/>
    </row>
    <row r="265" spans="1:9" x14ac:dyDescent="0.25">
      <c r="A265" s="4"/>
      <c r="B265" s="115"/>
      <c r="C265" s="3"/>
      <c r="E265" s="10"/>
      <c r="F265" s="10"/>
      <c r="G265" s="10"/>
      <c r="H265" s="10"/>
      <c r="I265" s="10"/>
    </row>
    <row r="266" spans="1:9" x14ac:dyDescent="0.25">
      <c r="A266" s="4"/>
      <c r="B266" s="115"/>
      <c r="C266" s="3"/>
      <c r="E266" s="9"/>
      <c r="F266" s="9"/>
      <c r="G266" s="9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2"/>
      <c r="B270" s="117"/>
      <c r="C270" s="1"/>
      <c r="D270" s="29"/>
      <c r="E270" s="9"/>
      <c r="F270" s="9"/>
      <c r="G270" s="9"/>
      <c r="H270" s="10"/>
      <c r="I270" s="10"/>
    </row>
    <row r="271" spans="1:9" x14ac:dyDescent="0.25">
      <c r="A271" s="9"/>
      <c r="B271" s="109"/>
      <c r="C271" s="5"/>
      <c r="D271" s="29"/>
      <c r="E271" s="9"/>
      <c r="F271" s="9"/>
      <c r="G271" s="9"/>
      <c r="H271" s="10"/>
      <c r="I271" s="10"/>
    </row>
    <row r="272" spans="1:9" x14ac:dyDescent="0.25">
      <c r="A272" s="2"/>
      <c r="B272" s="117"/>
      <c r="C272" s="1"/>
      <c r="D272" s="29"/>
      <c r="E272" s="9"/>
      <c r="F272" s="9"/>
      <c r="G272" s="9"/>
      <c r="H272" s="10"/>
      <c r="I272" s="10"/>
    </row>
    <row r="273" spans="1:9" x14ac:dyDescent="0.25">
      <c r="A273" s="4"/>
      <c r="B273" s="115"/>
      <c r="C273" s="3"/>
      <c r="E273" s="10"/>
      <c r="F273" s="10"/>
      <c r="G273" s="10"/>
      <c r="H273" s="10"/>
      <c r="I273" s="10"/>
    </row>
    <row r="274" spans="1:9" x14ac:dyDescent="0.25">
      <c r="A274" s="4"/>
      <c r="B274" s="115"/>
      <c r="C274" s="3"/>
      <c r="E274" s="10"/>
      <c r="F274" s="10"/>
      <c r="G274" s="10"/>
      <c r="H274" s="10"/>
      <c r="I274" s="10"/>
    </row>
    <row r="275" spans="1:9" x14ac:dyDescent="0.25">
      <c r="A275" s="4"/>
      <c r="B275" s="115"/>
      <c r="C275" s="3"/>
      <c r="E275" s="10"/>
      <c r="F275" s="10"/>
      <c r="G275" s="10"/>
      <c r="H275" s="10"/>
      <c r="I275" s="10"/>
    </row>
    <row r="276" spans="1:9" x14ac:dyDescent="0.25">
      <c r="A276" s="4"/>
      <c r="B276" s="115"/>
      <c r="C276" s="3"/>
      <c r="E276" s="10"/>
      <c r="F276" s="10"/>
      <c r="G276" s="10"/>
      <c r="H276" s="10"/>
      <c r="I276" s="10"/>
    </row>
    <row r="277" spans="1:9" x14ac:dyDescent="0.25">
      <c r="A277" s="9"/>
      <c r="B277" s="109"/>
      <c r="C277" s="5"/>
      <c r="D277" s="29"/>
      <c r="E277" s="9"/>
      <c r="F277" s="9"/>
      <c r="G277" s="9"/>
      <c r="H277" s="10"/>
      <c r="I277" s="10"/>
    </row>
    <row r="278" spans="1:9" x14ac:dyDescent="0.25">
      <c r="A278" s="2"/>
      <c r="B278" s="117"/>
      <c r="C278" s="1"/>
      <c r="D278" s="29"/>
      <c r="E278" s="9"/>
      <c r="F278" s="9"/>
      <c r="G278" s="9"/>
      <c r="H278" s="10"/>
      <c r="I278" s="10"/>
    </row>
    <row r="279" spans="1:9" x14ac:dyDescent="0.25">
      <c r="A279" s="9"/>
      <c r="B279" s="109"/>
      <c r="C279" s="5"/>
      <c r="D279" s="29"/>
      <c r="E279" s="9"/>
      <c r="F279" s="9"/>
      <c r="G279" s="9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2"/>
      <c r="B282" s="117"/>
      <c r="C282" s="1"/>
      <c r="D282" s="29"/>
      <c r="E282" s="9"/>
      <c r="F282" s="9"/>
      <c r="G282" s="9"/>
      <c r="H282" s="10"/>
      <c r="I282" s="10"/>
    </row>
    <row r="283" spans="1:9" x14ac:dyDescent="0.25">
      <c r="A283" s="4"/>
      <c r="B283" s="115"/>
      <c r="C283" s="3"/>
      <c r="E283" s="10"/>
      <c r="F283" s="10"/>
      <c r="G283" s="10"/>
      <c r="H283" s="10"/>
      <c r="I283" s="10"/>
    </row>
    <row r="284" spans="1:9" x14ac:dyDescent="0.25">
      <c r="A284" s="4"/>
      <c r="B284" s="115"/>
      <c r="C284" s="3"/>
      <c r="E284" s="10"/>
      <c r="F284" s="10"/>
      <c r="G284" s="10"/>
      <c r="H284" s="10"/>
      <c r="I284" s="10"/>
    </row>
    <row r="285" spans="1:9" x14ac:dyDescent="0.25">
      <c r="A285" s="9"/>
      <c r="B285" s="109"/>
      <c r="C285" s="5"/>
      <c r="D285" s="29"/>
      <c r="E285" s="9"/>
      <c r="F285" s="9"/>
      <c r="G285" s="9"/>
      <c r="H285" s="10"/>
      <c r="I285" s="10"/>
    </row>
    <row r="286" spans="1:9" x14ac:dyDescent="0.25">
      <c r="A286" s="2"/>
      <c r="B286" s="117"/>
      <c r="C286" s="1"/>
      <c r="D286" s="29"/>
      <c r="E286" s="9"/>
      <c r="F286" s="9"/>
      <c r="G286" s="9"/>
      <c r="H286" s="10"/>
      <c r="I286" s="10"/>
    </row>
    <row r="287" spans="1:9" x14ac:dyDescent="0.25">
      <c r="A287" s="9"/>
      <c r="B287" s="109"/>
      <c r="C287" s="5"/>
      <c r="D287" s="29"/>
      <c r="E287" s="9"/>
      <c r="F287" s="9"/>
      <c r="G287" s="9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2"/>
      <c r="B291" s="117"/>
      <c r="C291" s="1"/>
      <c r="D291" s="29"/>
      <c r="E291" s="9"/>
      <c r="F291" s="9"/>
      <c r="G291" s="9"/>
      <c r="H291" s="10"/>
      <c r="I291" s="10"/>
    </row>
    <row r="292" spans="1:9" x14ac:dyDescent="0.25">
      <c r="A292" s="4"/>
      <c r="B292" s="115"/>
      <c r="C292" s="3"/>
      <c r="E292" s="10"/>
      <c r="F292" s="10"/>
      <c r="G292" s="10"/>
      <c r="H292" s="10"/>
      <c r="I292" s="10"/>
    </row>
    <row r="293" spans="1:9" x14ac:dyDescent="0.25">
      <c r="A293" s="4"/>
      <c r="B293" s="115"/>
      <c r="C293" s="3"/>
      <c r="E293" s="10"/>
      <c r="F293" s="10"/>
      <c r="G293" s="10"/>
      <c r="H293" s="10"/>
      <c r="I293" s="10"/>
    </row>
    <row r="294" spans="1:9" x14ac:dyDescent="0.25">
      <c r="A294" s="9"/>
      <c r="B294" s="109"/>
      <c r="C294" s="5"/>
      <c r="D294" s="29"/>
      <c r="E294" s="9"/>
      <c r="F294" s="9"/>
      <c r="G294" s="9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I470" s="10"/>
    </row>
    <row r="471" spans="1:9" x14ac:dyDescent="0.25">
      <c r="A471" s="10"/>
      <c r="E471" s="10"/>
      <c r="F471" s="10"/>
      <c r="G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</sheetData>
  <mergeCells count="6">
    <mergeCell ref="A1:O1"/>
    <mergeCell ref="C133:G133"/>
    <mergeCell ref="C144:G144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E127" sqref="E127:E130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2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8" s="7" customFormat="1" ht="15.75" x14ac:dyDescent="0.25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8" s="7" customFormat="1" ht="15.75" x14ac:dyDescent="0.25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8" s="9" customFormat="1" ht="15.75" x14ac:dyDescent="0.25">
      <c r="A4" s="225" t="s">
        <v>442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8" s="5" customFormat="1" x14ac:dyDescent="0.25">
      <c r="B5" s="109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1" t="s">
        <v>395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8" customFormat="1" ht="15.75" thickTop="1" x14ac:dyDescent="0.25">
      <c r="A7" s="133" t="s">
        <v>401</v>
      </c>
      <c r="B7" s="189" t="s">
        <v>396</v>
      </c>
      <c r="C7" s="133" t="s">
        <v>399</v>
      </c>
      <c r="D7" s="133" t="s">
        <v>399</v>
      </c>
      <c r="E7" s="186">
        <v>2194956204</v>
      </c>
      <c r="F7" s="186">
        <v>2194956204</v>
      </c>
      <c r="G7" s="186">
        <v>1255955063</v>
      </c>
      <c r="H7" s="186">
        <v>47715200.409999996</v>
      </c>
      <c r="I7" s="186">
        <v>206670217.65000001</v>
      </c>
      <c r="J7" s="186">
        <v>10024320</v>
      </c>
      <c r="K7" s="186">
        <v>307266233.38</v>
      </c>
      <c r="L7" s="186">
        <v>275164012.44</v>
      </c>
      <c r="M7" s="186">
        <v>1623280232.5599999</v>
      </c>
      <c r="N7" s="186">
        <v>684279091.55999994</v>
      </c>
      <c r="O7" s="93">
        <f>+K7/F7</f>
        <v>0.1399874096895648</v>
      </c>
      <c r="P7" s="28">
        <f>+P27+P61+P75+P81</f>
        <v>627950000</v>
      </c>
      <c r="Q7" s="28">
        <f>+Q27+Q61+Q75+Q81</f>
        <v>22880251.27</v>
      </c>
      <c r="R7" s="97">
        <f>+Q7/P7</f>
        <v>3.643642211959551E-2</v>
      </c>
    </row>
    <row r="8" spans="1:18" s="98" customFormat="1" x14ac:dyDescent="0.25">
      <c r="A8" s="133" t="s">
        <v>401</v>
      </c>
      <c r="B8" s="189" t="s">
        <v>396</v>
      </c>
      <c r="C8" s="133" t="s">
        <v>54</v>
      </c>
      <c r="D8" s="133" t="s">
        <v>22</v>
      </c>
      <c r="E8" s="186">
        <v>928918748</v>
      </c>
      <c r="F8" s="186">
        <v>928918748</v>
      </c>
      <c r="G8" s="186">
        <v>928918748</v>
      </c>
      <c r="H8" s="186">
        <v>0</v>
      </c>
      <c r="I8" s="186">
        <v>97867903</v>
      </c>
      <c r="J8" s="186">
        <v>0</v>
      </c>
      <c r="K8" s="186">
        <v>205732054.52000001</v>
      </c>
      <c r="L8" s="186">
        <v>205732054.52000001</v>
      </c>
      <c r="M8" s="186">
        <v>625318790.48000002</v>
      </c>
      <c r="N8" s="186">
        <v>625318790.48000002</v>
      </c>
      <c r="O8" s="93">
        <f t="shared" ref="O8:O71" si="0">+K8/F8</f>
        <v>0.2214747575748143</v>
      </c>
      <c r="P8" s="28"/>
      <c r="Q8" s="28"/>
      <c r="R8" s="97"/>
    </row>
    <row r="9" spans="1:18" s="98" customFormat="1" x14ac:dyDescent="0.25">
      <c r="A9" s="134" t="s">
        <v>401</v>
      </c>
      <c r="B9" s="190" t="s">
        <v>396</v>
      </c>
      <c r="C9" s="134" t="s">
        <v>55</v>
      </c>
      <c r="D9" s="134" t="s">
        <v>56</v>
      </c>
      <c r="E9" s="187">
        <v>368232800</v>
      </c>
      <c r="F9" s="187">
        <v>368232800</v>
      </c>
      <c r="G9" s="187">
        <v>368232800</v>
      </c>
      <c r="H9" s="187">
        <v>0</v>
      </c>
      <c r="I9" s="187">
        <v>0</v>
      </c>
      <c r="J9" s="187">
        <v>0</v>
      </c>
      <c r="K9" s="187">
        <v>73769354.060000002</v>
      </c>
      <c r="L9" s="187">
        <v>73769354.060000002</v>
      </c>
      <c r="M9" s="187">
        <v>294463445.94</v>
      </c>
      <c r="N9" s="187">
        <v>294463445.94</v>
      </c>
      <c r="O9" s="93">
        <f t="shared" si="0"/>
        <v>0.20033346855576148</v>
      </c>
      <c r="P9" s="94"/>
      <c r="Q9" s="94"/>
      <c r="R9" s="93"/>
    </row>
    <row r="10" spans="1:18" s="99" customFormat="1" x14ac:dyDescent="0.25">
      <c r="A10" s="134" t="s">
        <v>401</v>
      </c>
      <c r="B10" s="190" t="s">
        <v>396</v>
      </c>
      <c r="C10" s="134" t="s">
        <v>57</v>
      </c>
      <c r="D10" s="134" t="s">
        <v>58</v>
      </c>
      <c r="E10" s="187">
        <v>353232800</v>
      </c>
      <c r="F10" s="187">
        <v>353232800</v>
      </c>
      <c r="G10" s="187">
        <v>353232800</v>
      </c>
      <c r="H10" s="187">
        <v>0</v>
      </c>
      <c r="I10" s="187">
        <v>0</v>
      </c>
      <c r="J10" s="187">
        <v>0</v>
      </c>
      <c r="K10" s="187">
        <v>71957580.730000004</v>
      </c>
      <c r="L10" s="187">
        <v>71957580.730000004</v>
      </c>
      <c r="M10" s="187">
        <v>281275219.26999998</v>
      </c>
      <c r="N10" s="187">
        <v>281275219.26999998</v>
      </c>
      <c r="O10" s="93">
        <f t="shared" si="0"/>
        <v>0.20371149205283315</v>
      </c>
      <c r="P10" s="94"/>
      <c r="Q10" s="94"/>
      <c r="R10" s="93"/>
    </row>
    <row r="11" spans="1:18" s="99" customFormat="1" x14ac:dyDescent="0.25">
      <c r="A11" s="134" t="s">
        <v>401</v>
      </c>
      <c r="B11" s="190" t="s">
        <v>396</v>
      </c>
      <c r="C11" s="134" t="s">
        <v>59</v>
      </c>
      <c r="D11" s="134" t="s">
        <v>60</v>
      </c>
      <c r="E11" s="187">
        <v>15000000</v>
      </c>
      <c r="F11" s="187">
        <v>15000000</v>
      </c>
      <c r="G11" s="187">
        <v>15000000</v>
      </c>
      <c r="H11" s="187">
        <v>0</v>
      </c>
      <c r="I11" s="187">
        <v>0</v>
      </c>
      <c r="J11" s="187">
        <v>0</v>
      </c>
      <c r="K11" s="187">
        <v>1811773.33</v>
      </c>
      <c r="L11" s="187">
        <v>1811773.33</v>
      </c>
      <c r="M11" s="187">
        <v>13188226.67</v>
      </c>
      <c r="N11" s="187">
        <v>13188226.67</v>
      </c>
      <c r="O11" s="93">
        <f t="shared" si="0"/>
        <v>0.12078488866666667</v>
      </c>
      <c r="P11" s="94"/>
      <c r="Q11" s="94"/>
      <c r="R11" s="93"/>
    </row>
    <row r="12" spans="1:18" s="99" customFormat="1" x14ac:dyDescent="0.25">
      <c r="A12" s="134" t="s">
        <v>401</v>
      </c>
      <c r="B12" s="190" t="s">
        <v>396</v>
      </c>
      <c r="C12" s="134" t="s">
        <v>61</v>
      </c>
      <c r="D12" s="134" t="s">
        <v>62</v>
      </c>
      <c r="E12" s="187">
        <v>28000000</v>
      </c>
      <c r="F12" s="187">
        <v>28000000</v>
      </c>
      <c r="G12" s="187">
        <v>28000000</v>
      </c>
      <c r="H12" s="187">
        <v>0</v>
      </c>
      <c r="I12" s="187">
        <v>0</v>
      </c>
      <c r="J12" s="187">
        <v>0</v>
      </c>
      <c r="K12" s="187">
        <v>3262758</v>
      </c>
      <c r="L12" s="187">
        <v>3262758</v>
      </c>
      <c r="M12" s="187">
        <v>24737242</v>
      </c>
      <c r="N12" s="187">
        <v>24737242</v>
      </c>
      <c r="O12" s="93">
        <f t="shared" si="0"/>
        <v>0.11652707142857142</v>
      </c>
      <c r="P12" s="94"/>
      <c r="Q12" s="94"/>
      <c r="R12" s="93"/>
    </row>
    <row r="13" spans="1:18" s="99" customFormat="1" x14ac:dyDescent="0.25">
      <c r="A13" s="134" t="s">
        <v>401</v>
      </c>
      <c r="B13" s="190" t="s">
        <v>396</v>
      </c>
      <c r="C13" s="134" t="s">
        <v>63</v>
      </c>
      <c r="D13" s="134" t="s">
        <v>64</v>
      </c>
      <c r="E13" s="187">
        <v>28000000</v>
      </c>
      <c r="F13" s="187">
        <v>28000000</v>
      </c>
      <c r="G13" s="187">
        <v>28000000</v>
      </c>
      <c r="H13" s="187">
        <v>0</v>
      </c>
      <c r="I13" s="187">
        <v>0</v>
      </c>
      <c r="J13" s="187">
        <v>0</v>
      </c>
      <c r="K13" s="187">
        <v>3262758</v>
      </c>
      <c r="L13" s="187">
        <v>3262758</v>
      </c>
      <c r="M13" s="187">
        <v>24737242</v>
      </c>
      <c r="N13" s="187">
        <v>24737242</v>
      </c>
      <c r="O13" s="93">
        <f t="shared" si="0"/>
        <v>0.11652707142857142</v>
      </c>
      <c r="P13" s="94"/>
      <c r="Q13" s="94"/>
      <c r="R13" s="93"/>
    </row>
    <row r="14" spans="1:18" s="99" customFormat="1" x14ac:dyDescent="0.25">
      <c r="A14" s="134" t="s">
        <v>401</v>
      </c>
      <c r="B14" s="190" t="s">
        <v>396</v>
      </c>
      <c r="C14" s="134" t="s">
        <v>65</v>
      </c>
      <c r="D14" s="134" t="s">
        <v>66</v>
      </c>
      <c r="E14" s="187">
        <v>390864467</v>
      </c>
      <c r="F14" s="187">
        <v>390864467</v>
      </c>
      <c r="G14" s="187">
        <v>390864467</v>
      </c>
      <c r="H14" s="187">
        <v>0</v>
      </c>
      <c r="I14" s="187">
        <v>0</v>
      </c>
      <c r="J14" s="187">
        <v>0</v>
      </c>
      <c r="K14" s="187">
        <v>94346364.459999993</v>
      </c>
      <c r="L14" s="187">
        <v>94346364.459999993</v>
      </c>
      <c r="M14" s="187">
        <v>296518102.54000002</v>
      </c>
      <c r="N14" s="187">
        <v>296518102.54000002</v>
      </c>
      <c r="O14" s="93">
        <f t="shared" si="0"/>
        <v>0.24137871928890378</v>
      </c>
      <c r="P14" s="94"/>
      <c r="Q14" s="94"/>
      <c r="R14" s="93"/>
    </row>
    <row r="15" spans="1:18" s="99" customFormat="1" x14ac:dyDescent="0.25">
      <c r="A15" s="134" t="s">
        <v>401</v>
      </c>
      <c r="B15" s="190" t="s">
        <v>396</v>
      </c>
      <c r="C15" s="134" t="s">
        <v>67</v>
      </c>
      <c r="D15" s="134" t="s">
        <v>68</v>
      </c>
      <c r="E15" s="187">
        <v>100500000</v>
      </c>
      <c r="F15" s="187">
        <v>100500000</v>
      </c>
      <c r="G15" s="187">
        <v>100500000</v>
      </c>
      <c r="H15" s="187">
        <v>0</v>
      </c>
      <c r="I15" s="187">
        <v>0</v>
      </c>
      <c r="J15" s="187">
        <v>0</v>
      </c>
      <c r="K15" s="187">
        <v>17683138.84</v>
      </c>
      <c r="L15" s="187">
        <v>17683138.84</v>
      </c>
      <c r="M15" s="187">
        <v>82816861.159999996</v>
      </c>
      <c r="N15" s="187">
        <v>82816861.159999996</v>
      </c>
      <c r="O15" s="93">
        <f t="shared" si="0"/>
        <v>0.17595163024875621</v>
      </c>
      <c r="P15" s="94"/>
      <c r="Q15" s="94"/>
      <c r="R15" s="93"/>
    </row>
    <row r="16" spans="1:18" s="99" customFormat="1" x14ac:dyDescent="0.25">
      <c r="A16" s="134" t="s">
        <v>401</v>
      </c>
      <c r="B16" s="190" t="s">
        <v>396</v>
      </c>
      <c r="C16" s="134" t="s">
        <v>69</v>
      </c>
      <c r="D16" s="134" t="s">
        <v>70</v>
      </c>
      <c r="E16" s="187">
        <v>145733625</v>
      </c>
      <c r="F16" s="187">
        <v>145733625</v>
      </c>
      <c r="G16" s="187">
        <v>145733625</v>
      </c>
      <c r="H16" s="187">
        <v>0</v>
      </c>
      <c r="I16" s="187">
        <v>0</v>
      </c>
      <c r="J16" s="187">
        <v>0</v>
      </c>
      <c r="K16" s="187">
        <v>25841850.23</v>
      </c>
      <c r="L16" s="187">
        <v>25841850.23</v>
      </c>
      <c r="M16" s="187">
        <v>119891774.77</v>
      </c>
      <c r="N16" s="187">
        <v>119891774.77</v>
      </c>
      <c r="O16" s="93">
        <f t="shared" si="0"/>
        <v>0.17732249664413413</v>
      </c>
      <c r="P16" s="94"/>
      <c r="Q16" s="94"/>
      <c r="R16" s="93"/>
    </row>
    <row r="17" spans="1:18" s="99" customFormat="1" x14ac:dyDescent="0.25">
      <c r="A17" s="134" t="s">
        <v>401</v>
      </c>
      <c r="B17" s="190" t="s">
        <v>396</v>
      </c>
      <c r="C17" s="134" t="s">
        <v>73</v>
      </c>
      <c r="D17" s="134" t="s">
        <v>74</v>
      </c>
      <c r="E17" s="187">
        <v>47823248</v>
      </c>
      <c r="F17" s="187">
        <v>47823248</v>
      </c>
      <c r="G17" s="187">
        <v>47823248</v>
      </c>
      <c r="H17" s="187">
        <v>0</v>
      </c>
      <c r="I17" s="187">
        <v>0</v>
      </c>
      <c r="J17" s="187">
        <v>0</v>
      </c>
      <c r="K17" s="187">
        <v>44050141.009999998</v>
      </c>
      <c r="L17" s="187">
        <v>44050141.009999998</v>
      </c>
      <c r="M17" s="187">
        <v>3773106.99</v>
      </c>
      <c r="N17" s="187">
        <v>3773106.99</v>
      </c>
      <c r="O17" s="93">
        <f t="shared" si="0"/>
        <v>0.92110307961516957</v>
      </c>
      <c r="P17" s="94"/>
      <c r="Q17" s="94"/>
      <c r="R17" s="93"/>
    </row>
    <row r="18" spans="1:18" s="99" customFormat="1" x14ac:dyDescent="0.25">
      <c r="A18" s="134" t="s">
        <v>401</v>
      </c>
      <c r="B18" s="190" t="s">
        <v>396</v>
      </c>
      <c r="C18" s="134" t="s">
        <v>75</v>
      </c>
      <c r="D18" s="134" t="s">
        <v>76</v>
      </c>
      <c r="E18" s="187">
        <v>37000000</v>
      </c>
      <c r="F18" s="187">
        <v>37000000</v>
      </c>
      <c r="G18" s="187">
        <v>37000000</v>
      </c>
      <c r="H18" s="187">
        <v>0</v>
      </c>
      <c r="I18" s="187">
        <v>0</v>
      </c>
      <c r="J18" s="187">
        <v>0</v>
      </c>
      <c r="K18" s="187">
        <v>6771234.3799999999</v>
      </c>
      <c r="L18" s="187">
        <v>6771234.3799999999</v>
      </c>
      <c r="M18" s="187">
        <v>30228765.620000001</v>
      </c>
      <c r="N18" s="187">
        <v>30228765.620000001</v>
      </c>
      <c r="O18" s="93">
        <f t="shared" si="0"/>
        <v>0.18300633459459459</v>
      </c>
      <c r="P18" s="94"/>
      <c r="Q18" s="94"/>
      <c r="R18" s="93"/>
    </row>
    <row r="19" spans="1:18" s="99" customFormat="1" x14ac:dyDescent="0.25">
      <c r="A19" s="134" t="s">
        <v>401</v>
      </c>
      <c r="B19" s="190" t="s">
        <v>397</v>
      </c>
      <c r="C19" s="134" t="s">
        <v>71</v>
      </c>
      <c r="D19" s="134" t="s">
        <v>72</v>
      </c>
      <c r="E19" s="187">
        <v>59807594</v>
      </c>
      <c r="F19" s="187">
        <v>59807594</v>
      </c>
      <c r="G19" s="187">
        <v>59807594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59807594</v>
      </c>
      <c r="N19" s="187">
        <v>59807594</v>
      </c>
      <c r="O19" s="93">
        <v>0</v>
      </c>
      <c r="P19" s="94"/>
      <c r="Q19" s="94"/>
      <c r="R19" s="93"/>
    </row>
    <row r="20" spans="1:18" s="99" customFormat="1" x14ac:dyDescent="0.25">
      <c r="A20" s="134" t="s">
        <v>401</v>
      </c>
      <c r="B20" s="190" t="s">
        <v>396</v>
      </c>
      <c r="C20" s="134" t="s">
        <v>77</v>
      </c>
      <c r="D20" s="134" t="s">
        <v>78</v>
      </c>
      <c r="E20" s="187">
        <v>70910740</v>
      </c>
      <c r="F20" s="187">
        <v>70910740</v>
      </c>
      <c r="G20" s="187">
        <v>70910740</v>
      </c>
      <c r="H20" s="187">
        <v>0</v>
      </c>
      <c r="I20" s="187">
        <v>48056594</v>
      </c>
      <c r="J20" s="187">
        <v>0</v>
      </c>
      <c r="K20" s="187">
        <v>17254146</v>
      </c>
      <c r="L20" s="187">
        <v>17254146</v>
      </c>
      <c r="M20" s="187">
        <v>5600000</v>
      </c>
      <c r="N20" s="187">
        <v>5600000</v>
      </c>
      <c r="O20" s="93">
        <f t="shared" si="0"/>
        <v>0.24332204120278536</v>
      </c>
      <c r="P20" s="94"/>
      <c r="Q20" s="94"/>
      <c r="R20" s="93"/>
    </row>
    <row r="21" spans="1:18" s="99" customFormat="1" x14ac:dyDescent="0.25">
      <c r="A21" s="134" t="s">
        <v>401</v>
      </c>
      <c r="B21" s="190" t="s">
        <v>396</v>
      </c>
      <c r="C21" s="134" t="s">
        <v>81</v>
      </c>
      <c r="D21" s="134" t="s">
        <v>407</v>
      </c>
      <c r="E21" s="187">
        <v>67274292</v>
      </c>
      <c r="F21" s="187">
        <v>67274292</v>
      </c>
      <c r="G21" s="187">
        <v>67274292</v>
      </c>
      <c r="H21" s="187">
        <v>0</v>
      </c>
      <c r="I21" s="187">
        <v>45904948</v>
      </c>
      <c r="J21" s="187">
        <v>0</v>
      </c>
      <c r="K21" s="187">
        <v>16369344</v>
      </c>
      <c r="L21" s="187">
        <v>16369344</v>
      </c>
      <c r="M21" s="187">
        <v>5000000</v>
      </c>
      <c r="N21" s="187">
        <v>5000000</v>
      </c>
      <c r="O21" s="93">
        <f t="shared" si="0"/>
        <v>0.24332242693836154</v>
      </c>
      <c r="P21" s="94"/>
      <c r="Q21" s="94"/>
      <c r="R21" s="93"/>
    </row>
    <row r="22" spans="1:18" s="99" customFormat="1" x14ac:dyDescent="0.25">
      <c r="A22" s="134" t="s">
        <v>401</v>
      </c>
      <c r="B22" s="190" t="s">
        <v>396</v>
      </c>
      <c r="C22" s="134" t="s">
        <v>86</v>
      </c>
      <c r="D22" s="134" t="s">
        <v>376</v>
      </c>
      <c r="E22" s="187">
        <v>3636448</v>
      </c>
      <c r="F22" s="187">
        <v>3636448</v>
      </c>
      <c r="G22" s="187">
        <v>3636448</v>
      </c>
      <c r="H22" s="187">
        <v>0</v>
      </c>
      <c r="I22" s="187">
        <v>2151646</v>
      </c>
      <c r="J22" s="187">
        <v>0</v>
      </c>
      <c r="K22" s="187">
        <v>884802</v>
      </c>
      <c r="L22" s="187">
        <v>884802</v>
      </c>
      <c r="M22" s="187">
        <v>600000</v>
      </c>
      <c r="N22" s="187">
        <v>600000</v>
      </c>
      <c r="O22" s="93">
        <f t="shared" si="0"/>
        <v>0.24331490509420181</v>
      </c>
      <c r="P22" s="94"/>
      <c r="Q22" s="94"/>
      <c r="R22" s="93"/>
    </row>
    <row r="23" spans="1:18" s="99" customFormat="1" x14ac:dyDescent="0.25">
      <c r="A23" s="134" t="s">
        <v>401</v>
      </c>
      <c r="B23" s="190" t="s">
        <v>396</v>
      </c>
      <c r="C23" s="134" t="s">
        <v>89</v>
      </c>
      <c r="D23" s="134" t="s">
        <v>90</v>
      </c>
      <c r="E23" s="187">
        <v>70910741</v>
      </c>
      <c r="F23" s="187">
        <v>70910741</v>
      </c>
      <c r="G23" s="187">
        <v>70910741</v>
      </c>
      <c r="H23" s="187">
        <v>0</v>
      </c>
      <c r="I23" s="187">
        <v>49811309</v>
      </c>
      <c r="J23" s="187">
        <v>0</v>
      </c>
      <c r="K23" s="187">
        <v>17099432</v>
      </c>
      <c r="L23" s="187">
        <v>17099432</v>
      </c>
      <c r="M23" s="187">
        <v>4000000</v>
      </c>
      <c r="N23" s="187">
        <v>4000000</v>
      </c>
      <c r="O23" s="93">
        <f t="shared" si="0"/>
        <v>0.2411402244407515</v>
      </c>
      <c r="P23" s="94"/>
      <c r="Q23" s="94"/>
      <c r="R23" s="93"/>
    </row>
    <row r="24" spans="1:18" s="99" customFormat="1" x14ac:dyDescent="0.25">
      <c r="A24" s="134" t="s">
        <v>401</v>
      </c>
      <c r="B24" s="190" t="s">
        <v>396</v>
      </c>
      <c r="C24" s="134" t="s">
        <v>93</v>
      </c>
      <c r="D24" s="134" t="s">
        <v>408</v>
      </c>
      <c r="E24" s="187">
        <v>38182707</v>
      </c>
      <c r="F24" s="187">
        <v>38182707</v>
      </c>
      <c r="G24" s="187">
        <v>38182707</v>
      </c>
      <c r="H24" s="187">
        <v>0</v>
      </c>
      <c r="I24" s="187">
        <v>27046506</v>
      </c>
      <c r="J24" s="187">
        <v>0</v>
      </c>
      <c r="K24" s="187">
        <v>9136201</v>
      </c>
      <c r="L24" s="187">
        <v>9136201</v>
      </c>
      <c r="M24" s="187">
        <v>2000000</v>
      </c>
      <c r="N24" s="187">
        <v>2000000</v>
      </c>
      <c r="O24" s="93">
        <f t="shared" si="0"/>
        <v>0.23927588476113021</v>
      </c>
      <c r="P24" s="94"/>
      <c r="Q24" s="94"/>
      <c r="R24" s="93"/>
    </row>
    <row r="25" spans="1:18" s="99" customFormat="1" x14ac:dyDescent="0.25">
      <c r="A25" s="134" t="s">
        <v>401</v>
      </c>
      <c r="B25" s="190" t="s">
        <v>396</v>
      </c>
      <c r="C25" s="134" t="s">
        <v>98</v>
      </c>
      <c r="D25" s="134" t="s">
        <v>409</v>
      </c>
      <c r="E25" s="187">
        <v>10909345</v>
      </c>
      <c r="F25" s="187">
        <v>10909345</v>
      </c>
      <c r="G25" s="187">
        <v>10909345</v>
      </c>
      <c r="H25" s="187">
        <v>0</v>
      </c>
      <c r="I25" s="187">
        <v>7254943</v>
      </c>
      <c r="J25" s="187">
        <v>0</v>
      </c>
      <c r="K25" s="187">
        <v>2654402</v>
      </c>
      <c r="L25" s="187">
        <v>2654402</v>
      </c>
      <c r="M25" s="187">
        <v>1000000</v>
      </c>
      <c r="N25" s="187">
        <v>1000000</v>
      </c>
      <c r="O25" s="93">
        <f t="shared" si="0"/>
        <v>0.24331451613272842</v>
      </c>
      <c r="P25" s="94"/>
      <c r="Q25" s="94"/>
      <c r="R25" s="93"/>
    </row>
    <row r="26" spans="1:18" s="99" customFormat="1" x14ac:dyDescent="0.25">
      <c r="A26" s="134" t="s">
        <v>401</v>
      </c>
      <c r="B26" s="190" t="s">
        <v>396</v>
      </c>
      <c r="C26" s="134" t="s">
        <v>103</v>
      </c>
      <c r="D26" s="134" t="s">
        <v>410</v>
      </c>
      <c r="E26" s="187">
        <v>21818689</v>
      </c>
      <c r="F26" s="187">
        <v>21818689</v>
      </c>
      <c r="G26" s="187">
        <v>21818689</v>
      </c>
      <c r="H26" s="187">
        <v>0</v>
      </c>
      <c r="I26" s="187">
        <v>15509860</v>
      </c>
      <c r="J26" s="187">
        <v>0</v>
      </c>
      <c r="K26" s="187">
        <v>5308829</v>
      </c>
      <c r="L26" s="187">
        <v>5308829</v>
      </c>
      <c r="M26" s="187">
        <v>1000000</v>
      </c>
      <c r="N26" s="187">
        <v>1000000</v>
      </c>
      <c r="O26" s="93">
        <f t="shared" si="0"/>
        <v>0.2433156730910826</v>
      </c>
      <c r="P26" s="94"/>
      <c r="Q26" s="94"/>
      <c r="R26" s="93"/>
    </row>
    <row r="27" spans="1:18" s="98" customFormat="1" x14ac:dyDescent="0.25">
      <c r="A27" s="133" t="s">
        <v>401</v>
      </c>
      <c r="B27" s="189" t="s">
        <v>396</v>
      </c>
      <c r="C27" s="133" t="s">
        <v>108</v>
      </c>
      <c r="D27" s="133" t="s">
        <v>109</v>
      </c>
      <c r="E27" s="186">
        <v>580700000</v>
      </c>
      <c r="F27" s="186">
        <v>580700000</v>
      </c>
      <c r="G27" s="186">
        <v>161337241</v>
      </c>
      <c r="H27" s="186">
        <v>47715200.409999996</v>
      </c>
      <c r="I27" s="186">
        <v>51389196.420000002</v>
      </c>
      <c r="J27" s="186">
        <v>10024320</v>
      </c>
      <c r="K27" s="186">
        <v>19975655.370000001</v>
      </c>
      <c r="L27" s="186">
        <v>16241389.43</v>
      </c>
      <c r="M27" s="186">
        <v>451595627.80000001</v>
      </c>
      <c r="N27" s="186">
        <v>32232868.800000001</v>
      </c>
      <c r="O27" s="93">
        <f t="shared" si="0"/>
        <v>3.4399268761839165E-2</v>
      </c>
      <c r="P27" s="28">
        <f>+F27</f>
        <v>580700000</v>
      </c>
      <c r="Q27" s="28">
        <f>+K27</f>
        <v>19975655.370000001</v>
      </c>
      <c r="R27" s="97">
        <f>+Q27/P27</f>
        <v>3.4399268761839165E-2</v>
      </c>
    </row>
    <row r="28" spans="1:18" s="99" customFormat="1" x14ac:dyDescent="0.25">
      <c r="A28" s="134" t="s">
        <v>401</v>
      </c>
      <c r="B28" s="190" t="s">
        <v>396</v>
      </c>
      <c r="C28" s="134" t="s">
        <v>110</v>
      </c>
      <c r="D28" s="134" t="s">
        <v>111</v>
      </c>
      <c r="E28" s="187">
        <v>6925000</v>
      </c>
      <c r="F28" s="187">
        <v>6925000</v>
      </c>
      <c r="G28" s="187">
        <v>1731250</v>
      </c>
      <c r="H28" s="187">
        <v>0</v>
      </c>
      <c r="I28" s="187">
        <v>566883.71</v>
      </c>
      <c r="J28" s="187">
        <v>0</v>
      </c>
      <c r="K28" s="187">
        <v>1133767.42</v>
      </c>
      <c r="L28" s="187">
        <v>1133767.42</v>
      </c>
      <c r="M28" s="187">
        <v>5224348.87</v>
      </c>
      <c r="N28" s="187">
        <v>30598.87</v>
      </c>
      <c r="O28" s="93">
        <f t="shared" si="0"/>
        <v>0.16372092707581226</v>
      </c>
      <c r="P28" s="94">
        <f>+F28</f>
        <v>6925000</v>
      </c>
      <c r="Q28" s="94">
        <f>+K28</f>
        <v>1133767.42</v>
      </c>
      <c r="R28" s="93">
        <f>+Q28/P28</f>
        <v>0.16372092707581226</v>
      </c>
    </row>
    <row r="29" spans="1:18" s="98" customFormat="1" x14ac:dyDescent="0.25">
      <c r="A29" s="134" t="s">
        <v>401</v>
      </c>
      <c r="B29" s="190" t="s">
        <v>396</v>
      </c>
      <c r="C29" s="134" t="s">
        <v>112</v>
      </c>
      <c r="D29" s="134" t="s">
        <v>113</v>
      </c>
      <c r="E29" s="187">
        <v>6925000</v>
      </c>
      <c r="F29" s="187">
        <v>6925000</v>
      </c>
      <c r="G29" s="187">
        <v>1731250</v>
      </c>
      <c r="H29" s="187">
        <v>0</v>
      </c>
      <c r="I29" s="187">
        <v>566883.71</v>
      </c>
      <c r="J29" s="187">
        <v>0</v>
      </c>
      <c r="K29" s="187">
        <v>1133767.42</v>
      </c>
      <c r="L29" s="187">
        <v>1133767.42</v>
      </c>
      <c r="M29" s="187">
        <v>5224348.87</v>
      </c>
      <c r="N29" s="187">
        <v>30598.87</v>
      </c>
      <c r="O29" s="93">
        <f t="shared" si="0"/>
        <v>0.16372092707581226</v>
      </c>
      <c r="P29" s="94">
        <f t="shared" ref="P29:P70" si="1">+F29</f>
        <v>6925000</v>
      </c>
      <c r="Q29" s="94">
        <f t="shared" ref="Q29:Q58" si="2">+K29</f>
        <v>1133767.42</v>
      </c>
      <c r="R29" s="93">
        <f t="shared" ref="R29:R71" si="3">+Q29/P29</f>
        <v>0.16372092707581226</v>
      </c>
    </row>
    <row r="30" spans="1:18" s="99" customFormat="1" x14ac:dyDescent="0.25">
      <c r="A30" s="134" t="s">
        <v>401</v>
      </c>
      <c r="B30" s="190" t="s">
        <v>396</v>
      </c>
      <c r="C30" s="134" t="s">
        <v>120</v>
      </c>
      <c r="D30" s="134" t="s">
        <v>121</v>
      </c>
      <c r="E30" s="187">
        <v>18430200</v>
      </c>
      <c r="F30" s="187">
        <v>18430200</v>
      </c>
      <c r="G30" s="187">
        <v>4828050</v>
      </c>
      <c r="H30" s="187">
        <v>0</v>
      </c>
      <c r="I30" s="187">
        <v>1222103.3600000001</v>
      </c>
      <c r="J30" s="187">
        <v>0</v>
      </c>
      <c r="K30" s="187">
        <v>2671296.64</v>
      </c>
      <c r="L30" s="187">
        <v>2671296.64</v>
      </c>
      <c r="M30" s="187">
        <v>14536800</v>
      </c>
      <c r="N30" s="187">
        <v>934650</v>
      </c>
      <c r="O30" s="93">
        <f t="shared" si="0"/>
        <v>0.14494127247669586</v>
      </c>
      <c r="P30" s="94">
        <f t="shared" si="1"/>
        <v>18430200</v>
      </c>
      <c r="Q30" s="94">
        <f t="shared" si="2"/>
        <v>2671296.64</v>
      </c>
      <c r="R30" s="93">
        <f t="shared" si="3"/>
        <v>0.14494127247669586</v>
      </c>
    </row>
    <row r="31" spans="1:18" s="99" customFormat="1" x14ac:dyDescent="0.25">
      <c r="A31" s="134" t="s">
        <v>401</v>
      </c>
      <c r="B31" s="190" t="s">
        <v>396</v>
      </c>
      <c r="C31" s="134" t="s">
        <v>122</v>
      </c>
      <c r="D31" s="134" t="s">
        <v>123</v>
      </c>
      <c r="E31" s="187">
        <v>2752200</v>
      </c>
      <c r="F31" s="187">
        <v>2752200</v>
      </c>
      <c r="G31" s="187">
        <v>688050</v>
      </c>
      <c r="H31" s="187">
        <v>0</v>
      </c>
      <c r="I31" s="187">
        <v>193216.3</v>
      </c>
      <c r="J31" s="187">
        <v>0</v>
      </c>
      <c r="K31" s="187">
        <v>228083.7</v>
      </c>
      <c r="L31" s="187">
        <v>228083.7</v>
      </c>
      <c r="M31" s="187">
        <v>2330900</v>
      </c>
      <c r="N31" s="187">
        <v>266750</v>
      </c>
      <c r="O31" s="93">
        <f t="shared" si="0"/>
        <v>8.2873228689775452E-2</v>
      </c>
      <c r="P31" s="94">
        <f t="shared" si="1"/>
        <v>2752200</v>
      </c>
      <c r="Q31" s="94">
        <f t="shared" si="2"/>
        <v>228083.7</v>
      </c>
      <c r="R31" s="93">
        <f t="shared" si="3"/>
        <v>8.2873228689775452E-2</v>
      </c>
    </row>
    <row r="32" spans="1:18" s="99" customFormat="1" x14ac:dyDescent="0.25">
      <c r="A32" s="134" t="s">
        <v>401</v>
      </c>
      <c r="B32" s="190" t="s">
        <v>396</v>
      </c>
      <c r="C32" s="134" t="s">
        <v>124</v>
      </c>
      <c r="D32" s="134" t="s">
        <v>125</v>
      </c>
      <c r="E32" s="187">
        <v>8052000</v>
      </c>
      <c r="F32" s="187">
        <v>8052000</v>
      </c>
      <c r="G32" s="187">
        <v>2013000</v>
      </c>
      <c r="H32" s="187">
        <v>0</v>
      </c>
      <c r="I32" s="187">
        <v>311940</v>
      </c>
      <c r="J32" s="187">
        <v>0</v>
      </c>
      <c r="K32" s="187">
        <v>1411160</v>
      </c>
      <c r="L32" s="187">
        <v>1411160</v>
      </c>
      <c r="M32" s="187">
        <v>6328900</v>
      </c>
      <c r="N32" s="187">
        <v>289900</v>
      </c>
      <c r="O32" s="93">
        <f t="shared" si="0"/>
        <v>0.17525583705911574</v>
      </c>
      <c r="P32" s="94">
        <f t="shared" si="1"/>
        <v>8052000</v>
      </c>
      <c r="Q32" s="94">
        <f t="shared" si="2"/>
        <v>1411160</v>
      </c>
      <c r="R32" s="93">
        <f t="shared" si="3"/>
        <v>0.17525583705911574</v>
      </c>
    </row>
    <row r="33" spans="1:18" s="98" customFormat="1" x14ac:dyDescent="0.25">
      <c r="A33" s="134" t="s">
        <v>401</v>
      </c>
      <c r="B33" s="190" t="s">
        <v>396</v>
      </c>
      <c r="C33" s="134" t="s">
        <v>126</v>
      </c>
      <c r="D33" s="134" t="s">
        <v>127</v>
      </c>
      <c r="E33" s="187">
        <v>252000</v>
      </c>
      <c r="F33" s="187">
        <v>252000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252000</v>
      </c>
      <c r="N33" s="187">
        <v>0</v>
      </c>
      <c r="O33" s="93">
        <f t="shared" si="0"/>
        <v>0</v>
      </c>
      <c r="P33" s="94">
        <f t="shared" si="1"/>
        <v>252000</v>
      </c>
      <c r="Q33" s="94">
        <f t="shared" si="2"/>
        <v>0</v>
      </c>
      <c r="R33" s="93">
        <f t="shared" si="3"/>
        <v>0</v>
      </c>
    </row>
    <row r="34" spans="1:18" s="99" customFormat="1" x14ac:dyDescent="0.25">
      <c r="A34" s="134" t="s">
        <v>401</v>
      </c>
      <c r="B34" s="190" t="s">
        <v>396</v>
      </c>
      <c r="C34" s="134" t="s">
        <v>128</v>
      </c>
      <c r="D34" s="134" t="s">
        <v>129</v>
      </c>
      <c r="E34" s="187">
        <v>6996000</v>
      </c>
      <c r="F34" s="187">
        <v>6996000</v>
      </c>
      <c r="G34" s="187">
        <v>1749000</v>
      </c>
      <c r="H34" s="187">
        <v>0</v>
      </c>
      <c r="I34" s="187">
        <v>716947.06</v>
      </c>
      <c r="J34" s="187">
        <v>0</v>
      </c>
      <c r="K34" s="187">
        <v>1032052.94</v>
      </c>
      <c r="L34" s="187">
        <v>1032052.94</v>
      </c>
      <c r="M34" s="187">
        <v>5247000</v>
      </c>
      <c r="N34" s="187">
        <v>0</v>
      </c>
      <c r="O34" s="93">
        <f t="shared" si="0"/>
        <v>0.14752043167524298</v>
      </c>
      <c r="P34" s="94">
        <f t="shared" si="1"/>
        <v>6996000</v>
      </c>
      <c r="Q34" s="94">
        <f t="shared" si="2"/>
        <v>1032052.94</v>
      </c>
      <c r="R34" s="93">
        <f t="shared" si="3"/>
        <v>0.14752043167524298</v>
      </c>
    </row>
    <row r="35" spans="1:18" s="99" customFormat="1" x14ac:dyDescent="0.25">
      <c r="A35" s="134" t="s">
        <v>401</v>
      </c>
      <c r="B35" s="190" t="s">
        <v>396</v>
      </c>
      <c r="C35" s="134" t="s">
        <v>130</v>
      </c>
      <c r="D35" s="134" t="s">
        <v>131</v>
      </c>
      <c r="E35" s="187">
        <v>378000</v>
      </c>
      <c r="F35" s="187">
        <v>378000</v>
      </c>
      <c r="G35" s="187">
        <v>378000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378000</v>
      </c>
      <c r="N35" s="187">
        <v>378000</v>
      </c>
      <c r="O35" s="93">
        <f t="shared" si="0"/>
        <v>0</v>
      </c>
      <c r="P35" s="94">
        <f t="shared" si="1"/>
        <v>378000</v>
      </c>
      <c r="Q35" s="94">
        <f t="shared" si="2"/>
        <v>0</v>
      </c>
      <c r="R35" s="93">
        <f t="shared" si="3"/>
        <v>0</v>
      </c>
    </row>
    <row r="36" spans="1:18" s="99" customFormat="1" x14ac:dyDescent="0.25">
      <c r="A36" s="134" t="s">
        <v>401</v>
      </c>
      <c r="B36" s="190" t="s">
        <v>396</v>
      </c>
      <c r="C36" s="134" t="s">
        <v>132</v>
      </c>
      <c r="D36" s="134" t="s">
        <v>133</v>
      </c>
      <c r="E36" s="187">
        <v>1350000</v>
      </c>
      <c r="F36" s="187">
        <v>1350000</v>
      </c>
      <c r="G36" s="187">
        <v>500000</v>
      </c>
      <c r="H36" s="187">
        <v>0</v>
      </c>
      <c r="I36" s="187">
        <v>500000</v>
      </c>
      <c r="J36" s="187">
        <v>0</v>
      </c>
      <c r="K36" s="187">
        <v>0</v>
      </c>
      <c r="L36" s="187">
        <v>0</v>
      </c>
      <c r="M36" s="187">
        <v>850000</v>
      </c>
      <c r="N36" s="187">
        <v>0</v>
      </c>
      <c r="O36" s="93">
        <f t="shared" si="0"/>
        <v>0</v>
      </c>
      <c r="P36" s="94">
        <f t="shared" si="1"/>
        <v>1350000</v>
      </c>
      <c r="Q36" s="94">
        <f t="shared" si="2"/>
        <v>0</v>
      </c>
      <c r="R36" s="93">
        <f t="shared" si="3"/>
        <v>0</v>
      </c>
    </row>
    <row r="37" spans="1:18" s="99" customFormat="1" x14ac:dyDescent="0.25">
      <c r="A37" s="134" t="s">
        <v>401</v>
      </c>
      <c r="B37" s="190" t="s">
        <v>396</v>
      </c>
      <c r="C37" s="134" t="s">
        <v>134</v>
      </c>
      <c r="D37" s="134" t="s">
        <v>135</v>
      </c>
      <c r="E37" s="187">
        <v>1000000</v>
      </c>
      <c r="F37" s="187">
        <v>1000000</v>
      </c>
      <c r="G37" s="187">
        <v>500000</v>
      </c>
      <c r="H37" s="187">
        <v>0</v>
      </c>
      <c r="I37" s="187">
        <v>500000</v>
      </c>
      <c r="J37" s="187">
        <v>0</v>
      </c>
      <c r="K37" s="187">
        <v>0</v>
      </c>
      <c r="L37" s="187">
        <v>0</v>
      </c>
      <c r="M37" s="187">
        <v>500000</v>
      </c>
      <c r="N37" s="187">
        <v>0</v>
      </c>
      <c r="O37" s="93">
        <v>0</v>
      </c>
      <c r="P37" s="94">
        <f t="shared" si="1"/>
        <v>1000000</v>
      </c>
      <c r="Q37" s="94">
        <f t="shared" si="2"/>
        <v>0</v>
      </c>
      <c r="R37" s="93">
        <v>0</v>
      </c>
    </row>
    <row r="38" spans="1:18" s="99" customFormat="1" x14ac:dyDescent="0.25">
      <c r="A38" s="134" t="s">
        <v>401</v>
      </c>
      <c r="B38" s="190" t="s">
        <v>396</v>
      </c>
      <c r="C38" s="134" t="s">
        <v>144</v>
      </c>
      <c r="D38" s="134" t="s">
        <v>145</v>
      </c>
      <c r="E38" s="187">
        <v>350000</v>
      </c>
      <c r="F38" s="187">
        <v>350000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350000</v>
      </c>
      <c r="N38" s="187">
        <v>0</v>
      </c>
      <c r="O38" s="93">
        <f t="shared" si="0"/>
        <v>0</v>
      </c>
      <c r="P38" s="94">
        <f t="shared" si="1"/>
        <v>350000</v>
      </c>
      <c r="Q38" s="94">
        <f t="shared" si="2"/>
        <v>0</v>
      </c>
      <c r="R38" s="93">
        <f t="shared" si="3"/>
        <v>0</v>
      </c>
    </row>
    <row r="39" spans="1:18" s="99" customFormat="1" x14ac:dyDescent="0.25">
      <c r="A39" s="134" t="s">
        <v>401</v>
      </c>
      <c r="B39" s="190" t="s">
        <v>396</v>
      </c>
      <c r="C39" s="134" t="s">
        <v>146</v>
      </c>
      <c r="D39" s="134" t="s">
        <v>147</v>
      </c>
      <c r="E39" s="187">
        <v>467994800</v>
      </c>
      <c r="F39" s="187">
        <v>467994800</v>
      </c>
      <c r="G39" s="187">
        <v>132027941</v>
      </c>
      <c r="H39" s="187">
        <v>47715200.409999996</v>
      </c>
      <c r="I39" s="187">
        <v>45580743.869999997</v>
      </c>
      <c r="J39" s="187">
        <v>9931500</v>
      </c>
      <c r="K39" s="187">
        <v>11157313.789999999</v>
      </c>
      <c r="L39" s="187">
        <v>7435477.8499999996</v>
      </c>
      <c r="M39" s="187">
        <v>353610041.93000001</v>
      </c>
      <c r="N39" s="187">
        <v>17643182.93</v>
      </c>
      <c r="O39" s="93">
        <f t="shared" si="0"/>
        <v>2.3840678977629665E-2</v>
      </c>
      <c r="P39" s="94">
        <f t="shared" si="1"/>
        <v>467994800</v>
      </c>
      <c r="Q39" s="94">
        <f t="shared" si="2"/>
        <v>11157313.789999999</v>
      </c>
      <c r="R39" s="93">
        <f t="shared" si="3"/>
        <v>2.3840678977629665E-2</v>
      </c>
    </row>
    <row r="40" spans="1:18" s="99" customFormat="1" x14ac:dyDescent="0.25">
      <c r="A40" s="134" t="s">
        <v>401</v>
      </c>
      <c r="B40" s="190" t="s">
        <v>396</v>
      </c>
      <c r="C40" s="134" t="s">
        <v>151</v>
      </c>
      <c r="D40" s="134" t="s">
        <v>152</v>
      </c>
      <c r="E40" s="187">
        <v>30000000</v>
      </c>
      <c r="F40" s="187">
        <v>30000000</v>
      </c>
      <c r="G40" s="187">
        <v>25000000</v>
      </c>
      <c r="H40" s="187">
        <v>0</v>
      </c>
      <c r="I40" s="187">
        <v>13282400</v>
      </c>
      <c r="J40" s="187">
        <v>9480000</v>
      </c>
      <c r="K40" s="187">
        <v>0</v>
      </c>
      <c r="L40" s="187">
        <v>0</v>
      </c>
      <c r="M40" s="187">
        <v>7237600</v>
      </c>
      <c r="N40" s="187">
        <v>2237600</v>
      </c>
      <c r="O40" s="93">
        <f t="shared" si="0"/>
        <v>0</v>
      </c>
      <c r="P40" s="94">
        <f t="shared" si="1"/>
        <v>30000000</v>
      </c>
      <c r="Q40" s="94">
        <f t="shared" si="2"/>
        <v>0</v>
      </c>
      <c r="R40" s="93">
        <f t="shared" si="3"/>
        <v>0</v>
      </c>
    </row>
    <row r="41" spans="1:18" s="99" customFormat="1" x14ac:dyDescent="0.25">
      <c r="A41" s="134" t="s">
        <v>401</v>
      </c>
      <c r="B41" s="190" t="s">
        <v>396</v>
      </c>
      <c r="C41" s="134" t="s">
        <v>154</v>
      </c>
      <c r="D41" s="134" t="s">
        <v>155</v>
      </c>
      <c r="E41" s="187">
        <v>86822000</v>
      </c>
      <c r="F41" s="187">
        <v>86822000</v>
      </c>
      <c r="G41" s="187">
        <v>50411000</v>
      </c>
      <c r="H41" s="187">
        <v>0</v>
      </c>
      <c r="I41" s="187">
        <v>32298343.870000001</v>
      </c>
      <c r="J41" s="187">
        <v>451500</v>
      </c>
      <c r="K41" s="187">
        <v>11157313.789999999</v>
      </c>
      <c r="L41" s="187">
        <v>7435477.8499999996</v>
      </c>
      <c r="M41" s="187">
        <v>42914842.340000004</v>
      </c>
      <c r="N41" s="187">
        <v>6503842.3399999999</v>
      </c>
      <c r="O41" s="93">
        <f t="shared" si="0"/>
        <v>0.12850791032226855</v>
      </c>
      <c r="P41" s="94">
        <f t="shared" si="1"/>
        <v>86822000</v>
      </c>
      <c r="Q41" s="94">
        <f t="shared" si="2"/>
        <v>11157313.789999999</v>
      </c>
      <c r="R41" s="93">
        <f t="shared" si="3"/>
        <v>0.12850791032226855</v>
      </c>
    </row>
    <row r="42" spans="1:18" s="99" customFormat="1" x14ac:dyDescent="0.25">
      <c r="A42" s="134" t="s">
        <v>401</v>
      </c>
      <c r="B42" s="190" t="s">
        <v>396</v>
      </c>
      <c r="C42" s="134" t="s">
        <v>156</v>
      </c>
      <c r="D42" s="134" t="s">
        <v>157</v>
      </c>
      <c r="E42" s="187">
        <v>351172800</v>
      </c>
      <c r="F42" s="187">
        <v>351172800</v>
      </c>
      <c r="G42" s="187">
        <v>56616941</v>
      </c>
      <c r="H42" s="187">
        <v>47715200.409999996</v>
      </c>
      <c r="I42" s="187">
        <v>0</v>
      </c>
      <c r="J42" s="187">
        <v>0</v>
      </c>
      <c r="K42" s="187">
        <v>0</v>
      </c>
      <c r="L42" s="187">
        <v>0</v>
      </c>
      <c r="M42" s="187">
        <v>303457599.58999997</v>
      </c>
      <c r="N42" s="187">
        <v>8901740.5899999999</v>
      </c>
      <c r="O42" s="93">
        <f t="shared" si="0"/>
        <v>0</v>
      </c>
      <c r="P42" s="94">
        <f t="shared" si="1"/>
        <v>351172800</v>
      </c>
      <c r="Q42" s="94">
        <f t="shared" si="2"/>
        <v>0</v>
      </c>
      <c r="R42" s="93">
        <f t="shared" si="3"/>
        <v>0</v>
      </c>
    </row>
    <row r="43" spans="1:18" s="99" customFormat="1" x14ac:dyDescent="0.25">
      <c r="A43" s="134" t="s">
        <v>401</v>
      </c>
      <c r="B43" s="190" t="s">
        <v>396</v>
      </c>
      <c r="C43" s="134" t="s">
        <v>158</v>
      </c>
      <c r="D43" s="134" t="s">
        <v>159</v>
      </c>
      <c r="E43" s="187">
        <v>38500000</v>
      </c>
      <c r="F43" s="187">
        <v>38500000</v>
      </c>
      <c r="G43" s="187">
        <v>9250000</v>
      </c>
      <c r="H43" s="187">
        <v>0</v>
      </c>
      <c r="I43" s="187">
        <v>2626287.48</v>
      </c>
      <c r="J43" s="187">
        <v>0</v>
      </c>
      <c r="K43" s="187">
        <v>4599412.5199999996</v>
      </c>
      <c r="L43" s="187">
        <v>4599412.5199999996</v>
      </c>
      <c r="M43" s="187">
        <v>31274300</v>
      </c>
      <c r="N43" s="187">
        <v>2024300</v>
      </c>
      <c r="O43" s="93">
        <f t="shared" si="0"/>
        <v>0.11946526025974025</v>
      </c>
      <c r="P43" s="94">
        <f t="shared" si="1"/>
        <v>38500000</v>
      </c>
      <c r="Q43" s="94">
        <f t="shared" si="2"/>
        <v>4599412.5199999996</v>
      </c>
      <c r="R43" s="93">
        <f t="shared" si="3"/>
        <v>0.11946526025974025</v>
      </c>
    </row>
    <row r="44" spans="1:18" s="99" customFormat="1" x14ac:dyDescent="0.25">
      <c r="A44" s="134" t="s">
        <v>401</v>
      </c>
      <c r="B44" s="190" t="s">
        <v>396</v>
      </c>
      <c r="C44" s="134" t="s">
        <v>160</v>
      </c>
      <c r="D44" s="134" t="s">
        <v>161</v>
      </c>
      <c r="E44" s="187">
        <v>3000000</v>
      </c>
      <c r="F44" s="187">
        <v>3000000</v>
      </c>
      <c r="G44" s="187">
        <v>750000</v>
      </c>
      <c r="H44" s="187">
        <v>0</v>
      </c>
      <c r="I44" s="187">
        <v>440187.48</v>
      </c>
      <c r="J44" s="187">
        <v>0</v>
      </c>
      <c r="K44" s="187">
        <v>273112.52</v>
      </c>
      <c r="L44" s="187">
        <v>273112.52</v>
      </c>
      <c r="M44" s="187">
        <v>2286700</v>
      </c>
      <c r="N44" s="187">
        <v>36700</v>
      </c>
      <c r="O44" s="93">
        <f t="shared" si="0"/>
        <v>9.103750666666667E-2</v>
      </c>
      <c r="P44" s="94">
        <f t="shared" si="1"/>
        <v>3000000</v>
      </c>
      <c r="Q44" s="94">
        <f t="shared" si="2"/>
        <v>273112.52</v>
      </c>
      <c r="R44" s="93">
        <f t="shared" si="3"/>
        <v>9.103750666666667E-2</v>
      </c>
    </row>
    <row r="45" spans="1:18" s="99" customFormat="1" x14ac:dyDescent="0.25">
      <c r="A45" s="134" t="s">
        <v>401</v>
      </c>
      <c r="B45" s="190" t="s">
        <v>396</v>
      </c>
      <c r="C45" s="134" t="s">
        <v>162</v>
      </c>
      <c r="D45" s="134" t="s">
        <v>163</v>
      </c>
      <c r="E45" s="187">
        <v>34000000</v>
      </c>
      <c r="F45" s="187">
        <v>34000000</v>
      </c>
      <c r="G45" s="187">
        <v>8500000</v>
      </c>
      <c r="H45" s="187">
        <v>0</v>
      </c>
      <c r="I45" s="187">
        <v>2186100</v>
      </c>
      <c r="J45" s="187">
        <v>0</v>
      </c>
      <c r="K45" s="187">
        <v>4326300</v>
      </c>
      <c r="L45" s="187">
        <v>4326300</v>
      </c>
      <c r="M45" s="187">
        <v>27487600</v>
      </c>
      <c r="N45" s="187">
        <v>1987600</v>
      </c>
      <c r="O45" s="93">
        <f t="shared" si="0"/>
        <v>0.12724411764705881</v>
      </c>
      <c r="P45" s="94">
        <f t="shared" si="1"/>
        <v>34000000</v>
      </c>
      <c r="Q45" s="94">
        <f t="shared" si="2"/>
        <v>4326300</v>
      </c>
      <c r="R45" s="93">
        <f t="shared" si="3"/>
        <v>0.12724411764705881</v>
      </c>
    </row>
    <row r="46" spans="1:18" s="99" customFormat="1" x14ac:dyDescent="0.25">
      <c r="A46" s="134" t="s">
        <v>401</v>
      </c>
      <c r="B46" s="190" t="s">
        <v>396</v>
      </c>
      <c r="C46" s="134" t="s">
        <v>164</v>
      </c>
      <c r="D46" s="134" t="s">
        <v>165</v>
      </c>
      <c r="E46" s="187">
        <v>1000000</v>
      </c>
      <c r="F46" s="187">
        <v>1000000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1000000</v>
      </c>
      <c r="N46" s="187">
        <v>0</v>
      </c>
      <c r="O46" s="93">
        <f t="shared" si="0"/>
        <v>0</v>
      </c>
      <c r="P46" s="94">
        <f t="shared" si="1"/>
        <v>1000000</v>
      </c>
      <c r="Q46" s="94">
        <f t="shared" si="2"/>
        <v>0</v>
      </c>
      <c r="R46" s="93">
        <f t="shared" si="3"/>
        <v>0</v>
      </c>
    </row>
    <row r="47" spans="1:18" s="99" customFormat="1" x14ac:dyDescent="0.25">
      <c r="A47" s="134" t="s">
        <v>401</v>
      </c>
      <c r="B47" s="190" t="s">
        <v>396</v>
      </c>
      <c r="C47" s="134" t="s">
        <v>166</v>
      </c>
      <c r="D47" s="134" t="s">
        <v>167</v>
      </c>
      <c r="E47" s="187">
        <v>500000</v>
      </c>
      <c r="F47" s="187">
        <v>500000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500000</v>
      </c>
      <c r="N47" s="187">
        <v>0</v>
      </c>
      <c r="O47" s="93">
        <f t="shared" si="0"/>
        <v>0</v>
      </c>
      <c r="P47" s="94">
        <f t="shared" si="1"/>
        <v>500000</v>
      </c>
      <c r="Q47" s="94">
        <f t="shared" si="2"/>
        <v>0</v>
      </c>
      <c r="R47" s="93">
        <f t="shared" si="3"/>
        <v>0</v>
      </c>
    </row>
    <row r="48" spans="1:18" s="99" customFormat="1" x14ac:dyDescent="0.25">
      <c r="A48" s="134" t="s">
        <v>401</v>
      </c>
      <c r="B48" s="190" t="s">
        <v>396</v>
      </c>
      <c r="C48" s="134" t="s">
        <v>168</v>
      </c>
      <c r="D48" s="134" t="s">
        <v>169</v>
      </c>
      <c r="E48" s="187">
        <v>30000000</v>
      </c>
      <c r="F48" s="187">
        <v>30000000</v>
      </c>
      <c r="G48" s="187">
        <v>5000000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30000000</v>
      </c>
      <c r="N48" s="187">
        <v>5000000</v>
      </c>
      <c r="O48" s="93">
        <f t="shared" si="0"/>
        <v>0</v>
      </c>
      <c r="P48" s="94">
        <f t="shared" si="1"/>
        <v>30000000</v>
      </c>
      <c r="Q48" s="94">
        <f t="shared" si="2"/>
        <v>0</v>
      </c>
      <c r="R48" s="93">
        <f t="shared" si="3"/>
        <v>0</v>
      </c>
    </row>
    <row r="49" spans="1:19" s="99" customFormat="1" x14ac:dyDescent="0.25">
      <c r="A49" s="134" t="s">
        <v>401</v>
      </c>
      <c r="B49" s="190" t="s">
        <v>396</v>
      </c>
      <c r="C49" s="134" t="s">
        <v>170</v>
      </c>
      <c r="D49" s="134" t="s">
        <v>171</v>
      </c>
      <c r="E49" s="187">
        <v>30000000</v>
      </c>
      <c r="F49" s="187">
        <v>30000000</v>
      </c>
      <c r="G49" s="187">
        <v>5000000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30000000</v>
      </c>
      <c r="N49" s="187">
        <v>5000000</v>
      </c>
      <c r="O49" s="93">
        <f t="shared" si="0"/>
        <v>0</v>
      </c>
      <c r="P49" s="94">
        <f t="shared" si="1"/>
        <v>30000000</v>
      </c>
      <c r="Q49" s="94">
        <f t="shared" si="2"/>
        <v>0</v>
      </c>
      <c r="R49" s="93">
        <f t="shared" si="3"/>
        <v>0</v>
      </c>
    </row>
    <row r="50" spans="1:19" s="99" customFormat="1" x14ac:dyDescent="0.25">
      <c r="A50" s="134" t="s">
        <v>401</v>
      </c>
      <c r="B50" s="190" t="s">
        <v>396</v>
      </c>
      <c r="C50" s="134" t="s">
        <v>172</v>
      </c>
      <c r="D50" s="134" t="s">
        <v>173</v>
      </c>
      <c r="E50" s="187">
        <v>2000000</v>
      </c>
      <c r="F50" s="187">
        <v>2000000</v>
      </c>
      <c r="G50" s="187">
        <v>1000000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2000000</v>
      </c>
      <c r="N50" s="187">
        <v>1000000</v>
      </c>
      <c r="O50" s="93">
        <f t="shared" si="0"/>
        <v>0</v>
      </c>
      <c r="P50" s="94">
        <f t="shared" si="1"/>
        <v>2000000</v>
      </c>
      <c r="Q50" s="94">
        <f t="shared" si="2"/>
        <v>0</v>
      </c>
      <c r="R50" s="93">
        <f t="shared" si="3"/>
        <v>0</v>
      </c>
    </row>
    <row r="51" spans="1:19" s="99" customFormat="1" x14ac:dyDescent="0.25">
      <c r="A51" s="134" t="s">
        <v>401</v>
      </c>
      <c r="B51" s="190" t="s">
        <v>396</v>
      </c>
      <c r="C51" s="134" t="s">
        <v>174</v>
      </c>
      <c r="D51" s="134" t="s">
        <v>175</v>
      </c>
      <c r="E51" s="187">
        <v>1000000</v>
      </c>
      <c r="F51" s="187">
        <v>1000000</v>
      </c>
      <c r="G51" s="187">
        <v>1000000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1000000</v>
      </c>
      <c r="N51" s="187">
        <v>1000000</v>
      </c>
      <c r="O51" s="93">
        <f t="shared" si="0"/>
        <v>0</v>
      </c>
      <c r="P51" s="94">
        <f t="shared" si="1"/>
        <v>1000000</v>
      </c>
      <c r="Q51" s="94">
        <f t="shared" si="2"/>
        <v>0</v>
      </c>
      <c r="R51" s="93">
        <f t="shared" si="3"/>
        <v>0</v>
      </c>
    </row>
    <row r="52" spans="1:19" s="99" customFormat="1" x14ac:dyDescent="0.25">
      <c r="A52" s="134" t="s">
        <v>401</v>
      </c>
      <c r="B52" s="190" t="s">
        <v>396</v>
      </c>
      <c r="C52" s="134" t="s">
        <v>176</v>
      </c>
      <c r="D52" s="134" t="s">
        <v>177</v>
      </c>
      <c r="E52" s="187">
        <v>1000000</v>
      </c>
      <c r="F52" s="187">
        <v>1000000</v>
      </c>
      <c r="G52" s="187">
        <v>0</v>
      </c>
      <c r="H52" s="187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1000000</v>
      </c>
      <c r="N52" s="187">
        <v>0</v>
      </c>
      <c r="O52" s="93">
        <f t="shared" si="0"/>
        <v>0</v>
      </c>
      <c r="P52" s="94">
        <f t="shared" si="1"/>
        <v>1000000</v>
      </c>
      <c r="Q52" s="94">
        <f t="shared" si="2"/>
        <v>0</v>
      </c>
      <c r="R52" s="93">
        <f t="shared" si="3"/>
        <v>0</v>
      </c>
    </row>
    <row r="53" spans="1:19" s="99" customFormat="1" x14ac:dyDescent="0.25">
      <c r="A53" s="134" t="s">
        <v>401</v>
      </c>
      <c r="B53" s="190" t="s">
        <v>396</v>
      </c>
      <c r="C53" s="134" t="s">
        <v>180</v>
      </c>
      <c r="D53" s="134" t="s">
        <v>181</v>
      </c>
      <c r="E53" s="187">
        <v>15000000</v>
      </c>
      <c r="F53" s="187">
        <v>15000000</v>
      </c>
      <c r="G53" s="187">
        <v>6500000</v>
      </c>
      <c r="H53" s="187">
        <v>0</v>
      </c>
      <c r="I53" s="187">
        <v>893178</v>
      </c>
      <c r="J53" s="187">
        <v>92820</v>
      </c>
      <c r="K53" s="187">
        <v>12430</v>
      </c>
      <c r="L53" s="187">
        <v>0</v>
      </c>
      <c r="M53" s="187">
        <v>14001572</v>
      </c>
      <c r="N53" s="187">
        <v>5501572</v>
      </c>
      <c r="O53" s="93">
        <f t="shared" si="0"/>
        <v>8.2866666666666668E-4</v>
      </c>
      <c r="P53" s="94">
        <f t="shared" si="1"/>
        <v>15000000</v>
      </c>
      <c r="Q53" s="94">
        <f t="shared" si="2"/>
        <v>12430</v>
      </c>
      <c r="R53" s="93">
        <f t="shared" si="3"/>
        <v>8.2866666666666668E-4</v>
      </c>
    </row>
    <row r="54" spans="1:19" s="99" customFormat="1" x14ac:dyDescent="0.25">
      <c r="A54" s="134" t="s">
        <v>401</v>
      </c>
      <c r="B54" s="190" t="s">
        <v>396</v>
      </c>
      <c r="C54" s="134" t="s">
        <v>182</v>
      </c>
      <c r="D54" s="134" t="s">
        <v>183</v>
      </c>
      <c r="E54" s="187">
        <v>7000000</v>
      </c>
      <c r="F54" s="187">
        <v>7000000</v>
      </c>
      <c r="G54" s="187">
        <v>500000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7000000</v>
      </c>
      <c r="N54" s="187">
        <v>500000</v>
      </c>
      <c r="O54" s="93">
        <f t="shared" si="0"/>
        <v>0</v>
      </c>
      <c r="P54" s="94">
        <f t="shared" si="1"/>
        <v>7000000</v>
      </c>
      <c r="Q54" s="94">
        <f t="shared" si="2"/>
        <v>0</v>
      </c>
      <c r="R54" s="93">
        <f t="shared" si="3"/>
        <v>0</v>
      </c>
    </row>
    <row r="55" spans="1:19" s="99" customFormat="1" x14ac:dyDescent="0.25">
      <c r="A55" s="134" t="s">
        <v>401</v>
      </c>
      <c r="B55" s="190" t="s">
        <v>396</v>
      </c>
      <c r="C55" s="134" t="s">
        <v>186</v>
      </c>
      <c r="D55" s="134" t="s">
        <v>187</v>
      </c>
      <c r="E55" s="187">
        <v>6000000</v>
      </c>
      <c r="F55" s="187">
        <v>6000000</v>
      </c>
      <c r="G55" s="187">
        <v>6000000</v>
      </c>
      <c r="H55" s="187">
        <v>0</v>
      </c>
      <c r="I55" s="187">
        <v>893178</v>
      </c>
      <c r="J55" s="187">
        <v>92820</v>
      </c>
      <c r="K55" s="187">
        <v>12430</v>
      </c>
      <c r="L55" s="187">
        <v>0</v>
      </c>
      <c r="M55" s="187">
        <v>5001572</v>
      </c>
      <c r="N55" s="187">
        <v>5001572</v>
      </c>
      <c r="O55" s="93">
        <f t="shared" si="0"/>
        <v>2.0716666666666665E-3</v>
      </c>
      <c r="P55" s="94">
        <f t="shared" si="1"/>
        <v>6000000</v>
      </c>
      <c r="Q55" s="94">
        <f t="shared" si="2"/>
        <v>12430</v>
      </c>
      <c r="R55" s="93">
        <f t="shared" si="3"/>
        <v>2.0716666666666665E-3</v>
      </c>
    </row>
    <row r="56" spans="1:19" s="99" customFormat="1" x14ac:dyDescent="0.25">
      <c r="A56" s="134" t="s">
        <v>401</v>
      </c>
      <c r="B56" s="190" t="s">
        <v>396</v>
      </c>
      <c r="C56" s="134" t="s">
        <v>192</v>
      </c>
      <c r="D56" s="134" t="s">
        <v>193</v>
      </c>
      <c r="E56" s="187">
        <v>2000000</v>
      </c>
      <c r="F56" s="187">
        <v>2000000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2000000</v>
      </c>
      <c r="N56" s="187">
        <v>0</v>
      </c>
      <c r="O56" s="93">
        <f t="shared" si="0"/>
        <v>0</v>
      </c>
      <c r="P56" s="94">
        <f t="shared" si="1"/>
        <v>2000000</v>
      </c>
      <c r="Q56" s="94">
        <f t="shared" si="2"/>
        <v>0</v>
      </c>
      <c r="R56" s="93">
        <f t="shared" si="3"/>
        <v>0</v>
      </c>
    </row>
    <row r="57" spans="1:19" s="99" customFormat="1" x14ac:dyDescent="0.25">
      <c r="A57" s="134" t="s">
        <v>401</v>
      </c>
      <c r="B57" s="190" t="s">
        <v>396</v>
      </c>
      <c r="C57" s="134" t="s">
        <v>196</v>
      </c>
      <c r="D57" s="134" t="s">
        <v>197</v>
      </c>
      <c r="E57" s="187">
        <v>500000</v>
      </c>
      <c r="F57" s="187">
        <v>500000</v>
      </c>
      <c r="G57" s="187">
        <v>500000</v>
      </c>
      <c r="H57" s="187">
        <v>0</v>
      </c>
      <c r="I57" s="187">
        <v>0</v>
      </c>
      <c r="J57" s="187">
        <v>0</v>
      </c>
      <c r="K57" s="187">
        <v>401435</v>
      </c>
      <c r="L57" s="187">
        <v>401435</v>
      </c>
      <c r="M57" s="187">
        <v>98565</v>
      </c>
      <c r="N57" s="187">
        <v>98565</v>
      </c>
      <c r="O57" s="93">
        <f t="shared" si="0"/>
        <v>0.80286999999999997</v>
      </c>
      <c r="P57" s="94">
        <f t="shared" si="1"/>
        <v>500000</v>
      </c>
      <c r="Q57" s="94">
        <f t="shared" si="2"/>
        <v>401435</v>
      </c>
      <c r="R57" s="93">
        <f t="shared" si="3"/>
        <v>0.80286999999999997</v>
      </c>
    </row>
    <row r="58" spans="1:19" s="99" customFormat="1" x14ac:dyDescent="0.25">
      <c r="A58" s="134" t="s">
        <v>401</v>
      </c>
      <c r="B58" s="190" t="s">
        <v>396</v>
      </c>
      <c r="C58" s="134" t="s">
        <v>200</v>
      </c>
      <c r="D58" s="134" t="s">
        <v>201</v>
      </c>
      <c r="E58" s="187">
        <v>500000</v>
      </c>
      <c r="F58" s="187">
        <v>500000</v>
      </c>
      <c r="G58" s="187">
        <v>500000</v>
      </c>
      <c r="H58" s="187">
        <v>0</v>
      </c>
      <c r="I58" s="187">
        <v>0</v>
      </c>
      <c r="J58" s="187">
        <v>0</v>
      </c>
      <c r="K58" s="187">
        <v>401435</v>
      </c>
      <c r="L58" s="187">
        <v>401435</v>
      </c>
      <c r="M58" s="187">
        <v>98565</v>
      </c>
      <c r="N58" s="187">
        <v>98565</v>
      </c>
      <c r="O58" s="93">
        <f t="shared" si="0"/>
        <v>0.80286999999999997</v>
      </c>
      <c r="P58" s="94">
        <f t="shared" si="1"/>
        <v>500000</v>
      </c>
      <c r="Q58" s="94">
        <f t="shared" si="2"/>
        <v>401435</v>
      </c>
      <c r="R58" s="93">
        <f t="shared" si="3"/>
        <v>0.80286999999999997</v>
      </c>
    </row>
    <row r="59" spans="1:19" s="98" customFormat="1" x14ac:dyDescent="0.25">
      <c r="A59" s="133" t="s">
        <v>401</v>
      </c>
      <c r="B59" s="189" t="s">
        <v>396</v>
      </c>
      <c r="C59" s="133" t="s">
        <v>210</v>
      </c>
      <c r="D59" s="133" t="s">
        <v>211</v>
      </c>
      <c r="E59" s="186">
        <v>51300000</v>
      </c>
      <c r="F59" s="186">
        <v>51300000</v>
      </c>
      <c r="G59" s="186">
        <v>6864423</v>
      </c>
      <c r="H59" s="186">
        <v>0</v>
      </c>
      <c r="I59" s="186">
        <v>1134392.31</v>
      </c>
      <c r="J59" s="186">
        <v>0</v>
      </c>
      <c r="K59" s="186">
        <v>1080029.8999999999</v>
      </c>
      <c r="L59" s="186">
        <v>1080029.8999999999</v>
      </c>
      <c r="M59" s="186">
        <v>49085577.789999999</v>
      </c>
      <c r="N59" s="186">
        <v>4650000.79</v>
      </c>
      <c r="O59" s="97">
        <f t="shared" si="0"/>
        <v>2.1053214424951266E-2</v>
      </c>
      <c r="P59" s="28">
        <f t="shared" si="1"/>
        <v>51300000</v>
      </c>
      <c r="Q59" s="28">
        <f t="shared" ref="Q59:Q71" si="4">+K59</f>
        <v>1080029.8999999999</v>
      </c>
      <c r="R59" s="97">
        <f t="shared" si="3"/>
        <v>2.1053214424951266E-2</v>
      </c>
    </row>
    <row r="60" spans="1:19" s="99" customFormat="1" ht="15" customHeight="1" x14ac:dyDescent="0.25">
      <c r="A60" s="134" t="s">
        <v>401</v>
      </c>
      <c r="B60" s="190" t="s">
        <v>396</v>
      </c>
      <c r="C60" s="134" t="s">
        <v>212</v>
      </c>
      <c r="D60" s="134" t="s">
        <v>213</v>
      </c>
      <c r="E60" s="187">
        <v>11000000</v>
      </c>
      <c r="F60" s="187">
        <v>11000000</v>
      </c>
      <c r="G60" s="187">
        <v>2250000</v>
      </c>
      <c r="H60" s="187">
        <v>0</v>
      </c>
      <c r="I60" s="187">
        <v>919970.1</v>
      </c>
      <c r="J60" s="187">
        <v>0</v>
      </c>
      <c r="K60" s="187">
        <v>1080029.8999999999</v>
      </c>
      <c r="L60" s="187">
        <v>1080029.8999999999</v>
      </c>
      <c r="M60" s="187">
        <v>9000000</v>
      </c>
      <c r="N60" s="187">
        <v>250000</v>
      </c>
      <c r="O60" s="93">
        <f t="shared" si="0"/>
        <v>9.818453636363636E-2</v>
      </c>
      <c r="P60" s="94">
        <f t="shared" si="1"/>
        <v>11000000</v>
      </c>
      <c r="Q60" s="94">
        <f t="shared" si="4"/>
        <v>1080029.8999999999</v>
      </c>
      <c r="R60" s="93">
        <f t="shared" si="3"/>
        <v>9.818453636363636E-2</v>
      </c>
    </row>
    <row r="61" spans="1:19" s="206" customFormat="1" ht="15" customHeight="1" x14ac:dyDescent="0.25">
      <c r="A61" s="134" t="s">
        <v>401</v>
      </c>
      <c r="B61" s="190" t="s">
        <v>396</v>
      </c>
      <c r="C61" s="134" t="s">
        <v>214</v>
      </c>
      <c r="D61" s="134" t="s">
        <v>215</v>
      </c>
      <c r="E61" s="187">
        <v>9000000</v>
      </c>
      <c r="F61" s="187">
        <v>9000000</v>
      </c>
      <c r="G61" s="187">
        <v>2250000</v>
      </c>
      <c r="H61" s="187">
        <v>0</v>
      </c>
      <c r="I61" s="187">
        <v>919970.1</v>
      </c>
      <c r="J61" s="187">
        <v>0</v>
      </c>
      <c r="K61" s="187">
        <v>1080029.8999999999</v>
      </c>
      <c r="L61" s="187">
        <v>1080029.8999999999</v>
      </c>
      <c r="M61" s="187">
        <v>7000000</v>
      </c>
      <c r="N61" s="187">
        <v>250000</v>
      </c>
      <c r="O61" s="93">
        <f t="shared" si="0"/>
        <v>0.12000332222222221</v>
      </c>
      <c r="P61" s="94">
        <f t="shared" si="1"/>
        <v>9000000</v>
      </c>
      <c r="Q61" s="94">
        <f t="shared" si="4"/>
        <v>1080029.8999999999</v>
      </c>
      <c r="R61" s="93">
        <f t="shared" si="3"/>
        <v>0.12000332222222221</v>
      </c>
    </row>
    <row r="62" spans="1:19" s="99" customFormat="1" x14ac:dyDescent="0.25">
      <c r="A62" s="134" t="s">
        <v>401</v>
      </c>
      <c r="B62" s="190" t="s">
        <v>396</v>
      </c>
      <c r="C62" s="134" t="s">
        <v>218</v>
      </c>
      <c r="D62" s="134" t="s">
        <v>219</v>
      </c>
      <c r="E62" s="187">
        <v>2000000</v>
      </c>
      <c r="F62" s="187">
        <v>2000000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2000000</v>
      </c>
      <c r="N62" s="187">
        <v>0</v>
      </c>
      <c r="O62" s="93">
        <f t="shared" si="0"/>
        <v>0</v>
      </c>
      <c r="P62" s="94">
        <f t="shared" si="1"/>
        <v>2000000</v>
      </c>
      <c r="Q62" s="94">
        <f t="shared" si="4"/>
        <v>0</v>
      </c>
      <c r="R62" s="93">
        <f t="shared" si="3"/>
        <v>0</v>
      </c>
    </row>
    <row r="63" spans="1:19" s="98" customFormat="1" x14ac:dyDescent="0.25">
      <c r="A63" s="134" t="s">
        <v>401</v>
      </c>
      <c r="B63" s="190" t="s">
        <v>396</v>
      </c>
      <c r="C63" s="134" t="s">
        <v>228</v>
      </c>
      <c r="D63" s="134" t="s">
        <v>229</v>
      </c>
      <c r="E63" s="187">
        <v>600000</v>
      </c>
      <c r="F63" s="187">
        <v>600000</v>
      </c>
      <c r="G63" s="187">
        <v>124423</v>
      </c>
      <c r="H63" s="187">
        <v>0</v>
      </c>
      <c r="I63" s="187">
        <v>124422.21</v>
      </c>
      <c r="J63" s="187">
        <v>0</v>
      </c>
      <c r="K63" s="187">
        <v>0</v>
      </c>
      <c r="L63" s="187">
        <v>0</v>
      </c>
      <c r="M63" s="187">
        <v>475577.79</v>
      </c>
      <c r="N63" s="187">
        <v>0.79</v>
      </c>
      <c r="O63" s="93">
        <f t="shared" si="0"/>
        <v>0</v>
      </c>
      <c r="P63" s="94">
        <f t="shared" si="1"/>
        <v>600000</v>
      </c>
      <c r="Q63" s="94">
        <f t="shared" si="4"/>
        <v>0</v>
      </c>
      <c r="R63" s="93">
        <f t="shared" si="3"/>
        <v>0</v>
      </c>
      <c r="S63" s="99"/>
    </row>
    <row r="64" spans="1:19" s="99" customFormat="1" x14ac:dyDescent="0.25">
      <c r="A64" s="134" t="s">
        <v>401</v>
      </c>
      <c r="B64" s="190" t="s">
        <v>396</v>
      </c>
      <c r="C64" s="134" t="s">
        <v>230</v>
      </c>
      <c r="D64" s="134" t="s">
        <v>231</v>
      </c>
      <c r="E64" s="187">
        <v>300000</v>
      </c>
      <c r="F64" s="187">
        <v>300000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300000</v>
      </c>
      <c r="N64" s="187">
        <v>0</v>
      </c>
      <c r="O64" s="93">
        <f t="shared" si="0"/>
        <v>0</v>
      </c>
      <c r="P64" s="94">
        <f t="shared" si="1"/>
        <v>300000</v>
      </c>
      <c r="Q64" s="94">
        <f t="shared" si="4"/>
        <v>0</v>
      </c>
      <c r="R64" s="93">
        <f t="shared" si="3"/>
        <v>0</v>
      </c>
    </row>
    <row r="65" spans="1:19" s="99" customFormat="1" x14ac:dyDescent="0.25">
      <c r="A65" s="134" t="s">
        <v>401</v>
      </c>
      <c r="B65" s="190" t="s">
        <v>396</v>
      </c>
      <c r="C65" s="134" t="s">
        <v>236</v>
      </c>
      <c r="D65" s="134" t="s">
        <v>237</v>
      </c>
      <c r="E65" s="187">
        <v>300000</v>
      </c>
      <c r="F65" s="187">
        <v>300000</v>
      </c>
      <c r="G65" s="187">
        <v>124423</v>
      </c>
      <c r="H65" s="187">
        <v>0</v>
      </c>
      <c r="I65" s="187">
        <v>124422.21</v>
      </c>
      <c r="J65" s="187">
        <v>0</v>
      </c>
      <c r="K65" s="187">
        <v>0</v>
      </c>
      <c r="L65" s="187">
        <v>0</v>
      </c>
      <c r="M65" s="187">
        <v>175577.79</v>
      </c>
      <c r="N65" s="187">
        <v>0.79</v>
      </c>
      <c r="O65" s="93">
        <f t="shared" si="0"/>
        <v>0</v>
      </c>
      <c r="P65" s="94">
        <f t="shared" si="1"/>
        <v>300000</v>
      </c>
      <c r="Q65" s="94">
        <f t="shared" si="4"/>
        <v>0</v>
      </c>
      <c r="R65" s="93">
        <v>0</v>
      </c>
    </row>
    <row r="66" spans="1:19" s="99" customFormat="1" x14ac:dyDescent="0.25">
      <c r="A66" s="134" t="s">
        <v>401</v>
      </c>
      <c r="B66" s="190" t="s">
        <v>396</v>
      </c>
      <c r="C66" s="134" t="s">
        <v>242</v>
      </c>
      <c r="D66" s="134" t="s">
        <v>243</v>
      </c>
      <c r="E66" s="187">
        <v>300000</v>
      </c>
      <c r="F66" s="187">
        <v>300000</v>
      </c>
      <c r="G66" s="187">
        <v>90000</v>
      </c>
      <c r="H66" s="187">
        <v>0</v>
      </c>
      <c r="I66" s="187">
        <v>90000</v>
      </c>
      <c r="J66" s="187">
        <v>0</v>
      </c>
      <c r="K66" s="187">
        <v>0</v>
      </c>
      <c r="L66" s="187">
        <v>0</v>
      </c>
      <c r="M66" s="187">
        <v>210000</v>
      </c>
      <c r="N66" s="187">
        <v>0</v>
      </c>
      <c r="O66" s="93">
        <f t="shared" si="0"/>
        <v>0</v>
      </c>
      <c r="P66" s="94">
        <f t="shared" si="1"/>
        <v>300000</v>
      </c>
      <c r="Q66" s="94">
        <f t="shared" si="4"/>
        <v>0</v>
      </c>
      <c r="R66" s="93">
        <f t="shared" si="3"/>
        <v>0</v>
      </c>
    </row>
    <row r="67" spans="1:19" s="99" customFormat="1" ht="14.1" customHeight="1" x14ac:dyDescent="0.25">
      <c r="A67" s="134" t="s">
        <v>401</v>
      </c>
      <c r="B67" s="190" t="s">
        <v>396</v>
      </c>
      <c r="C67" s="134" t="s">
        <v>246</v>
      </c>
      <c r="D67" s="134" t="s">
        <v>247</v>
      </c>
      <c r="E67" s="187">
        <v>300000</v>
      </c>
      <c r="F67" s="187">
        <v>300000</v>
      </c>
      <c r="G67" s="187">
        <v>90000</v>
      </c>
      <c r="H67" s="187">
        <v>0</v>
      </c>
      <c r="I67" s="187">
        <v>90000</v>
      </c>
      <c r="J67" s="187">
        <v>0</v>
      </c>
      <c r="K67" s="187">
        <v>0</v>
      </c>
      <c r="L67" s="187">
        <v>0</v>
      </c>
      <c r="M67" s="187">
        <v>210000</v>
      </c>
      <c r="N67" s="187">
        <v>0</v>
      </c>
      <c r="O67" s="93">
        <f t="shared" si="0"/>
        <v>0</v>
      </c>
      <c r="P67" s="94">
        <f t="shared" si="1"/>
        <v>300000</v>
      </c>
      <c r="Q67" s="94">
        <f t="shared" si="4"/>
        <v>0</v>
      </c>
      <c r="R67" s="93">
        <f t="shared" si="3"/>
        <v>0</v>
      </c>
    </row>
    <row r="68" spans="1:19" s="99" customFormat="1" x14ac:dyDescent="0.25">
      <c r="A68" s="134" t="s">
        <v>401</v>
      </c>
      <c r="B68" s="190" t="s">
        <v>396</v>
      </c>
      <c r="C68" s="134" t="s">
        <v>248</v>
      </c>
      <c r="D68" s="134" t="s">
        <v>386</v>
      </c>
      <c r="E68" s="187">
        <v>39400000</v>
      </c>
      <c r="F68" s="187">
        <v>39400000</v>
      </c>
      <c r="G68" s="187">
        <v>4400000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39400000</v>
      </c>
      <c r="N68" s="187">
        <v>4400000</v>
      </c>
      <c r="O68" s="93">
        <f t="shared" si="0"/>
        <v>0</v>
      </c>
      <c r="P68" s="94">
        <f t="shared" si="1"/>
        <v>39400000</v>
      </c>
      <c r="Q68" s="94">
        <f t="shared" si="4"/>
        <v>0</v>
      </c>
      <c r="R68" s="93">
        <f t="shared" si="3"/>
        <v>0</v>
      </c>
    </row>
    <row r="69" spans="1:19" s="99" customFormat="1" x14ac:dyDescent="0.25">
      <c r="A69" s="134" t="s">
        <v>401</v>
      </c>
      <c r="B69" s="190" t="s">
        <v>396</v>
      </c>
      <c r="C69" s="134" t="s">
        <v>249</v>
      </c>
      <c r="D69" s="134" t="s">
        <v>250</v>
      </c>
      <c r="E69" s="187">
        <v>300000</v>
      </c>
      <c r="F69" s="187">
        <v>300000</v>
      </c>
      <c r="G69" s="187">
        <v>300000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300000</v>
      </c>
      <c r="N69" s="187">
        <v>300000</v>
      </c>
      <c r="O69" s="93">
        <f t="shared" si="0"/>
        <v>0</v>
      </c>
      <c r="P69" s="94">
        <f t="shared" si="1"/>
        <v>300000</v>
      </c>
      <c r="Q69" s="94">
        <f t="shared" si="4"/>
        <v>0</v>
      </c>
      <c r="R69" s="93">
        <f t="shared" si="3"/>
        <v>0</v>
      </c>
    </row>
    <row r="70" spans="1:19" s="99" customFormat="1" x14ac:dyDescent="0.25">
      <c r="A70" s="134" t="s">
        <v>401</v>
      </c>
      <c r="B70" s="190" t="s">
        <v>396</v>
      </c>
      <c r="C70" s="134" t="s">
        <v>253</v>
      </c>
      <c r="D70" s="134" t="s">
        <v>254</v>
      </c>
      <c r="E70" s="187">
        <v>3000000</v>
      </c>
      <c r="F70" s="187">
        <v>3000000</v>
      </c>
      <c r="G70" s="187">
        <v>3000000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3000000</v>
      </c>
      <c r="N70" s="187">
        <v>3000000</v>
      </c>
      <c r="O70" s="93">
        <f t="shared" si="0"/>
        <v>0</v>
      </c>
      <c r="P70" s="94">
        <f t="shared" si="1"/>
        <v>3000000</v>
      </c>
      <c r="Q70" s="94">
        <f t="shared" si="4"/>
        <v>0</v>
      </c>
      <c r="R70" s="93">
        <f t="shared" si="3"/>
        <v>0</v>
      </c>
    </row>
    <row r="71" spans="1:19" s="99" customFormat="1" x14ac:dyDescent="0.25">
      <c r="A71" s="134" t="s">
        <v>401</v>
      </c>
      <c r="B71" s="190" t="s">
        <v>396</v>
      </c>
      <c r="C71" s="134" t="s">
        <v>255</v>
      </c>
      <c r="D71" s="134" t="s">
        <v>256</v>
      </c>
      <c r="E71" s="187">
        <v>35000000</v>
      </c>
      <c r="F71" s="187">
        <v>35000000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35000000</v>
      </c>
      <c r="N71" s="187">
        <v>0</v>
      </c>
      <c r="O71" s="93">
        <f t="shared" si="0"/>
        <v>0</v>
      </c>
      <c r="P71" s="94">
        <f>+F71</f>
        <v>35000000</v>
      </c>
      <c r="Q71" s="94">
        <f t="shared" si="4"/>
        <v>0</v>
      </c>
      <c r="R71" s="93">
        <f t="shared" si="3"/>
        <v>0</v>
      </c>
    </row>
    <row r="72" spans="1:19" s="98" customFormat="1" x14ac:dyDescent="0.25">
      <c r="A72" s="134" t="s">
        <v>401</v>
      </c>
      <c r="B72" s="190" t="s">
        <v>396</v>
      </c>
      <c r="C72" s="134" t="s">
        <v>257</v>
      </c>
      <c r="D72" s="134" t="s">
        <v>258</v>
      </c>
      <c r="E72" s="187">
        <v>800000</v>
      </c>
      <c r="F72" s="187">
        <v>800000</v>
      </c>
      <c r="G72" s="187">
        <v>800000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800000</v>
      </c>
      <c r="N72" s="187">
        <v>800000</v>
      </c>
      <c r="O72" s="93">
        <f t="shared" ref="O72:O91" si="5">+K72/F72</f>
        <v>0</v>
      </c>
      <c r="P72" s="94">
        <f t="shared" ref="P72:P80" si="6">+F72</f>
        <v>800000</v>
      </c>
      <c r="Q72" s="94">
        <f t="shared" ref="Q72:Q80" si="7">+K72</f>
        <v>0</v>
      </c>
      <c r="R72" s="93">
        <f t="shared" ref="R72:R81" si="8">+Q72/P72</f>
        <v>0</v>
      </c>
    </row>
    <row r="73" spans="1:19" s="99" customFormat="1" x14ac:dyDescent="0.25">
      <c r="A73" s="134" t="s">
        <v>401</v>
      </c>
      <c r="B73" s="190" t="s">
        <v>396</v>
      </c>
      <c r="C73" s="134" t="s">
        <v>261</v>
      </c>
      <c r="D73" s="134" t="s">
        <v>262</v>
      </c>
      <c r="E73" s="187">
        <v>300000</v>
      </c>
      <c r="F73" s="187">
        <v>300000</v>
      </c>
      <c r="G73" s="187">
        <v>300000</v>
      </c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300000</v>
      </c>
      <c r="N73" s="187">
        <v>300000</v>
      </c>
      <c r="O73" s="93">
        <f t="shared" si="5"/>
        <v>0</v>
      </c>
      <c r="P73" s="94">
        <f t="shared" si="6"/>
        <v>300000</v>
      </c>
      <c r="Q73" s="94">
        <f t="shared" si="7"/>
        <v>0</v>
      </c>
      <c r="R73" s="93">
        <f t="shared" si="8"/>
        <v>0</v>
      </c>
      <c r="S73" s="93"/>
    </row>
    <row r="74" spans="1:19" s="98" customFormat="1" x14ac:dyDescent="0.25">
      <c r="A74" s="133" t="s">
        <v>401</v>
      </c>
      <c r="B74" s="189" t="s">
        <v>397</v>
      </c>
      <c r="C74" s="133" t="s">
        <v>265</v>
      </c>
      <c r="D74" s="133" t="s">
        <v>266</v>
      </c>
      <c r="E74" s="186">
        <v>7000000</v>
      </c>
      <c r="F74" s="186">
        <v>7000000</v>
      </c>
      <c r="G74" s="186">
        <v>0</v>
      </c>
      <c r="H74" s="186">
        <v>0</v>
      </c>
      <c r="I74" s="186">
        <v>1099205.51</v>
      </c>
      <c r="J74" s="186">
        <v>0</v>
      </c>
      <c r="K74" s="186">
        <v>0</v>
      </c>
      <c r="L74" s="186">
        <v>0</v>
      </c>
      <c r="M74" s="186">
        <v>5900794.4900000002</v>
      </c>
      <c r="N74" s="186">
        <v>-1099205.51</v>
      </c>
      <c r="O74" s="97">
        <f t="shared" si="5"/>
        <v>0</v>
      </c>
      <c r="P74" s="28">
        <f t="shared" si="6"/>
        <v>7000000</v>
      </c>
      <c r="Q74" s="28">
        <f t="shared" si="7"/>
        <v>0</v>
      </c>
      <c r="R74" s="97">
        <f t="shared" si="8"/>
        <v>0</v>
      </c>
      <c r="S74" s="97"/>
    </row>
    <row r="75" spans="1:19" s="206" customFormat="1" x14ac:dyDescent="0.25">
      <c r="A75" s="134" t="s">
        <v>401</v>
      </c>
      <c r="B75" s="190" t="s">
        <v>397</v>
      </c>
      <c r="C75" s="134" t="s">
        <v>267</v>
      </c>
      <c r="D75" s="134" t="s">
        <v>268</v>
      </c>
      <c r="E75" s="187">
        <v>7000000</v>
      </c>
      <c r="F75" s="187">
        <v>7000000</v>
      </c>
      <c r="G75" s="187">
        <v>0</v>
      </c>
      <c r="H75" s="187">
        <v>0</v>
      </c>
      <c r="I75" s="187">
        <v>1099205.51</v>
      </c>
      <c r="J75" s="187">
        <v>0</v>
      </c>
      <c r="K75" s="187">
        <v>0</v>
      </c>
      <c r="L75" s="187">
        <v>0</v>
      </c>
      <c r="M75" s="187">
        <v>5900794.4900000002</v>
      </c>
      <c r="N75" s="187">
        <v>-1099205.51</v>
      </c>
      <c r="O75" s="93">
        <f t="shared" si="5"/>
        <v>0</v>
      </c>
      <c r="P75" s="94">
        <f t="shared" si="6"/>
        <v>7000000</v>
      </c>
      <c r="Q75" s="94">
        <f t="shared" si="7"/>
        <v>0</v>
      </c>
      <c r="R75" s="93">
        <f t="shared" si="8"/>
        <v>0</v>
      </c>
      <c r="S75" s="93"/>
    </row>
    <row r="76" spans="1:19" s="99" customFormat="1" x14ac:dyDescent="0.25">
      <c r="A76" s="134" t="s">
        <v>401</v>
      </c>
      <c r="B76" s="190" t="s">
        <v>397</v>
      </c>
      <c r="C76" s="134" t="s">
        <v>271</v>
      </c>
      <c r="D76" s="134" t="s">
        <v>272</v>
      </c>
      <c r="E76" s="187">
        <v>500000</v>
      </c>
      <c r="F76" s="187">
        <v>500000</v>
      </c>
      <c r="G76" s="187">
        <v>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500000</v>
      </c>
      <c r="N76" s="187">
        <v>0</v>
      </c>
      <c r="O76" s="93">
        <f t="shared" si="5"/>
        <v>0</v>
      </c>
      <c r="P76" s="94">
        <f t="shared" si="6"/>
        <v>500000</v>
      </c>
      <c r="Q76" s="94">
        <f t="shared" si="7"/>
        <v>0</v>
      </c>
      <c r="R76" s="93">
        <f t="shared" si="8"/>
        <v>0</v>
      </c>
      <c r="S76" s="93"/>
    </row>
    <row r="77" spans="1:19" s="99" customFormat="1" x14ac:dyDescent="0.25">
      <c r="A77" s="134" t="s">
        <v>401</v>
      </c>
      <c r="B77" s="190" t="s">
        <v>397</v>
      </c>
      <c r="C77" s="134" t="s">
        <v>275</v>
      </c>
      <c r="D77" s="134" t="s">
        <v>276</v>
      </c>
      <c r="E77" s="187">
        <v>5500000</v>
      </c>
      <c r="F77" s="187">
        <v>5500000</v>
      </c>
      <c r="G77" s="187">
        <v>0</v>
      </c>
      <c r="H77" s="187">
        <v>0</v>
      </c>
      <c r="I77" s="187">
        <v>1099205.51</v>
      </c>
      <c r="J77" s="187">
        <v>0</v>
      </c>
      <c r="K77" s="187">
        <v>0</v>
      </c>
      <c r="L77" s="187">
        <v>0</v>
      </c>
      <c r="M77" s="187">
        <v>4400794.49</v>
      </c>
      <c r="N77" s="187">
        <v>-1099205.51</v>
      </c>
      <c r="O77" s="93">
        <f t="shared" si="5"/>
        <v>0</v>
      </c>
      <c r="P77" s="94">
        <f t="shared" si="6"/>
        <v>5500000</v>
      </c>
      <c r="Q77" s="94">
        <f t="shared" si="7"/>
        <v>0</v>
      </c>
      <c r="R77" s="93">
        <f t="shared" si="8"/>
        <v>0</v>
      </c>
      <c r="S77" s="93"/>
    </row>
    <row r="78" spans="1:19" s="99" customFormat="1" x14ac:dyDescent="0.25">
      <c r="A78" s="134" t="s">
        <v>401</v>
      </c>
      <c r="B78" s="190" t="s">
        <v>397</v>
      </c>
      <c r="C78" s="134" t="s">
        <v>277</v>
      </c>
      <c r="D78" s="134" t="s">
        <v>278</v>
      </c>
      <c r="E78" s="187">
        <v>1000000</v>
      </c>
      <c r="F78" s="187">
        <v>1000000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1000000</v>
      </c>
      <c r="N78" s="187">
        <v>0</v>
      </c>
      <c r="O78" s="93">
        <f t="shared" si="5"/>
        <v>0</v>
      </c>
      <c r="P78" s="94">
        <f t="shared" si="6"/>
        <v>1000000</v>
      </c>
      <c r="Q78" s="94">
        <f t="shared" si="7"/>
        <v>0</v>
      </c>
      <c r="R78" s="93">
        <f t="shared" si="8"/>
        <v>0</v>
      </c>
      <c r="S78" s="93"/>
    </row>
    <row r="79" spans="1:19" s="98" customFormat="1" x14ac:dyDescent="0.25">
      <c r="A79" s="133" t="s">
        <v>401</v>
      </c>
      <c r="B79" s="189" t="s">
        <v>396</v>
      </c>
      <c r="C79" s="133" t="s">
        <v>287</v>
      </c>
      <c r="D79" s="133" t="s">
        <v>288</v>
      </c>
      <c r="E79" s="186">
        <v>627037456</v>
      </c>
      <c r="F79" s="186">
        <v>627037456</v>
      </c>
      <c r="G79" s="186">
        <v>158834651</v>
      </c>
      <c r="H79" s="186">
        <v>0</v>
      </c>
      <c r="I79" s="186">
        <v>55179520.409999996</v>
      </c>
      <c r="J79" s="186">
        <v>0</v>
      </c>
      <c r="K79" s="186">
        <v>80478493.590000004</v>
      </c>
      <c r="L79" s="186">
        <v>52110538.590000004</v>
      </c>
      <c r="M79" s="186">
        <v>491379442</v>
      </c>
      <c r="N79" s="186">
        <v>23176637</v>
      </c>
      <c r="O79" s="97">
        <f t="shared" si="5"/>
        <v>0.12834718695018438</v>
      </c>
      <c r="P79" s="28">
        <f t="shared" si="6"/>
        <v>627037456</v>
      </c>
      <c r="Q79" s="28">
        <f t="shared" si="7"/>
        <v>80478493.590000004</v>
      </c>
      <c r="R79" s="97">
        <f t="shared" si="8"/>
        <v>0.12834718695018438</v>
      </c>
      <c r="S79" s="97"/>
    </row>
    <row r="80" spans="1:19" s="98" customFormat="1" x14ac:dyDescent="0.25">
      <c r="A80" s="134" t="s">
        <v>401</v>
      </c>
      <c r="B80" s="190" t="s">
        <v>396</v>
      </c>
      <c r="C80" s="134" t="s">
        <v>289</v>
      </c>
      <c r="D80" s="134" t="s">
        <v>290</v>
      </c>
      <c r="E80" s="187">
        <v>125316456</v>
      </c>
      <c r="F80" s="187">
        <v>125316456</v>
      </c>
      <c r="G80" s="187">
        <v>68694731</v>
      </c>
      <c r="H80" s="187">
        <v>0</v>
      </c>
      <c r="I80" s="187">
        <v>33378520.41</v>
      </c>
      <c r="J80" s="187">
        <v>0</v>
      </c>
      <c r="K80" s="187">
        <v>33966210.590000004</v>
      </c>
      <c r="L80" s="187">
        <v>29598255.59</v>
      </c>
      <c r="M80" s="187">
        <v>57971725</v>
      </c>
      <c r="N80" s="187">
        <v>1350000</v>
      </c>
      <c r="O80" s="93">
        <f t="shared" si="5"/>
        <v>0.27104349799039962</v>
      </c>
      <c r="P80" s="94">
        <f t="shared" si="6"/>
        <v>125316456</v>
      </c>
      <c r="Q80" s="94">
        <f t="shared" si="7"/>
        <v>33966210.590000004</v>
      </c>
      <c r="R80" s="93">
        <f t="shared" si="8"/>
        <v>0.27104349799039962</v>
      </c>
      <c r="S80" s="97"/>
    </row>
    <row r="81" spans="1:19" s="206" customFormat="1" x14ac:dyDescent="0.25">
      <c r="A81" s="134" t="s">
        <v>401</v>
      </c>
      <c r="B81" s="190" t="s">
        <v>396</v>
      </c>
      <c r="C81" s="134" t="s">
        <v>308</v>
      </c>
      <c r="D81" s="134" t="s">
        <v>309</v>
      </c>
      <c r="E81" s="187">
        <v>113243449</v>
      </c>
      <c r="F81" s="187">
        <v>113243449</v>
      </c>
      <c r="G81" s="187">
        <v>56621724</v>
      </c>
      <c r="H81" s="187">
        <v>0</v>
      </c>
      <c r="I81" s="187">
        <v>25518225</v>
      </c>
      <c r="J81" s="187">
        <v>0</v>
      </c>
      <c r="K81" s="187">
        <v>31103499</v>
      </c>
      <c r="L81" s="187">
        <v>26735544</v>
      </c>
      <c r="M81" s="187">
        <v>56621725</v>
      </c>
      <c r="N81" s="187">
        <v>0</v>
      </c>
      <c r="O81" s="93">
        <f t="shared" si="5"/>
        <v>0.27466047064673915</v>
      </c>
      <c r="P81" s="94">
        <f>+P86+P88</f>
        <v>31250000</v>
      </c>
      <c r="Q81" s="94">
        <f>+Q86+Q88</f>
        <v>1824566</v>
      </c>
      <c r="R81" s="93">
        <f t="shared" si="8"/>
        <v>5.8386111999999997E-2</v>
      </c>
      <c r="S81" s="93"/>
    </row>
    <row r="82" spans="1:19" s="99" customFormat="1" x14ac:dyDescent="0.25">
      <c r="A82" s="134" t="s">
        <v>401</v>
      </c>
      <c r="B82" s="190" t="s">
        <v>396</v>
      </c>
      <c r="C82" s="134" t="s">
        <v>312</v>
      </c>
      <c r="D82" s="134" t="s">
        <v>415</v>
      </c>
      <c r="E82" s="187">
        <v>10254783</v>
      </c>
      <c r="F82" s="187">
        <v>10254783</v>
      </c>
      <c r="G82" s="187">
        <v>10254783</v>
      </c>
      <c r="H82" s="187">
        <v>0</v>
      </c>
      <c r="I82" s="187">
        <v>6834472.8399999999</v>
      </c>
      <c r="J82" s="187">
        <v>0</v>
      </c>
      <c r="K82" s="187">
        <v>2420310.16</v>
      </c>
      <c r="L82" s="187">
        <v>2420310.16</v>
      </c>
      <c r="M82" s="187">
        <v>1000000</v>
      </c>
      <c r="N82" s="187">
        <v>1000000</v>
      </c>
      <c r="O82" s="93">
        <f t="shared" si="5"/>
        <v>0.23601768657610797</v>
      </c>
      <c r="P82" s="94"/>
      <c r="Q82" s="94"/>
      <c r="R82" s="93"/>
      <c r="S82" s="93"/>
    </row>
    <row r="83" spans="1:19" s="99" customFormat="1" x14ac:dyDescent="0.25">
      <c r="A83" s="134" t="s">
        <v>401</v>
      </c>
      <c r="B83" s="190" t="s">
        <v>396</v>
      </c>
      <c r="C83" s="134" t="s">
        <v>317</v>
      </c>
      <c r="D83" s="134" t="s">
        <v>416</v>
      </c>
      <c r="E83" s="187">
        <v>1818224</v>
      </c>
      <c r="F83" s="187">
        <v>1818224</v>
      </c>
      <c r="G83" s="187">
        <v>1818224</v>
      </c>
      <c r="H83" s="187">
        <v>0</v>
      </c>
      <c r="I83" s="187">
        <v>1025822.57</v>
      </c>
      <c r="J83" s="187">
        <v>0</v>
      </c>
      <c r="K83" s="187">
        <v>442401.43</v>
      </c>
      <c r="L83" s="187">
        <v>442401.43</v>
      </c>
      <c r="M83" s="187">
        <v>350000</v>
      </c>
      <c r="N83" s="187">
        <v>350000</v>
      </c>
      <c r="O83" s="93">
        <f t="shared" si="5"/>
        <v>0.24331514158871514</v>
      </c>
      <c r="P83" s="94"/>
      <c r="Q83" s="94"/>
      <c r="R83" s="93"/>
      <c r="S83" s="93"/>
    </row>
    <row r="84" spans="1:19" s="99" customFormat="1" x14ac:dyDescent="0.25">
      <c r="A84" s="134" t="s">
        <v>401</v>
      </c>
      <c r="B84" s="190" t="s">
        <v>396</v>
      </c>
      <c r="C84" s="134" t="s">
        <v>321</v>
      </c>
      <c r="D84" s="134" t="s">
        <v>322</v>
      </c>
      <c r="E84" s="187">
        <v>460000000</v>
      </c>
      <c r="F84" s="187">
        <v>460000000</v>
      </c>
      <c r="G84" s="187">
        <v>50998920</v>
      </c>
      <c r="H84" s="187">
        <v>0</v>
      </c>
      <c r="I84" s="187">
        <v>4800000</v>
      </c>
      <c r="J84" s="187">
        <v>0</v>
      </c>
      <c r="K84" s="187">
        <v>45600000</v>
      </c>
      <c r="L84" s="187">
        <v>21600000</v>
      </c>
      <c r="M84" s="187">
        <v>409600000</v>
      </c>
      <c r="N84" s="187">
        <v>598920</v>
      </c>
      <c r="O84" s="93">
        <f t="shared" si="5"/>
        <v>9.913043478260869E-2</v>
      </c>
      <c r="P84" s="94"/>
      <c r="Q84" s="94"/>
      <c r="R84" s="93"/>
      <c r="S84" s="93"/>
    </row>
    <row r="85" spans="1:19" s="99" customFormat="1" x14ac:dyDescent="0.25">
      <c r="A85" s="134" t="s">
        <v>401</v>
      </c>
      <c r="B85" s="190" t="s">
        <v>396</v>
      </c>
      <c r="C85" s="134" t="s">
        <v>325</v>
      </c>
      <c r="D85" s="134" t="s">
        <v>326</v>
      </c>
      <c r="E85" s="187">
        <v>460000000</v>
      </c>
      <c r="F85" s="187">
        <v>460000000</v>
      </c>
      <c r="G85" s="187">
        <v>50998920</v>
      </c>
      <c r="H85" s="187">
        <v>0</v>
      </c>
      <c r="I85" s="187">
        <v>4800000</v>
      </c>
      <c r="J85" s="187">
        <v>0</v>
      </c>
      <c r="K85" s="187">
        <v>45600000</v>
      </c>
      <c r="L85" s="187">
        <v>21600000</v>
      </c>
      <c r="M85" s="187">
        <v>409600000</v>
      </c>
      <c r="N85" s="187">
        <v>598920</v>
      </c>
      <c r="O85" s="93">
        <f t="shared" si="5"/>
        <v>9.913043478260869E-2</v>
      </c>
      <c r="P85" s="94"/>
      <c r="Q85" s="94"/>
      <c r="R85" s="93"/>
      <c r="S85" s="93"/>
    </row>
    <row r="86" spans="1:19" s="99" customFormat="1" x14ac:dyDescent="0.25">
      <c r="A86" s="134" t="s">
        <v>401</v>
      </c>
      <c r="B86" s="190" t="s">
        <v>396</v>
      </c>
      <c r="C86" s="134" t="s">
        <v>327</v>
      </c>
      <c r="D86" s="134" t="s">
        <v>328</v>
      </c>
      <c r="E86" s="187">
        <v>20850000</v>
      </c>
      <c r="F86" s="187">
        <v>20850000</v>
      </c>
      <c r="G86" s="187">
        <v>20850000</v>
      </c>
      <c r="H86" s="187">
        <v>0</v>
      </c>
      <c r="I86" s="187">
        <v>0</v>
      </c>
      <c r="J86" s="187">
        <v>0</v>
      </c>
      <c r="K86" s="187">
        <v>912283</v>
      </c>
      <c r="L86" s="187">
        <v>912283</v>
      </c>
      <c r="M86" s="187">
        <v>19937717</v>
      </c>
      <c r="N86" s="187">
        <v>19937717</v>
      </c>
      <c r="O86" s="93">
        <f t="shared" si="5"/>
        <v>4.3754580335731416E-2</v>
      </c>
      <c r="P86" s="94">
        <f>+F86</f>
        <v>20850000</v>
      </c>
      <c r="Q86" s="94">
        <f>+K86</f>
        <v>912283</v>
      </c>
      <c r="R86" s="93">
        <f>+Q86/P86</f>
        <v>4.3754580335731416E-2</v>
      </c>
      <c r="S86" s="93"/>
    </row>
    <row r="87" spans="1:19" s="99" customFormat="1" x14ac:dyDescent="0.25">
      <c r="A87" s="134" t="s">
        <v>401</v>
      </c>
      <c r="B87" s="190" t="s">
        <v>396</v>
      </c>
      <c r="C87" s="134" t="s">
        <v>329</v>
      </c>
      <c r="D87" s="134" t="s">
        <v>330</v>
      </c>
      <c r="E87" s="187">
        <v>10450000</v>
      </c>
      <c r="F87" s="187">
        <v>10450000</v>
      </c>
      <c r="G87" s="187">
        <v>10450000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10450000</v>
      </c>
      <c r="N87" s="187">
        <v>10450000</v>
      </c>
      <c r="O87" s="93">
        <f t="shared" si="5"/>
        <v>0</v>
      </c>
      <c r="P87" s="94">
        <f>+F87</f>
        <v>10450000</v>
      </c>
      <c r="Q87" s="94">
        <f>+K87</f>
        <v>0</v>
      </c>
      <c r="R87" s="93">
        <f>+Q87/P87</f>
        <v>0</v>
      </c>
      <c r="S87" s="93"/>
    </row>
    <row r="88" spans="1:19" s="99" customFormat="1" x14ac:dyDescent="0.25">
      <c r="A88" s="134" t="s">
        <v>401</v>
      </c>
      <c r="B88" s="190" t="s">
        <v>396</v>
      </c>
      <c r="C88" s="134" t="s">
        <v>331</v>
      </c>
      <c r="D88" s="134" t="s">
        <v>332</v>
      </c>
      <c r="E88" s="187">
        <v>10400000</v>
      </c>
      <c r="F88" s="187">
        <v>10400000</v>
      </c>
      <c r="G88" s="187">
        <v>10400000</v>
      </c>
      <c r="H88" s="187">
        <v>0</v>
      </c>
      <c r="I88" s="187">
        <v>0</v>
      </c>
      <c r="J88" s="187">
        <v>0</v>
      </c>
      <c r="K88" s="187">
        <v>912283</v>
      </c>
      <c r="L88" s="187">
        <v>912283</v>
      </c>
      <c r="M88" s="187">
        <v>9487717</v>
      </c>
      <c r="N88" s="187">
        <v>9487717</v>
      </c>
      <c r="O88" s="93">
        <f t="shared" si="5"/>
        <v>8.7719519230769233E-2</v>
      </c>
      <c r="P88" s="94">
        <f>+F88</f>
        <v>10400000</v>
      </c>
      <c r="Q88" s="94">
        <f>+K88</f>
        <v>912283</v>
      </c>
      <c r="R88" s="93">
        <f>+Q88/P88</f>
        <v>8.7719519230769233E-2</v>
      </c>
      <c r="S88" s="93"/>
    </row>
    <row r="89" spans="1:19" s="99" customFormat="1" x14ac:dyDescent="0.25">
      <c r="A89" s="134" t="s">
        <v>401</v>
      </c>
      <c r="B89" s="190" t="s">
        <v>396</v>
      </c>
      <c r="C89" s="134" t="s">
        <v>333</v>
      </c>
      <c r="D89" s="134" t="s">
        <v>334</v>
      </c>
      <c r="E89" s="187">
        <v>5160000</v>
      </c>
      <c r="F89" s="187">
        <v>5160000</v>
      </c>
      <c r="G89" s="187">
        <v>2580000</v>
      </c>
      <c r="H89" s="187">
        <v>0</v>
      </c>
      <c r="I89" s="187">
        <v>1290000</v>
      </c>
      <c r="J89" s="187">
        <v>0</v>
      </c>
      <c r="K89" s="187">
        <v>0</v>
      </c>
      <c r="L89" s="187">
        <v>0</v>
      </c>
      <c r="M89" s="187">
        <v>3870000</v>
      </c>
      <c r="N89" s="187">
        <v>1290000</v>
      </c>
      <c r="O89" s="93">
        <f t="shared" si="5"/>
        <v>0</v>
      </c>
      <c r="P89" s="94">
        <f>+F89</f>
        <v>5160000</v>
      </c>
      <c r="Q89" s="94">
        <f>+K89</f>
        <v>0</v>
      </c>
      <c r="R89" s="93">
        <f>+Q89/P89</f>
        <v>0</v>
      </c>
      <c r="S89" s="93"/>
    </row>
    <row r="90" spans="1:19" s="99" customFormat="1" x14ac:dyDescent="0.25">
      <c r="A90" s="134" t="s">
        <v>401</v>
      </c>
      <c r="B90" s="190" t="s">
        <v>396</v>
      </c>
      <c r="C90" s="134" t="s">
        <v>336</v>
      </c>
      <c r="D90" s="134" t="s">
        <v>377</v>
      </c>
      <c r="E90" s="187">
        <v>5160000</v>
      </c>
      <c r="F90" s="187">
        <v>5160000</v>
      </c>
      <c r="G90" s="187">
        <v>2580000</v>
      </c>
      <c r="H90" s="187">
        <v>0</v>
      </c>
      <c r="I90" s="187">
        <v>1290000</v>
      </c>
      <c r="J90" s="187">
        <v>0</v>
      </c>
      <c r="K90" s="187">
        <v>0</v>
      </c>
      <c r="L90" s="187">
        <v>0</v>
      </c>
      <c r="M90" s="187">
        <v>3870000</v>
      </c>
      <c r="N90" s="187">
        <v>1290000</v>
      </c>
      <c r="O90" s="93">
        <f t="shared" si="5"/>
        <v>0</v>
      </c>
      <c r="P90" s="94">
        <f>+F90</f>
        <v>5160000</v>
      </c>
      <c r="Q90" s="94">
        <f>+K90</f>
        <v>0</v>
      </c>
      <c r="R90" s="93">
        <f>+Q90/P90</f>
        <v>0</v>
      </c>
      <c r="S90" s="93"/>
    </row>
    <row r="91" spans="1:19" s="99" customFormat="1" x14ac:dyDescent="0.25">
      <c r="A91" s="134" t="s">
        <v>401</v>
      </c>
      <c r="B91" s="190" t="s">
        <v>396</v>
      </c>
      <c r="C91" s="134" t="s">
        <v>346</v>
      </c>
      <c r="D91" s="134" t="s">
        <v>347</v>
      </c>
      <c r="E91" s="187">
        <v>15711000</v>
      </c>
      <c r="F91" s="187">
        <v>15711000</v>
      </c>
      <c r="G91" s="187">
        <v>15711000</v>
      </c>
      <c r="H91" s="187">
        <v>0</v>
      </c>
      <c r="I91" s="187">
        <v>15711000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93">
        <f t="shared" si="5"/>
        <v>0</v>
      </c>
      <c r="P91" s="94"/>
      <c r="Q91" s="94"/>
      <c r="R91" s="93"/>
    </row>
    <row r="92" spans="1:19" s="99" customFormat="1" x14ac:dyDescent="0.25">
      <c r="A92" s="134" t="s">
        <v>401</v>
      </c>
      <c r="B92" s="190" t="s">
        <v>396</v>
      </c>
      <c r="C92" s="134" t="s">
        <v>349</v>
      </c>
      <c r="D92" s="134" t="s">
        <v>350</v>
      </c>
      <c r="E92" s="187">
        <v>15711000</v>
      </c>
      <c r="F92" s="187">
        <v>15711000</v>
      </c>
      <c r="G92" s="187">
        <v>15711000</v>
      </c>
      <c r="H92" s="187">
        <v>0</v>
      </c>
      <c r="I92" s="187">
        <v>15711000</v>
      </c>
      <c r="J92" s="187">
        <v>0</v>
      </c>
      <c r="K92" s="187">
        <v>0</v>
      </c>
      <c r="L92" s="187">
        <v>0</v>
      </c>
      <c r="M92" s="187">
        <v>0</v>
      </c>
      <c r="N92" s="187">
        <v>0</v>
      </c>
      <c r="O92" s="93">
        <f>+K92/F92</f>
        <v>0</v>
      </c>
      <c r="P92" s="94"/>
      <c r="Q92" s="94"/>
      <c r="R92" s="93"/>
    </row>
    <row r="93" spans="1:19" x14ac:dyDescent="0.25">
      <c r="A93" s="49"/>
      <c r="B93" s="191"/>
      <c r="C93" s="49"/>
      <c r="D93" s="49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93"/>
      <c r="P93" s="94"/>
      <c r="Q93" s="94"/>
      <c r="R93" s="93"/>
    </row>
    <row r="94" spans="1:19" x14ac:dyDescent="0.25">
      <c r="A94" s="49"/>
      <c r="B94" s="191"/>
      <c r="C94" s="49"/>
      <c r="D94" s="49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93"/>
      <c r="P94" s="94"/>
      <c r="Q94" s="94"/>
      <c r="R94" s="93"/>
    </row>
    <row r="95" spans="1:19" x14ac:dyDescent="0.25">
      <c r="A95" s="19"/>
      <c r="B95" s="108"/>
      <c r="C95" s="19"/>
      <c r="D95" s="19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22"/>
      <c r="P95" s="94"/>
      <c r="Q95" s="94"/>
      <c r="R95" s="93"/>
    </row>
    <row r="96" spans="1:19" x14ac:dyDescent="0.25">
      <c r="A96" s="19"/>
      <c r="B96" s="108"/>
      <c r="C96" s="19"/>
      <c r="D96" s="19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22"/>
      <c r="P96" s="94"/>
      <c r="Q96" s="94"/>
      <c r="R96" s="93"/>
    </row>
    <row r="97" spans="1:18" x14ac:dyDescent="0.25">
      <c r="A97" s="19"/>
      <c r="B97" s="108"/>
      <c r="C97" s="19"/>
      <c r="D97" s="1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22"/>
      <c r="P97" s="94"/>
      <c r="Q97" s="94"/>
      <c r="R97" s="93"/>
    </row>
    <row r="98" spans="1:18" x14ac:dyDescent="0.25">
      <c r="A98" s="19"/>
      <c r="B98" s="108"/>
      <c r="C98" s="19"/>
      <c r="D98" s="1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22"/>
      <c r="P98" s="94"/>
      <c r="Q98" s="94"/>
      <c r="R98" s="93"/>
    </row>
    <row r="99" spans="1:18" x14ac:dyDescent="0.25">
      <c r="A99" s="19"/>
      <c r="B99" s="108"/>
      <c r="C99" s="19"/>
      <c r="D99" s="1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22"/>
      <c r="P99" s="94"/>
      <c r="Q99" s="94"/>
      <c r="R99" s="93"/>
    </row>
    <row r="100" spans="1:18" x14ac:dyDescent="0.25">
      <c r="A100" s="19"/>
      <c r="B100" s="108"/>
      <c r="C100" s="19"/>
      <c r="D100" s="1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3"/>
      <c r="P100" s="94"/>
      <c r="Q100" s="94"/>
      <c r="R100" s="93"/>
    </row>
    <row r="101" spans="1:18" ht="15.6" customHeight="1" thickBot="1" x14ac:dyDescent="0.3">
      <c r="A101" s="19"/>
      <c r="B101" s="108"/>
      <c r="C101" s="227" t="s">
        <v>26</v>
      </c>
      <c r="D101" s="227"/>
      <c r="E101" s="227"/>
      <c r="F101" s="227"/>
      <c r="G101" s="227"/>
      <c r="H101" s="100"/>
      <c r="I101" s="100"/>
      <c r="J101" s="100"/>
      <c r="K101" s="100"/>
      <c r="L101" s="100"/>
      <c r="M101" s="100"/>
      <c r="N101" s="100"/>
      <c r="O101" s="93"/>
      <c r="P101" s="94"/>
      <c r="Q101" s="94"/>
      <c r="R101" s="93"/>
    </row>
    <row r="102" spans="1:18" s="65" customFormat="1" ht="31.5" thickTop="1" thickBot="1" x14ac:dyDescent="0.25">
      <c r="B102" s="107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928918748</v>
      </c>
      <c r="E103" s="30">
        <f>+K8</f>
        <v>205732054.52000001</v>
      </c>
      <c r="F103" s="8">
        <f>+D103-E103</f>
        <v>723186693.48000002</v>
      </c>
      <c r="G103" s="54">
        <f t="shared" ref="G103:G108" si="9">+E103/D103</f>
        <v>0.2214747575748143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580700000</v>
      </c>
      <c r="E104" s="26">
        <f>+K27</f>
        <v>19975655.370000001</v>
      </c>
      <c r="F104" s="8">
        <f>+D104-E104</f>
        <v>560724344.63</v>
      </c>
      <c r="G104" s="54">
        <f t="shared" si="9"/>
        <v>3.4399268761839165E-2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+F59</f>
        <v>51300000</v>
      </c>
      <c r="E105" s="26">
        <f>+K59</f>
        <v>1080029.8999999999</v>
      </c>
      <c r="F105" s="8">
        <f>+D105-E105</f>
        <v>50219970.100000001</v>
      </c>
      <c r="G105" s="54">
        <f t="shared" si="9"/>
        <v>2.1053214424951266E-2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+F74</f>
        <v>7000000</v>
      </c>
      <c r="E106" s="26">
        <f>+K74</f>
        <v>0</v>
      </c>
      <c r="F106" s="8">
        <f>+D106-E106</f>
        <v>7000000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+E79</f>
        <v>627037456</v>
      </c>
      <c r="E107" s="26">
        <f>+K79</f>
        <v>80478493.590000004</v>
      </c>
      <c r="F107" s="8">
        <f>+D107-E107</f>
        <v>546558962.40999997</v>
      </c>
      <c r="G107" s="54">
        <f t="shared" si="9"/>
        <v>0.12834718695018438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2194956204</v>
      </c>
      <c r="E108" s="57">
        <f>SUM(E103:E107)</f>
        <v>307266233.38</v>
      </c>
      <c r="F108" s="57">
        <f>SUM(F103:F107)</f>
        <v>1887689970.6199999</v>
      </c>
      <c r="G108" s="47">
        <f t="shared" si="9"/>
        <v>0.1399874096895648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26" t="s">
        <v>27</v>
      </c>
      <c r="D110" s="226"/>
      <c r="E110" s="226"/>
      <c r="F110" s="226"/>
      <c r="G110" s="226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580700000</v>
      </c>
      <c r="E112" s="8">
        <f t="shared" si="10"/>
        <v>19975655.370000001</v>
      </c>
      <c r="F112" s="8">
        <f>+D112-E112</f>
        <v>560724344.63</v>
      </c>
      <c r="G112" s="54">
        <f>+E112/D112</f>
        <v>3.4399268761839165E-2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51300000</v>
      </c>
      <c r="E113" s="8">
        <f t="shared" si="10"/>
        <v>1080029.8999999999</v>
      </c>
      <c r="F113" s="8">
        <f>+D113-E113</f>
        <v>50219970.100000001</v>
      </c>
      <c r="G113" s="54">
        <f>+E113/D113</f>
        <v>2.1053214424951266E-2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7000000</v>
      </c>
      <c r="E114" s="8">
        <f t="shared" si="10"/>
        <v>0</v>
      </c>
      <c r="F114" s="8">
        <f>+D114-E114</f>
        <v>7000000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+P81</f>
        <v>31250000</v>
      </c>
      <c r="E115" s="8">
        <f>+Q81</f>
        <v>1824566</v>
      </c>
      <c r="F115" s="8">
        <f>+D115-E115</f>
        <v>29425434</v>
      </c>
      <c r="G115" s="54">
        <f>+E115/D115</f>
        <v>5.8386111999999997E-2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670250000</v>
      </c>
      <c r="E116" s="52">
        <f>SUM(E112:E115)</f>
        <v>22880251.27</v>
      </c>
      <c r="F116" s="52">
        <f>SUM(F112:F115)</f>
        <v>647369748.73000002</v>
      </c>
      <c r="G116" s="53">
        <f>+E116/D116</f>
        <v>3.4136891115255502E-2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5" t="s">
        <v>51</v>
      </c>
      <c r="D125" s="86" t="s">
        <v>52</v>
      </c>
      <c r="E125" s="86" t="s">
        <v>53</v>
      </c>
      <c r="F125" s="85" t="s">
        <v>7</v>
      </c>
      <c r="G125" s="85" t="s">
        <v>19</v>
      </c>
      <c r="H125" s="10"/>
      <c r="I125" s="10"/>
      <c r="J125" s="10"/>
    </row>
    <row r="126" spans="1:10" x14ac:dyDescent="0.25">
      <c r="A126" s="10"/>
      <c r="C126" s="87" t="s">
        <v>22</v>
      </c>
      <c r="D126" s="88">
        <f>+G126/F126</f>
        <v>0.2214747575748143</v>
      </c>
      <c r="E126" s="88">
        <f>+(100%/12)*3</f>
        <v>0.25</v>
      </c>
      <c r="F126" s="89">
        <f>+D103</f>
        <v>928918748</v>
      </c>
      <c r="G126" s="89">
        <f>+E103</f>
        <v>205732054.52000001</v>
      </c>
      <c r="H126" s="10"/>
      <c r="I126" s="10"/>
      <c r="J126" s="10"/>
    </row>
    <row r="127" spans="1:10" x14ac:dyDescent="0.25">
      <c r="A127" s="10"/>
      <c r="C127" s="87" t="s">
        <v>109</v>
      </c>
      <c r="D127" s="88">
        <f>+G127/F127</f>
        <v>3.4399268761839165E-2</v>
      </c>
      <c r="E127" s="88">
        <f t="shared" ref="E127:E130" si="11">+(100%/12)*3</f>
        <v>0.25</v>
      </c>
      <c r="F127" s="89">
        <f t="shared" ref="F127:G130" si="12">+D104</f>
        <v>580700000</v>
      </c>
      <c r="G127" s="89">
        <f t="shared" si="12"/>
        <v>19975655.370000001</v>
      </c>
      <c r="H127" s="10"/>
      <c r="I127" s="10"/>
      <c r="J127" s="10"/>
    </row>
    <row r="128" spans="1:10" x14ac:dyDescent="0.25">
      <c r="A128" s="10"/>
      <c r="C128" s="87" t="s">
        <v>23</v>
      </c>
      <c r="D128" s="88">
        <f>+G128/F128</f>
        <v>2.1053214424951266E-2</v>
      </c>
      <c r="E128" s="88">
        <f t="shared" si="11"/>
        <v>0.25</v>
      </c>
      <c r="F128" s="89">
        <f t="shared" si="12"/>
        <v>51300000</v>
      </c>
      <c r="G128" s="89">
        <f t="shared" si="12"/>
        <v>1080029.8999999999</v>
      </c>
      <c r="H128" s="10"/>
      <c r="I128" s="10"/>
      <c r="J128" s="10"/>
    </row>
    <row r="129" spans="1:10" x14ac:dyDescent="0.25">
      <c r="A129" s="10"/>
      <c r="C129" s="87" t="s">
        <v>24</v>
      </c>
      <c r="D129" s="88">
        <f>+G129/F129</f>
        <v>0</v>
      </c>
      <c r="E129" s="88">
        <f t="shared" si="11"/>
        <v>0.25</v>
      </c>
      <c r="F129" s="89">
        <f t="shared" si="12"/>
        <v>7000000</v>
      </c>
      <c r="G129" s="89">
        <f t="shared" si="12"/>
        <v>0</v>
      </c>
      <c r="H129" s="10"/>
      <c r="I129" s="10"/>
      <c r="J129" s="10"/>
    </row>
    <row r="130" spans="1:10" x14ac:dyDescent="0.25">
      <c r="A130" s="10"/>
      <c r="C130" s="87" t="s">
        <v>25</v>
      </c>
      <c r="D130" s="88">
        <f>+G130/F130</f>
        <v>0.12834718695018438</v>
      </c>
      <c r="E130" s="88">
        <f t="shared" si="11"/>
        <v>0.25</v>
      </c>
      <c r="F130" s="89">
        <f t="shared" si="12"/>
        <v>627037456</v>
      </c>
      <c r="G130" s="89">
        <f t="shared" si="12"/>
        <v>80478493.590000004</v>
      </c>
      <c r="H130" s="10"/>
      <c r="I130" s="10"/>
      <c r="J130" s="10"/>
    </row>
    <row r="131" spans="1:10" x14ac:dyDescent="0.25">
      <c r="A131" s="10"/>
      <c r="C131" s="87"/>
      <c r="D131" s="88"/>
      <c r="E131" s="88"/>
      <c r="F131" s="89"/>
      <c r="G131" s="89"/>
      <c r="H131" s="10"/>
      <c r="I131" s="10"/>
      <c r="J131" s="10"/>
    </row>
    <row r="132" spans="1:10" x14ac:dyDescent="0.25">
      <c r="A132" s="10"/>
      <c r="C132" s="87"/>
      <c r="D132" s="88"/>
      <c r="E132" s="88"/>
      <c r="F132" s="89"/>
      <c r="G132" s="89"/>
      <c r="H132" s="10"/>
      <c r="I132" s="10"/>
      <c r="J132" s="10"/>
    </row>
    <row r="133" spans="1:10" x14ac:dyDescent="0.25">
      <c r="A133" s="10"/>
      <c r="C133" s="87"/>
      <c r="D133" s="88"/>
      <c r="E133" s="88"/>
      <c r="F133" s="89"/>
      <c r="G133" s="89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7" activePane="bottomLeft" state="frozen"/>
      <selection pane="bottomLeft" activeCell="E157" sqref="E157:E160"/>
    </sheetView>
  </sheetViews>
  <sheetFormatPr baseColWidth="10" defaultColWidth="12" defaultRowHeight="12.75" x14ac:dyDescent="0.2"/>
  <cols>
    <col min="1" max="1" width="10.42578125" style="21" customWidth="1"/>
    <col min="2" max="2" width="10.42578125" style="108" customWidth="1"/>
    <col min="3" max="3" width="14.5703125" style="21" customWidth="1"/>
    <col min="4" max="4" width="21.5703125" style="103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3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3" customWidth="1"/>
    <col min="17" max="17" width="21.42578125" style="103" customWidth="1"/>
    <col min="18" max="18" width="15.42578125" style="21" customWidth="1"/>
    <col min="19" max="16384" width="12" style="21"/>
  </cols>
  <sheetData>
    <row r="1" spans="1:18" s="119" customForma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8" s="119" customFormat="1" x14ac:dyDescent="0.2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</row>
    <row r="3" spans="1:18" s="119" customFormat="1" x14ac:dyDescent="0.2">
      <c r="A3" s="220" t="s">
        <v>38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8" s="17" customFormat="1" x14ac:dyDescent="0.2">
      <c r="A4" s="230" t="s">
        <v>441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8" s="17" customFormat="1" x14ac:dyDescent="0.2">
      <c r="A5" s="119"/>
      <c r="B5" s="10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8" s="126" customFormat="1" ht="39" thickBot="1" x14ac:dyDescent="0.25">
      <c r="A6" s="120" t="s">
        <v>12</v>
      </c>
      <c r="B6" s="121" t="s">
        <v>395</v>
      </c>
      <c r="C6" s="120" t="s">
        <v>41</v>
      </c>
      <c r="D6" s="122" t="s">
        <v>40</v>
      </c>
      <c r="E6" s="122" t="s">
        <v>13</v>
      </c>
      <c r="F6" s="122" t="s">
        <v>14</v>
      </c>
      <c r="G6" s="122" t="s">
        <v>15</v>
      </c>
      <c r="H6" s="122" t="s">
        <v>16</v>
      </c>
      <c r="I6" s="122" t="s">
        <v>17</v>
      </c>
      <c r="J6" s="122" t="s">
        <v>18</v>
      </c>
      <c r="K6" s="122" t="s">
        <v>19</v>
      </c>
      <c r="L6" s="123" t="s">
        <v>20</v>
      </c>
      <c r="M6" s="123" t="s">
        <v>42</v>
      </c>
      <c r="N6" s="123" t="s">
        <v>43</v>
      </c>
      <c r="O6" s="124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402</v>
      </c>
      <c r="B7" s="189" t="s">
        <v>396</v>
      </c>
      <c r="C7" s="133" t="s">
        <v>399</v>
      </c>
      <c r="D7" s="133" t="s">
        <v>399</v>
      </c>
      <c r="E7" s="186">
        <v>4297664633</v>
      </c>
      <c r="F7" s="186">
        <v>4297664633</v>
      </c>
      <c r="G7" s="186">
        <v>3452959493</v>
      </c>
      <c r="H7" s="186">
        <v>924052</v>
      </c>
      <c r="I7" s="186">
        <v>445905045.13</v>
      </c>
      <c r="J7" s="186">
        <v>8091307.8399999999</v>
      </c>
      <c r="K7" s="186">
        <v>822911323.96000004</v>
      </c>
      <c r="L7" s="186">
        <v>813346600.13999999</v>
      </c>
      <c r="M7" s="186">
        <v>3019832904.0700002</v>
      </c>
      <c r="N7" s="186">
        <v>2175127764.0700002</v>
      </c>
      <c r="O7" s="93">
        <f>+K7/F7</f>
        <v>0.19147872024289711</v>
      </c>
      <c r="P7" s="28">
        <f>+P27+P72+P95+P106</f>
        <v>808740026</v>
      </c>
      <c r="Q7" s="28">
        <f>+Q27+Q72+Q95+Q106</f>
        <v>56911830.149999999</v>
      </c>
      <c r="R7" s="97">
        <f>+Q7/P7</f>
        <v>7.0370982417531536E-2</v>
      </c>
    </row>
    <row r="8" spans="1:18" s="104" customFormat="1" x14ac:dyDescent="0.2">
      <c r="A8" s="133" t="s">
        <v>402</v>
      </c>
      <c r="B8" s="189" t="s">
        <v>396</v>
      </c>
      <c r="C8" s="133" t="s">
        <v>54</v>
      </c>
      <c r="D8" s="133" t="s">
        <v>22</v>
      </c>
      <c r="E8" s="186">
        <v>3205285215</v>
      </c>
      <c r="F8" s="186">
        <v>3205285215</v>
      </c>
      <c r="G8" s="186">
        <v>3172372481</v>
      </c>
      <c r="H8" s="186">
        <v>0</v>
      </c>
      <c r="I8" s="186">
        <v>342906801</v>
      </c>
      <c r="J8" s="186">
        <v>0</v>
      </c>
      <c r="K8" s="186">
        <v>714521843.08000004</v>
      </c>
      <c r="L8" s="186">
        <v>714521843.08000004</v>
      </c>
      <c r="M8" s="186">
        <v>2147856570.9200001</v>
      </c>
      <c r="N8" s="186">
        <v>2114943836.9200001</v>
      </c>
      <c r="O8" s="93">
        <f t="shared" ref="O8:O71" si="0">+K8/F8</f>
        <v>0.22291989484623759</v>
      </c>
      <c r="P8" s="28"/>
      <c r="Q8" s="28"/>
      <c r="R8" s="97"/>
    </row>
    <row r="9" spans="1:18" s="104" customFormat="1" x14ac:dyDescent="0.2">
      <c r="A9" s="134" t="s">
        <v>402</v>
      </c>
      <c r="B9" s="190" t="s">
        <v>396</v>
      </c>
      <c r="C9" s="134" t="s">
        <v>55</v>
      </c>
      <c r="D9" s="134" t="s">
        <v>56</v>
      </c>
      <c r="E9" s="187">
        <v>1239170400</v>
      </c>
      <c r="F9" s="187">
        <v>1239170400</v>
      </c>
      <c r="G9" s="187">
        <v>1227417000</v>
      </c>
      <c r="H9" s="187">
        <v>0</v>
      </c>
      <c r="I9" s="187">
        <v>0</v>
      </c>
      <c r="J9" s="187">
        <v>0</v>
      </c>
      <c r="K9" s="187">
        <v>251004479.47999999</v>
      </c>
      <c r="L9" s="187">
        <v>251004479.47999999</v>
      </c>
      <c r="M9" s="187">
        <v>988165920.51999998</v>
      </c>
      <c r="N9" s="187">
        <v>976412520.51999998</v>
      </c>
      <c r="O9" s="93">
        <f t="shared" si="0"/>
        <v>0.20255848548351379</v>
      </c>
      <c r="P9" s="94"/>
      <c r="Q9" s="94"/>
      <c r="R9" s="93"/>
    </row>
    <row r="10" spans="1:18" s="103" customFormat="1" x14ac:dyDescent="0.2">
      <c r="A10" s="134" t="s">
        <v>402</v>
      </c>
      <c r="B10" s="190" t="s">
        <v>396</v>
      </c>
      <c r="C10" s="134" t="s">
        <v>57</v>
      </c>
      <c r="D10" s="134" t="s">
        <v>58</v>
      </c>
      <c r="E10" s="187">
        <v>1231670400</v>
      </c>
      <c r="F10" s="187">
        <v>1231670400</v>
      </c>
      <c r="G10" s="187">
        <v>1219917000</v>
      </c>
      <c r="H10" s="187">
        <v>0</v>
      </c>
      <c r="I10" s="187">
        <v>0</v>
      </c>
      <c r="J10" s="187">
        <v>0</v>
      </c>
      <c r="K10" s="187">
        <v>249987449.47999999</v>
      </c>
      <c r="L10" s="187">
        <v>249987449.47999999</v>
      </c>
      <c r="M10" s="187">
        <v>981682950.51999998</v>
      </c>
      <c r="N10" s="187">
        <v>969929550.51999998</v>
      </c>
      <c r="O10" s="93">
        <f t="shared" si="0"/>
        <v>0.2029661908575541</v>
      </c>
      <c r="P10" s="94"/>
      <c r="Q10" s="94"/>
      <c r="R10" s="93"/>
    </row>
    <row r="11" spans="1:18" s="103" customFormat="1" x14ac:dyDescent="0.2">
      <c r="A11" s="134" t="s">
        <v>402</v>
      </c>
      <c r="B11" s="190" t="s">
        <v>396</v>
      </c>
      <c r="C11" s="134" t="s">
        <v>59</v>
      </c>
      <c r="D11" s="134" t="s">
        <v>60</v>
      </c>
      <c r="E11" s="187">
        <v>7500000</v>
      </c>
      <c r="F11" s="187">
        <v>7500000</v>
      </c>
      <c r="G11" s="187">
        <v>7500000</v>
      </c>
      <c r="H11" s="187">
        <v>0</v>
      </c>
      <c r="I11" s="187">
        <v>0</v>
      </c>
      <c r="J11" s="187">
        <v>0</v>
      </c>
      <c r="K11" s="187">
        <v>1017030</v>
      </c>
      <c r="L11" s="187">
        <v>1017030</v>
      </c>
      <c r="M11" s="187">
        <v>6482970</v>
      </c>
      <c r="N11" s="187">
        <v>6482970</v>
      </c>
      <c r="O11" s="93">
        <f t="shared" si="0"/>
        <v>0.135604</v>
      </c>
      <c r="P11" s="94"/>
      <c r="Q11" s="94"/>
      <c r="R11" s="93"/>
    </row>
    <row r="12" spans="1:18" s="103" customFormat="1" x14ac:dyDescent="0.2">
      <c r="A12" s="134" t="s">
        <v>402</v>
      </c>
      <c r="B12" s="190" t="s">
        <v>396</v>
      </c>
      <c r="C12" s="134" t="s">
        <v>61</v>
      </c>
      <c r="D12" s="134" t="s">
        <v>62</v>
      </c>
      <c r="E12" s="187">
        <v>8000000</v>
      </c>
      <c r="F12" s="187">
        <v>8000000</v>
      </c>
      <c r="G12" s="187">
        <v>8000000</v>
      </c>
      <c r="H12" s="187">
        <v>0</v>
      </c>
      <c r="I12" s="187">
        <v>0</v>
      </c>
      <c r="J12" s="187">
        <v>0</v>
      </c>
      <c r="K12" s="187">
        <v>496888</v>
      </c>
      <c r="L12" s="187">
        <v>496888</v>
      </c>
      <c r="M12" s="187">
        <v>7503112</v>
      </c>
      <c r="N12" s="187">
        <v>7503112</v>
      </c>
      <c r="O12" s="93">
        <f t="shared" si="0"/>
        <v>6.2111E-2</v>
      </c>
      <c r="P12" s="94"/>
      <c r="Q12" s="94"/>
      <c r="R12" s="93"/>
    </row>
    <row r="13" spans="1:18" s="103" customFormat="1" x14ac:dyDescent="0.2">
      <c r="A13" s="134" t="s">
        <v>402</v>
      </c>
      <c r="B13" s="190" t="s">
        <v>396</v>
      </c>
      <c r="C13" s="134" t="s">
        <v>63</v>
      </c>
      <c r="D13" s="134" t="s">
        <v>64</v>
      </c>
      <c r="E13" s="187">
        <v>8000000</v>
      </c>
      <c r="F13" s="187">
        <v>8000000</v>
      </c>
      <c r="G13" s="187">
        <v>8000000</v>
      </c>
      <c r="H13" s="187">
        <v>0</v>
      </c>
      <c r="I13" s="187">
        <v>0</v>
      </c>
      <c r="J13" s="187">
        <v>0</v>
      </c>
      <c r="K13" s="187">
        <v>496888</v>
      </c>
      <c r="L13" s="187">
        <v>496888</v>
      </c>
      <c r="M13" s="187">
        <v>7503112</v>
      </c>
      <c r="N13" s="187">
        <v>7503112</v>
      </c>
      <c r="O13" s="93">
        <f t="shared" si="0"/>
        <v>6.2111E-2</v>
      </c>
      <c r="P13" s="94"/>
      <c r="Q13" s="94"/>
      <c r="R13" s="93"/>
    </row>
    <row r="14" spans="1:18" s="103" customFormat="1" x14ac:dyDescent="0.2">
      <c r="A14" s="134" t="s">
        <v>402</v>
      </c>
      <c r="B14" s="190" t="s">
        <v>396</v>
      </c>
      <c r="C14" s="134" t="s">
        <v>65</v>
      </c>
      <c r="D14" s="134" t="s">
        <v>66</v>
      </c>
      <c r="E14" s="187">
        <v>1469288220</v>
      </c>
      <c r="F14" s="187">
        <v>1469288220</v>
      </c>
      <c r="G14" s="187">
        <v>1453149603</v>
      </c>
      <c r="H14" s="187">
        <v>0</v>
      </c>
      <c r="I14" s="187">
        <v>0</v>
      </c>
      <c r="J14" s="187">
        <v>0</v>
      </c>
      <c r="K14" s="187">
        <v>344100681.60000002</v>
      </c>
      <c r="L14" s="187">
        <v>344100681.60000002</v>
      </c>
      <c r="M14" s="187">
        <v>1125187538.4000001</v>
      </c>
      <c r="N14" s="187">
        <v>1109048921.4000001</v>
      </c>
      <c r="O14" s="93">
        <f t="shared" si="0"/>
        <v>0.23419549474098419</v>
      </c>
      <c r="P14" s="94"/>
      <c r="Q14" s="94"/>
      <c r="R14" s="93"/>
    </row>
    <row r="15" spans="1:18" s="103" customFormat="1" x14ac:dyDescent="0.2">
      <c r="A15" s="134" t="s">
        <v>402</v>
      </c>
      <c r="B15" s="190" t="s">
        <v>396</v>
      </c>
      <c r="C15" s="134" t="s">
        <v>67</v>
      </c>
      <c r="D15" s="134" t="s">
        <v>68</v>
      </c>
      <c r="E15" s="187">
        <v>490500000</v>
      </c>
      <c r="F15" s="187">
        <v>490500000</v>
      </c>
      <c r="G15" s="187">
        <v>483053988</v>
      </c>
      <c r="H15" s="187">
        <v>0</v>
      </c>
      <c r="I15" s="187">
        <v>0</v>
      </c>
      <c r="J15" s="187">
        <v>0</v>
      </c>
      <c r="K15" s="187">
        <v>85673786.140000001</v>
      </c>
      <c r="L15" s="187">
        <v>85673786.140000001</v>
      </c>
      <c r="M15" s="187">
        <v>404826213.86000001</v>
      </c>
      <c r="N15" s="187">
        <v>397380201.86000001</v>
      </c>
      <c r="O15" s="93">
        <f t="shared" si="0"/>
        <v>0.17466623066258918</v>
      </c>
      <c r="P15" s="94"/>
      <c r="Q15" s="94"/>
      <c r="R15" s="93"/>
    </row>
    <row r="16" spans="1:18" s="103" customFormat="1" x14ac:dyDescent="0.2">
      <c r="A16" s="134" t="s">
        <v>402</v>
      </c>
      <c r="B16" s="190" t="s">
        <v>396</v>
      </c>
      <c r="C16" s="134" t="s">
        <v>69</v>
      </c>
      <c r="D16" s="134" t="s">
        <v>70</v>
      </c>
      <c r="E16" s="187">
        <v>452546831</v>
      </c>
      <c r="F16" s="187">
        <v>452546831</v>
      </c>
      <c r="G16" s="187">
        <v>448432886</v>
      </c>
      <c r="H16" s="187">
        <v>0</v>
      </c>
      <c r="I16" s="187">
        <v>0</v>
      </c>
      <c r="J16" s="187">
        <v>0</v>
      </c>
      <c r="K16" s="187">
        <v>76410286.25</v>
      </c>
      <c r="L16" s="187">
        <v>76410286.25</v>
      </c>
      <c r="M16" s="187">
        <v>376136544.75</v>
      </c>
      <c r="N16" s="187">
        <v>372022599.75</v>
      </c>
      <c r="O16" s="93">
        <f t="shared" si="0"/>
        <v>0.16884503661456421</v>
      </c>
      <c r="P16" s="94"/>
      <c r="Q16" s="94"/>
      <c r="R16" s="93"/>
    </row>
    <row r="17" spans="1:18" s="103" customFormat="1" x14ac:dyDescent="0.2">
      <c r="A17" s="134" t="s">
        <v>402</v>
      </c>
      <c r="B17" s="190" t="s">
        <v>396</v>
      </c>
      <c r="C17" s="134" t="s">
        <v>73</v>
      </c>
      <c r="D17" s="134" t="s">
        <v>74</v>
      </c>
      <c r="E17" s="187">
        <v>186586028</v>
      </c>
      <c r="F17" s="187">
        <v>186586028</v>
      </c>
      <c r="G17" s="187">
        <v>186586028</v>
      </c>
      <c r="H17" s="187">
        <v>0</v>
      </c>
      <c r="I17" s="187">
        <v>0</v>
      </c>
      <c r="J17" s="187">
        <v>0</v>
      </c>
      <c r="K17" s="187">
        <v>163411164.00999999</v>
      </c>
      <c r="L17" s="187">
        <v>163411164.00999999</v>
      </c>
      <c r="M17" s="187">
        <v>23174863.989999998</v>
      </c>
      <c r="N17" s="187">
        <v>23174863.989999998</v>
      </c>
      <c r="O17" s="93">
        <f t="shared" si="0"/>
        <v>0.87579528736203116</v>
      </c>
      <c r="P17" s="94"/>
      <c r="Q17" s="94"/>
      <c r="R17" s="93"/>
    </row>
    <row r="18" spans="1:18" s="103" customFormat="1" x14ac:dyDescent="0.2">
      <c r="A18" s="134" t="s">
        <v>402</v>
      </c>
      <c r="B18" s="190" t="s">
        <v>396</v>
      </c>
      <c r="C18" s="134" t="s">
        <v>75</v>
      </c>
      <c r="D18" s="134" t="s">
        <v>76</v>
      </c>
      <c r="E18" s="187">
        <v>130000000</v>
      </c>
      <c r="F18" s="187">
        <v>130000000</v>
      </c>
      <c r="G18" s="187">
        <v>127566088</v>
      </c>
      <c r="H18" s="187">
        <v>0</v>
      </c>
      <c r="I18" s="187">
        <v>0</v>
      </c>
      <c r="J18" s="187">
        <v>0</v>
      </c>
      <c r="K18" s="187">
        <v>18605445.199999999</v>
      </c>
      <c r="L18" s="187">
        <v>18605445.199999999</v>
      </c>
      <c r="M18" s="187">
        <v>111394554.8</v>
      </c>
      <c r="N18" s="187">
        <v>108960642.8</v>
      </c>
      <c r="O18" s="93">
        <f t="shared" si="0"/>
        <v>0.14311880923076922</v>
      </c>
      <c r="P18" s="94"/>
      <c r="Q18" s="94"/>
      <c r="R18" s="93"/>
    </row>
    <row r="19" spans="1:18" s="103" customFormat="1" x14ac:dyDescent="0.2">
      <c r="A19" s="134" t="s">
        <v>402</v>
      </c>
      <c r="B19" s="190" t="s">
        <v>397</v>
      </c>
      <c r="C19" s="134" t="s">
        <v>71</v>
      </c>
      <c r="D19" s="134" t="s">
        <v>72</v>
      </c>
      <c r="E19" s="187">
        <v>209655361</v>
      </c>
      <c r="F19" s="187">
        <v>209655361</v>
      </c>
      <c r="G19" s="187">
        <v>207510613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209655361</v>
      </c>
      <c r="N19" s="187">
        <v>207510613</v>
      </c>
      <c r="O19" s="93">
        <v>0</v>
      </c>
      <c r="P19" s="94"/>
      <c r="Q19" s="94"/>
      <c r="R19" s="93"/>
    </row>
    <row r="20" spans="1:18" s="103" customFormat="1" x14ac:dyDescent="0.2">
      <c r="A20" s="134" t="s">
        <v>402</v>
      </c>
      <c r="B20" s="190" t="s">
        <v>396</v>
      </c>
      <c r="C20" s="134" t="s">
        <v>77</v>
      </c>
      <c r="D20" s="134" t="s">
        <v>78</v>
      </c>
      <c r="E20" s="187">
        <v>244413298</v>
      </c>
      <c r="F20" s="187">
        <v>244413298</v>
      </c>
      <c r="G20" s="187">
        <v>241902940</v>
      </c>
      <c r="H20" s="187">
        <v>0</v>
      </c>
      <c r="I20" s="187">
        <v>173666155</v>
      </c>
      <c r="J20" s="187">
        <v>0</v>
      </c>
      <c r="K20" s="187">
        <v>59747143</v>
      </c>
      <c r="L20" s="187">
        <v>59747143</v>
      </c>
      <c r="M20" s="187">
        <v>11000000</v>
      </c>
      <c r="N20" s="187">
        <v>8489642</v>
      </c>
      <c r="O20" s="93">
        <f t="shared" si="0"/>
        <v>0.24445127776967357</v>
      </c>
      <c r="P20" s="94"/>
      <c r="Q20" s="94"/>
      <c r="R20" s="93"/>
    </row>
    <row r="21" spans="1:18" s="103" customFormat="1" x14ac:dyDescent="0.2">
      <c r="A21" s="134" t="s">
        <v>402</v>
      </c>
      <c r="B21" s="190" t="s">
        <v>396</v>
      </c>
      <c r="C21" s="134" t="s">
        <v>82</v>
      </c>
      <c r="D21" s="134" t="s">
        <v>407</v>
      </c>
      <c r="E21" s="187">
        <v>231879283</v>
      </c>
      <c r="F21" s="187">
        <v>231879283</v>
      </c>
      <c r="G21" s="187">
        <v>229497661</v>
      </c>
      <c r="H21" s="187">
        <v>0</v>
      </c>
      <c r="I21" s="187">
        <v>165194728</v>
      </c>
      <c r="J21" s="187">
        <v>0</v>
      </c>
      <c r="K21" s="187">
        <v>56684555</v>
      </c>
      <c r="L21" s="187">
        <v>56684555</v>
      </c>
      <c r="M21" s="187">
        <v>10000000</v>
      </c>
      <c r="N21" s="187">
        <v>7618378</v>
      </c>
      <c r="O21" s="93">
        <f t="shared" si="0"/>
        <v>0.24445717731497385</v>
      </c>
      <c r="P21" s="94"/>
      <c r="Q21" s="94"/>
      <c r="R21" s="93"/>
    </row>
    <row r="22" spans="1:18" s="103" customFormat="1" x14ac:dyDescent="0.2">
      <c r="A22" s="134" t="s">
        <v>402</v>
      </c>
      <c r="B22" s="190" t="s">
        <v>396</v>
      </c>
      <c r="C22" s="134" t="s">
        <v>87</v>
      </c>
      <c r="D22" s="134" t="s">
        <v>376</v>
      </c>
      <c r="E22" s="187">
        <v>12534015</v>
      </c>
      <c r="F22" s="187">
        <v>12534015</v>
      </c>
      <c r="G22" s="187">
        <v>12405279</v>
      </c>
      <c r="H22" s="187">
        <v>0</v>
      </c>
      <c r="I22" s="187">
        <v>8471427</v>
      </c>
      <c r="J22" s="187">
        <v>0</v>
      </c>
      <c r="K22" s="187">
        <v>3062588</v>
      </c>
      <c r="L22" s="187">
        <v>3062588</v>
      </c>
      <c r="M22" s="187">
        <v>1000000</v>
      </c>
      <c r="N22" s="187">
        <v>871264</v>
      </c>
      <c r="O22" s="93">
        <f t="shared" si="0"/>
        <v>0.24434213617902961</v>
      </c>
      <c r="P22" s="94"/>
      <c r="Q22" s="94"/>
      <c r="R22" s="93"/>
    </row>
    <row r="23" spans="1:18" s="103" customFormat="1" x14ac:dyDescent="0.2">
      <c r="A23" s="134" t="s">
        <v>402</v>
      </c>
      <c r="B23" s="190" t="s">
        <v>396</v>
      </c>
      <c r="C23" s="134" t="s">
        <v>89</v>
      </c>
      <c r="D23" s="134" t="s">
        <v>90</v>
      </c>
      <c r="E23" s="187">
        <v>244413297</v>
      </c>
      <c r="F23" s="187">
        <v>244413297</v>
      </c>
      <c r="G23" s="187">
        <v>241902938</v>
      </c>
      <c r="H23" s="187">
        <v>0</v>
      </c>
      <c r="I23" s="187">
        <v>169240646</v>
      </c>
      <c r="J23" s="187">
        <v>0</v>
      </c>
      <c r="K23" s="187">
        <v>59172651</v>
      </c>
      <c r="L23" s="187">
        <v>59172651</v>
      </c>
      <c r="M23" s="187">
        <v>16000000</v>
      </c>
      <c r="N23" s="187">
        <v>13489641</v>
      </c>
      <c r="O23" s="93">
        <f t="shared" si="0"/>
        <v>0.24210078472121752</v>
      </c>
      <c r="P23" s="94"/>
      <c r="Q23" s="94"/>
      <c r="R23" s="93"/>
    </row>
    <row r="24" spans="1:18" s="103" customFormat="1" x14ac:dyDescent="0.2">
      <c r="A24" s="134" t="s">
        <v>402</v>
      </c>
      <c r="B24" s="190" t="s">
        <v>396</v>
      </c>
      <c r="C24" s="134" t="s">
        <v>94</v>
      </c>
      <c r="D24" s="134" t="s">
        <v>408</v>
      </c>
      <c r="E24" s="187">
        <v>131607160</v>
      </c>
      <c r="F24" s="187">
        <v>131607160</v>
      </c>
      <c r="G24" s="187">
        <v>130255428</v>
      </c>
      <c r="H24" s="187">
        <v>0</v>
      </c>
      <c r="I24" s="187">
        <v>91997842</v>
      </c>
      <c r="J24" s="187">
        <v>0</v>
      </c>
      <c r="K24" s="187">
        <v>31609318</v>
      </c>
      <c r="L24" s="187">
        <v>31609318</v>
      </c>
      <c r="M24" s="187">
        <v>8000000</v>
      </c>
      <c r="N24" s="187">
        <v>6648268</v>
      </c>
      <c r="O24" s="93">
        <f t="shared" si="0"/>
        <v>0.24017931851124211</v>
      </c>
      <c r="P24" s="94"/>
      <c r="Q24" s="94"/>
      <c r="R24" s="93"/>
    </row>
    <row r="25" spans="1:18" s="103" customFormat="1" x14ac:dyDescent="0.2">
      <c r="A25" s="134" t="s">
        <v>402</v>
      </c>
      <c r="B25" s="190" t="s">
        <v>396</v>
      </c>
      <c r="C25" s="134" t="s">
        <v>99</v>
      </c>
      <c r="D25" s="134" t="s">
        <v>409</v>
      </c>
      <c r="E25" s="187">
        <v>37602045</v>
      </c>
      <c r="F25" s="187">
        <v>37602045</v>
      </c>
      <c r="G25" s="187">
        <v>37215836</v>
      </c>
      <c r="H25" s="187">
        <v>0</v>
      </c>
      <c r="I25" s="187">
        <v>26414242</v>
      </c>
      <c r="J25" s="187">
        <v>0</v>
      </c>
      <c r="K25" s="187">
        <v>9187803</v>
      </c>
      <c r="L25" s="187">
        <v>9187803</v>
      </c>
      <c r="M25" s="187">
        <v>2000000</v>
      </c>
      <c r="N25" s="187">
        <v>1613791</v>
      </c>
      <c r="O25" s="93">
        <f t="shared" si="0"/>
        <v>0.24434317335666186</v>
      </c>
      <c r="P25" s="94"/>
      <c r="Q25" s="94"/>
      <c r="R25" s="93"/>
    </row>
    <row r="26" spans="1:18" s="103" customFormat="1" x14ac:dyDescent="0.2">
      <c r="A26" s="134" t="s">
        <v>402</v>
      </c>
      <c r="B26" s="190" t="s">
        <v>396</v>
      </c>
      <c r="C26" s="134" t="s">
        <v>104</v>
      </c>
      <c r="D26" s="134" t="s">
        <v>410</v>
      </c>
      <c r="E26" s="187">
        <v>75204092</v>
      </c>
      <c r="F26" s="187">
        <v>75204092</v>
      </c>
      <c r="G26" s="187">
        <v>74431674</v>
      </c>
      <c r="H26" s="187">
        <v>0</v>
      </c>
      <c r="I26" s="187">
        <v>50828562</v>
      </c>
      <c r="J26" s="187">
        <v>0</v>
      </c>
      <c r="K26" s="187">
        <v>18375530</v>
      </c>
      <c r="L26" s="187">
        <v>18375530</v>
      </c>
      <c r="M26" s="187">
        <v>6000000</v>
      </c>
      <c r="N26" s="187">
        <v>5227582</v>
      </c>
      <c r="O26" s="93">
        <f t="shared" si="0"/>
        <v>0.24434215627521971</v>
      </c>
      <c r="P26" s="94"/>
      <c r="Q26" s="94"/>
      <c r="R26" s="93"/>
    </row>
    <row r="27" spans="1:18" s="104" customFormat="1" x14ac:dyDescent="0.2">
      <c r="A27" s="133" t="s">
        <v>402</v>
      </c>
      <c r="B27" s="189" t="s">
        <v>396</v>
      </c>
      <c r="C27" s="133" t="s">
        <v>108</v>
      </c>
      <c r="D27" s="133" t="s">
        <v>109</v>
      </c>
      <c r="E27" s="186">
        <v>637840026</v>
      </c>
      <c r="F27" s="186">
        <v>637840026</v>
      </c>
      <c r="G27" s="186">
        <v>131810005</v>
      </c>
      <c r="H27" s="186">
        <v>0</v>
      </c>
      <c r="I27" s="186">
        <v>32677770.59</v>
      </c>
      <c r="J27" s="186">
        <v>7276269.9900000002</v>
      </c>
      <c r="K27" s="186">
        <v>49048446.109999999</v>
      </c>
      <c r="L27" s="186">
        <v>45096839.68</v>
      </c>
      <c r="M27" s="186">
        <v>548837539.30999994</v>
      </c>
      <c r="N27" s="186">
        <v>42807518.310000002</v>
      </c>
      <c r="O27" s="93">
        <f t="shared" si="0"/>
        <v>7.6897723740529264E-2</v>
      </c>
      <c r="P27" s="28">
        <f>+F27</f>
        <v>637840026</v>
      </c>
      <c r="Q27" s="28">
        <f t="shared" ref="Q27:Q36" si="1">+K27</f>
        <v>49048446.109999999</v>
      </c>
      <c r="R27" s="97">
        <f t="shared" ref="R27:R36" si="2">+Q27/P27</f>
        <v>7.6897723740529264E-2</v>
      </c>
    </row>
    <row r="28" spans="1:18" s="103" customFormat="1" x14ac:dyDescent="0.2">
      <c r="A28" s="134" t="s">
        <v>402</v>
      </c>
      <c r="B28" s="190" t="s">
        <v>396</v>
      </c>
      <c r="C28" s="134" t="s">
        <v>110</v>
      </c>
      <c r="D28" s="134" t="s">
        <v>111</v>
      </c>
      <c r="E28" s="187">
        <v>500000</v>
      </c>
      <c r="F28" s="187">
        <v>500000</v>
      </c>
      <c r="G28" s="187">
        <v>125000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500000</v>
      </c>
      <c r="N28" s="187">
        <v>125000</v>
      </c>
      <c r="O28" s="93">
        <f t="shared" si="0"/>
        <v>0</v>
      </c>
      <c r="P28" s="94">
        <f t="shared" ref="P28:P36" si="3">+F28</f>
        <v>500000</v>
      </c>
      <c r="Q28" s="94">
        <f t="shared" si="1"/>
        <v>0</v>
      </c>
      <c r="R28" s="93">
        <f t="shared" si="2"/>
        <v>0</v>
      </c>
    </row>
    <row r="29" spans="1:18" s="104" customFormat="1" x14ac:dyDescent="0.2">
      <c r="A29" s="134" t="s">
        <v>402</v>
      </c>
      <c r="B29" s="190" t="s">
        <v>396</v>
      </c>
      <c r="C29" s="134" t="s">
        <v>118</v>
      </c>
      <c r="D29" s="134" t="s">
        <v>119</v>
      </c>
      <c r="E29" s="187">
        <v>500000</v>
      </c>
      <c r="F29" s="187">
        <v>500000</v>
      </c>
      <c r="G29" s="187">
        <v>125000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500000</v>
      </c>
      <c r="N29" s="187">
        <v>125000</v>
      </c>
      <c r="O29" s="93">
        <f t="shared" si="0"/>
        <v>0</v>
      </c>
      <c r="P29" s="94">
        <f t="shared" si="3"/>
        <v>500000</v>
      </c>
      <c r="Q29" s="94">
        <f t="shared" si="1"/>
        <v>0</v>
      </c>
      <c r="R29" s="93">
        <f t="shared" si="2"/>
        <v>0</v>
      </c>
    </row>
    <row r="30" spans="1:18" s="103" customFormat="1" x14ac:dyDescent="0.2">
      <c r="A30" s="134" t="s">
        <v>402</v>
      </c>
      <c r="B30" s="190" t="s">
        <v>396</v>
      </c>
      <c r="C30" s="134" t="s">
        <v>120</v>
      </c>
      <c r="D30" s="134" t="s">
        <v>121</v>
      </c>
      <c r="E30" s="187">
        <v>131160612</v>
      </c>
      <c r="F30" s="187">
        <v>131160612</v>
      </c>
      <c r="G30" s="187">
        <v>34790153</v>
      </c>
      <c r="H30" s="187">
        <v>0</v>
      </c>
      <c r="I30" s="187">
        <v>5522730.4299999997</v>
      </c>
      <c r="J30" s="187">
        <v>0</v>
      </c>
      <c r="K30" s="187">
        <v>26084306.07</v>
      </c>
      <c r="L30" s="187">
        <v>26041111.07</v>
      </c>
      <c r="M30" s="187">
        <v>99553575.5</v>
      </c>
      <c r="N30" s="187">
        <v>3183116.5</v>
      </c>
      <c r="O30" s="93">
        <f t="shared" si="0"/>
        <v>0.19887301280661912</v>
      </c>
      <c r="P30" s="94">
        <f t="shared" si="3"/>
        <v>131160612</v>
      </c>
      <c r="Q30" s="94">
        <f t="shared" si="1"/>
        <v>26084306.07</v>
      </c>
      <c r="R30" s="93">
        <f t="shared" si="2"/>
        <v>0.19887301280661912</v>
      </c>
    </row>
    <row r="31" spans="1:18" s="103" customFormat="1" x14ac:dyDescent="0.2">
      <c r="A31" s="134" t="s">
        <v>402</v>
      </c>
      <c r="B31" s="190" t="s">
        <v>396</v>
      </c>
      <c r="C31" s="134" t="s">
        <v>122</v>
      </c>
      <c r="D31" s="134" t="s">
        <v>123</v>
      </c>
      <c r="E31" s="187">
        <v>28551600</v>
      </c>
      <c r="F31" s="187">
        <v>28551600</v>
      </c>
      <c r="G31" s="187">
        <v>7137900</v>
      </c>
      <c r="H31" s="187">
        <v>0</v>
      </c>
      <c r="I31" s="187">
        <v>1662380</v>
      </c>
      <c r="J31" s="187">
        <v>0</v>
      </c>
      <c r="K31" s="187">
        <v>5115620</v>
      </c>
      <c r="L31" s="187">
        <v>5115620</v>
      </c>
      <c r="M31" s="187">
        <v>21773600</v>
      </c>
      <c r="N31" s="187">
        <v>359900</v>
      </c>
      <c r="O31" s="93">
        <f t="shared" si="0"/>
        <v>0.17917104470502529</v>
      </c>
      <c r="P31" s="94">
        <f t="shared" si="3"/>
        <v>28551600</v>
      </c>
      <c r="Q31" s="94">
        <f t="shared" si="1"/>
        <v>5115620</v>
      </c>
      <c r="R31" s="93">
        <f t="shared" si="2"/>
        <v>0.17917104470502529</v>
      </c>
    </row>
    <row r="32" spans="1:18" s="103" customFormat="1" x14ac:dyDescent="0.2">
      <c r="A32" s="134" t="s">
        <v>402</v>
      </c>
      <c r="B32" s="190" t="s">
        <v>396</v>
      </c>
      <c r="C32" s="134" t="s">
        <v>124</v>
      </c>
      <c r="D32" s="134" t="s">
        <v>125</v>
      </c>
      <c r="E32" s="187">
        <v>64581000</v>
      </c>
      <c r="F32" s="187">
        <v>64581000</v>
      </c>
      <c r="G32" s="187">
        <v>18145250</v>
      </c>
      <c r="H32" s="187">
        <v>0</v>
      </c>
      <c r="I32" s="187">
        <v>1883796.41</v>
      </c>
      <c r="J32" s="187">
        <v>0</v>
      </c>
      <c r="K32" s="187">
        <v>13637203.59</v>
      </c>
      <c r="L32" s="187">
        <v>13594008.59</v>
      </c>
      <c r="M32" s="187">
        <v>49060000</v>
      </c>
      <c r="N32" s="187">
        <v>2624250</v>
      </c>
      <c r="O32" s="93">
        <f t="shared" si="0"/>
        <v>0.21116432991127421</v>
      </c>
      <c r="P32" s="94">
        <f t="shared" si="3"/>
        <v>64581000</v>
      </c>
      <c r="Q32" s="94">
        <f t="shared" si="1"/>
        <v>13637203.59</v>
      </c>
      <c r="R32" s="93">
        <f t="shared" si="2"/>
        <v>0.21116432991127421</v>
      </c>
    </row>
    <row r="33" spans="1:18" s="104" customFormat="1" x14ac:dyDescent="0.2">
      <c r="A33" s="134" t="s">
        <v>402</v>
      </c>
      <c r="B33" s="190" t="s">
        <v>396</v>
      </c>
      <c r="C33" s="134" t="s">
        <v>126</v>
      </c>
      <c r="D33" s="134" t="s">
        <v>127</v>
      </c>
      <c r="E33" s="187">
        <v>81576</v>
      </c>
      <c r="F33" s="187">
        <v>81576</v>
      </c>
      <c r="G33" s="187">
        <v>20394</v>
      </c>
      <c r="H33" s="187">
        <v>0</v>
      </c>
      <c r="I33" s="187">
        <v>0</v>
      </c>
      <c r="J33" s="187">
        <v>0</v>
      </c>
      <c r="K33" s="187">
        <v>18927.5</v>
      </c>
      <c r="L33" s="187">
        <v>18927.5</v>
      </c>
      <c r="M33" s="187">
        <v>62648.5</v>
      </c>
      <c r="N33" s="187">
        <v>1466.5</v>
      </c>
      <c r="O33" s="93">
        <f t="shared" si="0"/>
        <v>0.23202289889183092</v>
      </c>
      <c r="P33" s="94">
        <f t="shared" si="3"/>
        <v>81576</v>
      </c>
      <c r="Q33" s="94">
        <f t="shared" si="1"/>
        <v>18927.5</v>
      </c>
      <c r="R33" s="93">
        <f t="shared" si="2"/>
        <v>0.23202289889183092</v>
      </c>
    </row>
    <row r="34" spans="1:18" s="103" customFormat="1" x14ac:dyDescent="0.2">
      <c r="A34" s="134" t="s">
        <v>402</v>
      </c>
      <c r="B34" s="190" t="s">
        <v>396</v>
      </c>
      <c r="C34" s="134" t="s">
        <v>128</v>
      </c>
      <c r="D34" s="134" t="s">
        <v>129</v>
      </c>
      <c r="E34" s="187">
        <v>33990000</v>
      </c>
      <c r="F34" s="187">
        <v>33990000</v>
      </c>
      <c r="G34" s="187">
        <v>8497500</v>
      </c>
      <c r="H34" s="187">
        <v>0</v>
      </c>
      <c r="I34" s="187">
        <v>1751553.67</v>
      </c>
      <c r="J34" s="187">
        <v>0</v>
      </c>
      <c r="K34" s="187">
        <v>6548446.3300000001</v>
      </c>
      <c r="L34" s="187">
        <v>6548446.3300000001</v>
      </c>
      <c r="M34" s="187">
        <v>25690000</v>
      </c>
      <c r="N34" s="187">
        <v>197500</v>
      </c>
      <c r="O34" s="93">
        <f t="shared" si="0"/>
        <v>0.19265802677258018</v>
      </c>
      <c r="P34" s="94">
        <f t="shared" si="3"/>
        <v>33990000</v>
      </c>
      <c r="Q34" s="94">
        <f t="shared" si="1"/>
        <v>6548446.3300000001</v>
      </c>
      <c r="R34" s="93">
        <f t="shared" si="2"/>
        <v>0.19265802677258018</v>
      </c>
    </row>
    <row r="35" spans="1:18" s="103" customFormat="1" x14ac:dyDescent="0.2">
      <c r="A35" s="134" t="s">
        <v>402</v>
      </c>
      <c r="B35" s="190" t="s">
        <v>396</v>
      </c>
      <c r="C35" s="134" t="s">
        <v>130</v>
      </c>
      <c r="D35" s="134" t="s">
        <v>131</v>
      </c>
      <c r="E35" s="187">
        <v>3956436</v>
      </c>
      <c r="F35" s="187">
        <v>3956436</v>
      </c>
      <c r="G35" s="187">
        <v>989109</v>
      </c>
      <c r="H35" s="187">
        <v>0</v>
      </c>
      <c r="I35" s="187">
        <v>225000.35</v>
      </c>
      <c r="J35" s="187">
        <v>0</v>
      </c>
      <c r="K35" s="187">
        <v>764108.65</v>
      </c>
      <c r="L35" s="187">
        <v>764108.65</v>
      </c>
      <c r="M35" s="187">
        <v>2967327</v>
      </c>
      <c r="N35" s="187">
        <v>0</v>
      </c>
      <c r="O35" s="93">
        <f t="shared" si="0"/>
        <v>0.1931305472905413</v>
      </c>
      <c r="P35" s="94">
        <f t="shared" si="3"/>
        <v>3956436</v>
      </c>
      <c r="Q35" s="94">
        <f t="shared" si="1"/>
        <v>764108.65</v>
      </c>
      <c r="R35" s="93">
        <f t="shared" si="2"/>
        <v>0.1931305472905413</v>
      </c>
    </row>
    <row r="36" spans="1:18" s="103" customFormat="1" x14ac:dyDescent="0.2">
      <c r="A36" s="134" t="s">
        <v>402</v>
      </c>
      <c r="B36" s="190" t="s">
        <v>396</v>
      </c>
      <c r="C36" s="134" t="s">
        <v>132</v>
      </c>
      <c r="D36" s="134" t="s">
        <v>133</v>
      </c>
      <c r="E36" s="187">
        <v>21115971</v>
      </c>
      <c r="F36" s="187">
        <v>21115971</v>
      </c>
      <c r="G36" s="187">
        <v>4378992</v>
      </c>
      <c r="H36" s="187">
        <v>0</v>
      </c>
      <c r="I36" s="187">
        <v>195387.62</v>
      </c>
      <c r="J36" s="187">
        <v>0</v>
      </c>
      <c r="K36" s="187">
        <v>0</v>
      </c>
      <c r="L36" s="187">
        <v>0</v>
      </c>
      <c r="M36" s="187">
        <v>20920583.379999999</v>
      </c>
      <c r="N36" s="187">
        <v>4183604.38</v>
      </c>
      <c r="O36" s="93">
        <f t="shared" si="0"/>
        <v>0</v>
      </c>
      <c r="P36" s="94">
        <f t="shared" si="3"/>
        <v>21115971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402</v>
      </c>
      <c r="B37" s="190" t="s">
        <v>396</v>
      </c>
      <c r="C37" s="134" t="s">
        <v>134</v>
      </c>
      <c r="D37" s="134" t="s">
        <v>135</v>
      </c>
      <c r="E37" s="187">
        <v>1500000</v>
      </c>
      <c r="F37" s="187">
        <v>1500000</v>
      </c>
      <c r="G37" s="187">
        <v>375000</v>
      </c>
      <c r="H37" s="187">
        <v>0</v>
      </c>
      <c r="I37" s="187">
        <v>195387.62</v>
      </c>
      <c r="J37" s="187">
        <v>0</v>
      </c>
      <c r="K37" s="187">
        <v>0</v>
      </c>
      <c r="L37" s="187">
        <v>0</v>
      </c>
      <c r="M37" s="187">
        <v>1304612.3799999999</v>
      </c>
      <c r="N37" s="187">
        <v>179612.38</v>
      </c>
      <c r="O37" s="93">
        <f t="shared" si="0"/>
        <v>0</v>
      </c>
      <c r="P37" s="94">
        <f t="shared" ref="P37:P56" si="4">+F37</f>
        <v>1500000</v>
      </c>
      <c r="Q37" s="94">
        <f t="shared" ref="Q37:Q56" si="5">+K37</f>
        <v>0</v>
      </c>
      <c r="R37" s="93">
        <f t="shared" ref="R37:R56" si="6">+Q37/P37</f>
        <v>0</v>
      </c>
    </row>
    <row r="38" spans="1:18" s="103" customFormat="1" x14ac:dyDescent="0.2">
      <c r="A38" s="134" t="s">
        <v>402</v>
      </c>
      <c r="B38" s="190" t="s">
        <v>396</v>
      </c>
      <c r="C38" s="134" t="s">
        <v>138</v>
      </c>
      <c r="D38" s="134" t="s">
        <v>139</v>
      </c>
      <c r="E38" s="187">
        <v>1000000</v>
      </c>
      <c r="F38" s="187">
        <v>1000000</v>
      </c>
      <c r="G38" s="187">
        <v>50000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1000000</v>
      </c>
      <c r="N38" s="187">
        <v>50000</v>
      </c>
      <c r="O38" s="93">
        <v>0</v>
      </c>
      <c r="P38" s="94">
        <f t="shared" si="4"/>
        <v>1000000</v>
      </c>
      <c r="Q38" s="94">
        <f t="shared" si="5"/>
        <v>0</v>
      </c>
      <c r="R38" s="93">
        <v>0</v>
      </c>
    </row>
    <row r="39" spans="1:18" s="103" customFormat="1" x14ac:dyDescent="0.2">
      <c r="A39" s="134" t="s">
        <v>402</v>
      </c>
      <c r="B39" s="190" t="s">
        <v>396</v>
      </c>
      <c r="C39" s="134" t="s">
        <v>140</v>
      </c>
      <c r="D39" s="134" t="s">
        <v>141</v>
      </c>
      <c r="E39" s="187">
        <v>315971</v>
      </c>
      <c r="F39" s="187">
        <v>315971</v>
      </c>
      <c r="G39" s="187">
        <v>78992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315971</v>
      </c>
      <c r="N39" s="187">
        <v>78992</v>
      </c>
      <c r="O39" s="93">
        <f t="shared" si="0"/>
        <v>0</v>
      </c>
      <c r="P39" s="94">
        <f t="shared" si="4"/>
        <v>315971</v>
      </c>
      <c r="Q39" s="94">
        <f t="shared" si="5"/>
        <v>0</v>
      </c>
      <c r="R39" s="93">
        <f t="shared" si="6"/>
        <v>0</v>
      </c>
    </row>
    <row r="40" spans="1:18" s="103" customFormat="1" x14ac:dyDescent="0.2">
      <c r="A40" s="134" t="s">
        <v>402</v>
      </c>
      <c r="B40" s="190" t="s">
        <v>396</v>
      </c>
      <c r="C40" s="134" t="s">
        <v>142</v>
      </c>
      <c r="D40" s="134" t="s">
        <v>143</v>
      </c>
      <c r="E40" s="187">
        <v>300000</v>
      </c>
      <c r="F40" s="187">
        <v>300000</v>
      </c>
      <c r="G40" s="187">
        <v>75000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300000</v>
      </c>
      <c r="N40" s="187">
        <v>75000</v>
      </c>
      <c r="O40" s="93">
        <f t="shared" si="0"/>
        <v>0</v>
      </c>
      <c r="P40" s="94">
        <f t="shared" si="4"/>
        <v>300000</v>
      </c>
      <c r="Q40" s="94">
        <f t="shared" si="5"/>
        <v>0</v>
      </c>
      <c r="R40" s="93">
        <f t="shared" si="6"/>
        <v>0</v>
      </c>
    </row>
    <row r="41" spans="1:18" s="103" customFormat="1" x14ac:dyDescent="0.2">
      <c r="A41" s="134" t="s">
        <v>402</v>
      </c>
      <c r="B41" s="190" t="s">
        <v>396</v>
      </c>
      <c r="C41" s="134" t="s">
        <v>144</v>
      </c>
      <c r="D41" s="134" t="s">
        <v>145</v>
      </c>
      <c r="E41" s="187">
        <v>18000000</v>
      </c>
      <c r="F41" s="187">
        <v>18000000</v>
      </c>
      <c r="G41" s="187">
        <v>3800000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18000000</v>
      </c>
      <c r="N41" s="187">
        <v>3800000</v>
      </c>
      <c r="O41" s="93">
        <f t="shared" si="0"/>
        <v>0</v>
      </c>
      <c r="P41" s="94">
        <f t="shared" si="4"/>
        <v>18000000</v>
      </c>
      <c r="Q41" s="94">
        <f t="shared" si="5"/>
        <v>0</v>
      </c>
      <c r="R41" s="93">
        <f t="shared" si="6"/>
        <v>0</v>
      </c>
    </row>
    <row r="42" spans="1:18" s="103" customFormat="1" x14ac:dyDescent="0.2">
      <c r="A42" s="134" t="s">
        <v>402</v>
      </c>
      <c r="B42" s="190" t="s">
        <v>396</v>
      </c>
      <c r="C42" s="134" t="s">
        <v>146</v>
      </c>
      <c r="D42" s="134" t="s">
        <v>147</v>
      </c>
      <c r="E42" s="187">
        <v>226993080</v>
      </c>
      <c r="F42" s="187">
        <v>226993080</v>
      </c>
      <c r="G42" s="187">
        <v>57050270</v>
      </c>
      <c r="H42" s="187">
        <v>0</v>
      </c>
      <c r="I42" s="187">
        <v>12273276.380000001</v>
      </c>
      <c r="J42" s="187">
        <v>6655769.9900000002</v>
      </c>
      <c r="K42" s="187">
        <v>7084267.5599999996</v>
      </c>
      <c r="L42" s="187">
        <v>3359719.83</v>
      </c>
      <c r="M42" s="187">
        <v>200979766.06999999</v>
      </c>
      <c r="N42" s="187">
        <v>31036956.07</v>
      </c>
      <c r="O42" s="93">
        <f t="shared" si="0"/>
        <v>3.1209178535310415E-2</v>
      </c>
      <c r="P42" s="94">
        <f t="shared" si="4"/>
        <v>226993080</v>
      </c>
      <c r="Q42" s="94">
        <f t="shared" si="5"/>
        <v>7084267.5599999996</v>
      </c>
      <c r="R42" s="93">
        <f t="shared" si="6"/>
        <v>3.1209178535310415E-2</v>
      </c>
    </row>
    <row r="43" spans="1:18" s="103" customFormat="1" x14ac:dyDescent="0.2">
      <c r="A43" s="134" t="s">
        <v>402</v>
      </c>
      <c r="B43" s="190" t="s">
        <v>396</v>
      </c>
      <c r="C43" s="134" t="s">
        <v>150</v>
      </c>
      <c r="D43" s="134" t="s">
        <v>384</v>
      </c>
      <c r="E43" s="187">
        <v>5650000</v>
      </c>
      <c r="F43" s="187">
        <v>5650000</v>
      </c>
      <c r="G43" s="187">
        <v>1412500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5650000</v>
      </c>
      <c r="N43" s="187">
        <v>1412500</v>
      </c>
      <c r="O43" s="93">
        <f t="shared" si="0"/>
        <v>0</v>
      </c>
      <c r="P43" s="94">
        <f t="shared" si="4"/>
        <v>5650000</v>
      </c>
      <c r="Q43" s="94">
        <f t="shared" si="5"/>
        <v>0</v>
      </c>
      <c r="R43" s="93">
        <f t="shared" si="6"/>
        <v>0</v>
      </c>
    </row>
    <row r="44" spans="1:18" s="103" customFormat="1" x14ac:dyDescent="0.2">
      <c r="A44" s="134" t="s">
        <v>402</v>
      </c>
      <c r="B44" s="190" t="s">
        <v>396</v>
      </c>
      <c r="C44" s="134" t="s">
        <v>153</v>
      </c>
      <c r="D44" s="134" t="s">
        <v>385</v>
      </c>
      <c r="E44" s="187">
        <v>20000000</v>
      </c>
      <c r="F44" s="187">
        <v>20000000</v>
      </c>
      <c r="G44" s="187">
        <v>5000000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20000000</v>
      </c>
      <c r="N44" s="187">
        <v>5000000</v>
      </c>
      <c r="O44" s="93">
        <f t="shared" si="0"/>
        <v>0</v>
      </c>
      <c r="P44" s="94">
        <f t="shared" si="4"/>
        <v>20000000</v>
      </c>
      <c r="Q44" s="94">
        <f t="shared" si="5"/>
        <v>0</v>
      </c>
      <c r="R44" s="93">
        <f t="shared" si="6"/>
        <v>0</v>
      </c>
    </row>
    <row r="45" spans="1:18" s="103" customFormat="1" x14ac:dyDescent="0.2">
      <c r="A45" s="134" t="s">
        <v>402</v>
      </c>
      <c r="B45" s="190" t="s">
        <v>396</v>
      </c>
      <c r="C45" s="134" t="s">
        <v>154</v>
      </c>
      <c r="D45" s="134" t="s">
        <v>155</v>
      </c>
      <c r="E45" s="187">
        <v>168138080</v>
      </c>
      <c r="F45" s="187">
        <v>168138080</v>
      </c>
      <c r="G45" s="187">
        <v>42336520</v>
      </c>
      <c r="H45" s="187">
        <v>0</v>
      </c>
      <c r="I45" s="187">
        <v>6750572.6500000004</v>
      </c>
      <c r="J45" s="187">
        <v>5920000</v>
      </c>
      <c r="K45" s="187">
        <v>6215947.3300000001</v>
      </c>
      <c r="L45" s="187">
        <v>3322819.68</v>
      </c>
      <c r="M45" s="187">
        <v>149251560.02000001</v>
      </c>
      <c r="N45" s="187">
        <v>23450000.02</v>
      </c>
      <c r="O45" s="93">
        <f t="shared" si="0"/>
        <v>3.696930124335903E-2</v>
      </c>
      <c r="P45" s="94">
        <f t="shared" si="4"/>
        <v>168138080</v>
      </c>
      <c r="Q45" s="94">
        <f t="shared" si="5"/>
        <v>6215947.3300000001</v>
      </c>
      <c r="R45" s="93">
        <f t="shared" si="6"/>
        <v>3.696930124335903E-2</v>
      </c>
    </row>
    <row r="46" spans="1:18" s="103" customFormat="1" x14ac:dyDescent="0.2">
      <c r="A46" s="134" t="s">
        <v>402</v>
      </c>
      <c r="B46" s="190" t="s">
        <v>396</v>
      </c>
      <c r="C46" s="134" t="s">
        <v>156</v>
      </c>
      <c r="D46" s="134" t="s">
        <v>157</v>
      </c>
      <c r="E46" s="187">
        <v>33205000</v>
      </c>
      <c r="F46" s="187">
        <v>33205000</v>
      </c>
      <c r="G46" s="187">
        <v>8301250</v>
      </c>
      <c r="H46" s="187">
        <v>0</v>
      </c>
      <c r="I46" s="187">
        <v>5522703.7300000004</v>
      </c>
      <c r="J46" s="187">
        <v>735769.99</v>
      </c>
      <c r="K46" s="187">
        <v>868320.23</v>
      </c>
      <c r="L46" s="187">
        <v>36900.15</v>
      </c>
      <c r="M46" s="187">
        <v>26078206.050000001</v>
      </c>
      <c r="N46" s="187">
        <v>1174456.05</v>
      </c>
      <c r="O46" s="93">
        <f t="shared" si="0"/>
        <v>2.615028549917181E-2</v>
      </c>
      <c r="P46" s="94">
        <f t="shared" si="4"/>
        <v>33205000</v>
      </c>
      <c r="Q46" s="94">
        <f t="shared" si="5"/>
        <v>868320.23</v>
      </c>
      <c r="R46" s="93">
        <f t="shared" si="6"/>
        <v>2.615028549917181E-2</v>
      </c>
    </row>
    <row r="47" spans="1:18" s="103" customFormat="1" x14ac:dyDescent="0.2">
      <c r="A47" s="134" t="s">
        <v>402</v>
      </c>
      <c r="B47" s="190" t="s">
        <v>396</v>
      </c>
      <c r="C47" s="134" t="s">
        <v>158</v>
      </c>
      <c r="D47" s="134" t="s">
        <v>159</v>
      </c>
      <c r="E47" s="187">
        <v>20100000</v>
      </c>
      <c r="F47" s="187">
        <v>20100000</v>
      </c>
      <c r="G47" s="187">
        <v>3575000</v>
      </c>
      <c r="H47" s="187">
        <v>0</v>
      </c>
      <c r="I47" s="187">
        <v>1570270</v>
      </c>
      <c r="J47" s="187">
        <v>0</v>
      </c>
      <c r="K47" s="187">
        <v>1101730</v>
      </c>
      <c r="L47" s="187">
        <v>1101730</v>
      </c>
      <c r="M47" s="187">
        <v>17428000</v>
      </c>
      <c r="N47" s="187">
        <v>903000</v>
      </c>
      <c r="O47" s="93">
        <f t="shared" si="0"/>
        <v>5.4812437810945275E-2</v>
      </c>
      <c r="P47" s="94">
        <f t="shared" si="4"/>
        <v>20100000</v>
      </c>
      <c r="Q47" s="94">
        <f t="shared" si="5"/>
        <v>1101730</v>
      </c>
      <c r="R47" s="93">
        <f t="shared" si="6"/>
        <v>5.4812437810945275E-2</v>
      </c>
    </row>
    <row r="48" spans="1:18" s="103" customFormat="1" x14ac:dyDescent="0.2">
      <c r="A48" s="134" t="s">
        <v>402</v>
      </c>
      <c r="B48" s="190" t="s">
        <v>396</v>
      </c>
      <c r="C48" s="134" t="s">
        <v>160</v>
      </c>
      <c r="D48" s="134" t="s">
        <v>161</v>
      </c>
      <c r="E48" s="187">
        <v>1000000</v>
      </c>
      <c r="F48" s="187">
        <v>1000000</v>
      </c>
      <c r="G48" s="187">
        <v>450000</v>
      </c>
      <c r="H48" s="187">
        <v>0</v>
      </c>
      <c r="I48" s="187">
        <v>221970</v>
      </c>
      <c r="J48" s="187">
        <v>0</v>
      </c>
      <c r="K48" s="187">
        <v>173630</v>
      </c>
      <c r="L48" s="187">
        <v>173630</v>
      </c>
      <c r="M48" s="187">
        <v>604400</v>
      </c>
      <c r="N48" s="187">
        <v>54400</v>
      </c>
      <c r="O48" s="93">
        <f t="shared" si="0"/>
        <v>0.17363000000000001</v>
      </c>
      <c r="P48" s="94">
        <f t="shared" si="4"/>
        <v>1000000</v>
      </c>
      <c r="Q48" s="94">
        <f t="shared" si="5"/>
        <v>173630</v>
      </c>
      <c r="R48" s="93">
        <f t="shared" si="6"/>
        <v>0.17363000000000001</v>
      </c>
    </row>
    <row r="49" spans="1:18" s="103" customFormat="1" x14ac:dyDescent="0.2">
      <c r="A49" s="134" t="s">
        <v>402</v>
      </c>
      <c r="B49" s="190" t="s">
        <v>396</v>
      </c>
      <c r="C49" s="134" t="s">
        <v>162</v>
      </c>
      <c r="D49" s="134" t="s">
        <v>163</v>
      </c>
      <c r="E49" s="187">
        <v>9100000</v>
      </c>
      <c r="F49" s="187">
        <v>9100000</v>
      </c>
      <c r="G49" s="187">
        <v>2775000</v>
      </c>
      <c r="H49" s="187">
        <v>0</v>
      </c>
      <c r="I49" s="187">
        <v>1348300</v>
      </c>
      <c r="J49" s="187">
        <v>0</v>
      </c>
      <c r="K49" s="187">
        <v>928100</v>
      </c>
      <c r="L49" s="187">
        <v>928100</v>
      </c>
      <c r="M49" s="187">
        <v>6823600</v>
      </c>
      <c r="N49" s="187">
        <v>498600</v>
      </c>
      <c r="O49" s="93">
        <f t="shared" si="0"/>
        <v>0.10198901098901099</v>
      </c>
      <c r="P49" s="94">
        <f t="shared" si="4"/>
        <v>9100000</v>
      </c>
      <c r="Q49" s="94">
        <f t="shared" si="5"/>
        <v>928100</v>
      </c>
      <c r="R49" s="93">
        <f t="shared" si="6"/>
        <v>0.10198901098901099</v>
      </c>
    </row>
    <row r="50" spans="1:18" s="103" customFormat="1" x14ac:dyDescent="0.2">
      <c r="A50" s="134" t="s">
        <v>402</v>
      </c>
      <c r="B50" s="190" t="s">
        <v>396</v>
      </c>
      <c r="C50" s="134" t="s">
        <v>164</v>
      </c>
      <c r="D50" s="134" t="s">
        <v>165</v>
      </c>
      <c r="E50" s="187">
        <v>5000000</v>
      </c>
      <c r="F50" s="187">
        <v>5000000</v>
      </c>
      <c r="G50" s="187">
        <v>350000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5000000</v>
      </c>
      <c r="N50" s="187">
        <v>350000</v>
      </c>
      <c r="O50" s="93">
        <f t="shared" si="0"/>
        <v>0</v>
      </c>
      <c r="P50" s="94">
        <f t="shared" si="4"/>
        <v>5000000</v>
      </c>
      <c r="Q50" s="94">
        <f t="shared" si="5"/>
        <v>0</v>
      </c>
      <c r="R50" s="93">
        <f t="shared" si="6"/>
        <v>0</v>
      </c>
    </row>
    <row r="51" spans="1:18" s="103" customFormat="1" x14ac:dyDescent="0.2">
      <c r="A51" s="134" t="s">
        <v>402</v>
      </c>
      <c r="B51" s="190" t="s">
        <v>396</v>
      </c>
      <c r="C51" s="134" t="s">
        <v>166</v>
      </c>
      <c r="D51" s="134" t="s">
        <v>167</v>
      </c>
      <c r="E51" s="187">
        <v>5000000</v>
      </c>
      <c r="F51" s="187">
        <v>5000000</v>
      </c>
      <c r="G51" s="187">
        <v>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5000000</v>
      </c>
      <c r="N51" s="187">
        <v>0</v>
      </c>
      <c r="O51" s="93">
        <f t="shared" si="0"/>
        <v>0</v>
      </c>
      <c r="P51" s="94">
        <f t="shared" si="4"/>
        <v>5000000</v>
      </c>
      <c r="Q51" s="94">
        <f t="shared" si="5"/>
        <v>0</v>
      </c>
      <c r="R51" s="93">
        <f t="shared" si="6"/>
        <v>0</v>
      </c>
    </row>
    <row r="52" spans="1:18" s="103" customFormat="1" x14ac:dyDescent="0.2">
      <c r="A52" s="134" t="s">
        <v>402</v>
      </c>
      <c r="B52" s="190" t="s">
        <v>396</v>
      </c>
      <c r="C52" s="134" t="s">
        <v>168</v>
      </c>
      <c r="D52" s="134" t="s">
        <v>169</v>
      </c>
      <c r="E52" s="187">
        <v>10000000</v>
      </c>
      <c r="F52" s="187">
        <v>10000000</v>
      </c>
      <c r="G52" s="187">
        <v>2800000</v>
      </c>
      <c r="H52" s="187">
        <v>0</v>
      </c>
      <c r="I52" s="187">
        <v>2590922</v>
      </c>
      <c r="J52" s="187">
        <v>0</v>
      </c>
      <c r="K52" s="187">
        <v>209078</v>
      </c>
      <c r="L52" s="187">
        <v>209078</v>
      </c>
      <c r="M52" s="187">
        <v>7200000</v>
      </c>
      <c r="N52" s="187">
        <v>0</v>
      </c>
      <c r="O52" s="93">
        <f t="shared" si="0"/>
        <v>2.0907800000000001E-2</v>
      </c>
      <c r="P52" s="94">
        <f t="shared" si="4"/>
        <v>10000000</v>
      </c>
      <c r="Q52" s="94">
        <f t="shared" si="5"/>
        <v>209078</v>
      </c>
      <c r="R52" s="93">
        <f t="shared" si="6"/>
        <v>2.0907800000000001E-2</v>
      </c>
    </row>
    <row r="53" spans="1:18" s="103" customFormat="1" x14ac:dyDescent="0.2">
      <c r="A53" s="134" t="s">
        <v>402</v>
      </c>
      <c r="B53" s="190" t="s">
        <v>396</v>
      </c>
      <c r="C53" s="134" t="s">
        <v>170</v>
      </c>
      <c r="D53" s="134" t="s">
        <v>171</v>
      </c>
      <c r="E53" s="187">
        <v>10000000</v>
      </c>
      <c r="F53" s="187">
        <v>10000000</v>
      </c>
      <c r="G53" s="187">
        <v>2800000</v>
      </c>
      <c r="H53" s="187">
        <v>0</v>
      </c>
      <c r="I53" s="187">
        <v>2590922</v>
      </c>
      <c r="J53" s="187">
        <v>0</v>
      </c>
      <c r="K53" s="187">
        <v>209078</v>
      </c>
      <c r="L53" s="187">
        <v>209078</v>
      </c>
      <c r="M53" s="187">
        <v>7200000</v>
      </c>
      <c r="N53" s="187">
        <v>0</v>
      </c>
      <c r="O53" s="93">
        <f t="shared" si="0"/>
        <v>2.0907800000000001E-2</v>
      </c>
      <c r="P53" s="94">
        <f t="shared" si="4"/>
        <v>10000000</v>
      </c>
      <c r="Q53" s="94">
        <f t="shared" si="5"/>
        <v>209078</v>
      </c>
      <c r="R53" s="93">
        <f t="shared" si="6"/>
        <v>2.0907800000000001E-2</v>
      </c>
    </row>
    <row r="54" spans="1:18" s="103" customFormat="1" x14ac:dyDescent="0.2">
      <c r="A54" s="134" t="s">
        <v>402</v>
      </c>
      <c r="B54" s="190" t="s">
        <v>396</v>
      </c>
      <c r="C54" s="134" t="s">
        <v>172</v>
      </c>
      <c r="D54" s="134" t="s">
        <v>173</v>
      </c>
      <c r="E54" s="187">
        <v>1507883</v>
      </c>
      <c r="F54" s="187">
        <v>1507883</v>
      </c>
      <c r="G54" s="187">
        <v>376970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1507883</v>
      </c>
      <c r="N54" s="187">
        <v>376970</v>
      </c>
      <c r="O54" s="93">
        <f t="shared" si="0"/>
        <v>0</v>
      </c>
      <c r="P54" s="94">
        <f t="shared" si="4"/>
        <v>1507883</v>
      </c>
      <c r="Q54" s="94">
        <f t="shared" si="5"/>
        <v>0</v>
      </c>
      <c r="R54" s="93">
        <f t="shared" si="6"/>
        <v>0</v>
      </c>
    </row>
    <row r="55" spans="1:18" s="103" customFormat="1" x14ac:dyDescent="0.2">
      <c r="A55" s="134" t="s">
        <v>402</v>
      </c>
      <c r="B55" s="190" t="s">
        <v>396</v>
      </c>
      <c r="C55" s="134" t="s">
        <v>174</v>
      </c>
      <c r="D55" s="134" t="s">
        <v>175</v>
      </c>
      <c r="E55" s="187">
        <v>1200000</v>
      </c>
      <c r="F55" s="187">
        <v>1200000</v>
      </c>
      <c r="G55" s="187">
        <v>300000</v>
      </c>
      <c r="H55" s="187">
        <v>0</v>
      </c>
      <c r="I55" s="187">
        <v>0</v>
      </c>
      <c r="J55" s="187">
        <v>0</v>
      </c>
      <c r="K55" s="187">
        <v>0</v>
      </c>
      <c r="L55" s="187">
        <v>0</v>
      </c>
      <c r="M55" s="187">
        <v>1200000</v>
      </c>
      <c r="N55" s="187">
        <v>300000</v>
      </c>
      <c r="O55" s="93">
        <f t="shared" si="0"/>
        <v>0</v>
      </c>
      <c r="P55" s="94">
        <f t="shared" si="4"/>
        <v>1200000</v>
      </c>
      <c r="Q55" s="94">
        <f t="shared" si="5"/>
        <v>0</v>
      </c>
      <c r="R55" s="93">
        <f t="shared" si="6"/>
        <v>0</v>
      </c>
    </row>
    <row r="56" spans="1:18" s="103" customFormat="1" x14ac:dyDescent="0.2">
      <c r="A56" s="134" t="s">
        <v>402</v>
      </c>
      <c r="B56" s="190" t="s">
        <v>396</v>
      </c>
      <c r="C56" s="134" t="s">
        <v>176</v>
      </c>
      <c r="D56" s="134" t="s">
        <v>177</v>
      </c>
      <c r="E56" s="187">
        <v>307883</v>
      </c>
      <c r="F56" s="187">
        <v>307883</v>
      </c>
      <c r="G56" s="187">
        <v>76970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307883</v>
      </c>
      <c r="N56" s="187">
        <v>76970</v>
      </c>
      <c r="O56" s="93">
        <f t="shared" si="0"/>
        <v>0</v>
      </c>
      <c r="P56" s="94">
        <f t="shared" si="4"/>
        <v>307883</v>
      </c>
      <c r="Q56" s="94">
        <f t="shared" si="5"/>
        <v>0</v>
      </c>
      <c r="R56" s="93">
        <f t="shared" si="6"/>
        <v>0</v>
      </c>
    </row>
    <row r="57" spans="1:18" s="103" customFormat="1" x14ac:dyDescent="0.2">
      <c r="A57" s="134" t="s">
        <v>402</v>
      </c>
      <c r="B57" s="190" t="s">
        <v>396</v>
      </c>
      <c r="C57" s="134" t="s">
        <v>180</v>
      </c>
      <c r="D57" s="134" t="s">
        <v>181</v>
      </c>
      <c r="E57" s="187">
        <v>225412480</v>
      </c>
      <c r="F57" s="187">
        <v>225412480</v>
      </c>
      <c r="G57" s="187">
        <v>28054542</v>
      </c>
      <c r="H57" s="187">
        <v>0</v>
      </c>
      <c r="I57" s="187">
        <v>10515184.16</v>
      </c>
      <c r="J57" s="187">
        <v>620500</v>
      </c>
      <c r="K57" s="187">
        <v>14569064.48</v>
      </c>
      <c r="L57" s="187">
        <v>14385200.779999999</v>
      </c>
      <c r="M57" s="187">
        <v>199707731.36000001</v>
      </c>
      <c r="N57" s="187">
        <v>2349793.36</v>
      </c>
      <c r="O57" s="93">
        <f t="shared" si="0"/>
        <v>6.4632909766131855E-2</v>
      </c>
      <c r="P57" s="94">
        <f t="shared" ref="P57:P90" si="7">+F57</f>
        <v>225412480</v>
      </c>
      <c r="Q57" s="94">
        <f t="shared" ref="Q57:Q90" si="8">+K57</f>
        <v>14569064.48</v>
      </c>
      <c r="R57" s="93">
        <f t="shared" ref="R57:R90" si="9">+Q57/P57</f>
        <v>6.4632909766131855E-2</v>
      </c>
    </row>
    <row r="58" spans="1:18" s="103" customFormat="1" x14ac:dyDescent="0.2">
      <c r="A58" s="134" t="s">
        <v>402</v>
      </c>
      <c r="B58" s="190" t="s">
        <v>396</v>
      </c>
      <c r="C58" s="134" t="s">
        <v>182</v>
      </c>
      <c r="D58" s="134" t="s">
        <v>183</v>
      </c>
      <c r="E58" s="187">
        <v>200137480</v>
      </c>
      <c r="F58" s="187">
        <v>200137480</v>
      </c>
      <c r="G58" s="187">
        <v>24335792</v>
      </c>
      <c r="H58" s="187">
        <v>0</v>
      </c>
      <c r="I58" s="187">
        <v>9201766.6199999992</v>
      </c>
      <c r="J58" s="187">
        <v>620500</v>
      </c>
      <c r="K58" s="187">
        <v>14385200.779999999</v>
      </c>
      <c r="L58" s="187">
        <v>14385200.779999999</v>
      </c>
      <c r="M58" s="187">
        <v>175930012.59999999</v>
      </c>
      <c r="N58" s="187">
        <v>128324.6</v>
      </c>
      <c r="O58" s="93">
        <f t="shared" si="0"/>
        <v>7.1876595927959114E-2</v>
      </c>
      <c r="P58" s="94">
        <f t="shared" si="7"/>
        <v>200137480</v>
      </c>
      <c r="Q58" s="94">
        <f t="shared" si="8"/>
        <v>14385200.779999999</v>
      </c>
      <c r="R58" s="93">
        <f t="shared" si="9"/>
        <v>7.1876595927959114E-2</v>
      </c>
    </row>
    <row r="59" spans="1:18" s="103" customFormat="1" x14ac:dyDescent="0.2">
      <c r="A59" s="134" t="s">
        <v>402</v>
      </c>
      <c r="B59" s="190" t="s">
        <v>396</v>
      </c>
      <c r="C59" s="134" t="s">
        <v>184</v>
      </c>
      <c r="D59" s="134" t="s">
        <v>185</v>
      </c>
      <c r="E59" s="187">
        <v>1500000</v>
      </c>
      <c r="F59" s="187">
        <v>1500000</v>
      </c>
      <c r="G59" s="187">
        <v>375000</v>
      </c>
      <c r="H59" s="187">
        <v>0</v>
      </c>
      <c r="I59" s="187">
        <v>282920</v>
      </c>
      <c r="J59" s="187">
        <v>0</v>
      </c>
      <c r="K59" s="187">
        <v>0</v>
      </c>
      <c r="L59" s="187">
        <v>0</v>
      </c>
      <c r="M59" s="187">
        <v>1217080</v>
      </c>
      <c r="N59" s="187">
        <v>92080</v>
      </c>
      <c r="O59" s="93">
        <f t="shared" si="0"/>
        <v>0</v>
      </c>
      <c r="P59" s="94">
        <f t="shared" si="7"/>
        <v>1500000</v>
      </c>
      <c r="Q59" s="94">
        <f t="shared" si="8"/>
        <v>0</v>
      </c>
      <c r="R59" s="93">
        <f t="shared" si="9"/>
        <v>0</v>
      </c>
    </row>
    <row r="60" spans="1:18" s="103" customFormat="1" x14ac:dyDescent="0.2">
      <c r="A60" s="134" t="s">
        <v>402</v>
      </c>
      <c r="B60" s="190" t="s">
        <v>396</v>
      </c>
      <c r="C60" s="134" t="s">
        <v>186</v>
      </c>
      <c r="D60" s="134" t="s">
        <v>187</v>
      </c>
      <c r="E60" s="187">
        <v>2825000</v>
      </c>
      <c r="F60" s="187">
        <v>2825000</v>
      </c>
      <c r="G60" s="187">
        <v>706250</v>
      </c>
      <c r="H60" s="187">
        <v>0</v>
      </c>
      <c r="I60" s="187">
        <v>516347.54</v>
      </c>
      <c r="J60" s="187">
        <v>0</v>
      </c>
      <c r="K60" s="187">
        <v>183863.7</v>
      </c>
      <c r="L60" s="187">
        <v>0</v>
      </c>
      <c r="M60" s="187">
        <v>2124788.7599999998</v>
      </c>
      <c r="N60" s="187">
        <v>6038.76</v>
      </c>
      <c r="O60" s="93">
        <f t="shared" si="0"/>
        <v>6.5084495575221238E-2</v>
      </c>
      <c r="P60" s="94">
        <f t="shared" si="7"/>
        <v>2825000</v>
      </c>
      <c r="Q60" s="94">
        <f t="shared" si="8"/>
        <v>183863.7</v>
      </c>
      <c r="R60" s="93">
        <f t="shared" si="9"/>
        <v>6.5084495575221238E-2</v>
      </c>
    </row>
    <row r="61" spans="1:18" s="103" customFormat="1" x14ac:dyDescent="0.2">
      <c r="A61" s="134" t="s">
        <v>402</v>
      </c>
      <c r="B61" s="190" t="s">
        <v>396</v>
      </c>
      <c r="C61" s="134" t="s">
        <v>188</v>
      </c>
      <c r="D61" s="134" t="s">
        <v>189</v>
      </c>
      <c r="E61" s="187">
        <v>500000</v>
      </c>
      <c r="F61" s="187">
        <v>500000</v>
      </c>
      <c r="G61" s="187">
        <v>125000</v>
      </c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500000</v>
      </c>
      <c r="N61" s="187">
        <v>125000</v>
      </c>
      <c r="O61" s="93">
        <f t="shared" si="0"/>
        <v>0</v>
      </c>
      <c r="P61" s="94">
        <f t="shared" si="7"/>
        <v>500000</v>
      </c>
      <c r="Q61" s="94">
        <f t="shared" si="8"/>
        <v>0</v>
      </c>
      <c r="R61" s="93">
        <f t="shared" si="9"/>
        <v>0</v>
      </c>
    </row>
    <row r="62" spans="1:18" s="103" customFormat="1" x14ac:dyDescent="0.2">
      <c r="A62" s="134" t="s">
        <v>402</v>
      </c>
      <c r="B62" s="190" t="s">
        <v>396</v>
      </c>
      <c r="C62" s="134" t="s">
        <v>190</v>
      </c>
      <c r="D62" s="134" t="s">
        <v>191</v>
      </c>
      <c r="E62" s="187">
        <v>3000000</v>
      </c>
      <c r="F62" s="187">
        <v>3000000</v>
      </c>
      <c r="G62" s="187">
        <v>750000</v>
      </c>
      <c r="H62" s="187">
        <v>0</v>
      </c>
      <c r="I62" s="187">
        <v>514150</v>
      </c>
      <c r="J62" s="187">
        <v>0</v>
      </c>
      <c r="K62" s="187">
        <v>0</v>
      </c>
      <c r="L62" s="187">
        <v>0</v>
      </c>
      <c r="M62" s="187">
        <v>2485850</v>
      </c>
      <c r="N62" s="187">
        <v>235850</v>
      </c>
      <c r="O62" s="93">
        <f t="shared" si="0"/>
        <v>0</v>
      </c>
      <c r="P62" s="94">
        <f t="shared" si="7"/>
        <v>3000000</v>
      </c>
      <c r="Q62" s="94">
        <f t="shared" si="8"/>
        <v>0</v>
      </c>
      <c r="R62" s="93">
        <f t="shared" si="9"/>
        <v>0</v>
      </c>
    </row>
    <row r="63" spans="1:18" s="103" customFormat="1" x14ac:dyDescent="0.2">
      <c r="A63" s="134" t="s">
        <v>402</v>
      </c>
      <c r="B63" s="190" t="s">
        <v>396</v>
      </c>
      <c r="C63" s="134" t="s">
        <v>192</v>
      </c>
      <c r="D63" s="134" t="s">
        <v>193</v>
      </c>
      <c r="E63" s="187">
        <v>16950000</v>
      </c>
      <c r="F63" s="187">
        <v>16950000</v>
      </c>
      <c r="G63" s="187">
        <v>1637500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16950000</v>
      </c>
      <c r="N63" s="187">
        <v>1637500</v>
      </c>
      <c r="O63" s="93">
        <f t="shared" si="0"/>
        <v>0</v>
      </c>
      <c r="P63" s="94">
        <f t="shared" si="7"/>
        <v>16950000</v>
      </c>
      <c r="Q63" s="94">
        <f t="shared" si="8"/>
        <v>0</v>
      </c>
      <c r="R63" s="93">
        <f t="shared" si="9"/>
        <v>0</v>
      </c>
    </row>
    <row r="64" spans="1:18" s="103" customFormat="1" x14ac:dyDescent="0.2">
      <c r="A64" s="134" t="s">
        <v>402</v>
      </c>
      <c r="B64" s="190" t="s">
        <v>396</v>
      </c>
      <c r="C64" s="134" t="s">
        <v>194</v>
      </c>
      <c r="D64" s="134" t="s">
        <v>195</v>
      </c>
      <c r="E64" s="187">
        <v>500000</v>
      </c>
      <c r="F64" s="187">
        <v>500000</v>
      </c>
      <c r="G64" s="187">
        <v>125000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500000</v>
      </c>
      <c r="N64" s="187">
        <v>125000</v>
      </c>
      <c r="O64" s="93">
        <f t="shared" si="0"/>
        <v>0</v>
      </c>
      <c r="P64" s="94">
        <f t="shared" si="7"/>
        <v>500000</v>
      </c>
      <c r="Q64" s="94">
        <f t="shared" si="8"/>
        <v>0</v>
      </c>
      <c r="R64" s="93">
        <f t="shared" si="9"/>
        <v>0</v>
      </c>
    </row>
    <row r="65" spans="1:18" s="103" customFormat="1" x14ac:dyDescent="0.2">
      <c r="A65" s="134" t="s">
        <v>402</v>
      </c>
      <c r="B65" s="190" t="s">
        <v>396</v>
      </c>
      <c r="C65" s="134" t="s">
        <v>196</v>
      </c>
      <c r="D65" s="134" t="s">
        <v>197</v>
      </c>
      <c r="E65" s="187">
        <v>250000</v>
      </c>
      <c r="F65" s="187">
        <v>250000</v>
      </c>
      <c r="G65" s="187">
        <v>209078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250000</v>
      </c>
      <c r="N65" s="187">
        <v>209078</v>
      </c>
      <c r="O65" s="93">
        <f t="shared" si="0"/>
        <v>0</v>
      </c>
      <c r="P65" s="94">
        <f t="shared" si="7"/>
        <v>250000</v>
      </c>
      <c r="Q65" s="94">
        <f t="shared" si="8"/>
        <v>0</v>
      </c>
      <c r="R65" s="93">
        <f t="shared" si="9"/>
        <v>0</v>
      </c>
    </row>
    <row r="66" spans="1:18" s="103" customFormat="1" x14ac:dyDescent="0.2">
      <c r="A66" s="134" t="s">
        <v>402</v>
      </c>
      <c r="B66" s="190" t="s">
        <v>396</v>
      </c>
      <c r="C66" s="134" t="s">
        <v>200</v>
      </c>
      <c r="D66" s="134" t="s">
        <v>201</v>
      </c>
      <c r="E66" s="187">
        <v>250000</v>
      </c>
      <c r="F66" s="187">
        <v>250000</v>
      </c>
      <c r="G66" s="187">
        <v>209078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250000</v>
      </c>
      <c r="N66" s="187">
        <v>209078</v>
      </c>
      <c r="O66" s="93">
        <f t="shared" si="0"/>
        <v>0</v>
      </c>
      <c r="P66" s="94">
        <f t="shared" si="7"/>
        <v>250000</v>
      </c>
      <c r="Q66" s="94">
        <f t="shared" si="8"/>
        <v>0</v>
      </c>
      <c r="R66" s="93">
        <f t="shared" si="9"/>
        <v>0</v>
      </c>
    </row>
    <row r="67" spans="1:18" s="103" customFormat="1" x14ac:dyDescent="0.2">
      <c r="A67" s="134" t="s">
        <v>402</v>
      </c>
      <c r="B67" s="190" t="s">
        <v>396</v>
      </c>
      <c r="C67" s="134" t="s">
        <v>202</v>
      </c>
      <c r="D67" s="134" t="s">
        <v>203</v>
      </c>
      <c r="E67" s="187">
        <v>800000</v>
      </c>
      <c r="F67" s="187">
        <v>800000</v>
      </c>
      <c r="G67" s="187">
        <v>450000</v>
      </c>
      <c r="H67" s="187">
        <v>0</v>
      </c>
      <c r="I67" s="187">
        <v>10000</v>
      </c>
      <c r="J67" s="187">
        <v>0</v>
      </c>
      <c r="K67" s="187">
        <v>0</v>
      </c>
      <c r="L67" s="187">
        <v>0</v>
      </c>
      <c r="M67" s="187">
        <v>790000</v>
      </c>
      <c r="N67" s="187">
        <v>440000</v>
      </c>
      <c r="O67" s="93">
        <f t="shared" si="0"/>
        <v>0</v>
      </c>
      <c r="P67" s="94">
        <f t="shared" si="7"/>
        <v>800000</v>
      </c>
      <c r="Q67" s="94">
        <f t="shared" si="8"/>
        <v>0</v>
      </c>
      <c r="R67" s="93">
        <f t="shared" si="9"/>
        <v>0</v>
      </c>
    </row>
    <row r="68" spans="1:18" s="103" customFormat="1" x14ac:dyDescent="0.2">
      <c r="A68" s="134" t="s">
        <v>402</v>
      </c>
      <c r="B68" s="190" t="s">
        <v>396</v>
      </c>
      <c r="C68" s="134" t="s">
        <v>204</v>
      </c>
      <c r="D68" s="134" t="s">
        <v>205</v>
      </c>
      <c r="E68" s="187">
        <v>100000</v>
      </c>
      <c r="F68" s="187">
        <v>100000</v>
      </c>
      <c r="G68" s="187">
        <v>25000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100000</v>
      </c>
      <c r="N68" s="187">
        <v>25000</v>
      </c>
      <c r="O68" s="93">
        <f t="shared" si="0"/>
        <v>0</v>
      </c>
      <c r="P68" s="94">
        <f t="shared" si="7"/>
        <v>100000</v>
      </c>
      <c r="Q68" s="94">
        <f t="shared" si="8"/>
        <v>0</v>
      </c>
      <c r="R68" s="93">
        <f t="shared" si="9"/>
        <v>0</v>
      </c>
    </row>
    <row r="69" spans="1:18" s="103" customFormat="1" x14ac:dyDescent="0.2">
      <c r="A69" s="134" t="s">
        <v>402</v>
      </c>
      <c r="B69" s="190" t="s">
        <v>396</v>
      </c>
      <c r="C69" s="134" t="s">
        <v>206</v>
      </c>
      <c r="D69" s="134" t="s">
        <v>207</v>
      </c>
      <c r="E69" s="187">
        <v>600000</v>
      </c>
      <c r="F69" s="187">
        <v>600000</v>
      </c>
      <c r="G69" s="187">
        <v>400000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600000</v>
      </c>
      <c r="N69" s="187">
        <v>400000</v>
      </c>
      <c r="O69" s="93">
        <f t="shared" si="0"/>
        <v>0</v>
      </c>
      <c r="P69" s="94">
        <f t="shared" si="7"/>
        <v>600000</v>
      </c>
      <c r="Q69" s="94">
        <f t="shared" si="8"/>
        <v>0</v>
      </c>
      <c r="R69" s="93">
        <f t="shared" si="9"/>
        <v>0</v>
      </c>
    </row>
    <row r="70" spans="1:18" s="103" customFormat="1" x14ac:dyDescent="0.2">
      <c r="A70" s="134" t="s">
        <v>402</v>
      </c>
      <c r="B70" s="190" t="s">
        <v>396</v>
      </c>
      <c r="C70" s="134" t="s">
        <v>208</v>
      </c>
      <c r="D70" s="134" t="s">
        <v>209</v>
      </c>
      <c r="E70" s="187">
        <v>100000</v>
      </c>
      <c r="F70" s="187">
        <v>100000</v>
      </c>
      <c r="G70" s="187">
        <v>25000</v>
      </c>
      <c r="H70" s="187">
        <v>0</v>
      </c>
      <c r="I70" s="187">
        <v>10000</v>
      </c>
      <c r="J70" s="187">
        <v>0</v>
      </c>
      <c r="K70" s="187">
        <v>0</v>
      </c>
      <c r="L70" s="187">
        <v>0</v>
      </c>
      <c r="M70" s="187">
        <v>90000</v>
      </c>
      <c r="N70" s="187">
        <v>15000</v>
      </c>
      <c r="O70" s="93">
        <f t="shared" si="0"/>
        <v>0</v>
      </c>
      <c r="P70" s="94">
        <f>+F70</f>
        <v>100000</v>
      </c>
      <c r="Q70" s="94">
        <f>+K70</f>
        <v>0</v>
      </c>
      <c r="R70" s="93">
        <f t="shared" si="9"/>
        <v>0</v>
      </c>
    </row>
    <row r="71" spans="1:18" s="104" customFormat="1" x14ac:dyDescent="0.2">
      <c r="A71" s="133" t="s">
        <v>402</v>
      </c>
      <c r="B71" s="189" t="s">
        <v>396</v>
      </c>
      <c r="C71" s="133" t="s">
        <v>210</v>
      </c>
      <c r="D71" s="133" t="s">
        <v>211</v>
      </c>
      <c r="E71" s="186">
        <v>69600000</v>
      </c>
      <c r="F71" s="186">
        <v>69600000</v>
      </c>
      <c r="G71" s="186">
        <v>17700000</v>
      </c>
      <c r="H71" s="186">
        <v>661552</v>
      </c>
      <c r="I71" s="186">
        <v>12205261.890000001</v>
      </c>
      <c r="J71" s="186">
        <v>242309.21</v>
      </c>
      <c r="K71" s="186">
        <v>4403122.0999999996</v>
      </c>
      <c r="L71" s="186">
        <v>296671</v>
      </c>
      <c r="M71" s="186">
        <v>52087754.799999997</v>
      </c>
      <c r="N71" s="186">
        <v>187754.8</v>
      </c>
      <c r="O71" s="97">
        <f t="shared" si="0"/>
        <v>6.3263248563218383E-2</v>
      </c>
      <c r="P71" s="28">
        <f t="shared" si="7"/>
        <v>69600000</v>
      </c>
      <c r="Q71" s="28">
        <f t="shared" si="8"/>
        <v>4403122.0999999996</v>
      </c>
      <c r="R71" s="97">
        <f t="shared" si="9"/>
        <v>6.3263248563218383E-2</v>
      </c>
    </row>
    <row r="72" spans="1:18" s="103" customFormat="1" x14ac:dyDescent="0.2">
      <c r="A72" s="134" t="s">
        <v>402</v>
      </c>
      <c r="B72" s="190" t="s">
        <v>396</v>
      </c>
      <c r="C72" s="134" t="s">
        <v>212</v>
      </c>
      <c r="D72" s="134" t="s">
        <v>213</v>
      </c>
      <c r="E72" s="187">
        <v>12300000</v>
      </c>
      <c r="F72" s="187">
        <v>12300000</v>
      </c>
      <c r="G72" s="187">
        <v>5825000</v>
      </c>
      <c r="H72" s="187">
        <v>0</v>
      </c>
      <c r="I72" s="187">
        <v>1036291.93</v>
      </c>
      <c r="J72" s="187">
        <v>0</v>
      </c>
      <c r="K72" s="187">
        <v>4403122.0999999996</v>
      </c>
      <c r="L72" s="187">
        <v>296671</v>
      </c>
      <c r="M72" s="187">
        <v>6860585.9699999997</v>
      </c>
      <c r="N72" s="187">
        <v>385585.97</v>
      </c>
      <c r="O72" s="93">
        <f t="shared" ref="O72:O90" si="10">+K72/F72</f>
        <v>0.35797740650406501</v>
      </c>
      <c r="P72" s="94">
        <f t="shared" si="7"/>
        <v>12300000</v>
      </c>
      <c r="Q72" s="94">
        <f t="shared" si="8"/>
        <v>4403122.0999999996</v>
      </c>
      <c r="R72" s="93">
        <f t="shared" si="9"/>
        <v>0.35797740650406501</v>
      </c>
    </row>
    <row r="73" spans="1:18" s="103" customFormat="1" x14ac:dyDescent="0.2">
      <c r="A73" s="134" t="s">
        <v>402</v>
      </c>
      <c r="B73" s="190" t="s">
        <v>396</v>
      </c>
      <c r="C73" s="134" t="s">
        <v>214</v>
      </c>
      <c r="D73" s="134" t="s">
        <v>215</v>
      </c>
      <c r="E73" s="187">
        <v>3500000</v>
      </c>
      <c r="F73" s="187">
        <v>3500000</v>
      </c>
      <c r="G73" s="187">
        <v>875000</v>
      </c>
      <c r="H73" s="187">
        <v>0</v>
      </c>
      <c r="I73" s="187">
        <v>303329</v>
      </c>
      <c r="J73" s="187">
        <v>0</v>
      </c>
      <c r="K73" s="187">
        <v>296671</v>
      </c>
      <c r="L73" s="187">
        <v>296671</v>
      </c>
      <c r="M73" s="187">
        <v>2900000</v>
      </c>
      <c r="N73" s="187">
        <v>275000</v>
      </c>
      <c r="O73" s="93">
        <f t="shared" si="10"/>
        <v>8.4763142857142856E-2</v>
      </c>
      <c r="P73" s="94">
        <f t="shared" si="7"/>
        <v>3500000</v>
      </c>
      <c r="Q73" s="94">
        <f t="shared" si="8"/>
        <v>296671</v>
      </c>
      <c r="R73" s="93">
        <f t="shared" si="9"/>
        <v>8.4763142857142856E-2</v>
      </c>
    </row>
    <row r="74" spans="1:18" s="103" customFormat="1" x14ac:dyDescent="0.2">
      <c r="A74" s="134" t="s">
        <v>402</v>
      </c>
      <c r="B74" s="190" t="s">
        <v>396</v>
      </c>
      <c r="C74" s="134" t="s">
        <v>216</v>
      </c>
      <c r="D74" s="134" t="s">
        <v>217</v>
      </c>
      <c r="E74" s="187">
        <v>300000</v>
      </c>
      <c r="F74" s="187">
        <v>300000</v>
      </c>
      <c r="G74" s="187">
        <v>60000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300000</v>
      </c>
      <c r="N74" s="187">
        <v>60000</v>
      </c>
      <c r="O74" s="93">
        <f t="shared" si="10"/>
        <v>0</v>
      </c>
      <c r="P74" s="94">
        <f t="shared" si="7"/>
        <v>300000</v>
      </c>
      <c r="Q74" s="94">
        <f t="shared" si="8"/>
        <v>0</v>
      </c>
      <c r="R74" s="93">
        <f t="shared" si="9"/>
        <v>0</v>
      </c>
    </row>
    <row r="75" spans="1:18" s="104" customFormat="1" x14ac:dyDescent="0.2">
      <c r="A75" s="134" t="s">
        <v>402</v>
      </c>
      <c r="B75" s="190" t="s">
        <v>396</v>
      </c>
      <c r="C75" s="134" t="s">
        <v>218</v>
      </c>
      <c r="D75" s="134" t="s">
        <v>219</v>
      </c>
      <c r="E75" s="187">
        <v>8000000</v>
      </c>
      <c r="F75" s="187">
        <v>8000000</v>
      </c>
      <c r="G75" s="187">
        <v>4590000</v>
      </c>
      <c r="H75" s="187">
        <v>0</v>
      </c>
      <c r="I75" s="187">
        <v>433962.93</v>
      </c>
      <c r="J75" s="187">
        <v>0</v>
      </c>
      <c r="K75" s="187">
        <v>4106451.1</v>
      </c>
      <c r="L75" s="187">
        <v>0</v>
      </c>
      <c r="M75" s="187">
        <v>3459585.97</v>
      </c>
      <c r="N75" s="187">
        <v>49585.97</v>
      </c>
      <c r="O75" s="93">
        <f t="shared" si="10"/>
        <v>0.51330638750000002</v>
      </c>
      <c r="P75" s="94">
        <f t="shared" si="7"/>
        <v>8000000</v>
      </c>
      <c r="Q75" s="94">
        <f t="shared" si="8"/>
        <v>4106451.1</v>
      </c>
      <c r="R75" s="93">
        <f t="shared" si="9"/>
        <v>0.51330638750000002</v>
      </c>
    </row>
    <row r="76" spans="1:18" s="103" customFormat="1" x14ac:dyDescent="0.2">
      <c r="A76" s="134" t="s">
        <v>402</v>
      </c>
      <c r="B76" s="190" t="s">
        <v>396</v>
      </c>
      <c r="C76" s="134" t="s">
        <v>220</v>
      </c>
      <c r="D76" s="134" t="s">
        <v>221</v>
      </c>
      <c r="E76" s="187">
        <v>500000</v>
      </c>
      <c r="F76" s="187">
        <v>500000</v>
      </c>
      <c r="G76" s="187">
        <v>300000</v>
      </c>
      <c r="H76" s="187">
        <v>0</v>
      </c>
      <c r="I76" s="187">
        <v>299000</v>
      </c>
      <c r="J76" s="187">
        <v>0</v>
      </c>
      <c r="K76" s="187">
        <v>0</v>
      </c>
      <c r="L76" s="187">
        <v>0</v>
      </c>
      <c r="M76" s="187">
        <v>201000</v>
      </c>
      <c r="N76" s="187">
        <v>1000</v>
      </c>
      <c r="O76" s="93">
        <f t="shared" si="10"/>
        <v>0</v>
      </c>
      <c r="P76" s="94">
        <f t="shared" si="7"/>
        <v>500000</v>
      </c>
      <c r="Q76" s="94">
        <f t="shared" si="8"/>
        <v>0</v>
      </c>
      <c r="R76" s="93">
        <f t="shared" si="9"/>
        <v>0</v>
      </c>
    </row>
    <row r="77" spans="1:18" s="103" customFormat="1" x14ac:dyDescent="0.2">
      <c r="A77" s="134" t="s">
        <v>402</v>
      </c>
      <c r="B77" s="190" t="s">
        <v>396</v>
      </c>
      <c r="C77" s="134" t="s">
        <v>228</v>
      </c>
      <c r="D77" s="134" t="s">
        <v>229</v>
      </c>
      <c r="E77" s="187">
        <v>5300000</v>
      </c>
      <c r="F77" s="187">
        <v>5980398.04</v>
      </c>
      <c r="G77" s="187">
        <v>3575000</v>
      </c>
      <c r="H77" s="187">
        <v>521852</v>
      </c>
      <c r="I77" s="187">
        <v>4126958.45</v>
      </c>
      <c r="J77" s="187">
        <v>56876.55</v>
      </c>
      <c r="K77" s="187">
        <v>0</v>
      </c>
      <c r="L77" s="187">
        <v>0</v>
      </c>
      <c r="M77" s="187">
        <v>1274711.04</v>
      </c>
      <c r="N77" s="187">
        <v>-1130687</v>
      </c>
      <c r="O77" s="93">
        <f t="shared" si="10"/>
        <v>0</v>
      </c>
      <c r="P77" s="94">
        <f t="shared" si="7"/>
        <v>5980398.04</v>
      </c>
      <c r="Q77" s="94">
        <f t="shared" si="8"/>
        <v>0</v>
      </c>
      <c r="R77" s="93">
        <f t="shared" si="9"/>
        <v>0</v>
      </c>
    </row>
    <row r="78" spans="1:18" s="103" customFormat="1" x14ac:dyDescent="0.2">
      <c r="A78" s="134" t="s">
        <v>402</v>
      </c>
      <c r="B78" s="190" t="s">
        <v>396</v>
      </c>
      <c r="C78" s="134" t="s">
        <v>230</v>
      </c>
      <c r="D78" s="134" t="s">
        <v>231</v>
      </c>
      <c r="E78" s="187">
        <v>1000000</v>
      </c>
      <c r="F78" s="187">
        <v>1000000</v>
      </c>
      <c r="G78" s="187">
        <v>250000</v>
      </c>
      <c r="H78" s="187">
        <v>0</v>
      </c>
      <c r="I78" s="187">
        <v>473400</v>
      </c>
      <c r="J78" s="187">
        <v>0</v>
      </c>
      <c r="K78" s="187">
        <v>0</v>
      </c>
      <c r="L78" s="187">
        <v>0</v>
      </c>
      <c r="M78" s="187">
        <v>526600</v>
      </c>
      <c r="N78" s="187">
        <v>-223400</v>
      </c>
      <c r="O78" s="93">
        <f t="shared" si="10"/>
        <v>0</v>
      </c>
      <c r="P78" s="94">
        <f t="shared" si="7"/>
        <v>1000000</v>
      </c>
      <c r="Q78" s="94">
        <f t="shared" si="8"/>
        <v>0</v>
      </c>
      <c r="R78" s="93">
        <f t="shared" si="9"/>
        <v>0</v>
      </c>
    </row>
    <row r="79" spans="1:18" s="103" customFormat="1" x14ac:dyDescent="0.2">
      <c r="A79" s="134" t="s">
        <v>402</v>
      </c>
      <c r="B79" s="190" t="s">
        <v>396</v>
      </c>
      <c r="C79" s="134" t="s">
        <v>234</v>
      </c>
      <c r="D79" s="134" t="s">
        <v>235</v>
      </c>
      <c r="E79" s="187">
        <v>300000</v>
      </c>
      <c r="F79" s="187">
        <v>300000</v>
      </c>
      <c r="G79" s="187">
        <v>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300000</v>
      </c>
      <c r="N79" s="187">
        <v>0</v>
      </c>
      <c r="O79" s="93">
        <f t="shared" si="10"/>
        <v>0</v>
      </c>
      <c r="P79" s="94">
        <f t="shared" si="7"/>
        <v>300000</v>
      </c>
      <c r="Q79" s="94">
        <f t="shared" si="8"/>
        <v>0</v>
      </c>
      <c r="R79" s="93">
        <f t="shared" si="9"/>
        <v>0</v>
      </c>
    </row>
    <row r="80" spans="1:18" s="103" customFormat="1" x14ac:dyDescent="0.2">
      <c r="A80" s="134" t="s">
        <v>402</v>
      </c>
      <c r="B80" s="190" t="s">
        <v>396</v>
      </c>
      <c r="C80" s="134" t="s">
        <v>236</v>
      </c>
      <c r="D80" s="134" t="s">
        <v>237</v>
      </c>
      <c r="E80" s="187">
        <v>3000000</v>
      </c>
      <c r="F80" s="187">
        <v>3000000</v>
      </c>
      <c r="G80" s="187">
        <v>3000000</v>
      </c>
      <c r="H80" s="187">
        <v>424750</v>
      </c>
      <c r="I80" s="187">
        <v>2396566.46</v>
      </c>
      <c r="J80" s="187">
        <v>0</v>
      </c>
      <c r="K80" s="187">
        <v>0</v>
      </c>
      <c r="L80" s="187">
        <v>0</v>
      </c>
      <c r="M80" s="187">
        <v>178683.54</v>
      </c>
      <c r="N80" s="187">
        <v>178683.54</v>
      </c>
      <c r="O80" s="93">
        <f t="shared" si="10"/>
        <v>0</v>
      </c>
      <c r="P80" s="94">
        <f t="shared" si="7"/>
        <v>3000000</v>
      </c>
      <c r="Q80" s="94">
        <f t="shared" si="8"/>
        <v>0</v>
      </c>
      <c r="R80" s="93">
        <f t="shared" si="9"/>
        <v>0</v>
      </c>
    </row>
    <row r="81" spans="1:18" s="103" customFormat="1" x14ac:dyDescent="0.2">
      <c r="A81" s="134" t="s">
        <v>402</v>
      </c>
      <c r="B81" s="190" t="s">
        <v>396</v>
      </c>
      <c r="C81" s="134" t="s">
        <v>238</v>
      </c>
      <c r="D81" s="134" t="s">
        <v>239</v>
      </c>
      <c r="E81" s="187">
        <v>500000</v>
      </c>
      <c r="F81" s="187">
        <v>500000</v>
      </c>
      <c r="G81" s="187">
        <v>200000</v>
      </c>
      <c r="H81" s="187">
        <v>0</v>
      </c>
      <c r="I81" s="187">
        <v>76593.95</v>
      </c>
      <c r="J81" s="187">
        <v>56876.55</v>
      </c>
      <c r="K81" s="187">
        <v>0</v>
      </c>
      <c r="L81" s="187">
        <v>0</v>
      </c>
      <c r="M81" s="187">
        <v>366529.5</v>
      </c>
      <c r="N81" s="187">
        <v>66529.5</v>
      </c>
      <c r="O81" s="93">
        <f t="shared" si="10"/>
        <v>0</v>
      </c>
      <c r="P81" s="94">
        <f t="shared" si="7"/>
        <v>500000</v>
      </c>
      <c r="Q81" s="94">
        <f t="shared" si="8"/>
        <v>0</v>
      </c>
      <c r="R81" s="93">
        <f t="shared" si="9"/>
        <v>0</v>
      </c>
    </row>
    <row r="82" spans="1:18" s="103" customFormat="1" x14ac:dyDescent="0.2">
      <c r="A82" s="134" t="s">
        <v>402</v>
      </c>
      <c r="B82" s="190" t="s">
        <v>396</v>
      </c>
      <c r="C82" s="134" t="s">
        <v>240</v>
      </c>
      <c r="D82" s="134" t="s">
        <v>241</v>
      </c>
      <c r="E82" s="187">
        <v>500000</v>
      </c>
      <c r="F82" s="187">
        <v>1180398.04</v>
      </c>
      <c r="G82" s="187">
        <v>125000</v>
      </c>
      <c r="H82" s="187">
        <v>97102</v>
      </c>
      <c r="I82" s="187">
        <v>1180398.04</v>
      </c>
      <c r="J82" s="187">
        <v>0</v>
      </c>
      <c r="K82" s="187">
        <v>0</v>
      </c>
      <c r="L82" s="187">
        <v>0</v>
      </c>
      <c r="M82" s="187">
        <v>-97102</v>
      </c>
      <c r="N82" s="187">
        <v>-1152500.04</v>
      </c>
      <c r="O82" s="93">
        <f t="shared" si="10"/>
        <v>0</v>
      </c>
      <c r="P82" s="94">
        <f t="shared" si="7"/>
        <v>1180398.04</v>
      </c>
      <c r="Q82" s="94">
        <f t="shared" si="8"/>
        <v>0</v>
      </c>
      <c r="R82" s="93">
        <f t="shared" si="9"/>
        <v>0</v>
      </c>
    </row>
    <row r="83" spans="1:18" s="103" customFormat="1" x14ac:dyDescent="0.2">
      <c r="A83" s="134" t="s">
        <v>402</v>
      </c>
      <c r="B83" s="190" t="s">
        <v>396</v>
      </c>
      <c r="C83" s="134" t="s">
        <v>242</v>
      </c>
      <c r="D83" s="134" t="s">
        <v>243</v>
      </c>
      <c r="E83" s="187">
        <v>2000000</v>
      </c>
      <c r="F83" s="187">
        <v>2000000</v>
      </c>
      <c r="G83" s="187">
        <v>732000</v>
      </c>
      <c r="H83" s="187">
        <v>139700</v>
      </c>
      <c r="I83" s="187">
        <v>206556</v>
      </c>
      <c r="J83" s="187">
        <v>0</v>
      </c>
      <c r="K83" s="187">
        <v>0</v>
      </c>
      <c r="L83" s="187">
        <v>0</v>
      </c>
      <c r="M83" s="187">
        <v>1653744</v>
      </c>
      <c r="N83" s="187">
        <v>385744</v>
      </c>
      <c r="O83" s="93">
        <f t="shared" si="10"/>
        <v>0</v>
      </c>
      <c r="P83" s="94">
        <f t="shared" si="7"/>
        <v>2000000</v>
      </c>
      <c r="Q83" s="94">
        <f t="shared" si="8"/>
        <v>0</v>
      </c>
      <c r="R83" s="93">
        <f t="shared" si="9"/>
        <v>0</v>
      </c>
    </row>
    <row r="84" spans="1:18" s="103" customFormat="1" x14ac:dyDescent="0.2">
      <c r="A84" s="134" t="s">
        <v>402</v>
      </c>
      <c r="B84" s="190" t="s">
        <v>396</v>
      </c>
      <c r="C84" s="134" t="s">
        <v>244</v>
      </c>
      <c r="D84" s="134" t="s">
        <v>245</v>
      </c>
      <c r="E84" s="187">
        <v>500000</v>
      </c>
      <c r="F84" s="187">
        <v>500000</v>
      </c>
      <c r="G84" s="187">
        <v>357000</v>
      </c>
      <c r="H84" s="187">
        <v>139700</v>
      </c>
      <c r="I84" s="187">
        <v>206556</v>
      </c>
      <c r="J84" s="187">
        <v>0</v>
      </c>
      <c r="K84" s="187">
        <v>0</v>
      </c>
      <c r="L84" s="187">
        <v>0</v>
      </c>
      <c r="M84" s="187">
        <v>153744</v>
      </c>
      <c r="N84" s="187">
        <v>10744</v>
      </c>
      <c r="O84" s="93">
        <f t="shared" si="10"/>
        <v>0</v>
      </c>
      <c r="P84" s="94">
        <f t="shared" si="7"/>
        <v>500000</v>
      </c>
      <c r="Q84" s="94">
        <f t="shared" si="8"/>
        <v>0</v>
      </c>
      <c r="R84" s="93">
        <f t="shared" si="9"/>
        <v>0</v>
      </c>
    </row>
    <row r="85" spans="1:18" s="103" customFormat="1" x14ac:dyDescent="0.2">
      <c r="A85" s="134" t="s">
        <v>402</v>
      </c>
      <c r="B85" s="190" t="s">
        <v>396</v>
      </c>
      <c r="C85" s="134" t="s">
        <v>246</v>
      </c>
      <c r="D85" s="134" t="s">
        <v>247</v>
      </c>
      <c r="E85" s="187">
        <v>1500000</v>
      </c>
      <c r="F85" s="187">
        <v>1500000</v>
      </c>
      <c r="G85" s="187">
        <v>375000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1500000</v>
      </c>
      <c r="N85" s="187">
        <v>375000</v>
      </c>
      <c r="O85" s="93">
        <f t="shared" si="10"/>
        <v>0</v>
      </c>
      <c r="P85" s="94">
        <f t="shared" si="7"/>
        <v>1500000</v>
      </c>
      <c r="Q85" s="94">
        <f t="shared" si="8"/>
        <v>0</v>
      </c>
      <c r="R85" s="93">
        <f t="shared" si="9"/>
        <v>0</v>
      </c>
    </row>
    <row r="86" spans="1:18" s="103" customFormat="1" x14ac:dyDescent="0.2">
      <c r="A86" s="134" t="s">
        <v>402</v>
      </c>
      <c r="B86" s="190" t="s">
        <v>396</v>
      </c>
      <c r="C86" s="134" t="s">
        <v>248</v>
      </c>
      <c r="D86" s="134" t="s">
        <v>386</v>
      </c>
      <c r="E86" s="187">
        <v>50000000</v>
      </c>
      <c r="F86" s="187">
        <v>49319601.960000001</v>
      </c>
      <c r="G86" s="187">
        <v>7568000</v>
      </c>
      <c r="H86" s="187">
        <v>0</v>
      </c>
      <c r="I86" s="187">
        <v>6835455.5099999998</v>
      </c>
      <c r="J86" s="187">
        <v>185432.66</v>
      </c>
      <c r="K86" s="187">
        <v>0</v>
      </c>
      <c r="L86" s="187">
        <v>0</v>
      </c>
      <c r="M86" s="187">
        <v>42298713.789999999</v>
      </c>
      <c r="N86" s="187">
        <v>547111.82999999996</v>
      </c>
      <c r="O86" s="93">
        <f t="shared" si="10"/>
        <v>0</v>
      </c>
      <c r="P86" s="94">
        <f t="shared" si="7"/>
        <v>49319601.960000001</v>
      </c>
      <c r="Q86" s="94">
        <f t="shared" si="8"/>
        <v>0</v>
      </c>
      <c r="R86" s="93">
        <f t="shared" si="9"/>
        <v>0</v>
      </c>
    </row>
    <row r="87" spans="1:18" s="103" customFormat="1" x14ac:dyDescent="0.2">
      <c r="A87" s="134" t="s">
        <v>402</v>
      </c>
      <c r="B87" s="190" t="s">
        <v>396</v>
      </c>
      <c r="C87" s="134" t="s">
        <v>249</v>
      </c>
      <c r="D87" s="134" t="s">
        <v>250</v>
      </c>
      <c r="E87" s="187">
        <v>4500000</v>
      </c>
      <c r="F87" s="187">
        <v>4500000</v>
      </c>
      <c r="G87" s="187">
        <v>593000</v>
      </c>
      <c r="H87" s="187">
        <v>0</v>
      </c>
      <c r="I87" s="187">
        <v>123255.51</v>
      </c>
      <c r="J87" s="187">
        <v>140000</v>
      </c>
      <c r="K87" s="187">
        <v>0</v>
      </c>
      <c r="L87" s="187">
        <v>0</v>
      </c>
      <c r="M87" s="187">
        <v>4236744.49</v>
      </c>
      <c r="N87" s="187">
        <v>329744.49</v>
      </c>
      <c r="O87" s="93">
        <f t="shared" si="10"/>
        <v>0</v>
      </c>
      <c r="P87" s="94">
        <f t="shared" si="7"/>
        <v>4500000</v>
      </c>
      <c r="Q87" s="94">
        <f t="shared" si="8"/>
        <v>0</v>
      </c>
      <c r="R87" s="93">
        <f t="shared" si="9"/>
        <v>0</v>
      </c>
    </row>
    <row r="88" spans="1:18" s="103" customFormat="1" x14ac:dyDescent="0.2">
      <c r="A88" s="134" t="s">
        <v>402</v>
      </c>
      <c r="B88" s="190" t="s">
        <v>396</v>
      </c>
      <c r="C88" s="134" t="s">
        <v>253</v>
      </c>
      <c r="D88" s="134" t="s">
        <v>254</v>
      </c>
      <c r="E88" s="187">
        <v>35000000</v>
      </c>
      <c r="F88" s="187">
        <v>34319601.960000001</v>
      </c>
      <c r="G88" s="187">
        <v>6850000</v>
      </c>
      <c r="H88" s="187">
        <v>0</v>
      </c>
      <c r="I88" s="187">
        <v>6712200</v>
      </c>
      <c r="J88" s="187">
        <v>45432.66</v>
      </c>
      <c r="K88" s="187">
        <v>0</v>
      </c>
      <c r="L88" s="187">
        <v>0</v>
      </c>
      <c r="M88" s="187">
        <v>27561969.300000001</v>
      </c>
      <c r="N88" s="187">
        <v>92367.34</v>
      </c>
      <c r="O88" s="93">
        <f t="shared" si="10"/>
        <v>0</v>
      </c>
      <c r="P88" s="94">
        <f t="shared" si="7"/>
        <v>34319601.960000001</v>
      </c>
      <c r="Q88" s="94">
        <f t="shared" si="8"/>
        <v>0</v>
      </c>
      <c r="R88" s="93">
        <f t="shared" si="9"/>
        <v>0</v>
      </c>
    </row>
    <row r="89" spans="1:18" s="103" customFormat="1" x14ac:dyDescent="0.2">
      <c r="A89" s="134" t="s">
        <v>402</v>
      </c>
      <c r="B89" s="190" t="s">
        <v>396</v>
      </c>
      <c r="C89" s="134" t="s">
        <v>255</v>
      </c>
      <c r="D89" s="134" t="s">
        <v>256</v>
      </c>
      <c r="E89" s="187">
        <v>2000000</v>
      </c>
      <c r="F89" s="187">
        <v>2000000</v>
      </c>
      <c r="G89" s="187">
        <v>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2000000</v>
      </c>
      <c r="N89" s="187">
        <v>0</v>
      </c>
      <c r="O89" s="93">
        <f t="shared" si="10"/>
        <v>0</v>
      </c>
      <c r="P89" s="94">
        <f t="shared" si="7"/>
        <v>2000000</v>
      </c>
      <c r="Q89" s="94">
        <f t="shared" si="8"/>
        <v>0</v>
      </c>
      <c r="R89" s="93">
        <f t="shared" si="9"/>
        <v>0</v>
      </c>
    </row>
    <row r="90" spans="1:18" s="103" customFormat="1" x14ac:dyDescent="0.2">
      <c r="A90" s="134" t="s">
        <v>402</v>
      </c>
      <c r="B90" s="190" t="s">
        <v>396</v>
      </c>
      <c r="C90" s="134" t="s">
        <v>257</v>
      </c>
      <c r="D90" s="134" t="s">
        <v>258</v>
      </c>
      <c r="E90" s="187">
        <v>7000000</v>
      </c>
      <c r="F90" s="187">
        <v>7000000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7000000</v>
      </c>
      <c r="N90" s="187">
        <v>0</v>
      </c>
      <c r="O90" s="93">
        <f t="shared" si="10"/>
        <v>0</v>
      </c>
      <c r="P90" s="94">
        <f t="shared" si="7"/>
        <v>7000000</v>
      </c>
      <c r="Q90" s="94">
        <f t="shared" si="8"/>
        <v>0</v>
      </c>
      <c r="R90" s="93">
        <f t="shared" si="9"/>
        <v>0</v>
      </c>
    </row>
    <row r="91" spans="1:18" s="103" customFormat="1" x14ac:dyDescent="0.2">
      <c r="A91" s="134" t="s">
        <v>402</v>
      </c>
      <c r="B91" s="190" t="s">
        <v>396</v>
      </c>
      <c r="C91" s="134" t="s">
        <v>259</v>
      </c>
      <c r="D91" s="134" t="s">
        <v>260</v>
      </c>
      <c r="E91" s="187">
        <v>500000</v>
      </c>
      <c r="F91" s="187">
        <v>500000</v>
      </c>
      <c r="G91" s="187">
        <v>125000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500000</v>
      </c>
      <c r="N91" s="187">
        <v>125000</v>
      </c>
      <c r="O91" s="93">
        <f>+K91/F91</f>
        <v>0</v>
      </c>
      <c r="P91" s="94">
        <f t="shared" ref="P91:P105" si="11">+F91</f>
        <v>500000</v>
      </c>
      <c r="Q91" s="94">
        <f t="shared" ref="Q91:Q105" si="12">+K91</f>
        <v>0</v>
      </c>
      <c r="R91" s="93">
        <f t="shared" ref="R91:R106" si="13">+Q91/P91</f>
        <v>0</v>
      </c>
    </row>
    <row r="92" spans="1:18" s="103" customFormat="1" x14ac:dyDescent="0.2">
      <c r="A92" s="134" t="s">
        <v>402</v>
      </c>
      <c r="B92" s="190" t="s">
        <v>396</v>
      </c>
      <c r="C92" s="134" t="s">
        <v>263</v>
      </c>
      <c r="D92" s="134" t="s">
        <v>264</v>
      </c>
      <c r="E92" s="187">
        <v>1000000</v>
      </c>
      <c r="F92" s="187">
        <v>1000000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1000000</v>
      </c>
      <c r="N92" s="187">
        <v>0</v>
      </c>
      <c r="O92" s="93">
        <f t="shared" ref="O92:O120" si="14">+K92/F92</f>
        <v>0</v>
      </c>
      <c r="P92" s="94">
        <f t="shared" si="11"/>
        <v>1000000</v>
      </c>
      <c r="Q92" s="94">
        <f t="shared" si="12"/>
        <v>0</v>
      </c>
      <c r="R92" s="93">
        <f t="shared" si="13"/>
        <v>0</v>
      </c>
    </row>
    <row r="93" spans="1:18" s="104" customFormat="1" x14ac:dyDescent="0.2">
      <c r="A93" s="133" t="s">
        <v>402</v>
      </c>
      <c r="B93" s="189" t="s">
        <v>397</v>
      </c>
      <c r="C93" s="133" t="s">
        <v>265</v>
      </c>
      <c r="D93" s="133" t="s">
        <v>266</v>
      </c>
      <c r="E93" s="186">
        <v>82559974</v>
      </c>
      <c r="F93" s="186">
        <v>82559974</v>
      </c>
      <c r="G93" s="186">
        <v>20569993</v>
      </c>
      <c r="H93" s="186">
        <v>262500</v>
      </c>
      <c r="I93" s="186">
        <v>14493096.029999999</v>
      </c>
      <c r="J93" s="186">
        <v>572728.64</v>
      </c>
      <c r="K93" s="186">
        <v>1506666.29</v>
      </c>
      <c r="L93" s="186">
        <v>0</v>
      </c>
      <c r="M93" s="186">
        <v>65724983.039999999</v>
      </c>
      <c r="N93" s="186">
        <v>3735002.04</v>
      </c>
      <c r="O93" s="97">
        <f t="shared" si="14"/>
        <v>1.8249355189961663E-2</v>
      </c>
      <c r="P93" s="28">
        <f t="shared" si="11"/>
        <v>82559974</v>
      </c>
      <c r="Q93" s="28">
        <f t="shared" si="12"/>
        <v>1506666.29</v>
      </c>
      <c r="R93" s="97">
        <f t="shared" si="13"/>
        <v>1.8249355189961663E-2</v>
      </c>
    </row>
    <row r="94" spans="1:18" s="103" customFormat="1" x14ac:dyDescent="0.2">
      <c r="A94" s="134" t="s">
        <v>402</v>
      </c>
      <c r="B94" s="190" t="s">
        <v>397</v>
      </c>
      <c r="C94" s="134" t="s">
        <v>267</v>
      </c>
      <c r="D94" s="134" t="s">
        <v>268</v>
      </c>
      <c r="E94" s="187">
        <v>53759974</v>
      </c>
      <c r="F94" s="187">
        <v>52667689.219999999</v>
      </c>
      <c r="G94" s="187">
        <v>5214993</v>
      </c>
      <c r="H94" s="187">
        <v>262500</v>
      </c>
      <c r="I94" s="187">
        <v>3792461.36</v>
      </c>
      <c r="J94" s="187">
        <v>572728.64</v>
      </c>
      <c r="K94" s="187">
        <v>0</v>
      </c>
      <c r="L94" s="187">
        <v>0</v>
      </c>
      <c r="M94" s="187">
        <v>48039999.219999999</v>
      </c>
      <c r="N94" s="187">
        <v>587303</v>
      </c>
      <c r="O94" s="93">
        <f t="shared" si="14"/>
        <v>0</v>
      </c>
      <c r="P94" s="94">
        <f t="shared" si="11"/>
        <v>52667689.219999999</v>
      </c>
      <c r="Q94" s="94">
        <f t="shared" si="12"/>
        <v>0</v>
      </c>
      <c r="R94" s="93">
        <f t="shared" si="13"/>
        <v>0</v>
      </c>
    </row>
    <row r="95" spans="1:18" s="103" customFormat="1" x14ac:dyDescent="0.2">
      <c r="A95" s="134" t="s">
        <v>402</v>
      </c>
      <c r="B95" s="190" t="s">
        <v>397</v>
      </c>
      <c r="C95" s="134" t="s">
        <v>269</v>
      </c>
      <c r="D95" s="134" t="s">
        <v>270</v>
      </c>
      <c r="E95" s="187">
        <v>1000000</v>
      </c>
      <c r="F95" s="187">
        <v>1000000</v>
      </c>
      <c r="G95" s="187">
        <v>984780</v>
      </c>
      <c r="H95" s="187">
        <v>0</v>
      </c>
      <c r="I95" s="187">
        <v>682938.3</v>
      </c>
      <c r="J95" s="187">
        <v>215910</v>
      </c>
      <c r="K95" s="187">
        <v>0</v>
      </c>
      <c r="L95" s="187">
        <v>0</v>
      </c>
      <c r="M95" s="187">
        <v>101151.7</v>
      </c>
      <c r="N95" s="187">
        <v>85931.7</v>
      </c>
      <c r="O95" s="93">
        <f t="shared" si="14"/>
        <v>0</v>
      </c>
      <c r="P95" s="94">
        <f t="shared" si="11"/>
        <v>1000000</v>
      </c>
      <c r="Q95" s="94">
        <f t="shared" si="12"/>
        <v>0</v>
      </c>
      <c r="R95" s="93">
        <f t="shared" si="13"/>
        <v>0</v>
      </c>
    </row>
    <row r="96" spans="1:18" s="103" customFormat="1" x14ac:dyDescent="0.2">
      <c r="A96" s="134" t="s">
        <v>402</v>
      </c>
      <c r="B96" s="190" t="s">
        <v>397</v>
      </c>
      <c r="C96" s="134" t="s">
        <v>271</v>
      </c>
      <c r="D96" s="134" t="s">
        <v>272</v>
      </c>
      <c r="E96" s="187">
        <v>5000000</v>
      </c>
      <c r="F96" s="187">
        <v>3907715.22</v>
      </c>
      <c r="G96" s="187">
        <v>460000</v>
      </c>
      <c r="H96" s="187">
        <v>0</v>
      </c>
      <c r="I96" s="187">
        <v>95254.46</v>
      </c>
      <c r="J96" s="187">
        <v>356818.64</v>
      </c>
      <c r="K96" s="187">
        <v>0</v>
      </c>
      <c r="L96" s="187">
        <v>0</v>
      </c>
      <c r="M96" s="187">
        <v>3455642.12</v>
      </c>
      <c r="N96" s="187">
        <v>7926.9</v>
      </c>
      <c r="O96" s="93">
        <f t="shared" si="14"/>
        <v>0</v>
      </c>
      <c r="P96" s="94">
        <f t="shared" si="11"/>
        <v>3907715.22</v>
      </c>
      <c r="Q96" s="94">
        <f t="shared" si="12"/>
        <v>0</v>
      </c>
      <c r="R96" s="93">
        <f t="shared" si="13"/>
        <v>0</v>
      </c>
    </row>
    <row r="97" spans="1:18" s="103" customFormat="1" x14ac:dyDescent="0.2">
      <c r="A97" s="134" t="s">
        <v>402</v>
      </c>
      <c r="B97" s="190" t="s">
        <v>397</v>
      </c>
      <c r="C97" s="134" t="s">
        <v>273</v>
      </c>
      <c r="D97" s="134" t="s">
        <v>274</v>
      </c>
      <c r="E97" s="187">
        <v>5000000</v>
      </c>
      <c r="F97" s="187">
        <v>5000000</v>
      </c>
      <c r="G97" s="187">
        <v>629220</v>
      </c>
      <c r="H97" s="187">
        <v>0</v>
      </c>
      <c r="I97" s="187">
        <v>276768.59999999998</v>
      </c>
      <c r="J97" s="187">
        <v>0</v>
      </c>
      <c r="K97" s="187">
        <v>0</v>
      </c>
      <c r="L97" s="187">
        <v>0</v>
      </c>
      <c r="M97" s="187">
        <v>4723231.4000000004</v>
      </c>
      <c r="N97" s="187">
        <v>352451.4</v>
      </c>
      <c r="O97" s="93">
        <f t="shared" si="14"/>
        <v>0</v>
      </c>
      <c r="P97" s="94">
        <f t="shared" si="11"/>
        <v>5000000</v>
      </c>
      <c r="Q97" s="94">
        <f t="shared" si="12"/>
        <v>0</v>
      </c>
      <c r="R97" s="93">
        <f t="shared" si="13"/>
        <v>0</v>
      </c>
    </row>
    <row r="98" spans="1:18" s="103" customFormat="1" x14ac:dyDescent="0.2">
      <c r="A98" s="134" t="s">
        <v>402</v>
      </c>
      <c r="B98" s="190" t="s">
        <v>397</v>
      </c>
      <c r="C98" s="134" t="s">
        <v>275</v>
      </c>
      <c r="D98" s="134" t="s">
        <v>276</v>
      </c>
      <c r="E98" s="187">
        <v>38759974</v>
      </c>
      <c r="F98" s="187">
        <v>38759974</v>
      </c>
      <c r="G98" s="187">
        <v>4993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38759974</v>
      </c>
      <c r="N98" s="187">
        <v>4993</v>
      </c>
      <c r="O98" s="93">
        <f t="shared" si="14"/>
        <v>0</v>
      </c>
      <c r="P98" s="94">
        <f t="shared" si="11"/>
        <v>38759974</v>
      </c>
      <c r="Q98" s="94">
        <f t="shared" si="12"/>
        <v>0</v>
      </c>
      <c r="R98" s="93">
        <f t="shared" si="13"/>
        <v>0</v>
      </c>
    </row>
    <row r="99" spans="1:18" s="103" customFormat="1" x14ac:dyDescent="0.2">
      <c r="A99" s="134" t="s">
        <v>402</v>
      </c>
      <c r="B99" s="190" t="s">
        <v>397</v>
      </c>
      <c r="C99" s="134" t="s">
        <v>387</v>
      </c>
      <c r="D99" s="134" t="s">
        <v>388</v>
      </c>
      <c r="E99" s="187">
        <v>1000000</v>
      </c>
      <c r="F99" s="187">
        <v>1000000</v>
      </c>
      <c r="G99" s="187">
        <v>136000</v>
      </c>
      <c r="H99" s="187">
        <v>0</v>
      </c>
      <c r="I99" s="187">
        <v>0</v>
      </c>
      <c r="J99" s="187">
        <v>0</v>
      </c>
      <c r="K99" s="187">
        <v>0</v>
      </c>
      <c r="L99" s="187">
        <v>0</v>
      </c>
      <c r="M99" s="187">
        <v>1000000</v>
      </c>
      <c r="N99" s="187">
        <v>136000</v>
      </c>
      <c r="O99" s="93">
        <f t="shared" si="14"/>
        <v>0</v>
      </c>
      <c r="P99" s="94">
        <f t="shared" si="11"/>
        <v>1000000</v>
      </c>
      <c r="Q99" s="94">
        <f t="shared" si="12"/>
        <v>0</v>
      </c>
      <c r="R99" s="93">
        <f t="shared" si="13"/>
        <v>0</v>
      </c>
    </row>
    <row r="100" spans="1:18" s="103" customFormat="1" x14ac:dyDescent="0.2">
      <c r="A100" s="134" t="s">
        <v>402</v>
      </c>
      <c r="B100" s="190" t="s">
        <v>397</v>
      </c>
      <c r="C100" s="134" t="s">
        <v>277</v>
      </c>
      <c r="D100" s="134" t="s">
        <v>278</v>
      </c>
      <c r="E100" s="187">
        <v>3000000</v>
      </c>
      <c r="F100" s="187">
        <v>3000000</v>
      </c>
      <c r="G100" s="187">
        <v>3000000</v>
      </c>
      <c r="H100" s="187">
        <v>262500</v>
      </c>
      <c r="I100" s="187">
        <v>2737500</v>
      </c>
      <c r="J100" s="187">
        <v>0</v>
      </c>
      <c r="K100" s="187">
        <v>0</v>
      </c>
      <c r="L100" s="187">
        <v>0</v>
      </c>
      <c r="M100" s="187">
        <v>0</v>
      </c>
      <c r="N100" s="187">
        <v>0</v>
      </c>
      <c r="O100" s="93">
        <f t="shared" si="14"/>
        <v>0</v>
      </c>
      <c r="P100" s="94">
        <f t="shared" si="11"/>
        <v>3000000</v>
      </c>
      <c r="Q100" s="94">
        <f t="shared" si="12"/>
        <v>0</v>
      </c>
      <c r="R100" s="93">
        <f t="shared" si="13"/>
        <v>0</v>
      </c>
    </row>
    <row r="101" spans="1:18" s="103" customFormat="1" x14ac:dyDescent="0.2">
      <c r="A101" s="134" t="s">
        <v>402</v>
      </c>
      <c r="B101" s="190" t="s">
        <v>397</v>
      </c>
      <c r="C101" s="134" t="s">
        <v>279</v>
      </c>
      <c r="D101" s="134" t="s">
        <v>280</v>
      </c>
      <c r="E101" s="187">
        <v>0</v>
      </c>
      <c r="F101" s="187">
        <v>1092284.78</v>
      </c>
      <c r="G101" s="187">
        <v>0</v>
      </c>
      <c r="H101" s="187">
        <v>0</v>
      </c>
      <c r="I101" s="187">
        <v>1092284.78</v>
      </c>
      <c r="J101" s="187">
        <v>0</v>
      </c>
      <c r="K101" s="187">
        <v>0</v>
      </c>
      <c r="L101" s="187">
        <v>0</v>
      </c>
      <c r="M101" s="187">
        <v>0</v>
      </c>
      <c r="N101" s="187">
        <v>-1092284.78</v>
      </c>
      <c r="O101" s="93">
        <v>0</v>
      </c>
      <c r="P101" s="94">
        <f t="shared" si="11"/>
        <v>1092284.78</v>
      </c>
      <c r="Q101" s="94">
        <f t="shared" si="12"/>
        <v>0</v>
      </c>
      <c r="R101" s="93">
        <v>0</v>
      </c>
    </row>
    <row r="102" spans="1:18" s="103" customFormat="1" x14ac:dyDescent="0.2">
      <c r="A102" s="134" t="s">
        <v>402</v>
      </c>
      <c r="B102" s="190" t="s">
        <v>397</v>
      </c>
      <c r="C102" s="134" t="s">
        <v>389</v>
      </c>
      <c r="D102" s="134" t="s">
        <v>390</v>
      </c>
      <c r="E102" s="187">
        <v>0</v>
      </c>
      <c r="F102" s="187">
        <v>1092284.78</v>
      </c>
      <c r="G102" s="187">
        <v>0</v>
      </c>
      <c r="H102" s="187">
        <v>0</v>
      </c>
      <c r="I102" s="187">
        <v>1092284.78</v>
      </c>
      <c r="J102" s="187">
        <v>0</v>
      </c>
      <c r="K102" s="187">
        <v>0</v>
      </c>
      <c r="L102" s="187">
        <v>0</v>
      </c>
      <c r="M102" s="187">
        <v>0</v>
      </c>
      <c r="N102" s="187">
        <v>-1092284.78</v>
      </c>
      <c r="O102" s="93">
        <v>0</v>
      </c>
      <c r="P102" s="94">
        <f t="shared" si="11"/>
        <v>1092284.78</v>
      </c>
      <c r="Q102" s="94">
        <f t="shared" si="12"/>
        <v>0</v>
      </c>
      <c r="R102" s="93">
        <v>0</v>
      </c>
    </row>
    <row r="103" spans="1:18" s="103" customFormat="1" x14ac:dyDescent="0.2">
      <c r="A103" s="134" t="s">
        <v>402</v>
      </c>
      <c r="B103" s="190" t="s">
        <v>397</v>
      </c>
      <c r="C103" s="134" t="s">
        <v>283</v>
      </c>
      <c r="D103" s="134" t="s">
        <v>284</v>
      </c>
      <c r="E103" s="187">
        <v>28800000</v>
      </c>
      <c r="F103" s="187">
        <v>28800000</v>
      </c>
      <c r="G103" s="187">
        <v>15355000</v>
      </c>
      <c r="H103" s="187">
        <v>0</v>
      </c>
      <c r="I103" s="187">
        <v>9608349.8900000006</v>
      </c>
      <c r="J103" s="187">
        <v>0</v>
      </c>
      <c r="K103" s="187">
        <v>1506666.29</v>
      </c>
      <c r="L103" s="187">
        <v>0</v>
      </c>
      <c r="M103" s="187">
        <v>17684983.82</v>
      </c>
      <c r="N103" s="187">
        <v>4239983.82</v>
      </c>
      <c r="O103" s="93">
        <f t="shared" si="14"/>
        <v>5.2314801736111111E-2</v>
      </c>
      <c r="P103" s="94">
        <f t="shared" si="11"/>
        <v>28800000</v>
      </c>
      <c r="Q103" s="94">
        <f t="shared" si="12"/>
        <v>1506666.29</v>
      </c>
      <c r="R103" s="93">
        <f t="shared" si="13"/>
        <v>5.2314801736111111E-2</v>
      </c>
    </row>
    <row r="104" spans="1:18" s="103" customFormat="1" x14ac:dyDescent="0.2">
      <c r="A104" s="134" t="s">
        <v>402</v>
      </c>
      <c r="B104" s="190" t="s">
        <v>397</v>
      </c>
      <c r="C104" s="134" t="s">
        <v>285</v>
      </c>
      <c r="D104" s="134" t="s">
        <v>286</v>
      </c>
      <c r="E104" s="187">
        <v>28800000</v>
      </c>
      <c r="F104" s="187">
        <v>28800000</v>
      </c>
      <c r="G104" s="187">
        <v>15355000</v>
      </c>
      <c r="H104" s="187">
        <v>0</v>
      </c>
      <c r="I104" s="187">
        <v>9608349.8900000006</v>
      </c>
      <c r="J104" s="187">
        <v>0</v>
      </c>
      <c r="K104" s="187">
        <v>1506666.29</v>
      </c>
      <c r="L104" s="187">
        <v>0</v>
      </c>
      <c r="M104" s="187">
        <v>17684983.82</v>
      </c>
      <c r="N104" s="187">
        <v>4239983.82</v>
      </c>
      <c r="O104" s="93">
        <f t="shared" si="14"/>
        <v>5.2314801736111111E-2</v>
      </c>
      <c r="P104" s="94">
        <f t="shared" si="11"/>
        <v>28800000</v>
      </c>
      <c r="Q104" s="94">
        <f t="shared" si="12"/>
        <v>1506666.29</v>
      </c>
      <c r="R104" s="93">
        <f t="shared" si="13"/>
        <v>5.2314801736111111E-2</v>
      </c>
    </row>
    <row r="105" spans="1:18" s="104" customFormat="1" x14ac:dyDescent="0.2">
      <c r="A105" s="133" t="s">
        <v>402</v>
      </c>
      <c r="B105" s="189" t="s">
        <v>396</v>
      </c>
      <c r="C105" s="133" t="s">
        <v>287</v>
      </c>
      <c r="D105" s="133" t="s">
        <v>288</v>
      </c>
      <c r="E105" s="186">
        <v>302379418</v>
      </c>
      <c r="F105" s="186">
        <v>302379418</v>
      </c>
      <c r="G105" s="186">
        <v>110507014</v>
      </c>
      <c r="H105" s="186">
        <v>0</v>
      </c>
      <c r="I105" s="186">
        <v>43622115.619999997</v>
      </c>
      <c r="J105" s="186">
        <v>0</v>
      </c>
      <c r="K105" s="186">
        <v>53431246.380000003</v>
      </c>
      <c r="L105" s="186">
        <v>53431246.380000003</v>
      </c>
      <c r="M105" s="186">
        <v>205326056</v>
      </c>
      <c r="N105" s="186">
        <v>13453652</v>
      </c>
      <c r="O105" s="97">
        <f t="shared" si="14"/>
        <v>0.17670265632960508</v>
      </c>
      <c r="P105" s="28">
        <f t="shared" si="11"/>
        <v>302379418</v>
      </c>
      <c r="Q105" s="28">
        <f t="shared" si="12"/>
        <v>53431246.380000003</v>
      </c>
      <c r="R105" s="97">
        <f t="shared" si="13"/>
        <v>0.17670265632960508</v>
      </c>
    </row>
    <row r="106" spans="1:18" s="103" customFormat="1" x14ac:dyDescent="0.2">
      <c r="A106" s="134" t="s">
        <v>402</v>
      </c>
      <c r="B106" s="190" t="s">
        <v>396</v>
      </c>
      <c r="C106" s="134" t="s">
        <v>289</v>
      </c>
      <c r="D106" s="134" t="s">
        <v>290</v>
      </c>
      <c r="E106" s="187">
        <v>41612930</v>
      </c>
      <c r="F106" s="187">
        <v>41612930</v>
      </c>
      <c r="G106" s="187">
        <v>41185526</v>
      </c>
      <c r="H106" s="187">
        <v>0</v>
      </c>
      <c r="I106" s="187">
        <v>27725086.559999999</v>
      </c>
      <c r="J106" s="187">
        <v>0</v>
      </c>
      <c r="K106" s="187">
        <v>9887843.4399999995</v>
      </c>
      <c r="L106" s="187">
        <v>9887843.4399999995</v>
      </c>
      <c r="M106" s="187">
        <v>4000000</v>
      </c>
      <c r="N106" s="187">
        <v>3572596</v>
      </c>
      <c r="O106" s="93">
        <f t="shared" si="14"/>
        <v>0.23761468947271916</v>
      </c>
      <c r="P106" s="94">
        <f>+P110</f>
        <v>157600000</v>
      </c>
      <c r="Q106" s="94">
        <f>+Q110</f>
        <v>3460261.94</v>
      </c>
      <c r="R106" s="93">
        <f t="shared" si="13"/>
        <v>2.1955976776649747E-2</v>
      </c>
    </row>
    <row r="107" spans="1:18" s="103" customFormat="1" x14ac:dyDescent="0.2">
      <c r="A107" s="134" t="s">
        <v>402</v>
      </c>
      <c r="B107" s="190" t="s">
        <v>396</v>
      </c>
      <c r="C107" s="134" t="s">
        <v>313</v>
      </c>
      <c r="D107" s="134" t="s">
        <v>415</v>
      </c>
      <c r="E107" s="187">
        <v>35345923</v>
      </c>
      <c r="F107" s="187">
        <v>35345923</v>
      </c>
      <c r="G107" s="187">
        <v>34982887</v>
      </c>
      <c r="H107" s="187">
        <v>0</v>
      </c>
      <c r="I107" s="187">
        <v>23989373.640000001</v>
      </c>
      <c r="J107" s="187">
        <v>0</v>
      </c>
      <c r="K107" s="187">
        <v>8356549.3600000003</v>
      </c>
      <c r="L107" s="187">
        <v>8356549.3600000003</v>
      </c>
      <c r="M107" s="187">
        <v>3000000</v>
      </c>
      <c r="N107" s="187">
        <v>2636964</v>
      </c>
      <c r="O107" s="93">
        <f t="shared" si="14"/>
        <v>0.23642187417202262</v>
      </c>
      <c r="P107" s="94"/>
      <c r="Q107" s="94"/>
      <c r="R107" s="93"/>
    </row>
    <row r="108" spans="1:18" s="103" customFormat="1" x14ac:dyDescent="0.2">
      <c r="A108" s="134" t="s">
        <v>402</v>
      </c>
      <c r="B108" s="190" t="s">
        <v>396</v>
      </c>
      <c r="C108" s="134" t="s">
        <v>318</v>
      </c>
      <c r="D108" s="134" t="s">
        <v>416</v>
      </c>
      <c r="E108" s="187">
        <v>6267007</v>
      </c>
      <c r="F108" s="187">
        <v>6267007</v>
      </c>
      <c r="G108" s="187">
        <v>6202639</v>
      </c>
      <c r="H108" s="187">
        <v>0</v>
      </c>
      <c r="I108" s="187">
        <v>3735712.92</v>
      </c>
      <c r="J108" s="187">
        <v>0</v>
      </c>
      <c r="K108" s="187">
        <v>1531294.08</v>
      </c>
      <c r="L108" s="187">
        <v>1531294.08</v>
      </c>
      <c r="M108" s="187">
        <v>1000000</v>
      </c>
      <c r="N108" s="187">
        <v>935632</v>
      </c>
      <c r="O108" s="93">
        <f t="shared" si="14"/>
        <v>0.24434216843861831</v>
      </c>
      <c r="P108" s="94"/>
      <c r="Q108" s="94"/>
      <c r="R108" s="93"/>
    </row>
    <row r="109" spans="1:18" s="103" customFormat="1" x14ac:dyDescent="0.2">
      <c r="A109" s="134" t="s">
        <v>402</v>
      </c>
      <c r="B109" s="190" t="s">
        <v>396</v>
      </c>
      <c r="C109" s="134" t="s">
        <v>327</v>
      </c>
      <c r="D109" s="134" t="s">
        <v>328</v>
      </c>
      <c r="E109" s="187">
        <v>164600000</v>
      </c>
      <c r="F109" s="187">
        <v>164600000</v>
      </c>
      <c r="G109" s="187">
        <v>10655000</v>
      </c>
      <c r="H109" s="187">
        <v>0</v>
      </c>
      <c r="I109" s="187">
        <v>39738.06</v>
      </c>
      <c r="J109" s="187">
        <v>0</v>
      </c>
      <c r="K109" s="187">
        <v>8234205.9400000004</v>
      </c>
      <c r="L109" s="187">
        <v>8234205.9400000004</v>
      </c>
      <c r="M109" s="187">
        <v>156326056</v>
      </c>
      <c r="N109" s="187">
        <v>2381056</v>
      </c>
      <c r="O109" s="93">
        <f t="shared" si="14"/>
        <v>5.0025552490886999E-2</v>
      </c>
      <c r="P109" s="94"/>
      <c r="Q109" s="94"/>
      <c r="R109" s="93"/>
    </row>
    <row r="110" spans="1:18" s="104" customFormat="1" x14ac:dyDescent="0.2">
      <c r="A110" s="134" t="s">
        <v>402</v>
      </c>
      <c r="B110" s="190" t="s">
        <v>396</v>
      </c>
      <c r="C110" s="134" t="s">
        <v>329</v>
      </c>
      <c r="D110" s="134" t="s">
        <v>330</v>
      </c>
      <c r="E110" s="187">
        <v>157600000</v>
      </c>
      <c r="F110" s="187">
        <v>157600000</v>
      </c>
      <c r="G110" s="187">
        <v>3655000</v>
      </c>
      <c r="H110" s="187">
        <v>0</v>
      </c>
      <c r="I110" s="187">
        <v>39738.06</v>
      </c>
      <c r="J110" s="187">
        <v>0</v>
      </c>
      <c r="K110" s="187">
        <v>3460261.94</v>
      </c>
      <c r="L110" s="187">
        <v>3460261.94</v>
      </c>
      <c r="M110" s="187">
        <v>154100000</v>
      </c>
      <c r="N110" s="187">
        <v>155000</v>
      </c>
      <c r="O110" s="93">
        <f t="shared" si="14"/>
        <v>2.1955976776649747E-2</v>
      </c>
      <c r="P110" s="94">
        <f t="shared" ref="P110:P115" si="15">+F110</f>
        <v>157600000</v>
      </c>
      <c r="Q110" s="94">
        <f t="shared" ref="Q110:Q115" si="16">+K110</f>
        <v>3460261.94</v>
      </c>
      <c r="R110" s="93">
        <f>+Q110/P110</f>
        <v>2.1955976776649747E-2</v>
      </c>
    </row>
    <row r="111" spans="1:18" s="103" customFormat="1" x14ac:dyDescent="0.2">
      <c r="A111" s="134" t="s">
        <v>402</v>
      </c>
      <c r="B111" s="190" t="s">
        <v>396</v>
      </c>
      <c r="C111" s="134" t="s">
        <v>331</v>
      </c>
      <c r="D111" s="134" t="s">
        <v>332</v>
      </c>
      <c r="E111" s="187">
        <v>7000000</v>
      </c>
      <c r="F111" s="187">
        <v>7000000</v>
      </c>
      <c r="G111" s="187">
        <v>7000000</v>
      </c>
      <c r="H111" s="187">
        <v>0</v>
      </c>
      <c r="I111" s="187">
        <v>0</v>
      </c>
      <c r="J111" s="187">
        <v>0</v>
      </c>
      <c r="K111" s="187">
        <v>4773944</v>
      </c>
      <c r="L111" s="187">
        <v>4773944</v>
      </c>
      <c r="M111" s="187">
        <v>2226056</v>
      </c>
      <c r="N111" s="187">
        <v>2226056</v>
      </c>
      <c r="O111" s="93">
        <f t="shared" si="14"/>
        <v>0.68199200000000004</v>
      </c>
      <c r="P111" s="94">
        <f t="shared" si="15"/>
        <v>7000000</v>
      </c>
      <c r="Q111" s="94">
        <f t="shared" si="16"/>
        <v>4773944</v>
      </c>
      <c r="R111" s="93">
        <f>+Q111/P111</f>
        <v>0.68199200000000004</v>
      </c>
    </row>
    <row r="112" spans="1:18" s="103" customFormat="1" x14ac:dyDescent="0.2">
      <c r="A112" s="134" t="s">
        <v>402</v>
      </c>
      <c r="B112" s="190" t="s">
        <v>396</v>
      </c>
      <c r="C112" s="134" t="s">
        <v>372</v>
      </c>
      <c r="D112" s="134" t="s">
        <v>373</v>
      </c>
      <c r="E112" s="187">
        <v>75000000</v>
      </c>
      <c r="F112" s="187">
        <v>75000000</v>
      </c>
      <c r="G112" s="187">
        <v>37500000</v>
      </c>
      <c r="H112" s="187">
        <v>0</v>
      </c>
      <c r="I112" s="187">
        <v>13615747</v>
      </c>
      <c r="J112" s="187">
        <v>0</v>
      </c>
      <c r="K112" s="187">
        <v>16384253</v>
      </c>
      <c r="L112" s="187">
        <v>16384253</v>
      </c>
      <c r="M112" s="187">
        <v>45000000</v>
      </c>
      <c r="N112" s="187">
        <v>7500000</v>
      </c>
      <c r="O112" s="93">
        <f t="shared" si="14"/>
        <v>0.21845670666666667</v>
      </c>
      <c r="P112" s="94">
        <f t="shared" si="15"/>
        <v>75000000</v>
      </c>
      <c r="Q112" s="94">
        <f t="shared" si="16"/>
        <v>16384253</v>
      </c>
      <c r="R112" s="93">
        <f>+Q112/P112</f>
        <v>0.21845670666666667</v>
      </c>
    </row>
    <row r="113" spans="1:18" s="103" customFormat="1" x14ac:dyDescent="0.2">
      <c r="A113" s="134" t="s">
        <v>402</v>
      </c>
      <c r="B113" s="190" t="s">
        <v>396</v>
      </c>
      <c r="C113" s="134" t="s">
        <v>374</v>
      </c>
      <c r="D113" s="134" t="s">
        <v>375</v>
      </c>
      <c r="E113" s="187">
        <v>75000000</v>
      </c>
      <c r="F113" s="187">
        <v>75000000</v>
      </c>
      <c r="G113" s="187">
        <v>37500000</v>
      </c>
      <c r="H113" s="187">
        <v>0</v>
      </c>
      <c r="I113" s="187">
        <v>13615747</v>
      </c>
      <c r="J113" s="187">
        <v>0</v>
      </c>
      <c r="K113" s="187">
        <v>16384253</v>
      </c>
      <c r="L113" s="187">
        <v>16384253</v>
      </c>
      <c r="M113" s="187">
        <v>45000000</v>
      </c>
      <c r="N113" s="187">
        <v>7500000</v>
      </c>
      <c r="O113" s="93">
        <v>0</v>
      </c>
      <c r="P113" s="94">
        <f t="shared" si="15"/>
        <v>75000000</v>
      </c>
      <c r="Q113" s="94">
        <f t="shared" si="16"/>
        <v>16384253</v>
      </c>
      <c r="R113" s="93">
        <v>0</v>
      </c>
    </row>
    <row r="114" spans="1:18" s="103" customFormat="1" x14ac:dyDescent="0.2">
      <c r="A114" s="134" t="s">
        <v>402</v>
      </c>
      <c r="B114" s="190" t="s">
        <v>396</v>
      </c>
      <c r="C114" s="134" t="s">
        <v>346</v>
      </c>
      <c r="D114" s="134" t="s">
        <v>347</v>
      </c>
      <c r="E114" s="187">
        <v>21166488</v>
      </c>
      <c r="F114" s="187">
        <v>21166488</v>
      </c>
      <c r="G114" s="187">
        <v>21166488</v>
      </c>
      <c r="H114" s="187">
        <v>0</v>
      </c>
      <c r="I114" s="187">
        <v>2241544</v>
      </c>
      <c r="J114" s="187">
        <v>0</v>
      </c>
      <c r="K114" s="187">
        <v>18924944</v>
      </c>
      <c r="L114" s="187">
        <v>18924944</v>
      </c>
      <c r="M114" s="187">
        <v>0</v>
      </c>
      <c r="N114" s="187">
        <v>0</v>
      </c>
      <c r="O114" s="93">
        <v>0</v>
      </c>
      <c r="P114" s="94">
        <f t="shared" si="15"/>
        <v>21166488</v>
      </c>
      <c r="Q114" s="94">
        <f t="shared" si="16"/>
        <v>18924944</v>
      </c>
      <c r="R114" s="93">
        <v>0</v>
      </c>
    </row>
    <row r="115" spans="1:18" s="103" customFormat="1" x14ac:dyDescent="0.2">
      <c r="A115" s="134" t="s">
        <v>402</v>
      </c>
      <c r="B115" s="190" t="s">
        <v>396</v>
      </c>
      <c r="C115" s="134" t="s">
        <v>351</v>
      </c>
      <c r="D115" s="134" t="s">
        <v>352</v>
      </c>
      <c r="E115" s="187">
        <v>2262384</v>
      </c>
      <c r="F115" s="187">
        <v>2262384</v>
      </c>
      <c r="G115" s="187">
        <v>2262384</v>
      </c>
      <c r="H115" s="187">
        <v>0</v>
      </c>
      <c r="I115" s="187">
        <v>271803</v>
      </c>
      <c r="J115" s="187">
        <v>0</v>
      </c>
      <c r="K115" s="187">
        <v>1990581</v>
      </c>
      <c r="L115" s="187">
        <v>1990581</v>
      </c>
      <c r="M115" s="187">
        <v>0</v>
      </c>
      <c r="N115" s="187">
        <v>0</v>
      </c>
      <c r="O115" s="93">
        <v>0</v>
      </c>
      <c r="P115" s="94">
        <f t="shared" si="15"/>
        <v>2262384</v>
      </c>
      <c r="Q115" s="94">
        <f t="shared" si="16"/>
        <v>1990581</v>
      </c>
      <c r="R115" s="93">
        <v>0</v>
      </c>
    </row>
    <row r="116" spans="1:18" s="103" customFormat="1" x14ac:dyDescent="0.2">
      <c r="A116" s="134" t="s">
        <v>402</v>
      </c>
      <c r="B116" s="190" t="s">
        <v>396</v>
      </c>
      <c r="C116" s="134" t="s">
        <v>357</v>
      </c>
      <c r="D116" s="134" t="s">
        <v>358</v>
      </c>
      <c r="E116" s="187">
        <v>5027520</v>
      </c>
      <c r="F116" s="187">
        <v>5027520</v>
      </c>
      <c r="G116" s="187">
        <v>5027520</v>
      </c>
      <c r="H116" s="187">
        <v>0</v>
      </c>
      <c r="I116" s="187">
        <v>527076</v>
      </c>
      <c r="J116" s="187">
        <v>0</v>
      </c>
      <c r="K116" s="187">
        <v>4500444</v>
      </c>
      <c r="L116" s="187">
        <v>4500444</v>
      </c>
      <c r="M116" s="187">
        <v>0</v>
      </c>
      <c r="N116" s="187">
        <v>0</v>
      </c>
      <c r="O116" s="93">
        <f t="shared" si="14"/>
        <v>0.89516182929157917</v>
      </c>
      <c r="P116" s="94"/>
      <c r="Q116" s="94"/>
      <c r="R116" s="93"/>
    </row>
    <row r="117" spans="1:18" s="103" customFormat="1" x14ac:dyDescent="0.2">
      <c r="A117" s="134" t="s">
        <v>402</v>
      </c>
      <c r="B117" s="190" t="s">
        <v>396</v>
      </c>
      <c r="C117" s="134" t="s">
        <v>363</v>
      </c>
      <c r="D117" s="134" t="s">
        <v>379</v>
      </c>
      <c r="E117" s="187">
        <v>9677976</v>
      </c>
      <c r="F117" s="187">
        <v>9677976</v>
      </c>
      <c r="G117" s="187">
        <v>9677976</v>
      </c>
      <c r="H117" s="187">
        <v>0</v>
      </c>
      <c r="I117" s="187">
        <v>1023276</v>
      </c>
      <c r="J117" s="187">
        <v>0</v>
      </c>
      <c r="K117" s="187">
        <v>8654700</v>
      </c>
      <c r="L117" s="187">
        <v>8654700</v>
      </c>
      <c r="M117" s="187">
        <v>0</v>
      </c>
      <c r="N117" s="187">
        <v>0</v>
      </c>
      <c r="O117" s="93">
        <f t="shared" si="14"/>
        <v>0.89426756172984934</v>
      </c>
      <c r="P117" s="94"/>
      <c r="Q117" s="94"/>
      <c r="R117" s="93"/>
    </row>
    <row r="118" spans="1:18" s="103" customFormat="1" x14ac:dyDescent="0.2">
      <c r="A118" s="134" t="s">
        <v>402</v>
      </c>
      <c r="B118" s="190" t="s">
        <v>396</v>
      </c>
      <c r="C118" s="134" t="s">
        <v>366</v>
      </c>
      <c r="D118" s="134" t="s">
        <v>380</v>
      </c>
      <c r="E118" s="187">
        <v>3252177</v>
      </c>
      <c r="F118" s="187">
        <v>3252177</v>
      </c>
      <c r="G118" s="187">
        <v>3252177</v>
      </c>
      <c r="H118" s="187">
        <v>0</v>
      </c>
      <c r="I118" s="187">
        <v>367277</v>
      </c>
      <c r="J118" s="187">
        <v>0</v>
      </c>
      <c r="K118" s="187">
        <v>2884900</v>
      </c>
      <c r="L118" s="187">
        <v>2884900</v>
      </c>
      <c r="M118" s="187">
        <v>0</v>
      </c>
      <c r="N118" s="187">
        <v>0</v>
      </c>
      <c r="O118" s="93">
        <f t="shared" si="14"/>
        <v>0.88706733981576036</v>
      </c>
      <c r="P118" s="94"/>
      <c r="Q118" s="94"/>
      <c r="R118" s="93"/>
    </row>
    <row r="119" spans="1:18" s="103" customFormat="1" x14ac:dyDescent="0.2">
      <c r="A119" s="134" t="s">
        <v>402</v>
      </c>
      <c r="B119" s="190" t="s">
        <v>396</v>
      </c>
      <c r="C119" s="134" t="s">
        <v>369</v>
      </c>
      <c r="D119" s="134" t="s">
        <v>381</v>
      </c>
      <c r="E119" s="187">
        <v>453734</v>
      </c>
      <c r="F119" s="187">
        <v>453734</v>
      </c>
      <c r="G119" s="187">
        <v>453734</v>
      </c>
      <c r="H119" s="187">
        <v>0</v>
      </c>
      <c r="I119" s="187">
        <v>20999</v>
      </c>
      <c r="J119" s="187">
        <v>0</v>
      </c>
      <c r="K119" s="187">
        <v>432735</v>
      </c>
      <c r="L119" s="187">
        <v>432735</v>
      </c>
      <c r="M119" s="187">
        <v>0</v>
      </c>
      <c r="N119" s="187">
        <v>0</v>
      </c>
      <c r="O119" s="93">
        <f t="shared" si="14"/>
        <v>0.95371958019456338</v>
      </c>
      <c r="P119" s="94"/>
      <c r="Q119" s="94"/>
      <c r="R119" s="93"/>
    </row>
    <row r="120" spans="1:18" x14ac:dyDescent="0.2">
      <c r="A120" s="49" t="s">
        <v>402</v>
      </c>
      <c r="B120" s="191" t="s">
        <v>396</v>
      </c>
      <c r="C120" s="49" t="s">
        <v>370</v>
      </c>
      <c r="D120" s="49" t="s">
        <v>371</v>
      </c>
      <c r="E120" s="188">
        <v>492697</v>
      </c>
      <c r="F120" s="188">
        <v>492697</v>
      </c>
      <c r="G120" s="188">
        <v>492697</v>
      </c>
      <c r="H120" s="188">
        <v>0</v>
      </c>
      <c r="I120" s="188">
        <v>31113</v>
      </c>
      <c r="J120" s="188">
        <v>0</v>
      </c>
      <c r="K120" s="188">
        <v>461584</v>
      </c>
      <c r="L120" s="188">
        <v>461584</v>
      </c>
      <c r="M120" s="188">
        <v>0</v>
      </c>
      <c r="N120" s="188">
        <v>0</v>
      </c>
      <c r="O120" s="93">
        <f t="shared" si="14"/>
        <v>0.93685165527697556</v>
      </c>
      <c r="P120" s="45"/>
      <c r="Q120" s="45"/>
      <c r="R120" s="22"/>
    </row>
    <row r="121" spans="1:18" x14ac:dyDescent="0.2">
      <c r="A121" s="49"/>
      <c r="B121" s="191"/>
      <c r="C121" s="49"/>
      <c r="D121" s="49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93"/>
      <c r="P121" s="45"/>
      <c r="Q121" s="45"/>
      <c r="R121" s="22"/>
    </row>
    <row r="122" spans="1:18" x14ac:dyDescent="0.2">
      <c r="A122" s="49"/>
      <c r="B122" s="191"/>
      <c r="C122" s="49"/>
      <c r="D122" s="49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93"/>
      <c r="P122" s="45"/>
      <c r="Q122" s="45"/>
      <c r="R122" s="22"/>
    </row>
    <row r="123" spans="1:18" s="55" customFormat="1" x14ac:dyDescent="0.2">
      <c r="A123" s="19"/>
      <c r="B123" s="108"/>
      <c r="C123" s="19"/>
      <c r="D123" s="1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22"/>
      <c r="P123" s="45"/>
      <c r="Q123" s="45"/>
      <c r="R123" s="22"/>
    </row>
    <row r="124" spans="1:18" s="103" customFormat="1" x14ac:dyDescent="0.2">
      <c r="A124" s="96"/>
      <c r="B124" s="110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3"/>
      <c r="P124" s="94"/>
      <c r="Q124" s="94"/>
      <c r="R124" s="93"/>
    </row>
    <row r="125" spans="1:18" s="103" customFormat="1" x14ac:dyDescent="0.2">
      <c r="A125" s="96"/>
      <c r="B125" s="110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3"/>
      <c r="P125" s="94"/>
      <c r="Q125" s="94"/>
      <c r="R125" s="93"/>
    </row>
    <row r="126" spans="1:18" x14ac:dyDescent="0.2">
      <c r="C126" s="228" t="s">
        <v>11</v>
      </c>
      <c r="D126" s="228"/>
      <c r="E126" s="228"/>
      <c r="F126" s="228"/>
      <c r="G126" s="228"/>
      <c r="K126" s="21"/>
      <c r="P126" s="21"/>
      <c r="Q126" s="21"/>
    </row>
    <row r="127" spans="1:18" s="127" customFormat="1" ht="44.45" customHeight="1" thickBot="1" x14ac:dyDescent="0.25">
      <c r="B127" s="128"/>
      <c r="C127" s="129" t="s">
        <v>44</v>
      </c>
      <c r="D127" s="129" t="s">
        <v>7</v>
      </c>
      <c r="E127" s="129" t="s">
        <v>8</v>
      </c>
      <c r="F127" s="129" t="s">
        <v>9</v>
      </c>
      <c r="G127" s="129" t="s">
        <v>21</v>
      </c>
    </row>
    <row r="128" spans="1:18" ht="13.5" thickTop="1" x14ac:dyDescent="0.2">
      <c r="C128" s="130" t="s">
        <v>22</v>
      </c>
      <c r="D128" s="100">
        <f>+F8</f>
        <v>3205285215</v>
      </c>
      <c r="E128" s="101">
        <f>+K8</f>
        <v>714521843.08000004</v>
      </c>
      <c r="F128" s="21">
        <f>+D128-E128</f>
        <v>2490763371.9200001</v>
      </c>
      <c r="G128" s="22">
        <f t="shared" ref="G128:G133" si="17">+E128/D128</f>
        <v>0.22291989484623759</v>
      </c>
      <c r="K128" s="21"/>
      <c r="P128" s="21"/>
      <c r="Q128" s="21"/>
    </row>
    <row r="129" spans="1:17" x14ac:dyDescent="0.2">
      <c r="C129" s="130" t="s">
        <v>109</v>
      </c>
      <c r="D129" s="21">
        <f>+F27</f>
        <v>637840026</v>
      </c>
      <c r="E129" s="103">
        <f>+K27</f>
        <v>49048446.109999999</v>
      </c>
      <c r="F129" s="21">
        <f>+D129-E129</f>
        <v>588791579.88999999</v>
      </c>
      <c r="G129" s="22">
        <f t="shared" si="17"/>
        <v>7.6897723740529264E-2</v>
      </c>
      <c r="K129" s="21"/>
      <c r="P129" s="21"/>
      <c r="Q129" s="21"/>
    </row>
    <row r="130" spans="1:17" x14ac:dyDescent="0.2">
      <c r="C130" s="130" t="s">
        <v>23</v>
      </c>
      <c r="D130" s="21">
        <f>+F71</f>
        <v>69600000</v>
      </c>
      <c r="E130" s="103">
        <f>+K71</f>
        <v>4403122.0999999996</v>
      </c>
      <c r="F130" s="21">
        <f>+D130-E130</f>
        <v>65196877.899999999</v>
      </c>
      <c r="G130" s="22">
        <f t="shared" si="17"/>
        <v>6.3263248563218383E-2</v>
      </c>
      <c r="K130" s="21"/>
      <c r="P130" s="21"/>
      <c r="Q130" s="21"/>
    </row>
    <row r="131" spans="1:17" ht="13.7" customHeight="1" x14ac:dyDescent="0.2">
      <c r="C131" s="130" t="s">
        <v>266</v>
      </c>
      <c r="D131" s="21">
        <f>+F93</f>
        <v>82559974</v>
      </c>
      <c r="E131" s="103">
        <f>+K93</f>
        <v>1506666.29</v>
      </c>
      <c r="F131" s="21">
        <f>+D131-E131</f>
        <v>81053307.709999993</v>
      </c>
      <c r="G131" s="22">
        <f>+E131/D131</f>
        <v>1.8249355189961663E-2</v>
      </c>
      <c r="K131" s="21"/>
      <c r="P131" s="21"/>
      <c r="Q131" s="21"/>
    </row>
    <row r="132" spans="1:17" x14ac:dyDescent="0.2">
      <c r="C132" s="130" t="s">
        <v>25</v>
      </c>
      <c r="D132" s="21">
        <f>+F105</f>
        <v>302379418</v>
      </c>
      <c r="E132" s="103">
        <f>+K105</f>
        <v>53431246.380000003</v>
      </c>
      <c r="F132" s="21">
        <f>+D132-E132</f>
        <v>248948171.62</v>
      </c>
      <c r="G132" s="22">
        <f>+E132/D132</f>
        <v>0.17670265632960508</v>
      </c>
      <c r="K132" s="21"/>
      <c r="P132" s="21"/>
      <c r="Q132" s="21"/>
    </row>
    <row r="133" spans="1:17" ht="13.5" thickBot="1" x14ac:dyDescent="0.25">
      <c r="C133" s="131" t="s">
        <v>10</v>
      </c>
      <c r="D133" s="131">
        <f>SUM(D128:D132)</f>
        <v>4297664633</v>
      </c>
      <c r="E133" s="131">
        <f>SUM(E128:E132)</f>
        <v>822911323.96000004</v>
      </c>
      <c r="F133" s="131">
        <f>SUM(F128:F132)</f>
        <v>3474753309.04</v>
      </c>
      <c r="G133" s="132">
        <f t="shared" si="17"/>
        <v>0.19147872024289711</v>
      </c>
      <c r="K133" s="21"/>
      <c r="P133" s="21"/>
      <c r="Q133" s="21"/>
    </row>
    <row r="134" spans="1:17" ht="13.5" thickTop="1" x14ac:dyDescent="0.2">
      <c r="C134" s="55"/>
      <c r="D134" s="55"/>
      <c r="E134" s="133"/>
      <c r="F134" s="17"/>
      <c r="G134" s="17"/>
      <c r="H134" s="96"/>
      <c r="K134" s="21"/>
      <c r="P134" s="21"/>
      <c r="Q134" s="21"/>
    </row>
    <row r="135" spans="1:17" x14ac:dyDescent="0.2">
      <c r="C135" s="19"/>
      <c r="D135" s="21"/>
      <c r="E135" s="103"/>
      <c r="H135" s="19"/>
      <c r="I135" s="19"/>
      <c r="J135" s="19"/>
      <c r="K135" s="96"/>
      <c r="P135" s="134"/>
      <c r="Q135" s="21"/>
    </row>
    <row r="136" spans="1:17" x14ac:dyDescent="0.2">
      <c r="C136" s="19"/>
      <c r="D136" s="21"/>
      <c r="E136" s="103"/>
      <c r="H136" s="19"/>
      <c r="I136" s="19"/>
      <c r="J136" s="19"/>
      <c r="K136" s="96"/>
      <c r="Q136" s="96"/>
    </row>
    <row r="137" spans="1:17" x14ac:dyDescent="0.2">
      <c r="C137" s="229" t="s">
        <v>11</v>
      </c>
      <c r="D137" s="229"/>
      <c r="E137" s="229"/>
      <c r="F137" s="229"/>
      <c r="G137" s="229"/>
      <c r="H137" s="19"/>
      <c r="I137" s="19"/>
      <c r="J137" s="19"/>
      <c r="K137" s="96"/>
      <c r="Q137" s="96"/>
    </row>
    <row r="138" spans="1:17" ht="26.25" thickBot="1" x14ac:dyDescent="0.25">
      <c r="C138" s="135" t="s">
        <v>44</v>
      </c>
      <c r="D138" s="135" t="s">
        <v>31</v>
      </c>
      <c r="E138" s="135" t="s">
        <v>32</v>
      </c>
      <c r="F138" s="135" t="s">
        <v>36</v>
      </c>
      <c r="G138" s="135" t="s">
        <v>33</v>
      </c>
      <c r="H138" s="19"/>
      <c r="I138" s="19"/>
      <c r="J138" s="19"/>
      <c r="K138" s="96"/>
      <c r="Q138" s="96"/>
    </row>
    <row r="139" spans="1:17" ht="13.5" thickTop="1" x14ac:dyDescent="0.2">
      <c r="C139" s="130" t="s">
        <v>109</v>
      </c>
      <c r="D139" s="21">
        <f t="shared" ref="D139:E141" si="18">+D129</f>
        <v>637840026</v>
      </c>
      <c r="E139" s="21">
        <f t="shared" si="18"/>
        <v>49048446.109999999</v>
      </c>
      <c r="F139" s="21">
        <f>+D139-E139</f>
        <v>588791579.88999999</v>
      </c>
      <c r="G139" s="22">
        <f>+E139/D139</f>
        <v>7.6897723740529264E-2</v>
      </c>
      <c r="H139" s="19"/>
      <c r="I139" s="19"/>
      <c r="J139" s="19"/>
      <c r="K139" s="96"/>
      <c r="Q139" s="96"/>
    </row>
    <row r="140" spans="1:17" x14ac:dyDescent="0.2">
      <c r="C140" s="130" t="s">
        <v>23</v>
      </c>
      <c r="D140" s="21">
        <f t="shared" si="18"/>
        <v>69600000</v>
      </c>
      <c r="E140" s="21">
        <f>+E130</f>
        <v>4403122.0999999996</v>
      </c>
      <c r="F140" s="21">
        <f>+D140-E140</f>
        <v>65196877.899999999</v>
      </c>
      <c r="G140" s="22">
        <f>+E140/D140</f>
        <v>6.3263248563218383E-2</v>
      </c>
      <c r="H140" s="19"/>
      <c r="I140" s="19"/>
      <c r="J140" s="19"/>
      <c r="K140" s="96"/>
      <c r="Q140" s="96"/>
    </row>
    <row r="141" spans="1:17" x14ac:dyDescent="0.2">
      <c r="C141" s="130" t="s">
        <v>24</v>
      </c>
      <c r="D141" s="21">
        <f t="shared" si="18"/>
        <v>82559974</v>
      </c>
      <c r="E141" s="21">
        <f>+E131</f>
        <v>1506666.29</v>
      </c>
      <c r="F141" s="21">
        <f>+D141-E141</f>
        <v>81053307.709999993</v>
      </c>
      <c r="G141" s="22">
        <f>+E141/D141</f>
        <v>1.8249355189961663E-2</v>
      </c>
      <c r="H141" s="19"/>
      <c r="I141" s="19"/>
      <c r="J141" s="19"/>
      <c r="K141" s="96"/>
      <c r="Q141" s="96"/>
    </row>
    <row r="142" spans="1:17" x14ac:dyDescent="0.2">
      <c r="C142" s="130" t="s">
        <v>25</v>
      </c>
      <c r="D142" s="21">
        <f>+P106</f>
        <v>157600000</v>
      </c>
      <c r="E142" s="21">
        <f>+Q106</f>
        <v>3460261.94</v>
      </c>
      <c r="F142" s="21">
        <f>+D142-E142</f>
        <v>154139738.06</v>
      </c>
      <c r="G142" s="22">
        <f>+E142/D142</f>
        <v>2.1955976776649747E-2</v>
      </c>
      <c r="H142" s="19"/>
      <c r="I142" s="19"/>
      <c r="J142" s="19"/>
      <c r="K142" s="96"/>
      <c r="Q142" s="96"/>
    </row>
    <row r="143" spans="1:17" ht="13.5" thickBot="1" x14ac:dyDescent="0.25">
      <c r="C143" s="136" t="s">
        <v>10</v>
      </c>
      <c r="D143" s="136">
        <f>SUM(D139:D142)</f>
        <v>947600000</v>
      </c>
      <c r="E143" s="136">
        <f>SUM(E139:E142)</f>
        <v>58418496.439999998</v>
      </c>
      <c r="F143" s="136">
        <f>SUM(F139:F142)</f>
        <v>889181503.55999994</v>
      </c>
      <c r="G143" s="137">
        <f>+E143/D143</f>
        <v>6.1648898733642883E-2</v>
      </c>
      <c r="H143" s="19"/>
      <c r="I143" s="19"/>
      <c r="J143" s="19"/>
      <c r="K143" s="96"/>
      <c r="Q143" s="96"/>
    </row>
    <row r="144" spans="1:17" ht="13.5" thickTop="1" x14ac:dyDescent="0.2">
      <c r="A144" s="19"/>
      <c r="H144" s="19"/>
      <c r="I144" s="19"/>
      <c r="J144" s="19"/>
      <c r="K144" s="96"/>
      <c r="Q144" s="96"/>
    </row>
    <row r="145" spans="1:17" x14ac:dyDescent="0.2">
      <c r="A145" s="19"/>
      <c r="H145" s="19"/>
      <c r="I145" s="19"/>
      <c r="J145" s="19"/>
      <c r="K145" s="96"/>
      <c r="Q145" s="96"/>
    </row>
    <row r="146" spans="1:17" x14ac:dyDescent="0.2">
      <c r="A146" s="19"/>
      <c r="H146" s="19"/>
      <c r="I146" s="19"/>
      <c r="J146" s="19"/>
      <c r="K146" s="96"/>
      <c r="Q146" s="96"/>
    </row>
    <row r="147" spans="1:17" x14ac:dyDescent="0.2">
      <c r="A147" s="19"/>
      <c r="H147" s="19"/>
      <c r="I147" s="19"/>
      <c r="J147" s="19"/>
      <c r="K147" s="96"/>
      <c r="Q147" s="96"/>
    </row>
    <row r="148" spans="1:17" x14ac:dyDescent="0.2">
      <c r="A148" s="1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38"/>
      <c r="B152" s="139"/>
      <c r="C152" s="140"/>
      <c r="D152" s="141"/>
      <c r="H152" s="19"/>
      <c r="I152" s="19"/>
      <c r="J152" s="19"/>
      <c r="K152" s="96"/>
      <c r="Q152" s="96"/>
    </row>
    <row r="153" spans="1:17" x14ac:dyDescent="0.2">
      <c r="A153" s="138"/>
      <c r="B153" s="139"/>
      <c r="C153" s="140"/>
      <c r="D153" s="141"/>
      <c r="H153" s="19"/>
      <c r="I153" s="19"/>
      <c r="J153" s="19"/>
      <c r="K153" s="96"/>
      <c r="Q153" s="96"/>
    </row>
    <row r="154" spans="1:17" x14ac:dyDescent="0.2">
      <c r="A154" s="138"/>
      <c r="B154" s="139"/>
      <c r="C154" s="140"/>
      <c r="D154" s="141"/>
      <c r="H154" s="19"/>
      <c r="I154" s="19"/>
      <c r="J154" s="19"/>
      <c r="K154" s="96"/>
      <c r="Q154" s="96"/>
    </row>
    <row r="155" spans="1:17" x14ac:dyDescent="0.2">
      <c r="A155" s="138"/>
      <c r="B155" s="139"/>
      <c r="C155" s="85" t="s">
        <v>51</v>
      </c>
      <c r="D155" s="142" t="s">
        <v>52</v>
      </c>
      <c r="E155" s="142" t="s">
        <v>53</v>
      </c>
      <c r="F155" s="85" t="s">
        <v>7</v>
      </c>
      <c r="G155" s="85" t="s">
        <v>19</v>
      </c>
      <c r="H155" s="19"/>
      <c r="I155" s="19"/>
      <c r="J155" s="19"/>
      <c r="K155" s="96"/>
      <c r="Q155" s="96"/>
    </row>
    <row r="156" spans="1:17" x14ac:dyDescent="0.2">
      <c r="A156" s="138"/>
      <c r="B156" s="139"/>
      <c r="C156" s="87" t="s">
        <v>22</v>
      </c>
      <c r="D156" s="88">
        <f>+G156/F156</f>
        <v>0.22291989484623759</v>
      </c>
      <c r="E156" s="88">
        <f>+(100%/12)*3</f>
        <v>0.25</v>
      </c>
      <c r="F156" s="89">
        <f t="shared" ref="F156:G160" si="19">+D128</f>
        <v>3205285215</v>
      </c>
      <c r="G156" s="89">
        <f t="shared" si="19"/>
        <v>714521843.08000004</v>
      </c>
      <c r="H156" s="19"/>
      <c r="I156" s="19"/>
      <c r="J156" s="19"/>
      <c r="K156" s="96"/>
      <c r="Q156" s="96"/>
    </row>
    <row r="157" spans="1:17" x14ac:dyDescent="0.2">
      <c r="A157" s="19"/>
      <c r="C157" s="87" t="s">
        <v>109</v>
      </c>
      <c r="D157" s="88">
        <f>+G157/F157</f>
        <v>7.6897723740529264E-2</v>
      </c>
      <c r="E157" s="88">
        <f t="shared" ref="E157:E160" si="20">+(100%/12)*3</f>
        <v>0.25</v>
      </c>
      <c r="F157" s="89">
        <f t="shared" si="19"/>
        <v>637840026</v>
      </c>
      <c r="G157" s="89">
        <f t="shared" si="19"/>
        <v>49048446.109999999</v>
      </c>
      <c r="H157" s="19"/>
      <c r="I157" s="19"/>
      <c r="J157" s="19"/>
      <c r="K157" s="96"/>
      <c r="Q157" s="96"/>
    </row>
    <row r="158" spans="1:17" x14ac:dyDescent="0.2">
      <c r="A158" s="19"/>
      <c r="C158" s="87" t="s">
        <v>23</v>
      </c>
      <c r="D158" s="88">
        <f>+G158/F158</f>
        <v>6.3263248563218383E-2</v>
      </c>
      <c r="E158" s="88">
        <f t="shared" si="20"/>
        <v>0.25</v>
      </c>
      <c r="F158" s="89">
        <f t="shared" si="19"/>
        <v>69600000</v>
      </c>
      <c r="G158" s="89">
        <f t="shared" si="19"/>
        <v>4403122.0999999996</v>
      </c>
      <c r="H158" s="19"/>
      <c r="I158" s="19"/>
      <c r="J158" s="19"/>
      <c r="K158" s="96"/>
      <c r="Q158" s="96"/>
    </row>
    <row r="159" spans="1:17" x14ac:dyDescent="0.2">
      <c r="A159" s="19"/>
      <c r="C159" s="87" t="s">
        <v>24</v>
      </c>
      <c r="D159" s="88">
        <f>+G159/F159</f>
        <v>1.8249355189961663E-2</v>
      </c>
      <c r="E159" s="88">
        <f t="shared" si="20"/>
        <v>0.25</v>
      </c>
      <c r="F159" s="89">
        <f t="shared" si="19"/>
        <v>82559974</v>
      </c>
      <c r="G159" s="89">
        <f t="shared" si="19"/>
        <v>1506666.29</v>
      </c>
      <c r="H159" s="19"/>
      <c r="I159" s="19"/>
      <c r="J159" s="19"/>
      <c r="K159" s="96"/>
      <c r="Q159" s="96"/>
    </row>
    <row r="160" spans="1:17" x14ac:dyDescent="0.2">
      <c r="A160" s="19"/>
      <c r="C160" s="87" t="s">
        <v>25</v>
      </c>
      <c r="D160" s="88">
        <f>+G160/F160</f>
        <v>0.17670265632960508</v>
      </c>
      <c r="E160" s="88">
        <f t="shared" si="20"/>
        <v>0.25</v>
      </c>
      <c r="F160" s="89">
        <f t="shared" si="19"/>
        <v>302379418</v>
      </c>
      <c r="G160" s="89">
        <f t="shared" si="19"/>
        <v>53431246.380000003</v>
      </c>
      <c r="H160" s="19"/>
      <c r="I160" s="19"/>
      <c r="J160" s="19"/>
      <c r="K160" s="96"/>
      <c r="Q160" s="96"/>
    </row>
    <row r="161" spans="1:17" x14ac:dyDescent="0.2">
      <c r="A161" s="19"/>
      <c r="C161" s="87"/>
      <c r="D161" s="88"/>
      <c r="E161" s="88"/>
      <c r="F161" s="89"/>
      <c r="G161" s="89"/>
      <c r="H161" s="19"/>
      <c r="I161" s="19"/>
      <c r="J161" s="19"/>
      <c r="K161" s="96"/>
      <c r="Q161" s="96"/>
    </row>
    <row r="162" spans="1:17" x14ac:dyDescent="0.2">
      <c r="A162" s="19"/>
      <c r="C162" s="87"/>
      <c r="D162" s="88"/>
      <c r="E162" s="88"/>
      <c r="F162" s="89"/>
      <c r="G162" s="89"/>
      <c r="H162" s="19"/>
      <c r="I162" s="19"/>
      <c r="J162" s="19"/>
      <c r="K162" s="96"/>
      <c r="Q162" s="96"/>
    </row>
    <row r="163" spans="1:17" x14ac:dyDescent="0.2">
      <c r="A163" s="19"/>
      <c r="C163" s="87"/>
      <c r="D163" s="88"/>
      <c r="E163" s="88"/>
      <c r="F163" s="89"/>
      <c r="G163" s="8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E217" s="143"/>
      <c r="F217" s="143"/>
      <c r="G217" s="143"/>
      <c r="H217" s="19"/>
      <c r="I217" s="19"/>
      <c r="J217" s="19"/>
      <c r="K217" s="96"/>
      <c r="Q217" s="96"/>
    </row>
    <row r="218" spans="1:17" x14ac:dyDescent="0.2">
      <c r="A218" s="19"/>
      <c r="E218" s="143"/>
      <c r="F218" s="143"/>
      <c r="G218" s="143"/>
      <c r="H218" s="19"/>
      <c r="I218" s="19"/>
      <c r="J218" s="19"/>
      <c r="K218" s="96"/>
      <c r="Q218" s="96"/>
    </row>
    <row r="219" spans="1:17" x14ac:dyDescent="0.2">
      <c r="A219" s="19"/>
      <c r="E219" s="143"/>
      <c r="F219" s="143"/>
      <c r="G219" s="143"/>
      <c r="H219" s="19"/>
      <c r="I219" s="19"/>
      <c r="J219" s="19"/>
      <c r="K219" s="96"/>
      <c r="Q219" s="96"/>
    </row>
    <row r="220" spans="1:17" x14ac:dyDescent="0.2">
      <c r="A220" s="19"/>
      <c r="E220" s="143"/>
      <c r="F220" s="143"/>
      <c r="G220" s="143"/>
      <c r="H220" s="19"/>
      <c r="I220" s="19"/>
      <c r="J220" s="19"/>
      <c r="K220" s="96"/>
      <c r="Q220" s="96"/>
    </row>
    <row r="221" spans="1:17" x14ac:dyDescent="0.2">
      <c r="A221" s="19"/>
      <c r="E221" s="143"/>
      <c r="F221" s="143"/>
      <c r="G221" s="143"/>
      <c r="H221" s="19"/>
      <c r="I221" s="19"/>
      <c r="J221" s="19"/>
      <c r="K221" s="96"/>
      <c r="Q221" s="96"/>
    </row>
    <row r="222" spans="1:17" x14ac:dyDescent="0.2">
      <c r="A222" s="19"/>
      <c r="E222" s="143"/>
      <c r="F222" s="143"/>
      <c r="G222" s="143"/>
      <c r="H222" s="19"/>
      <c r="I222" s="19"/>
      <c r="J222" s="19"/>
      <c r="K222" s="96"/>
      <c r="Q222" s="96"/>
    </row>
    <row r="223" spans="1:17" x14ac:dyDescent="0.2">
      <c r="A223" s="19"/>
      <c r="E223" s="143"/>
      <c r="F223" s="143"/>
      <c r="G223" s="143"/>
      <c r="H223" s="19"/>
      <c r="I223" s="19"/>
      <c r="J223" s="19"/>
      <c r="K223" s="96"/>
      <c r="Q223" s="96"/>
    </row>
    <row r="224" spans="1:17" x14ac:dyDescent="0.2">
      <c r="A224" s="19"/>
      <c r="E224" s="143"/>
      <c r="F224" s="143"/>
      <c r="G224" s="143"/>
      <c r="H224" s="19"/>
      <c r="I224" s="19"/>
      <c r="J224" s="19"/>
      <c r="K224" s="96"/>
      <c r="Q224" s="96"/>
    </row>
    <row r="225" spans="1:17" x14ac:dyDescent="0.2">
      <c r="A225" s="19"/>
      <c r="E225" s="143"/>
      <c r="F225" s="143"/>
      <c r="G225" s="143"/>
      <c r="H225" s="19"/>
      <c r="I225" s="19"/>
      <c r="J225" s="19"/>
      <c r="K225" s="96"/>
      <c r="Q225" s="96"/>
    </row>
    <row r="226" spans="1:17" x14ac:dyDescent="0.2">
      <c r="A226" s="19"/>
      <c r="E226" s="143"/>
      <c r="F226" s="143"/>
      <c r="G226" s="143"/>
      <c r="H226" s="19"/>
      <c r="I226" s="19"/>
      <c r="J226" s="19"/>
      <c r="K226" s="96"/>
      <c r="Q226" s="96"/>
    </row>
    <row r="227" spans="1:17" x14ac:dyDescent="0.2">
      <c r="A227" s="19"/>
      <c r="E227" s="143"/>
      <c r="F227" s="143"/>
      <c r="G227" s="143"/>
      <c r="H227" s="19"/>
      <c r="I227" s="19"/>
      <c r="J227" s="19"/>
      <c r="K227" s="96"/>
      <c r="Q227" s="96"/>
    </row>
    <row r="228" spans="1:17" x14ac:dyDescent="0.2">
      <c r="A228" s="19"/>
      <c r="E228" s="143"/>
      <c r="F228" s="143"/>
      <c r="G228" s="143"/>
      <c r="H228" s="19"/>
      <c r="I228" s="19"/>
      <c r="J228" s="19"/>
      <c r="K228" s="96"/>
      <c r="Q228" s="96"/>
    </row>
    <row r="229" spans="1:17" x14ac:dyDescent="0.2">
      <c r="A229" s="19"/>
      <c r="E229" s="143"/>
      <c r="F229" s="143"/>
      <c r="G229" s="143"/>
      <c r="H229" s="19"/>
      <c r="I229" s="19"/>
      <c r="J229" s="19"/>
      <c r="K229" s="96"/>
      <c r="Q229" s="96"/>
    </row>
    <row r="230" spans="1:17" x14ac:dyDescent="0.2">
      <c r="A230" s="19"/>
      <c r="E230" s="143"/>
      <c r="F230" s="143"/>
      <c r="G230" s="143"/>
      <c r="H230" s="19"/>
      <c r="I230" s="19"/>
      <c r="J230" s="19"/>
      <c r="K230" s="96"/>
      <c r="Q230" s="96"/>
    </row>
    <row r="231" spans="1:17" x14ac:dyDescent="0.2">
      <c r="A231" s="19"/>
      <c r="E231" s="143"/>
      <c r="F231" s="143"/>
      <c r="G231" s="143"/>
      <c r="H231" s="19"/>
      <c r="I231" s="19"/>
      <c r="J231" s="19"/>
      <c r="K231" s="96"/>
      <c r="Q231" s="96"/>
    </row>
    <row r="232" spans="1:17" x14ac:dyDescent="0.2">
      <c r="A232" s="19"/>
      <c r="E232" s="143"/>
      <c r="F232" s="143"/>
      <c r="G232" s="143"/>
      <c r="H232" s="19"/>
      <c r="I232" s="19"/>
      <c r="J232" s="19"/>
      <c r="K232" s="96"/>
      <c r="Q232" s="96"/>
    </row>
    <row r="233" spans="1:17" x14ac:dyDescent="0.2">
      <c r="A233" s="19"/>
      <c r="E233" s="143"/>
      <c r="F233" s="143"/>
      <c r="G233" s="143"/>
      <c r="H233" s="19"/>
      <c r="I233" s="19"/>
      <c r="J233" s="19"/>
      <c r="K233" s="96"/>
      <c r="Q233" s="96"/>
    </row>
    <row r="234" spans="1:17" x14ac:dyDescent="0.2">
      <c r="A234" s="19"/>
      <c r="E234" s="143"/>
      <c r="F234" s="143"/>
      <c r="G234" s="143"/>
      <c r="H234" s="19"/>
      <c r="I234" s="19"/>
      <c r="J234" s="19"/>
      <c r="K234" s="96"/>
      <c r="Q234" s="96"/>
    </row>
    <row r="235" spans="1:17" x14ac:dyDescent="0.2">
      <c r="A235" s="19"/>
      <c r="E235" s="143"/>
      <c r="F235" s="143"/>
      <c r="G235" s="143"/>
      <c r="H235" s="19"/>
      <c r="I235" s="19"/>
      <c r="J235" s="19"/>
      <c r="K235" s="96"/>
      <c r="Q235" s="96"/>
    </row>
    <row r="236" spans="1:17" x14ac:dyDescent="0.2">
      <c r="A236" s="19"/>
      <c r="E236" s="143"/>
      <c r="F236" s="143"/>
      <c r="G236" s="143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H452" s="19"/>
      <c r="I452" s="19"/>
      <c r="J452" s="19"/>
      <c r="K452" s="96"/>
      <c r="Q452" s="96"/>
    </row>
    <row r="453" spans="1:17" x14ac:dyDescent="0.2">
      <c r="A453" s="19"/>
      <c r="H453" s="19"/>
      <c r="I453" s="19"/>
      <c r="J453" s="19"/>
      <c r="K453" s="96"/>
      <c r="Q453" s="96"/>
    </row>
    <row r="454" spans="1:17" x14ac:dyDescent="0.2">
      <c r="A454" s="19"/>
      <c r="H454" s="19"/>
      <c r="I454" s="19"/>
      <c r="J454" s="19"/>
      <c r="K454" s="96"/>
      <c r="Q454" s="96"/>
    </row>
    <row r="455" spans="1:17" x14ac:dyDescent="0.2">
      <c r="A455" s="19"/>
      <c r="H455" s="19"/>
      <c r="I455" s="19"/>
      <c r="J455" s="19"/>
      <c r="K455" s="96"/>
      <c r="Q455" s="96"/>
    </row>
    <row r="456" spans="1:17" x14ac:dyDescent="0.2">
      <c r="A456" s="19"/>
      <c r="H456" s="19"/>
      <c r="I456" s="19"/>
      <c r="J456" s="19"/>
      <c r="K456" s="96"/>
      <c r="Q456" s="96"/>
    </row>
    <row r="457" spans="1:17" x14ac:dyDescent="0.2">
      <c r="A457" s="19"/>
      <c r="H457" s="19"/>
      <c r="I457" s="19"/>
      <c r="J457" s="19"/>
      <c r="K457" s="96"/>
      <c r="Q457" s="96"/>
    </row>
    <row r="458" spans="1:17" x14ac:dyDescent="0.2">
      <c r="A458" s="19"/>
      <c r="H458" s="19"/>
      <c r="I458" s="19"/>
      <c r="J458" s="19"/>
      <c r="K458" s="96"/>
      <c r="Q458" s="96"/>
    </row>
    <row r="459" spans="1:17" x14ac:dyDescent="0.2">
      <c r="A459" s="19"/>
      <c r="H459" s="19"/>
      <c r="I459" s="19"/>
      <c r="J459" s="19"/>
      <c r="K459" s="96"/>
      <c r="Q459" s="96"/>
    </row>
    <row r="460" spans="1:17" x14ac:dyDescent="0.2">
      <c r="A460" s="19"/>
      <c r="H460" s="19"/>
      <c r="I460" s="19"/>
      <c r="J460" s="19"/>
      <c r="K460" s="96"/>
      <c r="Q460" s="96"/>
    </row>
    <row r="461" spans="1:17" x14ac:dyDescent="0.2">
      <c r="A461" s="19"/>
      <c r="H461" s="19"/>
      <c r="I461" s="19"/>
      <c r="J461" s="19"/>
      <c r="K461" s="96"/>
      <c r="Q461" s="96"/>
    </row>
    <row r="462" spans="1:17" x14ac:dyDescent="0.2">
      <c r="A462" s="19"/>
      <c r="H462" s="19"/>
      <c r="I462" s="19"/>
      <c r="J462" s="19"/>
      <c r="K462" s="96"/>
      <c r="Q462" s="96"/>
    </row>
    <row r="463" spans="1:17" x14ac:dyDescent="0.2">
      <c r="A463" s="19"/>
      <c r="H463" s="19"/>
      <c r="I463" s="19"/>
      <c r="J463" s="19"/>
      <c r="K463" s="96"/>
      <c r="Q463" s="96"/>
    </row>
    <row r="464" spans="1:17" x14ac:dyDescent="0.2">
      <c r="A464" s="19"/>
      <c r="H464" s="19"/>
      <c r="I464" s="19"/>
      <c r="J464" s="19"/>
      <c r="K464" s="96"/>
      <c r="Q464" s="96"/>
    </row>
    <row r="465" spans="1:17" x14ac:dyDescent="0.2">
      <c r="A465" s="19"/>
      <c r="H465" s="19"/>
      <c r="I465" s="19"/>
      <c r="J465" s="19"/>
      <c r="K465" s="96"/>
      <c r="Q465" s="96"/>
    </row>
    <row r="466" spans="1:17" x14ac:dyDescent="0.2">
      <c r="A466" s="19"/>
      <c r="H466" s="19"/>
      <c r="I466" s="19"/>
      <c r="J466" s="19"/>
      <c r="K466" s="96"/>
      <c r="Q466" s="96"/>
    </row>
    <row r="467" spans="1:17" x14ac:dyDescent="0.2">
      <c r="A467" s="19"/>
      <c r="H467" s="19"/>
      <c r="I467" s="19"/>
      <c r="J467" s="19"/>
      <c r="K467" s="96"/>
      <c r="Q467" s="96"/>
    </row>
    <row r="468" spans="1:17" x14ac:dyDescent="0.2">
      <c r="A468" s="19"/>
      <c r="H468" s="19"/>
      <c r="I468" s="19"/>
      <c r="J468" s="19"/>
      <c r="K468" s="96"/>
      <c r="Q468" s="96"/>
    </row>
    <row r="469" spans="1:17" x14ac:dyDescent="0.2">
      <c r="A469" s="19"/>
      <c r="H469" s="19"/>
      <c r="I469" s="19"/>
      <c r="J469" s="19"/>
      <c r="K469" s="96"/>
      <c r="Q469" s="96"/>
    </row>
    <row r="470" spans="1:17" x14ac:dyDescent="0.2">
      <c r="A470" s="19"/>
      <c r="H470" s="19"/>
      <c r="I470" s="19"/>
      <c r="J470" s="19"/>
      <c r="K470" s="96"/>
      <c r="Q470" s="96"/>
    </row>
    <row r="471" spans="1:17" x14ac:dyDescent="0.2">
      <c r="A471" s="19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Q495" s="96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3"/>
      <c r="F591" s="143"/>
      <c r="G591" s="143"/>
      <c r="H591" s="19"/>
      <c r="I591" s="19"/>
    </row>
    <row r="592" spans="1:9" x14ac:dyDescent="0.2">
      <c r="A592" s="19"/>
      <c r="E592" s="143"/>
      <c r="F592" s="143"/>
      <c r="G592" s="143"/>
      <c r="H592" s="19"/>
      <c r="I592" s="19"/>
    </row>
    <row r="593" spans="1:9" x14ac:dyDescent="0.2">
      <c r="A593" s="19"/>
      <c r="E593" s="143"/>
      <c r="F593" s="143"/>
      <c r="G593" s="143"/>
      <c r="H593" s="19"/>
      <c r="I593" s="19"/>
    </row>
    <row r="594" spans="1:9" x14ac:dyDescent="0.2">
      <c r="A594" s="19"/>
      <c r="E594" s="143"/>
      <c r="F594" s="143"/>
      <c r="G594" s="143"/>
      <c r="H594" s="19"/>
      <c r="I594" s="19"/>
    </row>
    <row r="595" spans="1:9" x14ac:dyDescent="0.2">
      <c r="A595" s="19"/>
      <c r="E595" s="143"/>
      <c r="F595" s="143"/>
      <c r="G595" s="143"/>
      <c r="H595" s="19"/>
      <c r="I595" s="19"/>
    </row>
    <row r="596" spans="1:9" x14ac:dyDescent="0.2">
      <c r="A596" s="19"/>
      <c r="E596" s="143"/>
      <c r="F596" s="143"/>
      <c r="G596" s="143"/>
      <c r="H596" s="19"/>
      <c r="I596" s="19"/>
    </row>
    <row r="597" spans="1:9" x14ac:dyDescent="0.2">
      <c r="A597" s="19"/>
      <c r="E597" s="143"/>
      <c r="F597" s="143"/>
      <c r="G597" s="143"/>
      <c r="H597" s="19"/>
      <c r="I597" s="19"/>
    </row>
    <row r="598" spans="1:9" x14ac:dyDescent="0.2">
      <c r="A598" s="19"/>
      <c r="E598" s="143"/>
      <c r="F598" s="143"/>
      <c r="G598" s="143"/>
      <c r="H598" s="19"/>
      <c r="I598" s="19"/>
    </row>
    <row r="599" spans="1:9" x14ac:dyDescent="0.2">
      <c r="A599" s="19"/>
      <c r="E599" s="143"/>
      <c r="F599" s="143"/>
      <c r="G599" s="143"/>
      <c r="H599" s="19"/>
      <c r="I599" s="19"/>
    </row>
    <row r="600" spans="1:9" x14ac:dyDescent="0.2">
      <c r="A600" s="19"/>
      <c r="E600" s="143"/>
      <c r="F600" s="143"/>
      <c r="G600" s="143"/>
      <c r="H600" s="19"/>
      <c r="I600" s="19"/>
    </row>
    <row r="601" spans="1:9" x14ac:dyDescent="0.2">
      <c r="A601" s="19"/>
      <c r="E601" s="143"/>
      <c r="F601" s="143"/>
      <c r="G601" s="143"/>
      <c r="H601" s="19"/>
      <c r="I601" s="19"/>
    </row>
    <row r="602" spans="1:9" x14ac:dyDescent="0.2">
      <c r="A602" s="19"/>
      <c r="E602" s="143"/>
      <c r="F602" s="143"/>
      <c r="G602" s="143"/>
      <c r="H602" s="19"/>
      <c r="I602" s="19"/>
    </row>
    <row r="603" spans="1:9" x14ac:dyDescent="0.2">
      <c r="A603" s="19"/>
      <c r="E603" s="143"/>
      <c r="F603" s="143"/>
      <c r="G603" s="143"/>
      <c r="H603" s="19"/>
      <c r="I603" s="19"/>
    </row>
    <row r="604" spans="1:9" x14ac:dyDescent="0.2">
      <c r="A604" s="19"/>
      <c r="E604" s="143"/>
      <c r="F604" s="143"/>
      <c r="G604" s="143"/>
      <c r="H604" s="19"/>
      <c r="I604" s="19"/>
    </row>
    <row r="605" spans="1:9" x14ac:dyDescent="0.2">
      <c r="A605" s="19"/>
      <c r="E605" s="143"/>
      <c r="F605" s="143"/>
      <c r="G605" s="143"/>
      <c r="H605" s="19"/>
      <c r="I605" s="19"/>
    </row>
    <row r="606" spans="1:9" x14ac:dyDescent="0.2">
      <c r="A606" s="19"/>
      <c r="E606" s="143"/>
      <c r="F606" s="143"/>
      <c r="G606" s="143"/>
      <c r="H606" s="19"/>
      <c r="I606" s="19"/>
    </row>
    <row r="607" spans="1:9" x14ac:dyDescent="0.2">
      <c r="A607" s="19"/>
      <c r="E607" s="143"/>
      <c r="F607" s="143"/>
      <c r="G607" s="143"/>
      <c r="H607" s="19"/>
      <c r="I607" s="19"/>
    </row>
    <row r="608" spans="1:9" x14ac:dyDescent="0.2">
      <c r="A608" s="19"/>
      <c r="E608" s="143"/>
      <c r="F608" s="143"/>
      <c r="G608" s="143"/>
      <c r="H608" s="19"/>
      <c r="I608" s="19"/>
    </row>
    <row r="609" spans="1:9" x14ac:dyDescent="0.2">
      <c r="A609" s="19"/>
      <c r="E609" s="143"/>
      <c r="F609" s="143"/>
      <c r="G609" s="143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3"/>
      <c r="F632" s="143"/>
      <c r="G632" s="143"/>
      <c r="H632" s="19"/>
    </row>
    <row r="633" spans="1:8" x14ac:dyDescent="0.2">
      <c r="A633" s="19"/>
      <c r="E633" s="143"/>
      <c r="F633" s="143"/>
      <c r="G633" s="143"/>
      <c r="H633" s="19"/>
    </row>
    <row r="634" spans="1:8" x14ac:dyDescent="0.2">
      <c r="A634" s="19"/>
      <c r="E634" s="143"/>
      <c r="F634" s="143"/>
      <c r="G634" s="143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7" activePane="bottomLeft" state="frozen"/>
      <selection activeCell="C1" sqref="C1"/>
      <selection pane="bottomLeft" activeCell="E115" sqref="E115"/>
    </sheetView>
  </sheetViews>
  <sheetFormatPr baseColWidth="10" defaultColWidth="15.5703125" defaultRowHeight="12.75" x14ac:dyDescent="0.2"/>
  <cols>
    <col min="1" max="1" width="11.140625" style="21" customWidth="1"/>
    <col min="2" max="2" width="13" style="108" customWidth="1"/>
    <col min="3" max="3" width="19.5703125" style="21" customWidth="1"/>
    <col min="4" max="4" width="27.140625" style="103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3" customWidth="1"/>
    <col min="12" max="12" width="21" style="21" customWidth="1"/>
    <col min="13" max="13" width="21.5703125" style="21" customWidth="1"/>
    <col min="14" max="14" width="22.42578125" style="21" customWidth="1"/>
    <col min="15" max="15" width="16.140625" style="21" customWidth="1"/>
    <col min="16" max="16" width="20.42578125" style="103" customWidth="1"/>
    <col min="17" max="17" width="17.5703125" style="103" customWidth="1"/>
    <col min="18" max="18" width="18.140625" style="21" customWidth="1"/>
    <col min="19" max="16384" width="15.5703125" style="21"/>
  </cols>
  <sheetData>
    <row r="1" spans="1:18" s="119" customForma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8" s="119" customFormat="1" x14ac:dyDescent="0.2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8" s="119" customFormat="1" x14ac:dyDescent="0.2">
      <c r="A3" s="220" t="s">
        <v>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8" s="17" customFormat="1" x14ac:dyDescent="0.2">
      <c r="A4" s="219" t="s">
        <v>441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8" s="17" customFormat="1" x14ac:dyDescent="0.2">
      <c r="B5" s="10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6" customFormat="1" ht="37.5" customHeight="1" thickBot="1" x14ac:dyDescent="0.25">
      <c r="A6" s="144" t="s">
        <v>12</v>
      </c>
      <c r="B6" s="145" t="s">
        <v>395</v>
      </c>
      <c r="C6" s="144" t="s">
        <v>41</v>
      </c>
      <c r="D6" s="146" t="s">
        <v>40</v>
      </c>
      <c r="E6" s="146" t="s">
        <v>13</v>
      </c>
      <c r="F6" s="146" t="s">
        <v>14</v>
      </c>
      <c r="G6" s="146" t="s">
        <v>15</v>
      </c>
      <c r="H6" s="146" t="s">
        <v>16</v>
      </c>
      <c r="I6" s="146" t="s">
        <v>17</v>
      </c>
      <c r="J6" s="146" t="s">
        <v>18</v>
      </c>
      <c r="K6" s="146" t="s">
        <v>19</v>
      </c>
      <c r="L6" s="146" t="s">
        <v>20</v>
      </c>
      <c r="M6" s="147" t="s">
        <v>42</v>
      </c>
      <c r="N6" s="147" t="s">
        <v>43</v>
      </c>
      <c r="O6" s="147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403</v>
      </c>
      <c r="B7" s="189" t="s">
        <v>396</v>
      </c>
      <c r="C7" s="133" t="s">
        <v>399</v>
      </c>
      <c r="D7" s="133" t="s">
        <v>399</v>
      </c>
      <c r="E7" s="186">
        <v>14386110585</v>
      </c>
      <c r="F7" s="186">
        <v>14386110585</v>
      </c>
      <c r="G7" s="186">
        <v>8872266419</v>
      </c>
      <c r="H7" s="186">
        <v>0</v>
      </c>
      <c r="I7" s="186">
        <v>2378189787.4099998</v>
      </c>
      <c r="J7" s="186">
        <v>17494399.23</v>
      </c>
      <c r="K7" s="186">
        <v>4019182126.0500002</v>
      </c>
      <c r="L7" s="186">
        <v>3285532937.1100001</v>
      </c>
      <c r="M7" s="186">
        <v>7971244272.3100004</v>
      </c>
      <c r="N7" s="186">
        <v>2457400106.3099999</v>
      </c>
      <c r="O7" s="93">
        <f>+K7/F7</f>
        <v>0.2793793431728997</v>
      </c>
      <c r="P7" s="28">
        <f>+P27+P67+P82+P91</f>
        <v>517200832</v>
      </c>
      <c r="Q7" s="28">
        <f>+Q27+Q67+Q82+Q91</f>
        <v>22395337.640000001</v>
      </c>
      <c r="R7" s="97">
        <f>+Q7/P7</f>
        <v>4.3301047203265136E-2</v>
      </c>
    </row>
    <row r="8" spans="1:18" s="92" customFormat="1" x14ac:dyDescent="0.2">
      <c r="A8" s="133" t="s">
        <v>403</v>
      </c>
      <c r="B8" s="189" t="s">
        <v>396</v>
      </c>
      <c r="C8" s="133" t="s">
        <v>54</v>
      </c>
      <c r="D8" s="133" t="s">
        <v>22</v>
      </c>
      <c r="E8" s="186">
        <v>3523999083</v>
      </c>
      <c r="F8" s="186">
        <v>3523999083</v>
      </c>
      <c r="G8" s="186">
        <v>3523999083</v>
      </c>
      <c r="H8" s="186">
        <v>0</v>
      </c>
      <c r="I8" s="186">
        <v>397283324</v>
      </c>
      <c r="J8" s="186">
        <v>0</v>
      </c>
      <c r="K8" s="186">
        <v>732117481.34000003</v>
      </c>
      <c r="L8" s="186">
        <v>732117481.34000003</v>
      </c>
      <c r="M8" s="186">
        <v>2394598277.6599998</v>
      </c>
      <c r="N8" s="186">
        <v>2394598277.6599998</v>
      </c>
      <c r="O8" s="93">
        <f t="shared" ref="O8:O70" si="0">+K8/F8</f>
        <v>0.20775189326006985</v>
      </c>
      <c r="P8" s="28"/>
      <c r="Q8" s="28"/>
      <c r="R8" s="97"/>
    </row>
    <row r="9" spans="1:18" s="92" customFormat="1" x14ac:dyDescent="0.2">
      <c r="A9" s="134" t="s">
        <v>403</v>
      </c>
      <c r="B9" s="190" t="s">
        <v>396</v>
      </c>
      <c r="C9" s="134" t="s">
        <v>55</v>
      </c>
      <c r="D9" s="134" t="s">
        <v>56</v>
      </c>
      <c r="E9" s="187">
        <v>1505458600</v>
      </c>
      <c r="F9" s="187">
        <v>1505458600</v>
      </c>
      <c r="G9" s="187">
        <v>1505458600</v>
      </c>
      <c r="H9" s="187">
        <v>0</v>
      </c>
      <c r="I9" s="187">
        <v>0</v>
      </c>
      <c r="J9" s="187">
        <v>0</v>
      </c>
      <c r="K9" s="187">
        <v>329600697.81</v>
      </c>
      <c r="L9" s="187">
        <v>329600697.81</v>
      </c>
      <c r="M9" s="187">
        <v>1175857902.1900001</v>
      </c>
      <c r="N9" s="187">
        <v>1175857902.1900001</v>
      </c>
      <c r="O9" s="93">
        <f t="shared" si="0"/>
        <v>0.2189370719394077</v>
      </c>
      <c r="P9" s="94"/>
      <c r="Q9" s="94"/>
      <c r="R9" s="93"/>
    </row>
    <row r="10" spans="1:18" s="96" customFormat="1" x14ac:dyDescent="0.2">
      <c r="A10" s="134" t="s">
        <v>403</v>
      </c>
      <c r="B10" s="190" t="s">
        <v>396</v>
      </c>
      <c r="C10" s="134" t="s">
        <v>57</v>
      </c>
      <c r="D10" s="134" t="s">
        <v>58</v>
      </c>
      <c r="E10" s="187">
        <v>1502458600</v>
      </c>
      <c r="F10" s="187">
        <v>1502458600</v>
      </c>
      <c r="G10" s="187">
        <v>1502458600</v>
      </c>
      <c r="H10" s="187">
        <v>0</v>
      </c>
      <c r="I10" s="187">
        <v>0</v>
      </c>
      <c r="J10" s="187">
        <v>0</v>
      </c>
      <c r="K10" s="187">
        <v>329600697.81</v>
      </c>
      <c r="L10" s="187">
        <v>329600697.81</v>
      </c>
      <c r="M10" s="187">
        <v>1172857902.1900001</v>
      </c>
      <c r="N10" s="187">
        <v>1172857902.1900001</v>
      </c>
      <c r="O10" s="93">
        <f t="shared" si="0"/>
        <v>0.2193742295528143</v>
      </c>
      <c r="P10" s="94"/>
      <c r="Q10" s="94"/>
      <c r="R10" s="93"/>
    </row>
    <row r="11" spans="1:18" s="96" customFormat="1" x14ac:dyDescent="0.2">
      <c r="A11" s="134" t="s">
        <v>403</v>
      </c>
      <c r="B11" s="190" t="s">
        <v>396</v>
      </c>
      <c r="C11" s="134" t="s">
        <v>59</v>
      </c>
      <c r="D11" s="134" t="s">
        <v>60</v>
      </c>
      <c r="E11" s="187">
        <v>3000000</v>
      </c>
      <c r="F11" s="187">
        <v>3000000</v>
      </c>
      <c r="G11" s="187">
        <v>3000000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3000000</v>
      </c>
      <c r="N11" s="187">
        <v>3000000</v>
      </c>
      <c r="O11" s="93">
        <f t="shared" si="0"/>
        <v>0</v>
      </c>
      <c r="P11" s="94"/>
      <c r="Q11" s="94"/>
      <c r="R11" s="93"/>
    </row>
    <row r="12" spans="1:18" s="96" customFormat="1" ht="14.25" customHeight="1" x14ac:dyDescent="0.2">
      <c r="A12" s="134" t="s">
        <v>403</v>
      </c>
      <c r="B12" s="190" t="s">
        <v>396</v>
      </c>
      <c r="C12" s="134" t="s">
        <v>61</v>
      </c>
      <c r="D12" s="134" t="s">
        <v>62</v>
      </c>
      <c r="E12" s="187">
        <v>6000000</v>
      </c>
      <c r="F12" s="187">
        <v>6000000</v>
      </c>
      <c r="G12" s="187">
        <v>6000000</v>
      </c>
      <c r="H12" s="187">
        <v>0</v>
      </c>
      <c r="I12" s="187">
        <v>0</v>
      </c>
      <c r="J12" s="187">
        <v>0</v>
      </c>
      <c r="K12" s="187">
        <v>477790</v>
      </c>
      <c r="L12" s="187">
        <v>477790</v>
      </c>
      <c r="M12" s="187">
        <v>5522210</v>
      </c>
      <c r="N12" s="187">
        <v>5522210</v>
      </c>
      <c r="O12" s="93">
        <f t="shared" si="0"/>
        <v>7.963166666666667E-2</v>
      </c>
      <c r="P12" s="94"/>
      <c r="Q12" s="94"/>
      <c r="R12" s="93"/>
    </row>
    <row r="13" spans="1:18" s="96" customFormat="1" x14ac:dyDescent="0.2">
      <c r="A13" s="134" t="s">
        <v>403</v>
      </c>
      <c r="B13" s="190" t="s">
        <v>396</v>
      </c>
      <c r="C13" s="134" t="s">
        <v>63</v>
      </c>
      <c r="D13" s="134" t="s">
        <v>64</v>
      </c>
      <c r="E13" s="187">
        <v>6000000</v>
      </c>
      <c r="F13" s="187">
        <v>6000000</v>
      </c>
      <c r="G13" s="187">
        <v>6000000</v>
      </c>
      <c r="H13" s="187">
        <v>0</v>
      </c>
      <c r="I13" s="187">
        <v>0</v>
      </c>
      <c r="J13" s="187">
        <v>0</v>
      </c>
      <c r="K13" s="187">
        <v>477790</v>
      </c>
      <c r="L13" s="187">
        <v>477790</v>
      </c>
      <c r="M13" s="187">
        <v>5522210</v>
      </c>
      <c r="N13" s="187">
        <v>5522210</v>
      </c>
      <c r="O13" s="93">
        <f t="shared" si="0"/>
        <v>7.963166666666667E-2</v>
      </c>
      <c r="P13" s="94"/>
      <c r="Q13" s="94"/>
      <c r="R13" s="93"/>
    </row>
    <row r="14" spans="1:18" s="96" customFormat="1" x14ac:dyDescent="0.2">
      <c r="A14" s="134" t="s">
        <v>403</v>
      </c>
      <c r="B14" s="190" t="s">
        <v>396</v>
      </c>
      <c r="C14" s="134" t="s">
        <v>65</v>
      </c>
      <c r="D14" s="134" t="s">
        <v>66</v>
      </c>
      <c r="E14" s="187">
        <v>1473816057</v>
      </c>
      <c r="F14" s="187">
        <v>1473816057</v>
      </c>
      <c r="G14" s="187">
        <v>1473816057</v>
      </c>
      <c r="H14" s="187">
        <v>0</v>
      </c>
      <c r="I14" s="187">
        <v>0</v>
      </c>
      <c r="J14" s="187">
        <v>0</v>
      </c>
      <c r="K14" s="187">
        <v>289597891.52999997</v>
      </c>
      <c r="L14" s="187">
        <v>289597891.52999997</v>
      </c>
      <c r="M14" s="187">
        <v>1184218165.47</v>
      </c>
      <c r="N14" s="187">
        <v>1184218165.47</v>
      </c>
      <c r="O14" s="93">
        <f t="shared" si="0"/>
        <v>0.19649527507488676</v>
      </c>
      <c r="P14" s="94"/>
      <c r="Q14" s="94"/>
      <c r="R14" s="93"/>
    </row>
    <row r="15" spans="1:18" s="96" customFormat="1" x14ac:dyDescent="0.2">
      <c r="A15" s="134" t="s">
        <v>403</v>
      </c>
      <c r="B15" s="190" t="s">
        <v>396</v>
      </c>
      <c r="C15" s="134" t="s">
        <v>67</v>
      </c>
      <c r="D15" s="134" t="s">
        <v>68</v>
      </c>
      <c r="E15" s="187">
        <v>553000000</v>
      </c>
      <c r="F15" s="187">
        <v>553000000</v>
      </c>
      <c r="G15" s="187">
        <v>553000000</v>
      </c>
      <c r="H15" s="187">
        <v>0</v>
      </c>
      <c r="I15" s="187">
        <v>0</v>
      </c>
      <c r="J15" s="187">
        <v>0</v>
      </c>
      <c r="K15" s="187">
        <v>121423780.94</v>
      </c>
      <c r="L15" s="187">
        <v>121423780.94</v>
      </c>
      <c r="M15" s="187">
        <v>431576219.06</v>
      </c>
      <c r="N15" s="187">
        <v>431576219.06</v>
      </c>
      <c r="O15" s="93">
        <f t="shared" si="0"/>
        <v>0.21957284075949365</v>
      </c>
      <c r="P15" s="94"/>
      <c r="Q15" s="94"/>
      <c r="R15" s="93"/>
    </row>
    <row r="16" spans="1:18" s="96" customFormat="1" x14ac:dyDescent="0.2">
      <c r="A16" s="134" t="s">
        <v>403</v>
      </c>
      <c r="B16" s="190" t="s">
        <v>396</v>
      </c>
      <c r="C16" s="134" t="s">
        <v>69</v>
      </c>
      <c r="D16" s="134" t="s">
        <v>70</v>
      </c>
      <c r="E16" s="187">
        <v>81625365</v>
      </c>
      <c r="F16" s="187">
        <v>81625365</v>
      </c>
      <c r="G16" s="187">
        <v>81625365</v>
      </c>
      <c r="H16" s="187">
        <v>0</v>
      </c>
      <c r="I16" s="187">
        <v>0</v>
      </c>
      <c r="J16" s="187">
        <v>0</v>
      </c>
      <c r="K16" s="187">
        <v>11759775</v>
      </c>
      <c r="L16" s="187">
        <v>11759775</v>
      </c>
      <c r="M16" s="187">
        <v>69865590</v>
      </c>
      <c r="N16" s="187">
        <v>69865590</v>
      </c>
      <c r="O16" s="93">
        <f t="shared" si="0"/>
        <v>0.14407010614898935</v>
      </c>
      <c r="P16" s="94"/>
      <c r="Q16" s="94"/>
      <c r="R16" s="93"/>
    </row>
    <row r="17" spans="1:18" s="96" customFormat="1" x14ac:dyDescent="0.2">
      <c r="A17" s="134" t="s">
        <v>403</v>
      </c>
      <c r="B17" s="190" t="s">
        <v>396</v>
      </c>
      <c r="C17" s="134" t="s">
        <v>73</v>
      </c>
      <c r="D17" s="134" t="s">
        <v>74</v>
      </c>
      <c r="E17" s="187">
        <v>162846623</v>
      </c>
      <c r="F17" s="187">
        <v>162846623</v>
      </c>
      <c r="G17" s="187">
        <v>162846623</v>
      </c>
      <c r="H17" s="187">
        <v>0</v>
      </c>
      <c r="I17" s="187">
        <v>0</v>
      </c>
      <c r="J17" s="187">
        <v>0</v>
      </c>
      <c r="K17" s="187">
        <v>152378873.59</v>
      </c>
      <c r="L17" s="187">
        <v>152378873.59</v>
      </c>
      <c r="M17" s="187">
        <v>10467749.41</v>
      </c>
      <c r="N17" s="187">
        <v>10467749.41</v>
      </c>
      <c r="O17" s="93">
        <f t="shared" si="0"/>
        <v>0.93572019353450153</v>
      </c>
      <c r="P17" s="94"/>
      <c r="Q17" s="94"/>
      <c r="R17" s="93"/>
    </row>
    <row r="18" spans="1:18" s="96" customFormat="1" x14ac:dyDescent="0.2">
      <c r="A18" s="134" t="s">
        <v>403</v>
      </c>
      <c r="B18" s="190" t="s">
        <v>396</v>
      </c>
      <c r="C18" s="134" t="s">
        <v>75</v>
      </c>
      <c r="D18" s="134" t="s">
        <v>76</v>
      </c>
      <c r="E18" s="187">
        <v>453759000</v>
      </c>
      <c r="F18" s="187">
        <v>453759000</v>
      </c>
      <c r="G18" s="187">
        <v>453759000</v>
      </c>
      <c r="H18" s="187">
        <v>0</v>
      </c>
      <c r="I18" s="187">
        <v>0</v>
      </c>
      <c r="J18" s="187">
        <v>0</v>
      </c>
      <c r="K18" s="187">
        <v>4035462</v>
      </c>
      <c r="L18" s="187">
        <v>4035462</v>
      </c>
      <c r="M18" s="187">
        <v>449723538</v>
      </c>
      <c r="N18" s="187">
        <v>449723538</v>
      </c>
      <c r="O18" s="93">
        <f t="shared" si="0"/>
        <v>8.8934037671980059E-3</v>
      </c>
      <c r="P18" s="94"/>
      <c r="Q18" s="94"/>
      <c r="R18" s="93"/>
    </row>
    <row r="19" spans="1:18" s="96" customFormat="1" x14ac:dyDescent="0.2">
      <c r="A19" s="134" t="s">
        <v>403</v>
      </c>
      <c r="B19" s="190" t="s">
        <v>397</v>
      </c>
      <c r="C19" s="134" t="s">
        <v>71</v>
      </c>
      <c r="D19" s="134" t="s">
        <v>72</v>
      </c>
      <c r="E19" s="187">
        <v>222585069</v>
      </c>
      <c r="F19" s="187">
        <v>222585069</v>
      </c>
      <c r="G19" s="187">
        <v>222585069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222585069</v>
      </c>
      <c r="N19" s="187">
        <v>222585069</v>
      </c>
      <c r="O19" s="93">
        <f t="shared" si="0"/>
        <v>0</v>
      </c>
      <c r="P19" s="94"/>
      <c r="Q19" s="94"/>
      <c r="R19" s="93"/>
    </row>
    <row r="20" spans="1:18" s="96" customFormat="1" x14ac:dyDescent="0.2">
      <c r="A20" s="134" t="s">
        <v>403</v>
      </c>
      <c r="B20" s="190" t="s">
        <v>396</v>
      </c>
      <c r="C20" s="134" t="s">
        <v>77</v>
      </c>
      <c r="D20" s="134" t="s">
        <v>78</v>
      </c>
      <c r="E20" s="187">
        <v>269362213</v>
      </c>
      <c r="F20" s="187">
        <v>269362213</v>
      </c>
      <c r="G20" s="187">
        <v>269362213</v>
      </c>
      <c r="H20" s="187">
        <v>0</v>
      </c>
      <c r="I20" s="187">
        <v>198248822</v>
      </c>
      <c r="J20" s="187">
        <v>0</v>
      </c>
      <c r="K20" s="187">
        <v>60113391</v>
      </c>
      <c r="L20" s="187">
        <v>60113391</v>
      </c>
      <c r="M20" s="187">
        <v>11000000</v>
      </c>
      <c r="N20" s="187">
        <v>11000000</v>
      </c>
      <c r="O20" s="93">
        <f t="shared" si="0"/>
        <v>0.22316935375044605</v>
      </c>
      <c r="P20" s="94"/>
      <c r="Q20" s="94"/>
      <c r="R20" s="93"/>
    </row>
    <row r="21" spans="1:18" s="96" customFormat="1" x14ac:dyDescent="0.2">
      <c r="A21" s="134" t="s">
        <v>403</v>
      </c>
      <c r="B21" s="190" t="s">
        <v>396</v>
      </c>
      <c r="C21" s="134" t="s">
        <v>83</v>
      </c>
      <c r="D21" s="134" t="s">
        <v>407</v>
      </c>
      <c r="E21" s="187">
        <v>255548767</v>
      </c>
      <c r="F21" s="187">
        <v>255548767</v>
      </c>
      <c r="G21" s="187">
        <v>255548767</v>
      </c>
      <c r="H21" s="187">
        <v>0</v>
      </c>
      <c r="I21" s="187">
        <v>188518018</v>
      </c>
      <c r="J21" s="187">
        <v>0</v>
      </c>
      <c r="K21" s="187">
        <v>57030749</v>
      </c>
      <c r="L21" s="187">
        <v>57030749</v>
      </c>
      <c r="M21" s="187">
        <v>10000000</v>
      </c>
      <c r="N21" s="187">
        <v>10000000</v>
      </c>
      <c r="O21" s="93">
        <f t="shared" si="0"/>
        <v>0.22316972869604962</v>
      </c>
      <c r="P21" s="94"/>
      <c r="Q21" s="94"/>
      <c r="R21" s="93"/>
    </row>
    <row r="22" spans="1:18" s="96" customFormat="1" x14ac:dyDescent="0.2">
      <c r="A22" s="134" t="s">
        <v>403</v>
      </c>
      <c r="B22" s="190" t="s">
        <v>396</v>
      </c>
      <c r="C22" s="134" t="s">
        <v>88</v>
      </c>
      <c r="D22" s="134" t="s">
        <v>376</v>
      </c>
      <c r="E22" s="187">
        <v>13813446</v>
      </c>
      <c r="F22" s="187">
        <v>13813446</v>
      </c>
      <c r="G22" s="187">
        <v>13813446</v>
      </c>
      <c r="H22" s="187">
        <v>0</v>
      </c>
      <c r="I22" s="187">
        <v>9730804</v>
      </c>
      <c r="J22" s="187">
        <v>0</v>
      </c>
      <c r="K22" s="187">
        <v>3082642</v>
      </c>
      <c r="L22" s="187">
        <v>3082642</v>
      </c>
      <c r="M22" s="187">
        <v>1000000</v>
      </c>
      <c r="N22" s="187">
        <v>1000000</v>
      </c>
      <c r="O22" s="93">
        <f t="shared" si="0"/>
        <v>0.22316241725634572</v>
      </c>
      <c r="P22" s="94"/>
      <c r="Q22" s="94"/>
      <c r="R22" s="93"/>
    </row>
    <row r="23" spans="1:18" s="96" customFormat="1" x14ac:dyDescent="0.2">
      <c r="A23" s="134" t="s">
        <v>403</v>
      </c>
      <c r="B23" s="190" t="s">
        <v>396</v>
      </c>
      <c r="C23" s="134" t="s">
        <v>89</v>
      </c>
      <c r="D23" s="134" t="s">
        <v>90</v>
      </c>
      <c r="E23" s="187">
        <v>269362213</v>
      </c>
      <c r="F23" s="187">
        <v>269362213</v>
      </c>
      <c r="G23" s="187">
        <v>269362213</v>
      </c>
      <c r="H23" s="187">
        <v>0</v>
      </c>
      <c r="I23" s="187">
        <v>199034502</v>
      </c>
      <c r="J23" s="187">
        <v>0</v>
      </c>
      <c r="K23" s="187">
        <v>52327711</v>
      </c>
      <c r="L23" s="187">
        <v>52327711</v>
      </c>
      <c r="M23" s="187">
        <v>18000000</v>
      </c>
      <c r="N23" s="187">
        <v>18000000</v>
      </c>
      <c r="O23" s="93">
        <f t="shared" si="0"/>
        <v>0.19426522531577212</v>
      </c>
      <c r="P23" s="94"/>
      <c r="Q23" s="94"/>
      <c r="R23" s="93"/>
    </row>
    <row r="24" spans="1:18" s="96" customFormat="1" x14ac:dyDescent="0.2">
      <c r="A24" s="134" t="s">
        <v>403</v>
      </c>
      <c r="B24" s="190" t="s">
        <v>396</v>
      </c>
      <c r="C24" s="134" t="s">
        <v>95</v>
      </c>
      <c r="D24" s="134" t="s">
        <v>408</v>
      </c>
      <c r="E24" s="187">
        <v>145041192</v>
      </c>
      <c r="F24" s="187">
        <v>145041192</v>
      </c>
      <c r="G24" s="187">
        <v>145041192</v>
      </c>
      <c r="H24" s="187">
        <v>0</v>
      </c>
      <c r="I24" s="187">
        <v>110457580</v>
      </c>
      <c r="J24" s="187">
        <v>0</v>
      </c>
      <c r="K24" s="187">
        <v>24583612</v>
      </c>
      <c r="L24" s="187">
        <v>24583612</v>
      </c>
      <c r="M24" s="187">
        <v>10000000</v>
      </c>
      <c r="N24" s="187">
        <v>10000000</v>
      </c>
      <c r="O24" s="93">
        <f t="shared" si="0"/>
        <v>0.16949400140065038</v>
      </c>
      <c r="P24" s="94"/>
      <c r="Q24" s="94"/>
      <c r="R24" s="93"/>
    </row>
    <row r="25" spans="1:18" s="96" customFormat="1" x14ac:dyDescent="0.2">
      <c r="A25" s="134" t="s">
        <v>403</v>
      </c>
      <c r="B25" s="190" t="s">
        <v>396</v>
      </c>
      <c r="C25" s="134" t="s">
        <v>100</v>
      </c>
      <c r="D25" s="134" t="s">
        <v>409</v>
      </c>
      <c r="E25" s="187">
        <v>41440340</v>
      </c>
      <c r="F25" s="187">
        <v>41440340</v>
      </c>
      <c r="G25" s="187">
        <v>41440340</v>
      </c>
      <c r="H25" s="187">
        <v>0</v>
      </c>
      <c r="I25" s="187">
        <v>29192281</v>
      </c>
      <c r="J25" s="187">
        <v>0</v>
      </c>
      <c r="K25" s="187">
        <v>9248059</v>
      </c>
      <c r="L25" s="187">
        <v>9248059</v>
      </c>
      <c r="M25" s="187">
        <v>3000000</v>
      </c>
      <c r="N25" s="187">
        <v>3000000</v>
      </c>
      <c r="O25" s="93">
        <f t="shared" si="0"/>
        <v>0.22316561591917441</v>
      </c>
      <c r="P25" s="94"/>
      <c r="Q25" s="94"/>
      <c r="R25" s="93"/>
    </row>
    <row r="26" spans="1:18" s="96" customFormat="1" x14ac:dyDescent="0.2">
      <c r="A26" s="134" t="s">
        <v>403</v>
      </c>
      <c r="B26" s="190" t="s">
        <v>396</v>
      </c>
      <c r="C26" s="134" t="s">
        <v>105</v>
      </c>
      <c r="D26" s="134" t="s">
        <v>410</v>
      </c>
      <c r="E26" s="187">
        <v>82880681</v>
      </c>
      <c r="F26" s="187">
        <v>82880681</v>
      </c>
      <c r="G26" s="187">
        <v>82880681</v>
      </c>
      <c r="H26" s="187">
        <v>0</v>
      </c>
      <c r="I26" s="187">
        <v>59384641</v>
      </c>
      <c r="J26" s="187">
        <v>0</v>
      </c>
      <c r="K26" s="187">
        <v>18496040</v>
      </c>
      <c r="L26" s="187">
        <v>18496040</v>
      </c>
      <c r="M26" s="187">
        <v>5000000</v>
      </c>
      <c r="N26" s="187">
        <v>5000000</v>
      </c>
      <c r="O26" s="93">
        <f t="shared" si="0"/>
        <v>0.22316467211460292</v>
      </c>
      <c r="P26" s="94"/>
      <c r="Q26" s="94"/>
      <c r="R26" s="93"/>
    </row>
    <row r="27" spans="1:18" s="92" customFormat="1" x14ac:dyDescent="0.2">
      <c r="A27" s="133" t="s">
        <v>403</v>
      </c>
      <c r="B27" s="189" t="s">
        <v>396</v>
      </c>
      <c r="C27" s="133" t="s">
        <v>108</v>
      </c>
      <c r="D27" s="133" t="s">
        <v>109</v>
      </c>
      <c r="E27" s="186">
        <v>509390109</v>
      </c>
      <c r="F27" s="186">
        <v>509390109</v>
      </c>
      <c r="G27" s="186">
        <v>126850226</v>
      </c>
      <c r="H27" s="186">
        <v>0</v>
      </c>
      <c r="I27" s="186">
        <v>66795002.420000002</v>
      </c>
      <c r="J27" s="186">
        <v>16724355.16</v>
      </c>
      <c r="K27" s="186">
        <v>20854002.969999999</v>
      </c>
      <c r="L27" s="186">
        <v>4324579.03</v>
      </c>
      <c r="M27" s="186">
        <v>405016748.44999999</v>
      </c>
      <c r="N27" s="186">
        <v>22476865.449999999</v>
      </c>
      <c r="O27" s="93">
        <f t="shared" si="0"/>
        <v>4.0939159598012531E-2</v>
      </c>
      <c r="P27" s="28">
        <f>+F27</f>
        <v>509390109</v>
      </c>
      <c r="Q27" s="28">
        <f>+K27</f>
        <v>20854002.969999999</v>
      </c>
      <c r="R27" s="97">
        <f>+Q27/P27</f>
        <v>4.0939159598012531E-2</v>
      </c>
    </row>
    <row r="28" spans="1:18" s="96" customFormat="1" x14ac:dyDescent="0.2">
      <c r="A28" s="134" t="s">
        <v>403</v>
      </c>
      <c r="B28" s="190" t="s">
        <v>396</v>
      </c>
      <c r="C28" s="134" t="s">
        <v>110</v>
      </c>
      <c r="D28" s="134" t="s">
        <v>111</v>
      </c>
      <c r="E28" s="187">
        <v>88158000</v>
      </c>
      <c r="F28" s="187">
        <v>88158000</v>
      </c>
      <c r="G28" s="187">
        <v>22039500</v>
      </c>
      <c r="H28" s="187">
        <v>0</v>
      </c>
      <c r="I28" s="187">
        <v>6074428.5800000001</v>
      </c>
      <c r="J28" s="187">
        <v>1515540</v>
      </c>
      <c r="K28" s="187">
        <v>11181334.939999999</v>
      </c>
      <c r="L28" s="187">
        <v>0</v>
      </c>
      <c r="M28" s="187">
        <v>69386696.480000004</v>
      </c>
      <c r="N28" s="187">
        <v>3268196.48</v>
      </c>
      <c r="O28" s="93">
        <f t="shared" si="0"/>
        <v>0.12683290160847568</v>
      </c>
      <c r="P28" s="94">
        <f>+F28</f>
        <v>88158000</v>
      </c>
      <c r="Q28" s="94">
        <f t="shared" ref="Q28:Q80" si="1">+K28</f>
        <v>11181334.939999999</v>
      </c>
      <c r="R28" s="93">
        <f t="shared" ref="R28:R76" si="2">+Q28/P28</f>
        <v>0.12683290160847568</v>
      </c>
    </row>
    <row r="29" spans="1:18" s="92" customFormat="1" x14ac:dyDescent="0.2">
      <c r="A29" s="134" t="s">
        <v>403</v>
      </c>
      <c r="B29" s="190" t="s">
        <v>396</v>
      </c>
      <c r="C29" s="134" t="s">
        <v>112</v>
      </c>
      <c r="D29" s="134" t="s">
        <v>113</v>
      </c>
      <c r="E29" s="187">
        <v>88158000</v>
      </c>
      <c r="F29" s="187">
        <v>88158000</v>
      </c>
      <c r="G29" s="187">
        <v>22039500</v>
      </c>
      <c r="H29" s="187">
        <v>0</v>
      </c>
      <c r="I29" s="187">
        <v>6074428.5800000001</v>
      </c>
      <c r="J29" s="187">
        <v>1515540</v>
      </c>
      <c r="K29" s="187">
        <v>11181334.939999999</v>
      </c>
      <c r="L29" s="187">
        <v>0</v>
      </c>
      <c r="M29" s="187">
        <v>69386696.480000004</v>
      </c>
      <c r="N29" s="187">
        <v>3268196.48</v>
      </c>
      <c r="O29" s="93">
        <f t="shared" si="0"/>
        <v>0.12683290160847568</v>
      </c>
      <c r="P29" s="94">
        <f t="shared" ref="P29:P79" si="3">+F29</f>
        <v>88158000</v>
      </c>
      <c r="Q29" s="94">
        <f t="shared" si="1"/>
        <v>11181334.939999999</v>
      </c>
      <c r="R29" s="93">
        <f t="shared" si="2"/>
        <v>0.12683290160847568</v>
      </c>
    </row>
    <row r="30" spans="1:18" s="96" customFormat="1" x14ac:dyDescent="0.2">
      <c r="A30" s="134" t="s">
        <v>403</v>
      </c>
      <c r="B30" s="190" t="s">
        <v>396</v>
      </c>
      <c r="C30" s="134" t="s">
        <v>120</v>
      </c>
      <c r="D30" s="134" t="s">
        <v>121</v>
      </c>
      <c r="E30" s="187">
        <v>21995749</v>
      </c>
      <c r="F30" s="187">
        <v>21995749</v>
      </c>
      <c r="G30" s="187">
        <v>5498936</v>
      </c>
      <c r="H30" s="187">
        <v>0</v>
      </c>
      <c r="I30" s="187">
        <v>1547548.97</v>
      </c>
      <c r="J30" s="187">
        <v>0</v>
      </c>
      <c r="K30" s="187">
        <v>2684351.0299999998</v>
      </c>
      <c r="L30" s="187">
        <v>2680710.0299999998</v>
      </c>
      <c r="M30" s="187">
        <v>17763849</v>
      </c>
      <c r="N30" s="187">
        <v>1267036</v>
      </c>
      <c r="O30" s="93">
        <f t="shared" si="0"/>
        <v>0.12203953727604365</v>
      </c>
      <c r="P30" s="94">
        <f t="shared" si="3"/>
        <v>21995749</v>
      </c>
      <c r="Q30" s="94">
        <f t="shared" si="1"/>
        <v>2684351.0299999998</v>
      </c>
      <c r="R30" s="93">
        <f t="shared" si="2"/>
        <v>0.12203953727604365</v>
      </c>
    </row>
    <row r="31" spans="1:18" s="96" customFormat="1" x14ac:dyDescent="0.2">
      <c r="A31" s="134" t="s">
        <v>403</v>
      </c>
      <c r="B31" s="190" t="s">
        <v>396</v>
      </c>
      <c r="C31" s="134" t="s">
        <v>122</v>
      </c>
      <c r="D31" s="134" t="s">
        <v>123</v>
      </c>
      <c r="E31" s="187">
        <v>4454495</v>
      </c>
      <c r="F31" s="187">
        <v>4454495</v>
      </c>
      <c r="G31" s="187">
        <v>1113623</v>
      </c>
      <c r="H31" s="187">
        <v>0</v>
      </c>
      <c r="I31" s="187">
        <v>126685</v>
      </c>
      <c r="J31" s="187">
        <v>0</v>
      </c>
      <c r="K31" s="187">
        <v>246215</v>
      </c>
      <c r="L31" s="187">
        <v>246215</v>
      </c>
      <c r="M31" s="187">
        <v>4081595</v>
      </c>
      <c r="N31" s="187">
        <v>740723</v>
      </c>
      <c r="O31" s="93">
        <f t="shared" si="0"/>
        <v>5.5273381157684542E-2</v>
      </c>
      <c r="P31" s="94">
        <f t="shared" si="3"/>
        <v>4454495</v>
      </c>
      <c r="Q31" s="94">
        <f t="shared" si="1"/>
        <v>246215</v>
      </c>
      <c r="R31" s="93">
        <f t="shared" si="2"/>
        <v>5.5273381157684542E-2</v>
      </c>
    </row>
    <row r="32" spans="1:18" s="96" customFormat="1" x14ac:dyDescent="0.2">
      <c r="A32" s="134" t="s">
        <v>403</v>
      </c>
      <c r="B32" s="190" t="s">
        <v>396</v>
      </c>
      <c r="C32" s="134" t="s">
        <v>124</v>
      </c>
      <c r="D32" s="134" t="s">
        <v>125</v>
      </c>
      <c r="E32" s="187">
        <v>11439000</v>
      </c>
      <c r="F32" s="187">
        <v>11439000</v>
      </c>
      <c r="G32" s="187">
        <v>2859750</v>
      </c>
      <c r="H32" s="187">
        <v>0</v>
      </c>
      <c r="I32" s="187">
        <v>712921.13</v>
      </c>
      <c r="J32" s="187">
        <v>0</v>
      </c>
      <c r="K32" s="187">
        <v>1903878.87</v>
      </c>
      <c r="L32" s="187">
        <v>1900237.87</v>
      </c>
      <c r="M32" s="187">
        <v>8822200</v>
      </c>
      <c r="N32" s="187">
        <v>242950</v>
      </c>
      <c r="O32" s="93">
        <f t="shared" si="0"/>
        <v>0.16643752688172045</v>
      </c>
      <c r="P32" s="94">
        <f t="shared" si="3"/>
        <v>11439000</v>
      </c>
      <c r="Q32" s="94">
        <f t="shared" si="1"/>
        <v>1903878.87</v>
      </c>
      <c r="R32" s="93">
        <f t="shared" si="2"/>
        <v>0.16643752688172045</v>
      </c>
    </row>
    <row r="33" spans="1:18" s="104" customFormat="1" x14ac:dyDescent="0.2">
      <c r="A33" s="134" t="s">
        <v>403</v>
      </c>
      <c r="B33" s="190" t="s">
        <v>396</v>
      </c>
      <c r="C33" s="134" t="s">
        <v>126</v>
      </c>
      <c r="D33" s="134" t="s">
        <v>127</v>
      </c>
      <c r="E33" s="187">
        <v>765600</v>
      </c>
      <c r="F33" s="187">
        <v>765600</v>
      </c>
      <c r="G33" s="187">
        <v>191400</v>
      </c>
      <c r="H33" s="187">
        <v>0</v>
      </c>
      <c r="I33" s="187">
        <v>72650</v>
      </c>
      <c r="J33" s="187">
        <v>0</v>
      </c>
      <c r="K33" s="187">
        <v>0</v>
      </c>
      <c r="L33" s="187">
        <v>0</v>
      </c>
      <c r="M33" s="187">
        <v>692950</v>
      </c>
      <c r="N33" s="187">
        <v>118750</v>
      </c>
      <c r="O33" s="93">
        <f t="shared" si="0"/>
        <v>0</v>
      </c>
      <c r="P33" s="94">
        <f t="shared" si="3"/>
        <v>765600</v>
      </c>
      <c r="Q33" s="94">
        <f t="shared" si="1"/>
        <v>0</v>
      </c>
      <c r="R33" s="93">
        <f t="shared" si="2"/>
        <v>0</v>
      </c>
    </row>
    <row r="34" spans="1:18" s="103" customFormat="1" x14ac:dyDescent="0.2">
      <c r="A34" s="134" t="s">
        <v>403</v>
      </c>
      <c r="B34" s="190" t="s">
        <v>396</v>
      </c>
      <c r="C34" s="134" t="s">
        <v>128</v>
      </c>
      <c r="D34" s="134" t="s">
        <v>129</v>
      </c>
      <c r="E34" s="187">
        <v>5167154</v>
      </c>
      <c r="F34" s="187">
        <v>5167154</v>
      </c>
      <c r="G34" s="187">
        <v>1291788</v>
      </c>
      <c r="H34" s="187">
        <v>0</v>
      </c>
      <c r="I34" s="187">
        <v>635292.84</v>
      </c>
      <c r="J34" s="187">
        <v>0</v>
      </c>
      <c r="K34" s="187">
        <v>534257.16</v>
      </c>
      <c r="L34" s="187">
        <v>534257.16</v>
      </c>
      <c r="M34" s="187">
        <v>3997604</v>
      </c>
      <c r="N34" s="187">
        <v>122238</v>
      </c>
      <c r="O34" s="93">
        <f t="shared" si="0"/>
        <v>0.10339485914296342</v>
      </c>
      <c r="P34" s="94">
        <f t="shared" si="3"/>
        <v>5167154</v>
      </c>
      <c r="Q34" s="94">
        <f t="shared" si="1"/>
        <v>534257.16</v>
      </c>
      <c r="R34" s="93">
        <f t="shared" si="2"/>
        <v>0.10339485914296342</v>
      </c>
    </row>
    <row r="35" spans="1:18" s="103" customFormat="1" x14ac:dyDescent="0.2">
      <c r="A35" s="134" t="s">
        <v>403</v>
      </c>
      <c r="B35" s="190" t="s">
        <v>396</v>
      </c>
      <c r="C35" s="134" t="s">
        <v>130</v>
      </c>
      <c r="D35" s="134" t="s">
        <v>131</v>
      </c>
      <c r="E35" s="187">
        <v>169500</v>
      </c>
      <c r="F35" s="187">
        <v>169500</v>
      </c>
      <c r="G35" s="187">
        <v>42375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169500</v>
      </c>
      <c r="N35" s="187">
        <v>42375</v>
      </c>
      <c r="O35" s="93">
        <f t="shared" si="0"/>
        <v>0</v>
      </c>
      <c r="P35" s="94">
        <f t="shared" si="3"/>
        <v>169500</v>
      </c>
      <c r="Q35" s="94">
        <f t="shared" si="1"/>
        <v>0</v>
      </c>
      <c r="R35" s="93">
        <f t="shared" si="2"/>
        <v>0</v>
      </c>
    </row>
    <row r="36" spans="1:18" s="103" customFormat="1" x14ac:dyDescent="0.2">
      <c r="A36" s="134" t="s">
        <v>403</v>
      </c>
      <c r="B36" s="190" t="s">
        <v>396</v>
      </c>
      <c r="C36" s="134" t="s">
        <v>132</v>
      </c>
      <c r="D36" s="134" t="s">
        <v>133</v>
      </c>
      <c r="E36" s="187">
        <v>89056500</v>
      </c>
      <c r="F36" s="187">
        <v>89056500</v>
      </c>
      <c r="G36" s="187">
        <v>40125125</v>
      </c>
      <c r="H36" s="187">
        <v>0</v>
      </c>
      <c r="I36" s="187">
        <v>29130200</v>
      </c>
      <c r="J36" s="187">
        <v>5481000</v>
      </c>
      <c r="K36" s="187">
        <v>0</v>
      </c>
      <c r="L36" s="187">
        <v>0</v>
      </c>
      <c r="M36" s="187">
        <v>54445300</v>
      </c>
      <c r="N36" s="187">
        <v>5513925</v>
      </c>
      <c r="O36" s="93">
        <f t="shared" si="0"/>
        <v>0</v>
      </c>
      <c r="P36" s="94">
        <f t="shared" si="3"/>
        <v>89056500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403</v>
      </c>
      <c r="B37" s="190" t="s">
        <v>396</v>
      </c>
      <c r="C37" s="134" t="s">
        <v>134</v>
      </c>
      <c r="D37" s="134" t="s">
        <v>135</v>
      </c>
      <c r="E37" s="187">
        <v>56500</v>
      </c>
      <c r="F37" s="187">
        <v>56500</v>
      </c>
      <c r="G37" s="187">
        <v>14125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56500</v>
      </c>
      <c r="N37" s="187">
        <v>14125</v>
      </c>
      <c r="O37" s="93">
        <f t="shared" si="0"/>
        <v>0</v>
      </c>
      <c r="P37" s="94">
        <f t="shared" si="3"/>
        <v>56500</v>
      </c>
      <c r="Q37" s="94">
        <f t="shared" si="1"/>
        <v>0</v>
      </c>
      <c r="R37" s="93">
        <f t="shared" si="2"/>
        <v>0</v>
      </c>
    </row>
    <row r="38" spans="1:18" s="103" customFormat="1" x14ac:dyDescent="0.2">
      <c r="A38" s="134" t="s">
        <v>403</v>
      </c>
      <c r="B38" s="190" t="s">
        <v>396</v>
      </c>
      <c r="C38" s="134" t="s">
        <v>136</v>
      </c>
      <c r="D38" s="134" t="s">
        <v>137</v>
      </c>
      <c r="E38" s="187">
        <v>4000000</v>
      </c>
      <c r="F38" s="187">
        <v>4000000</v>
      </c>
      <c r="G38" s="187">
        <v>1000000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4000000</v>
      </c>
      <c r="N38" s="187">
        <v>1000000</v>
      </c>
      <c r="O38" s="93">
        <v>0</v>
      </c>
      <c r="P38" s="94">
        <f t="shared" si="3"/>
        <v>4000000</v>
      </c>
      <c r="Q38" s="94">
        <f t="shared" si="1"/>
        <v>0</v>
      </c>
      <c r="R38" s="93">
        <v>0</v>
      </c>
    </row>
    <row r="39" spans="1:18" s="103" customFormat="1" x14ac:dyDescent="0.2">
      <c r="A39" s="134" t="s">
        <v>403</v>
      </c>
      <c r="B39" s="190" t="s">
        <v>396</v>
      </c>
      <c r="C39" s="134" t="s">
        <v>140</v>
      </c>
      <c r="D39" s="134" t="s">
        <v>141</v>
      </c>
      <c r="E39" s="187">
        <v>85000000</v>
      </c>
      <c r="F39" s="187">
        <v>85000000</v>
      </c>
      <c r="G39" s="187">
        <v>39111000</v>
      </c>
      <c r="H39" s="187">
        <v>0</v>
      </c>
      <c r="I39" s="187">
        <v>29130200</v>
      </c>
      <c r="J39" s="187">
        <v>5481000</v>
      </c>
      <c r="K39" s="187">
        <v>0</v>
      </c>
      <c r="L39" s="187">
        <v>0</v>
      </c>
      <c r="M39" s="187">
        <v>50388800</v>
      </c>
      <c r="N39" s="187">
        <v>4499800</v>
      </c>
      <c r="O39" s="93">
        <v>0</v>
      </c>
      <c r="P39" s="94">
        <f t="shared" si="3"/>
        <v>85000000</v>
      </c>
      <c r="Q39" s="94">
        <f t="shared" si="1"/>
        <v>0</v>
      </c>
      <c r="R39" s="93">
        <v>0</v>
      </c>
    </row>
    <row r="40" spans="1:18" s="103" customFormat="1" x14ac:dyDescent="0.2">
      <c r="A40" s="134" t="s">
        <v>403</v>
      </c>
      <c r="B40" s="190" t="s">
        <v>396</v>
      </c>
      <c r="C40" s="134" t="s">
        <v>146</v>
      </c>
      <c r="D40" s="134" t="s">
        <v>147</v>
      </c>
      <c r="E40" s="187">
        <v>193897760</v>
      </c>
      <c r="F40" s="187">
        <v>193897760</v>
      </c>
      <c r="G40" s="187">
        <v>33020440</v>
      </c>
      <c r="H40" s="187">
        <v>0</v>
      </c>
      <c r="I40" s="187">
        <v>12866926.75</v>
      </c>
      <c r="J40" s="187">
        <v>9647975.1600000001</v>
      </c>
      <c r="K40" s="187">
        <v>5344448</v>
      </c>
      <c r="L40" s="187">
        <v>0</v>
      </c>
      <c r="M40" s="187">
        <v>166038410.09</v>
      </c>
      <c r="N40" s="187">
        <v>5161090.09</v>
      </c>
      <c r="O40" s="93">
        <f t="shared" si="0"/>
        <v>2.7563227135785375E-2</v>
      </c>
      <c r="P40" s="94">
        <f t="shared" si="3"/>
        <v>193897760</v>
      </c>
      <c r="Q40" s="94">
        <f t="shared" si="1"/>
        <v>5344448</v>
      </c>
      <c r="R40" s="93">
        <f t="shared" si="2"/>
        <v>2.7563227135785375E-2</v>
      </c>
    </row>
    <row r="41" spans="1:18" s="103" customFormat="1" x14ac:dyDescent="0.2">
      <c r="A41" s="134" t="s">
        <v>403</v>
      </c>
      <c r="B41" s="190" t="s">
        <v>396</v>
      </c>
      <c r="C41" s="134" t="s">
        <v>150</v>
      </c>
      <c r="D41" s="134" t="s">
        <v>384</v>
      </c>
      <c r="E41" s="187">
        <v>88000000</v>
      </c>
      <c r="F41" s="187">
        <v>88000000</v>
      </c>
      <c r="G41" s="187">
        <v>3839000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88000000</v>
      </c>
      <c r="N41" s="187">
        <v>3839000</v>
      </c>
      <c r="O41" s="93">
        <f t="shared" si="0"/>
        <v>0</v>
      </c>
      <c r="P41" s="94">
        <f t="shared" si="3"/>
        <v>88000000</v>
      </c>
      <c r="Q41" s="94">
        <f t="shared" si="1"/>
        <v>0</v>
      </c>
      <c r="R41" s="93">
        <f t="shared" si="2"/>
        <v>0</v>
      </c>
    </row>
    <row r="42" spans="1:18" s="103" customFormat="1" x14ac:dyDescent="0.2">
      <c r="A42" s="134" t="s">
        <v>403</v>
      </c>
      <c r="B42" s="190" t="s">
        <v>396</v>
      </c>
      <c r="C42" s="134" t="s">
        <v>153</v>
      </c>
      <c r="D42" s="134" t="s">
        <v>385</v>
      </c>
      <c r="E42" s="187">
        <v>791000</v>
      </c>
      <c r="F42" s="187">
        <v>791000</v>
      </c>
      <c r="G42" s="187">
        <v>197750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791000</v>
      </c>
      <c r="N42" s="187">
        <v>197750</v>
      </c>
      <c r="O42" s="93">
        <f t="shared" si="0"/>
        <v>0</v>
      </c>
      <c r="P42" s="94">
        <f t="shared" si="3"/>
        <v>791000</v>
      </c>
      <c r="Q42" s="94">
        <f t="shared" si="1"/>
        <v>0</v>
      </c>
      <c r="R42" s="93">
        <f t="shared" si="2"/>
        <v>0</v>
      </c>
    </row>
    <row r="43" spans="1:18" s="103" customFormat="1" x14ac:dyDescent="0.2">
      <c r="A43" s="134" t="s">
        <v>403</v>
      </c>
      <c r="B43" s="190" t="s">
        <v>396</v>
      </c>
      <c r="C43" s="134" t="s">
        <v>154</v>
      </c>
      <c r="D43" s="134" t="s">
        <v>155</v>
      </c>
      <c r="E43" s="187">
        <v>101106760</v>
      </c>
      <c r="F43" s="187">
        <v>101106760</v>
      </c>
      <c r="G43" s="187">
        <v>27983690</v>
      </c>
      <c r="H43" s="187">
        <v>0</v>
      </c>
      <c r="I43" s="187">
        <v>12866926.75</v>
      </c>
      <c r="J43" s="187">
        <v>9647975.1600000001</v>
      </c>
      <c r="K43" s="187">
        <v>5344448</v>
      </c>
      <c r="L43" s="187">
        <v>0</v>
      </c>
      <c r="M43" s="187">
        <v>73247410.090000004</v>
      </c>
      <c r="N43" s="187">
        <v>124340.09</v>
      </c>
      <c r="O43" s="93">
        <f t="shared" si="0"/>
        <v>5.2859452721064348E-2</v>
      </c>
      <c r="P43" s="94">
        <f t="shared" si="3"/>
        <v>101106760</v>
      </c>
      <c r="Q43" s="94">
        <f t="shared" si="1"/>
        <v>5344448</v>
      </c>
      <c r="R43" s="93">
        <f t="shared" si="2"/>
        <v>5.2859452721064348E-2</v>
      </c>
    </row>
    <row r="44" spans="1:18" s="103" customFormat="1" x14ac:dyDescent="0.2">
      <c r="A44" s="134" t="s">
        <v>403</v>
      </c>
      <c r="B44" s="190" t="s">
        <v>396</v>
      </c>
      <c r="C44" s="134" t="s">
        <v>156</v>
      </c>
      <c r="D44" s="134" t="s">
        <v>157</v>
      </c>
      <c r="E44" s="187">
        <v>4000000</v>
      </c>
      <c r="F44" s="187">
        <v>4000000</v>
      </c>
      <c r="G44" s="187">
        <v>1000000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4000000</v>
      </c>
      <c r="N44" s="187">
        <v>1000000</v>
      </c>
      <c r="O44" s="93">
        <f t="shared" si="0"/>
        <v>0</v>
      </c>
      <c r="P44" s="94">
        <f t="shared" si="3"/>
        <v>4000000</v>
      </c>
      <c r="Q44" s="94">
        <f t="shared" si="1"/>
        <v>0</v>
      </c>
      <c r="R44" s="93">
        <f t="shared" si="2"/>
        <v>0</v>
      </c>
    </row>
    <row r="45" spans="1:18" s="103" customFormat="1" x14ac:dyDescent="0.2">
      <c r="A45" s="134" t="s">
        <v>403</v>
      </c>
      <c r="B45" s="190" t="s">
        <v>396</v>
      </c>
      <c r="C45" s="134" t="s">
        <v>158</v>
      </c>
      <c r="D45" s="134" t="s">
        <v>159</v>
      </c>
      <c r="E45" s="187">
        <v>96290100</v>
      </c>
      <c r="F45" s="187">
        <v>96290100</v>
      </c>
      <c r="G45" s="187">
        <v>20955375</v>
      </c>
      <c r="H45" s="187">
        <v>0</v>
      </c>
      <c r="I45" s="187">
        <v>15049238.119999999</v>
      </c>
      <c r="J45" s="187">
        <v>0</v>
      </c>
      <c r="K45" s="187">
        <v>1343519</v>
      </c>
      <c r="L45" s="187">
        <v>1343519</v>
      </c>
      <c r="M45" s="187">
        <v>79897342.879999995</v>
      </c>
      <c r="N45" s="187">
        <v>4562617.88</v>
      </c>
      <c r="O45" s="93">
        <f t="shared" si="0"/>
        <v>1.395282588760423E-2</v>
      </c>
      <c r="P45" s="94">
        <f t="shared" si="3"/>
        <v>96290100</v>
      </c>
      <c r="Q45" s="94">
        <f t="shared" si="1"/>
        <v>1343519</v>
      </c>
      <c r="R45" s="93">
        <v>0</v>
      </c>
    </row>
    <row r="46" spans="1:18" s="103" customFormat="1" x14ac:dyDescent="0.2">
      <c r="A46" s="134" t="s">
        <v>403</v>
      </c>
      <c r="B46" s="190" t="s">
        <v>396</v>
      </c>
      <c r="C46" s="134" t="s">
        <v>160</v>
      </c>
      <c r="D46" s="134" t="s">
        <v>161</v>
      </c>
      <c r="E46" s="187">
        <v>60000000</v>
      </c>
      <c r="F46" s="187">
        <v>60000000</v>
      </c>
      <c r="G46" s="187">
        <v>15000000</v>
      </c>
      <c r="H46" s="187">
        <v>0</v>
      </c>
      <c r="I46" s="187">
        <v>11571497.470000001</v>
      </c>
      <c r="J46" s="187">
        <v>0</v>
      </c>
      <c r="K46" s="187">
        <v>73219</v>
      </c>
      <c r="L46" s="187">
        <v>73219</v>
      </c>
      <c r="M46" s="187">
        <v>48355283.530000001</v>
      </c>
      <c r="N46" s="187">
        <v>3355283.53</v>
      </c>
      <c r="O46" s="93">
        <f t="shared" si="0"/>
        <v>1.2203166666666667E-3</v>
      </c>
      <c r="P46" s="94">
        <f t="shared" si="3"/>
        <v>60000000</v>
      </c>
      <c r="Q46" s="94">
        <f t="shared" si="1"/>
        <v>73219</v>
      </c>
      <c r="R46" s="93">
        <f t="shared" si="2"/>
        <v>1.2203166666666667E-3</v>
      </c>
    </row>
    <row r="47" spans="1:18" s="103" customFormat="1" x14ac:dyDescent="0.2">
      <c r="A47" s="134" t="s">
        <v>403</v>
      </c>
      <c r="B47" s="190" t="s">
        <v>396</v>
      </c>
      <c r="C47" s="134" t="s">
        <v>162</v>
      </c>
      <c r="D47" s="134" t="s">
        <v>163</v>
      </c>
      <c r="E47" s="187">
        <v>36290100</v>
      </c>
      <c r="F47" s="187">
        <v>36290100</v>
      </c>
      <c r="G47" s="187">
        <v>5955375</v>
      </c>
      <c r="H47" s="187">
        <v>0</v>
      </c>
      <c r="I47" s="187">
        <v>3477740.65</v>
      </c>
      <c r="J47" s="187">
        <v>0</v>
      </c>
      <c r="K47" s="187">
        <v>1270300</v>
      </c>
      <c r="L47" s="187">
        <v>1270300</v>
      </c>
      <c r="M47" s="187">
        <v>31542059.350000001</v>
      </c>
      <c r="N47" s="187">
        <v>1207334.3500000001</v>
      </c>
      <c r="O47" s="93">
        <f t="shared" si="0"/>
        <v>3.5004036913648624E-2</v>
      </c>
      <c r="P47" s="94">
        <f t="shared" si="3"/>
        <v>36290100</v>
      </c>
      <c r="Q47" s="94">
        <f t="shared" si="1"/>
        <v>1270300</v>
      </c>
      <c r="R47" s="93">
        <f t="shared" si="2"/>
        <v>3.5004036913648624E-2</v>
      </c>
    </row>
    <row r="48" spans="1:18" s="103" customFormat="1" x14ac:dyDescent="0.2">
      <c r="A48" s="134" t="s">
        <v>403</v>
      </c>
      <c r="B48" s="190" t="s">
        <v>396</v>
      </c>
      <c r="C48" s="134" t="s">
        <v>168</v>
      </c>
      <c r="D48" s="134" t="s">
        <v>169</v>
      </c>
      <c r="E48" s="187">
        <v>3616000</v>
      </c>
      <c r="F48" s="187">
        <v>3616000</v>
      </c>
      <c r="G48" s="187">
        <v>904000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3616000</v>
      </c>
      <c r="N48" s="187">
        <v>904000</v>
      </c>
      <c r="O48" s="93">
        <f t="shared" si="0"/>
        <v>0</v>
      </c>
      <c r="P48" s="94">
        <f t="shared" si="3"/>
        <v>3616000</v>
      </c>
      <c r="Q48" s="94">
        <f t="shared" si="1"/>
        <v>0</v>
      </c>
      <c r="R48" s="93">
        <f t="shared" si="2"/>
        <v>0</v>
      </c>
    </row>
    <row r="49" spans="1:18" s="103" customFormat="1" x14ac:dyDescent="0.2">
      <c r="A49" s="134" t="s">
        <v>403</v>
      </c>
      <c r="B49" s="190" t="s">
        <v>396</v>
      </c>
      <c r="C49" s="134" t="s">
        <v>170</v>
      </c>
      <c r="D49" s="134" t="s">
        <v>171</v>
      </c>
      <c r="E49" s="187">
        <v>3616000</v>
      </c>
      <c r="F49" s="187">
        <v>3616000</v>
      </c>
      <c r="G49" s="187">
        <v>904000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3616000</v>
      </c>
      <c r="N49" s="187">
        <v>904000</v>
      </c>
      <c r="O49" s="93">
        <f t="shared" si="0"/>
        <v>0</v>
      </c>
      <c r="P49" s="94">
        <f t="shared" si="3"/>
        <v>3616000</v>
      </c>
      <c r="Q49" s="94">
        <f t="shared" si="1"/>
        <v>0</v>
      </c>
      <c r="R49" s="93">
        <f t="shared" si="2"/>
        <v>0</v>
      </c>
    </row>
    <row r="50" spans="1:18" s="103" customFormat="1" x14ac:dyDescent="0.2">
      <c r="A50" s="134" t="s">
        <v>403</v>
      </c>
      <c r="B50" s="190" t="s">
        <v>396</v>
      </c>
      <c r="C50" s="134" t="s">
        <v>180</v>
      </c>
      <c r="D50" s="134" t="s">
        <v>181</v>
      </c>
      <c r="E50" s="187">
        <v>15981000</v>
      </c>
      <c r="F50" s="187">
        <v>15981000</v>
      </c>
      <c r="G50" s="187">
        <v>3995250</v>
      </c>
      <c r="H50" s="187">
        <v>0</v>
      </c>
      <c r="I50" s="187">
        <v>2126660</v>
      </c>
      <c r="J50" s="187">
        <v>79840</v>
      </c>
      <c r="K50" s="187">
        <v>0</v>
      </c>
      <c r="L50" s="187">
        <v>0</v>
      </c>
      <c r="M50" s="187">
        <v>13774500</v>
      </c>
      <c r="N50" s="187">
        <v>1788750</v>
      </c>
      <c r="O50" s="93">
        <f t="shared" si="0"/>
        <v>0</v>
      </c>
      <c r="P50" s="94">
        <f t="shared" si="3"/>
        <v>15981000</v>
      </c>
      <c r="Q50" s="94">
        <f t="shared" si="1"/>
        <v>0</v>
      </c>
      <c r="R50" s="93">
        <f t="shared" si="2"/>
        <v>0</v>
      </c>
    </row>
    <row r="51" spans="1:18" s="103" customFormat="1" x14ac:dyDescent="0.2">
      <c r="A51" s="134" t="s">
        <v>403</v>
      </c>
      <c r="B51" s="190" t="s">
        <v>396</v>
      </c>
      <c r="C51" s="134" t="s">
        <v>182</v>
      </c>
      <c r="D51" s="134" t="s">
        <v>183</v>
      </c>
      <c r="E51" s="187">
        <v>3390000</v>
      </c>
      <c r="F51" s="187">
        <v>3390000</v>
      </c>
      <c r="G51" s="187">
        <v>847500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3390000</v>
      </c>
      <c r="N51" s="187">
        <v>847500</v>
      </c>
      <c r="O51" s="93">
        <f t="shared" si="0"/>
        <v>0</v>
      </c>
      <c r="P51" s="94">
        <f t="shared" si="3"/>
        <v>3390000</v>
      </c>
      <c r="Q51" s="94">
        <f t="shared" si="1"/>
        <v>0</v>
      </c>
      <c r="R51" s="93">
        <f t="shared" si="2"/>
        <v>0</v>
      </c>
    </row>
    <row r="52" spans="1:18" s="103" customFormat="1" x14ac:dyDescent="0.2">
      <c r="A52" s="134" t="s">
        <v>403</v>
      </c>
      <c r="B52" s="190" t="s">
        <v>396</v>
      </c>
      <c r="C52" s="134" t="s">
        <v>186</v>
      </c>
      <c r="D52" s="134" t="s">
        <v>187</v>
      </c>
      <c r="E52" s="187">
        <v>3700000</v>
      </c>
      <c r="F52" s="187">
        <v>3700000</v>
      </c>
      <c r="G52" s="187">
        <v>925000</v>
      </c>
      <c r="H52" s="187">
        <v>0</v>
      </c>
      <c r="I52" s="187">
        <v>564260</v>
      </c>
      <c r="J52" s="187">
        <v>79840</v>
      </c>
      <c r="K52" s="187">
        <v>0</v>
      </c>
      <c r="L52" s="187">
        <v>0</v>
      </c>
      <c r="M52" s="187">
        <v>3055900</v>
      </c>
      <c r="N52" s="187">
        <v>280900</v>
      </c>
      <c r="O52" s="93">
        <f t="shared" si="0"/>
        <v>0</v>
      </c>
      <c r="P52" s="94">
        <f t="shared" si="3"/>
        <v>3700000</v>
      </c>
      <c r="Q52" s="94">
        <f t="shared" si="1"/>
        <v>0</v>
      </c>
      <c r="R52" s="93">
        <f t="shared" si="2"/>
        <v>0</v>
      </c>
    </row>
    <row r="53" spans="1:18" s="103" customFormat="1" x14ac:dyDescent="0.2">
      <c r="A53" s="134" t="s">
        <v>403</v>
      </c>
      <c r="B53" s="190" t="s">
        <v>396</v>
      </c>
      <c r="C53" s="134" t="s">
        <v>190</v>
      </c>
      <c r="D53" s="134" t="s">
        <v>191</v>
      </c>
      <c r="E53" s="187">
        <v>3696000</v>
      </c>
      <c r="F53" s="187">
        <v>3696000</v>
      </c>
      <c r="G53" s="187">
        <v>924000</v>
      </c>
      <c r="H53" s="187">
        <v>0</v>
      </c>
      <c r="I53" s="187">
        <v>692300</v>
      </c>
      <c r="J53" s="187">
        <v>0</v>
      </c>
      <c r="K53" s="187">
        <v>0</v>
      </c>
      <c r="L53" s="187">
        <v>0</v>
      </c>
      <c r="M53" s="187">
        <v>3003700</v>
      </c>
      <c r="N53" s="187">
        <v>231700</v>
      </c>
      <c r="O53" s="93">
        <f t="shared" si="0"/>
        <v>0</v>
      </c>
      <c r="P53" s="94">
        <f t="shared" si="3"/>
        <v>3696000</v>
      </c>
      <c r="Q53" s="94">
        <f t="shared" si="1"/>
        <v>0</v>
      </c>
      <c r="R53" s="93">
        <f t="shared" si="2"/>
        <v>0</v>
      </c>
    </row>
    <row r="54" spans="1:18" s="103" customFormat="1" x14ac:dyDescent="0.2">
      <c r="A54" s="134" t="s">
        <v>403</v>
      </c>
      <c r="B54" s="190" t="s">
        <v>396</v>
      </c>
      <c r="C54" s="134" t="s">
        <v>192</v>
      </c>
      <c r="D54" s="134" t="s">
        <v>193</v>
      </c>
      <c r="E54" s="187">
        <v>1695000</v>
      </c>
      <c r="F54" s="187">
        <v>1695000</v>
      </c>
      <c r="G54" s="187">
        <v>423750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1695000</v>
      </c>
      <c r="N54" s="187">
        <v>423750</v>
      </c>
      <c r="O54" s="93">
        <f t="shared" si="0"/>
        <v>0</v>
      </c>
      <c r="P54" s="94">
        <f t="shared" si="3"/>
        <v>1695000</v>
      </c>
      <c r="Q54" s="94">
        <f t="shared" si="1"/>
        <v>0</v>
      </c>
      <c r="R54" s="93">
        <f t="shared" si="2"/>
        <v>0</v>
      </c>
    </row>
    <row r="55" spans="1:18" s="103" customFormat="1" x14ac:dyDescent="0.2">
      <c r="A55" s="134" t="s">
        <v>403</v>
      </c>
      <c r="B55" s="190" t="s">
        <v>396</v>
      </c>
      <c r="C55" s="134" t="s">
        <v>194</v>
      </c>
      <c r="D55" s="134" t="s">
        <v>195</v>
      </c>
      <c r="E55" s="187">
        <v>3500000</v>
      </c>
      <c r="F55" s="187">
        <v>3500000</v>
      </c>
      <c r="G55" s="187">
        <v>875000</v>
      </c>
      <c r="H55" s="187">
        <v>0</v>
      </c>
      <c r="I55" s="187">
        <v>870100</v>
      </c>
      <c r="J55" s="187">
        <v>0</v>
      </c>
      <c r="K55" s="187">
        <v>0</v>
      </c>
      <c r="L55" s="187">
        <v>0</v>
      </c>
      <c r="M55" s="187">
        <v>2629900</v>
      </c>
      <c r="N55" s="187">
        <v>4900</v>
      </c>
      <c r="O55" s="93">
        <f t="shared" si="0"/>
        <v>0</v>
      </c>
      <c r="P55" s="94">
        <f t="shared" si="3"/>
        <v>3500000</v>
      </c>
      <c r="Q55" s="94">
        <f t="shared" si="1"/>
        <v>0</v>
      </c>
      <c r="R55" s="93">
        <f t="shared" si="2"/>
        <v>0</v>
      </c>
    </row>
    <row r="56" spans="1:18" s="103" customFormat="1" x14ac:dyDescent="0.2">
      <c r="A56" s="134" t="s">
        <v>403</v>
      </c>
      <c r="B56" s="190" t="s">
        <v>396</v>
      </c>
      <c r="C56" s="134" t="s">
        <v>196</v>
      </c>
      <c r="D56" s="134" t="s">
        <v>197</v>
      </c>
      <c r="E56" s="187">
        <v>350000</v>
      </c>
      <c r="F56" s="187">
        <v>350000</v>
      </c>
      <c r="G56" s="187">
        <v>300350</v>
      </c>
      <c r="H56" s="187">
        <v>0</v>
      </c>
      <c r="I56" s="187">
        <v>0</v>
      </c>
      <c r="J56" s="187">
        <v>0</v>
      </c>
      <c r="K56" s="187">
        <v>300350</v>
      </c>
      <c r="L56" s="187">
        <v>300350</v>
      </c>
      <c r="M56" s="187">
        <v>49650</v>
      </c>
      <c r="N56" s="187">
        <v>0</v>
      </c>
      <c r="O56" s="93">
        <f t="shared" si="0"/>
        <v>0.8581428571428571</v>
      </c>
      <c r="P56" s="94">
        <f t="shared" si="3"/>
        <v>350000</v>
      </c>
      <c r="Q56" s="94">
        <f t="shared" si="1"/>
        <v>300350</v>
      </c>
      <c r="R56" s="93">
        <f t="shared" si="2"/>
        <v>0.8581428571428571</v>
      </c>
    </row>
    <row r="57" spans="1:18" s="103" customFormat="1" x14ac:dyDescent="0.2">
      <c r="A57" s="134" t="s">
        <v>403</v>
      </c>
      <c r="B57" s="190" t="s">
        <v>396</v>
      </c>
      <c r="C57" s="134" t="s">
        <v>200</v>
      </c>
      <c r="D57" s="134" t="s">
        <v>201</v>
      </c>
      <c r="E57" s="187">
        <v>350000</v>
      </c>
      <c r="F57" s="187">
        <v>350000</v>
      </c>
      <c r="G57" s="187">
        <v>300350</v>
      </c>
      <c r="H57" s="187">
        <v>0</v>
      </c>
      <c r="I57" s="187">
        <v>0</v>
      </c>
      <c r="J57" s="187">
        <v>0</v>
      </c>
      <c r="K57" s="187">
        <v>300350</v>
      </c>
      <c r="L57" s="187">
        <v>300350</v>
      </c>
      <c r="M57" s="187">
        <v>49650</v>
      </c>
      <c r="N57" s="187">
        <v>0</v>
      </c>
      <c r="O57" s="93">
        <f t="shared" si="0"/>
        <v>0.8581428571428571</v>
      </c>
      <c r="P57" s="94">
        <f t="shared" si="3"/>
        <v>350000</v>
      </c>
      <c r="Q57" s="94">
        <f t="shared" si="1"/>
        <v>300350</v>
      </c>
      <c r="R57" s="93">
        <v>0</v>
      </c>
    </row>
    <row r="58" spans="1:18" s="103" customFormat="1" x14ac:dyDescent="0.2">
      <c r="A58" s="134" t="s">
        <v>403</v>
      </c>
      <c r="B58" s="190" t="s">
        <v>396</v>
      </c>
      <c r="C58" s="134" t="s">
        <v>202</v>
      </c>
      <c r="D58" s="134" t="s">
        <v>203</v>
      </c>
      <c r="E58" s="187">
        <v>45000</v>
      </c>
      <c r="F58" s="187">
        <v>45000</v>
      </c>
      <c r="G58" s="187">
        <v>11250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45000</v>
      </c>
      <c r="N58" s="187">
        <v>11250</v>
      </c>
      <c r="O58" s="93">
        <f t="shared" si="0"/>
        <v>0</v>
      </c>
      <c r="P58" s="94">
        <f t="shared" si="3"/>
        <v>45000</v>
      </c>
      <c r="Q58" s="94">
        <f t="shared" si="1"/>
        <v>0</v>
      </c>
      <c r="R58" s="93">
        <f t="shared" si="2"/>
        <v>0</v>
      </c>
    </row>
    <row r="59" spans="1:18" s="103" customFormat="1" x14ac:dyDescent="0.2">
      <c r="A59" s="134" t="s">
        <v>403</v>
      </c>
      <c r="B59" s="190" t="s">
        <v>396</v>
      </c>
      <c r="C59" s="134" t="s">
        <v>204</v>
      </c>
      <c r="D59" s="134" t="s">
        <v>205</v>
      </c>
      <c r="E59" s="187">
        <v>45000</v>
      </c>
      <c r="F59" s="187">
        <v>45000</v>
      </c>
      <c r="G59" s="187">
        <v>11250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45000</v>
      </c>
      <c r="N59" s="187">
        <v>11250</v>
      </c>
      <c r="O59" s="93">
        <f t="shared" si="0"/>
        <v>0</v>
      </c>
      <c r="P59" s="94">
        <f t="shared" si="3"/>
        <v>45000</v>
      </c>
      <c r="Q59" s="94">
        <f t="shared" si="1"/>
        <v>0</v>
      </c>
      <c r="R59" s="93">
        <v>0</v>
      </c>
    </row>
    <row r="60" spans="1:18" s="104" customFormat="1" x14ac:dyDescent="0.2">
      <c r="A60" s="133" t="s">
        <v>403</v>
      </c>
      <c r="B60" s="189" t="s">
        <v>396</v>
      </c>
      <c r="C60" s="133" t="s">
        <v>210</v>
      </c>
      <c r="D60" s="133" t="s">
        <v>211</v>
      </c>
      <c r="E60" s="186">
        <v>10934400</v>
      </c>
      <c r="F60" s="186">
        <v>10934400</v>
      </c>
      <c r="G60" s="186">
        <v>2841000</v>
      </c>
      <c r="H60" s="186">
        <v>0</v>
      </c>
      <c r="I60" s="186">
        <v>157206.73000000001</v>
      </c>
      <c r="J60" s="186">
        <v>770044.07</v>
      </c>
      <c r="K60" s="186">
        <v>421511</v>
      </c>
      <c r="L60" s="186">
        <v>421511</v>
      </c>
      <c r="M60" s="186">
        <v>9585638.1999999993</v>
      </c>
      <c r="N60" s="186">
        <v>1492238.2</v>
      </c>
      <c r="O60" s="97">
        <f t="shared" si="0"/>
        <v>3.8549074480538487E-2</v>
      </c>
      <c r="P60" s="28">
        <f t="shared" si="3"/>
        <v>10934400</v>
      </c>
      <c r="Q60" s="28">
        <f t="shared" si="1"/>
        <v>421511</v>
      </c>
      <c r="R60" s="97">
        <f t="shared" si="2"/>
        <v>3.8549074480538487E-2</v>
      </c>
    </row>
    <row r="61" spans="1:18" s="103" customFormat="1" x14ac:dyDescent="0.2">
      <c r="A61" s="134" t="s">
        <v>403</v>
      </c>
      <c r="B61" s="190" t="s">
        <v>396</v>
      </c>
      <c r="C61" s="134" t="s">
        <v>212</v>
      </c>
      <c r="D61" s="134" t="s">
        <v>213</v>
      </c>
      <c r="E61" s="187">
        <v>5566900</v>
      </c>
      <c r="F61" s="187">
        <v>5566900</v>
      </c>
      <c r="G61" s="187">
        <v>1391725</v>
      </c>
      <c r="H61" s="187">
        <v>0</v>
      </c>
      <c r="I61" s="187">
        <v>154489</v>
      </c>
      <c r="J61" s="187">
        <v>0</v>
      </c>
      <c r="K61" s="187">
        <v>421511</v>
      </c>
      <c r="L61" s="187">
        <v>421511</v>
      </c>
      <c r="M61" s="187">
        <v>4990900</v>
      </c>
      <c r="N61" s="187">
        <v>815725</v>
      </c>
      <c r="O61" s="93">
        <f t="shared" si="0"/>
        <v>7.5717365140383339E-2</v>
      </c>
      <c r="P61" s="94">
        <f t="shared" si="3"/>
        <v>5566900</v>
      </c>
      <c r="Q61" s="94">
        <f t="shared" si="1"/>
        <v>421511</v>
      </c>
      <c r="R61" s="93">
        <f t="shared" si="2"/>
        <v>7.5717365140383339E-2</v>
      </c>
    </row>
    <row r="62" spans="1:18" s="103" customFormat="1" x14ac:dyDescent="0.2">
      <c r="A62" s="134" t="s">
        <v>403</v>
      </c>
      <c r="B62" s="190" t="s">
        <v>396</v>
      </c>
      <c r="C62" s="134" t="s">
        <v>214</v>
      </c>
      <c r="D62" s="134" t="s">
        <v>215</v>
      </c>
      <c r="E62" s="187">
        <v>2500000</v>
      </c>
      <c r="F62" s="187">
        <v>2500000</v>
      </c>
      <c r="G62" s="187">
        <v>625000</v>
      </c>
      <c r="H62" s="187">
        <v>0</v>
      </c>
      <c r="I62" s="187">
        <v>154489</v>
      </c>
      <c r="J62" s="187">
        <v>0</v>
      </c>
      <c r="K62" s="187">
        <v>421511</v>
      </c>
      <c r="L62" s="187">
        <v>421511</v>
      </c>
      <c r="M62" s="187">
        <v>1924000</v>
      </c>
      <c r="N62" s="187">
        <v>49000</v>
      </c>
      <c r="O62" s="93">
        <f t="shared" si="0"/>
        <v>0.16860439999999999</v>
      </c>
      <c r="P62" s="94">
        <f t="shared" si="3"/>
        <v>2500000</v>
      </c>
      <c r="Q62" s="94">
        <f t="shared" si="1"/>
        <v>421511</v>
      </c>
      <c r="R62" s="93">
        <f t="shared" si="2"/>
        <v>0.16860439999999999</v>
      </c>
    </row>
    <row r="63" spans="1:18" s="103" customFormat="1" x14ac:dyDescent="0.2">
      <c r="A63" s="134" t="s">
        <v>403</v>
      </c>
      <c r="B63" s="190" t="s">
        <v>396</v>
      </c>
      <c r="C63" s="134" t="s">
        <v>218</v>
      </c>
      <c r="D63" s="134" t="s">
        <v>219</v>
      </c>
      <c r="E63" s="187">
        <v>3066900</v>
      </c>
      <c r="F63" s="187">
        <v>3066900</v>
      </c>
      <c r="G63" s="187">
        <v>766725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3066900</v>
      </c>
      <c r="N63" s="187">
        <v>766725</v>
      </c>
      <c r="O63" s="93">
        <f t="shared" si="0"/>
        <v>0</v>
      </c>
      <c r="P63" s="94">
        <f t="shared" si="3"/>
        <v>3066900</v>
      </c>
      <c r="Q63" s="94">
        <f t="shared" si="1"/>
        <v>0</v>
      </c>
      <c r="R63" s="93">
        <f t="shared" si="2"/>
        <v>0</v>
      </c>
    </row>
    <row r="64" spans="1:18" s="103" customFormat="1" x14ac:dyDescent="0.2">
      <c r="A64" s="134" t="s">
        <v>403</v>
      </c>
      <c r="B64" s="190" t="s">
        <v>396</v>
      </c>
      <c r="C64" s="134" t="s">
        <v>242</v>
      </c>
      <c r="D64" s="134" t="s">
        <v>243</v>
      </c>
      <c r="E64" s="187">
        <v>282500</v>
      </c>
      <c r="F64" s="187">
        <v>282500</v>
      </c>
      <c r="G64" s="187">
        <v>70625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282500</v>
      </c>
      <c r="N64" s="187">
        <v>70625</v>
      </c>
      <c r="O64" s="93">
        <f t="shared" si="0"/>
        <v>0</v>
      </c>
      <c r="P64" s="94">
        <f t="shared" si="3"/>
        <v>282500</v>
      </c>
      <c r="Q64" s="94">
        <f>+K64</f>
        <v>0</v>
      </c>
      <c r="R64" s="93">
        <f t="shared" si="2"/>
        <v>0</v>
      </c>
    </row>
    <row r="65" spans="1:18" s="103" customFormat="1" x14ac:dyDescent="0.2">
      <c r="A65" s="134" t="s">
        <v>403</v>
      </c>
      <c r="B65" s="190" t="s">
        <v>396</v>
      </c>
      <c r="C65" s="134" t="s">
        <v>246</v>
      </c>
      <c r="D65" s="134" t="s">
        <v>247</v>
      </c>
      <c r="E65" s="187">
        <v>282500</v>
      </c>
      <c r="F65" s="187">
        <v>282500</v>
      </c>
      <c r="G65" s="187">
        <v>70625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282500</v>
      </c>
      <c r="N65" s="187">
        <v>70625</v>
      </c>
      <c r="O65" s="93">
        <f t="shared" si="0"/>
        <v>0</v>
      </c>
      <c r="P65" s="94">
        <f t="shared" si="3"/>
        <v>282500</v>
      </c>
      <c r="Q65" s="94">
        <f t="shared" si="1"/>
        <v>0</v>
      </c>
      <c r="R65" s="93">
        <f t="shared" si="2"/>
        <v>0</v>
      </c>
    </row>
    <row r="66" spans="1:18" s="103" customFormat="1" x14ac:dyDescent="0.2">
      <c r="A66" s="134" t="s">
        <v>403</v>
      </c>
      <c r="B66" s="190" t="s">
        <v>396</v>
      </c>
      <c r="C66" s="134" t="s">
        <v>248</v>
      </c>
      <c r="D66" s="134" t="s">
        <v>386</v>
      </c>
      <c r="E66" s="187">
        <v>5085000</v>
      </c>
      <c r="F66" s="187">
        <v>5085000</v>
      </c>
      <c r="G66" s="187">
        <v>1378650</v>
      </c>
      <c r="H66" s="187">
        <v>0</v>
      </c>
      <c r="I66" s="187">
        <v>2717.73</v>
      </c>
      <c r="J66" s="187">
        <v>770044.07</v>
      </c>
      <c r="K66" s="187">
        <v>0</v>
      </c>
      <c r="L66" s="187">
        <v>0</v>
      </c>
      <c r="M66" s="187">
        <v>4312238.2</v>
      </c>
      <c r="N66" s="187">
        <v>605888.19999999995</v>
      </c>
      <c r="O66" s="93">
        <f t="shared" si="0"/>
        <v>0</v>
      </c>
      <c r="P66" s="94">
        <f t="shared" si="3"/>
        <v>5085000</v>
      </c>
      <c r="Q66" s="94">
        <f t="shared" si="1"/>
        <v>0</v>
      </c>
      <c r="R66" s="93">
        <v>0</v>
      </c>
    </row>
    <row r="67" spans="1:18" s="103" customFormat="1" x14ac:dyDescent="0.2">
      <c r="A67" s="134" t="s">
        <v>403</v>
      </c>
      <c r="B67" s="190" t="s">
        <v>396</v>
      </c>
      <c r="C67" s="134" t="s">
        <v>249</v>
      </c>
      <c r="D67" s="134" t="s">
        <v>250</v>
      </c>
      <c r="E67" s="187">
        <v>904000</v>
      </c>
      <c r="F67" s="187">
        <v>904000</v>
      </c>
      <c r="G67" s="187">
        <v>226000</v>
      </c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904000</v>
      </c>
      <c r="N67" s="187">
        <v>226000</v>
      </c>
      <c r="O67" s="93">
        <f t="shared" si="0"/>
        <v>0</v>
      </c>
      <c r="P67" s="94">
        <f t="shared" si="3"/>
        <v>904000</v>
      </c>
      <c r="Q67" s="94">
        <f t="shared" si="1"/>
        <v>0</v>
      </c>
      <c r="R67" s="93">
        <f t="shared" si="2"/>
        <v>0</v>
      </c>
    </row>
    <row r="68" spans="1:18" s="103" customFormat="1" x14ac:dyDescent="0.2">
      <c r="A68" s="134" t="s">
        <v>403</v>
      </c>
      <c r="B68" s="190" t="s">
        <v>396</v>
      </c>
      <c r="C68" s="134" t="s">
        <v>253</v>
      </c>
      <c r="D68" s="134" t="s">
        <v>254</v>
      </c>
      <c r="E68" s="187">
        <v>2486000</v>
      </c>
      <c r="F68" s="187">
        <v>2486000</v>
      </c>
      <c r="G68" s="187">
        <v>870150</v>
      </c>
      <c r="H68" s="187">
        <v>0</v>
      </c>
      <c r="I68" s="187">
        <v>2717.73</v>
      </c>
      <c r="J68" s="187">
        <v>770044.07</v>
      </c>
      <c r="K68" s="187">
        <v>0</v>
      </c>
      <c r="L68" s="187">
        <v>0</v>
      </c>
      <c r="M68" s="187">
        <v>1713238.2</v>
      </c>
      <c r="N68" s="187">
        <v>97388.2</v>
      </c>
      <c r="O68" s="93">
        <f t="shared" si="0"/>
        <v>0</v>
      </c>
      <c r="P68" s="94">
        <f t="shared" si="3"/>
        <v>2486000</v>
      </c>
      <c r="Q68" s="94">
        <f t="shared" si="1"/>
        <v>0</v>
      </c>
      <c r="R68" s="93">
        <f t="shared" si="2"/>
        <v>0</v>
      </c>
    </row>
    <row r="69" spans="1:18" s="104" customFormat="1" x14ac:dyDescent="0.2">
      <c r="A69" s="134" t="s">
        <v>403</v>
      </c>
      <c r="B69" s="190" t="s">
        <v>396</v>
      </c>
      <c r="C69" s="134" t="s">
        <v>257</v>
      </c>
      <c r="D69" s="134" t="s">
        <v>258</v>
      </c>
      <c r="E69" s="187">
        <v>565000</v>
      </c>
      <c r="F69" s="187">
        <v>565000</v>
      </c>
      <c r="G69" s="187">
        <v>141250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565000</v>
      </c>
      <c r="N69" s="187">
        <v>141250</v>
      </c>
      <c r="O69" s="93">
        <f t="shared" si="0"/>
        <v>0</v>
      </c>
      <c r="P69" s="94">
        <f t="shared" si="3"/>
        <v>565000</v>
      </c>
      <c r="Q69" s="94">
        <f t="shared" si="1"/>
        <v>0</v>
      </c>
      <c r="R69" s="93">
        <f t="shared" si="2"/>
        <v>0</v>
      </c>
    </row>
    <row r="70" spans="1:18" s="103" customFormat="1" x14ac:dyDescent="0.2">
      <c r="A70" s="134" t="s">
        <v>403</v>
      </c>
      <c r="B70" s="190" t="s">
        <v>396</v>
      </c>
      <c r="C70" s="134" t="s">
        <v>259</v>
      </c>
      <c r="D70" s="134" t="s">
        <v>260</v>
      </c>
      <c r="E70" s="187">
        <v>565000</v>
      </c>
      <c r="F70" s="187">
        <v>565000</v>
      </c>
      <c r="G70" s="187">
        <v>141250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565000</v>
      </c>
      <c r="N70" s="187">
        <v>141250</v>
      </c>
      <c r="O70" s="93">
        <f t="shared" si="0"/>
        <v>0</v>
      </c>
      <c r="P70" s="94">
        <f t="shared" si="3"/>
        <v>565000</v>
      </c>
      <c r="Q70" s="94">
        <f t="shared" si="1"/>
        <v>0</v>
      </c>
      <c r="R70" s="93">
        <f t="shared" si="2"/>
        <v>0</v>
      </c>
    </row>
    <row r="71" spans="1:18" s="103" customFormat="1" x14ac:dyDescent="0.2">
      <c r="A71" s="134" t="s">
        <v>403</v>
      </c>
      <c r="B71" s="190" t="s">
        <v>396</v>
      </c>
      <c r="C71" s="134" t="s">
        <v>263</v>
      </c>
      <c r="D71" s="134" t="s">
        <v>264</v>
      </c>
      <c r="E71" s="187">
        <v>565000</v>
      </c>
      <c r="F71" s="187">
        <v>565000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565000</v>
      </c>
      <c r="N71" s="187">
        <v>0</v>
      </c>
      <c r="O71" s="93">
        <v>0</v>
      </c>
      <c r="P71" s="94">
        <f t="shared" si="3"/>
        <v>565000</v>
      </c>
      <c r="Q71" s="94">
        <f t="shared" si="1"/>
        <v>0</v>
      </c>
      <c r="R71" s="93">
        <v>0</v>
      </c>
    </row>
    <row r="72" spans="1:18" s="104" customFormat="1" x14ac:dyDescent="0.2">
      <c r="A72" s="133" t="s">
        <v>403</v>
      </c>
      <c r="B72" s="189" t="s">
        <v>397</v>
      </c>
      <c r="C72" s="133" t="s">
        <v>265</v>
      </c>
      <c r="D72" s="133" t="s">
        <v>266</v>
      </c>
      <c r="E72" s="186">
        <v>14675491</v>
      </c>
      <c r="F72" s="186">
        <v>14675491</v>
      </c>
      <c r="G72" s="186">
        <v>3668872</v>
      </c>
      <c r="H72" s="186">
        <v>0</v>
      </c>
      <c r="I72" s="186">
        <v>0</v>
      </c>
      <c r="J72" s="186">
        <v>0</v>
      </c>
      <c r="K72" s="186">
        <v>0</v>
      </c>
      <c r="L72" s="186">
        <v>0</v>
      </c>
      <c r="M72" s="186">
        <v>14675491</v>
      </c>
      <c r="N72" s="186">
        <v>3668872</v>
      </c>
      <c r="O72" s="97">
        <v>0</v>
      </c>
      <c r="P72" s="28">
        <f t="shared" si="3"/>
        <v>14675491</v>
      </c>
      <c r="Q72" s="28">
        <f t="shared" si="1"/>
        <v>0</v>
      </c>
      <c r="R72" s="97">
        <v>0</v>
      </c>
    </row>
    <row r="73" spans="1:18" s="103" customFormat="1" x14ac:dyDescent="0.2">
      <c r="A73" s="134" t="s">
        <v>403</v>
      </c>
      <c r="B73" s="190" t="s">
        <v>397</v>
      </c>
      <c r="C73" s="134" t="s">
        <v>279</v>
      </c>
      <c r="D73" s="134" t="s">
        <v>280</v>
      </c>
      <c r="E73" s="187">
        <v>14675491</v>
      </c>
      <c r="F73" s="187">
        <v>14675491</v>
      </c>
      <c r="G73" s="187">
        <v>3668872</v>
      </c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14675491</v>
      </c>
      <c r="N73" s="187">
        <v>3668872</v>
      </c>
      <c r="O73" s="93">
        <f t="shared" ref="O73:O87" si="4">+K73/F73</f>
        <v>0</v>
      </c>
      <c r="P73" s="94">
        <f t="shared" si="3"/>
        <v>14675491</v>
      </c>
      <c r="Q73" s="94">
        <f t="shared" si="1"/>
        <v>0</v>
      </c>
      <c r="R73" s="93">
        <f t="shared" si="2"/>
        <v>0</v>
      </c>
    </row>
    <row r="74" spans="1:18" s="103" customFormat="1" x14ac:dyDescent="0.2">
      <c r="A74" s="134" t="s">
        <v>403</v>
      </c>
      <c r="B74" s="190" t="s">
        <v>397</v>
      </c>
      <c r="C74" s="134" t="s">
        <v>389</v>
      </c>
      <c r="D74" s="134" t="s">
        <v>390</v>
      </c>
      <c r="E74" s="187">
        <v>14675491</v>
      </c>
      <c r="F74" s="187">
        <v>14675491</v>
      </c>
      <c r="G74" s="187">
        <v>3668872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14675491</v>
      </c>
      <c r="N74" s="187">
        <v>3668872</v>
      </c>
      <c r="O74" s="93">
        <f t="shared" si="4"/>
        <v>0</v>
      </c>
      <c r="P74" s="94">
        <f t="shared" si="3"/>
        <v>14675491</v>
      </c>
      <c r="Q74" s="94">
        <f t="shared" si="1"/>
        <v>0</v>
      </c>
      <c r="R74" s="93">
        <f t="shared" si="2"/>
        <v>0</v>
      </c>
    </row>
    <row r="75" spans="1:18" s="104" customFormat="1" x14ac:dyDescent="0.2">
      <c r="A75" s="133" t="s">
        <v>403</v>
      </c>
      <c r="B75" s="189" t="s">
        <v>396</v>
      </c>
      <c r="C75" s="133" t="s">
        <v>287</v>
      </c>
      <c r="D75" s="133" t="s">
        <v>288</v>
      </c>
      <c r="E75" s="186">
        <v>10327111502</v>
      </c>
      <c r="F75" s="186">
        <v>10327111502</v>
      </c>
      <c r="G75" s="186">
        <v>5214907238</v>
      </c>
      <c r="H75" s="186">
        <v>0</v>
      </c>
      <c r="I75" s="186">
        <v>1913954254.26</v>
      </c>
      <c r="J75" s="186">
        <v>0</v>
      </c>
      <c r="K75" s="186">
        <v>3265789130.7399998</v>
      </c>
      <c r="L75" s="186">
        <v>2548669365.7399998</v>
      </c>
      <c r="M75" s="186">
        <v>5147368117</v>
      </c>
      <c r="N75" s="186">
        <v>35163853</v>
      </c>
      <c r="O75" s="97">
        <f t="shared" si="4"/>
        <v>0.31623451824912813</v>
      </c>
      <c r="P75" s="28">
        <f t="shared" si="3"/>
        <v>10327111502</v>
      </c>
      <c r="Q75" s="28">
        <f t="shared" si="1"/>
        <v>3265789130.7399998</v>
      </c>
      <c r="R75" s="97">
        <f t="shared" si="2"/>
        <v>0.31623451824912813</v>
      </c>
    </row>
    <row r="76" spans="1:18" s="103" customFormat="1" x14ac:dyDescent="0.2">
      <c r="A76" s="134" t="s">
        <v>403</v>
      </c>
      <c r="B76" s="190" t="s">
        <v>396</v>
      </c>
      <c r="C76" s="134" t="s">
        <v>289</v>
      </c>
      <c r="D76" s="134" t="s">
        <v>290</v>
      </c>
      <c r="E76" s="187">
        <v>10140631502</v>
      </c>
      <c r="F76" s="187">
        <v>10140631502</v>
      </c>
      <c r="G76" s="187">
        <v>5133037238</v>
      </c>
      <c r="H76" s="187">
        <v>0</v>
      </c>
      <c r="I76" s="187">
        <v>1896454254.26</v>
      </c>
      <c r="J76" s="187">
        <v>0</v>
      </c>
      <c r="K76" s="187">
        <v>3230582983.7399998</v>
      </c>
      <c r="L76" s="187">
        <v>2522213218.7399998</v>
      </c>
      <c r="M76" s="187">
        <v>5013594264</v>
      </c>
      <c r="N76" s="187">
        <v>6000000</v>
      </c>
      <c r="O76" s="93">
        <f t="shared" si="4"/>
        <v>0.31857808688767003</v>
      </c>
      <c r="P76" s="94">
        <f t="shared" si="3"/>
        <v>10140631502</v>
      </c>
      <c r="Q76" s="94">
        <f t="shared" si="1"/>
        <v>3230582983.7399998</v>
      </c>
      <c r="R76" s="93">
        <f t="shared" si="2"/>
        <v>0.31857808688767003</v>
      </c>
    </row>
    <row r="77" spans="1:18" s="104" customFormat="1" x14ac:dyDescent="0.2">
      <c r="A77" s="134" t="s">
        <v>403</v>
      </c>
      <c r="B77" s="190" t="s">
        <v>396</v>
      </c>
      <c r="C77" s="134" t="s">
        <v>292</v>
      </c>
      <c r="D77" s="134" t="s">
        <v>435</v>
      </c>
      <c r="E77" s="187">
        <v>2981000000</v>
      </c>
      <c r="F77" s="187">
        <v>2981000000</v>
      </c>
      <c r="G77" s="187">
        <v>1523198794</v>
      </c>
      <c r="H77" s="187">
        <v>0</v>
      </c>
      <c r="I77" s="187">
        <v>535693022</v>
      </c>
      <c r="J77" s="187">
        <v>0</v>
      </c>
      <c r="K77" s="187">
        <v>987505772</v>
      </c>
      <c r="L77" s="187">
        <v>767948794</v>
      </c>
      <c r="M77" s="187">
        <v>1457801206</v>
      </c>
      <c r="N77" s="187">
        <v>0</v>
      </c>
      <c r="O77" s="93">
        <f t="shared" si="4"/>
        <v>0.33126661254612544</v>
      </c>
      <c r="P77" s="94">
        <f t="shared" si="3"/>
        <v>2981000000</v>
      </c>
      <c r="Q77" s="94">
        <f>+K77</f>
        <v>987505772</v>
      </c>
      <c r="R77" s="93">
        <v>0</v>
      </c>
    </row>
    <row r="78" spans="1:18" s="103" customFormat="1" x14ac:dyDescent="0.2">
      <c r="A78" s="134" t="s">
        <v>403</v>
      </c>
      <c r="B78" s="190" t="s">
        <v>396</v>
      </c>
      <c r="C78" s="134" t="s">
        <v>294</v>
      </c>
      <c r="D78" s="134" t="s">
        <v>295</v>
      </c>
      <c r="E78" s="187">
        <v>2633400000</v>
      </c>
      <c r="F78" s="187">
        <v>2633400000</v>
      </c>
      <c r="G78" s="187">
        <v>1316700000</v>
      </c>
      <c r="H78" s="187">
        <v>0</v>
      </c>
      <c r="I78" s="187">
        <v>498263960</v>
      </c>
      <c r="J78" s="187">
        <v>0</v>
      </c>
      <c r="K78" s="187">
        <v>818436040</v>
      </c>
      <c r="L78" s="187">
        <v>618187109</v>
      </c>
      <c r="M78" s="187">
        <v>1316700000</v>
      </c>
      <c r="N78" s="187">
        <v>0</v>
      </c>
      <c r="O78" s="93">
        <f t="shared" si="4"/>
        <v>0.31079062808536495</v>
      </c>
      <c r="P78" s="94">
        <f t="shared" si="3"/>
        <v>2633400000</v>
      </c>
      <c r="Q78" s="94">
        <f t="shared" si="1"/>
        <v>818436040</v>
      </c>
      <c r="R78" s="93">
        <f>+Q78/P78</f>
        <v>0.31079062808536495</v>
      </c>
    </row>
    <row r="79" spans="1:18" s="103" customFormat="1" x14ac:dyDescent="0.2">
      <c r="A79" s="134" t="s">
        <v>403</v>
      </c>
      <c r="B79" s="190" t="s">
        <v>396</v>
      </c>
      <c r="C79" s="134" t="s">
        <v>296</v>
      </c>
      <c r="D79" s="134" t="s">
        <v>436</v>
      </c>
      <c r="E79" s="187">
        <v>1215770859</v>
      </c>
      <c r="F79" s="187">
        <v>1215770859</v>
      </c>
      <c r="G79" s="187">
        <v>607885429</v>
      </c>
      <c r="H79" s="187">
        <v>0</v>
      </c>
      <c r="I79" s="187">
        <v>223930675</v>
      </c>
      <c r="J79" s="187">
        <v>0</v>
      </c>
      <c r="K79" s="187">
        <v>383954754</v>
      </c>
      <c r="L79" s="187">
        <v>302859372</v>
      </c>
      <c r="M79" s="187">
        <v>607885430</v>
      </c>
      <c r="N79" s="187">
        <v>0</v>
      </c>
      <c r="O79" s="93">
        <v>0</v>
      </c>
      <c r="P79" s="94">
        <f t="shared" si="3"/>
        <v>1215770859</v>
      </c>
      <c r="Q79" s="94">
        <f t="shared" si="1"/>
        <v>383954754</v>
      </c>
      <c r="R79" s="93">
        <v>0</v>
      </c>
    </row>
    <row r="80" spans="1:18" s="104" customFormat="1" x14ac:dyDescent="0.2">
      <c r="A80" s="134" t="s">
        <v>403</v>
      </c>
      <c r="B80" s="190" t="s">
        <v>396</v>
      </c>
      <c r="C80" s="134" t="s">
        <v>298</v>
      </c>
      <c r="D80" s="134" t="s">
        <v>437</v>
      </c>
      <c r="E80" s="187">
        <v>3264600000</v>
      </c>
      <c r="F80" s="187">
        <v>3264600000</v>
      </c>
      <c r="G80" s="187">
        <v>1639392372</v>
      </c>
      <c r="H80" s="187">
        <v>0</v>
      </c>
      <c r="I80" s="187">
        <v>608681526</v>
      </c>
      <c r="J80" s="187">
        <v>0</v>
      </c>
      <c r="K80" s="187">
        <v>1030710846</v>
      </c>
      <c r="L80" s="187">
        <v>823242372</v>
      </c>
      <c r="M80" s="187">
        <v>1625207628</v>
      </c>
      <c r="N80" s="187">
        <v>0</v>
      </c>
      <c r="O80" s="93">
        <v>0</v>
      </c>
      <c r="P80" s="94">
        <f>+F80</f>
        <v>3264600000</v>
      </c>
      <c r="Q80" s="94">
        <f t="shared" si="1"/>
        <v>1030710846</v>
      </c>
      <c r="R80" s="93">
        <v>0</v>
      </c>
    </row>
    <row r="81" spans="1:18" s="103" customFormat="1" x14ac:dyDescent="0.2">
      <c r="A81" s="134" t="s">
        <v>403</v>
      </c>
      <c r="B81" s="190" t="s">
        <v>396</v>
      </c>
      <c r="C81" s="134" t="s">
        <v>314</v>
      </c>
      <c r="D81" s="134" t="s">
        <v>415</v>
      </c>
      <c r="E81" s="187">
        <v>38953920</v>
      </c>
      <c r="F81" s="187">
        <v>38953920</v>
      </c>
      <c r="G81" s="187">
        <v>38953920</v>
      </c>
      <c r="H81" s="187">
        <v>0</v>
      </c>
      <c r="I81" s="187">
        <v>25519682.93</v>
      </c>
      <c r="J81" s="187">
        <v>0</v>
      </c>
      <c r="K81" s="187">
        <v>8434237.0700000003</v>
      </c>
      <c r="L81" s="187">
        <v>8434237.0700000003</v>
      </c>
      <c r="M81" s="187">
        <v>5000000</v>
      </c>
      <c r="N81" s="187">
        <v>5000000</v>
      </c>
      <c r="O81" s="93">
        <f t="shared" si="4"/>
        <v>0.21651831368961072</v>
      </c>
      <c r="P81" s="94">
        <f>+F81</f>
        <v>38953920</v>
      </c>
      <c r="Q81" s="94">
        <f>+K81</f>
        <v>8434237.0700000003</v>
      </c>
      <c r="R81" s="93">
        <f>+Q81/P81</f>
        <v>0.21651831368961072</v>
      </c>
    </row>
    <row r="82" spans="1:18" s="104" customFormat="1" x14ac:dyDescent="0.2">
      <c r="A82" s="133" t="s">
        <v>403</v>
      </c>
      <c r="B82" s="189" t="s">
        <v>396</v>
      </c>
      <c r="C82" s="133" t="s">
        <v>319</v>
      </c>
      <c r="D82" s="133" t="s">
        <v>416</v>
      </c>
      <c r="E82" s="186">
        <v>6906723</v>
      </c>
      <c r="F82" s="186">
        <v>6906723</v>
      </c>
      <c r="G82" s="186">
        <v>6906723</v>
      </c>
      <c r="H82" s="186">
        <v>0</v>
      </c>
      <c r="I82" s="186">
        <v>4365388.33</v>
      </c>
      <c r="J82" s="186">
        <v>0</v>
      </c>
      <c r="K82" s="186">
        <v>1541334.67</v>
      </c>
      <c r="L82" s="186">
        <v>1541334.67</v>
      </c>
      <c r="M82" s="186">
        <v>1000000</v>
      </c>
      <c r="N82" s="186">
        <v>1000000</v>
      </c>
      <c r="O82" s="93">
        <f t="shared" si="4"/>
        <v>0.22316439648730663</v>
      </c>
      <c r="P82" s="28">
        <f>+F82</f>
        <v>6906723</v>
      </c>
      <c r="Q82" s="28">
        <f>+K82</f>
        <v>1541334.67</v>
      </c>
      <c r="R82" s="97">
        <f>+Q82/P82</f>
        <v>0.22316439648730663</v>
      </c>
    </row>
    <row r="83" spans="1:18" s="104" customFormat="1" x14ac:dyDescent="0.2">
      <c r="A83" s="134" t="s">
        <v>403</v>
      </c>
      <c r="B83" s="190" t="s">
        <v>396</v>
      </c>
      <c r="C83" s="134" t="s">
        <v>327</v>
      </c>
      <c r="D83" s="134" t="s">
        <v>328</v>
      </c>
      <c r="E83" s="187">
        <v>81480000</v>
      </c>
      <c r="F83" s="187">
        <v>81480000</v>
      </c>
      <c r="G83" s="187">
        <v>29370000</v>
      </c>
      <c r="H83" s="187">
        <v>0</v>
      </c>
      <c r="I83" s="187">
        <v>0</v>
      </c>
      <c r="J83" s="187">
        <v>0</v>
      </c>
      <c r="K83" s="187">
        <v>206147</v>
      </c>
      <c r="L83" s="187">
        <v>206147</v>
      </c>
      <c r="M83" s="187">
        <v>81273853</v>
      </c>
      <c r="N83" s="187">
        <v>29163853</v>
      </c>
      <c r="O83" s="93">
        <f t="shared" si="4"/>
        <v>2.5300319096710848E-3</v>
      </c>
      <c r="P83" s="94">
        <f t="shared" ref="P83:P87" si="5">+F83</f>
        <v>81480000</v>
      </c>
      <c r="Q83" s="94">
        <f t="shared" ref="Q83:Q87" si="6">+K83</f>
        <v>206147</v>
      </c>
      <c r="R83" s="93">
        <f t="shared" ref="R83:R87" si="7">+Q83/P83</f>
        <v>2.5300319096710848E-3</v>
      </c>
    </row>
    <row r="84" spans="1:18" s="103" customFormat="1" x14ac:dyDescent="0.2">
      <c r="A84" s="134" t="s">
        <v>403</v>
      </c>
      <c r="B84" s="190" t="s">
        <v>396</v>
      </c>
      <c r="C84" s="134" t="s">
        <v>329</v>
      </c>
      <c r="D84" s="134" t="s">
        <v>330</v>
      </c>
      <c r="E84" s="187">
        <v>69480000</v>
      </c>
      <c r="F84" s="187">
        <v>69480000</v>
      </c>
      <c r="G84" s="187">
        <v>17370000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69480000</v>
      </c>
      <c r="N84" s="187">
        <v>17370000</v>
      </c>
      <c r="O84" s="93">
        <v>0</v>
      </c>
      <c r="P84" s="94">
        <f t="shared" si="5"/>
        <v>69480000</v>
      </c>
      <c r="Q84" s="94">
        <f t="shared" si="6"/>
        <v>0</v>
      </c>
      <c r="R84" s="93">
        <v>0</v>
      </c>
    </row>
    <row r="85" spans="1:18" s="103" customFormat="1" x14ac:dyDescent="0.2">
      <c r="A85" s="134" t="s">
        <v>403</v>
      </c>
      <c r="B85" s="190" t="s">
        <v>396</v>
      </c>
      <c r="C85" s="134" t="s">
        <v>331</v>
      </c>
      <c r="D85" s="134" t="s">
        <v>332</v>
      </c>
      <c r="E85" s="187">
        <v>12000000</v>
      </c>
      <c r="F85" s="187">
        <v>12000000</v>
      </c>
      <c r="G85" s="187">
        <v>12000000</v>
      </c>
      <c r="H85" s="187">
        <v>0</v>
      </c>
      <c r="I85" s="187">
        <v>0</v>
      </c>
      <c r="J85" s="187">
        <v>0</v>
      </c>
      <c r="K85" s="187">
        <v>206147</v>
      </c>
      <c r="L85" s="187">
        <v>206147</v>
      </c>
      <c r="M85" s="187">
        <v>11793853</v>
      </c>
      <c r="N85" s="187">
        <v>11793853</v>
      </c>
      <c r="O85" s="93">
        <f t="shared" si="4"/>
        <v>1.7178916666666665E-2</v>
      </c>
      <c r="P85" s="94">
        <f t="shared" si="5"/>
        <v>12000000</v>
      </c>
      <c r="Q85" s="94">
        <f t="shared" si="6"/>
        <v>206147</v>
      </c>
      <c r="R85" s="93">
        <f t="shared" si="7"/>
        <v>1.7178916666666665E-2</v>
      </c>
    </row>
    <row r="86" spans="1:18" s="103" customFormat="1" x14ac:dyDescent="0.2">
      <c r="A86" s="134" t="s">
        <v>403</v>
      </c>
      <c r="B86" s="190" t="s">
        <v>396</v>
      </c>
      <c r="C86" s="134" t="s">
        <v>333</v>
      </c>
      <c r="D86" s="134" t="s">
        <v>334</v>
      </c>
      <c r="E86" s="187">
        <v>105000000</v>
      </c>
      <c r="F86" s="187">
        <v>105000000</v>
      </c>
      <c r="G86" s="187">
        <v>52500000</v>
      </c>
      <c r="H86" s="187">
        <v>0</v>
      </c>
      <c r="I86" s="187">
        <v>17500000</v>
      </c>
      <c r="J86" s="187">
        <v>0</v>
      </c>
      <c r="K86" s="187">
        <v>35000000</v>
      </c>
      <c r="L86" s="187">
        <v>26250000</v>
      </c>
      <c r="M86" s="187">
        <v>52500000</v>
      </c>
      <c r="N86" s="187">
        <v>0</v>
      </c>
      <c r="O86" s="93">
        <f t="shared" si="4"/>
        <v>0.33333333333333331</v>
      </c>
      <c r="P86" s="94">
        <f t="shared" si="5"/>
        <v>105000000</v>
      </c>
      <c r="Q86" s="94">
        <f t="shared" si="6"/>
        <v>35000000</v>
      </c>
      <c r="R86" s="93">
        <f t="shared" si="7"/>
        <v>0.33333333333333331</v>
      </c>
    </row>
    <row r="87" spans="1:18" s="104" customFormat="1" x14ac:dyDescent="0.2">
      <c r="A87" s="134" t="s">
        <v>403</v>
      </c>
      <c r="B87" s="190" t="s">
        <v>396</v>
      </c>
      <c r="C87" s="134" t="s">
        <v>337</v>
      </c>
      <c r="D87" s="134" t="s">
        <v>378</v>
      </c>
      <c r="E87" s="187">
        <v>105000000</v>
      </c>
      <c r="F87" s="187">
        <v>105000000</v>
      </c>
      <c r="G87" s="187">
        <v>52500000</v>
      </c>
      <c r="H87" s="187">
        <v>0</v>
      </c>
      <c r="I87" s="187">
        <v>17500000</v>
      </c>
      <c r="J87" s="187">
        <v>0</v>
      </c>
      <c r="K87" s="187">
        <v>35000000</v>
      </c>
      <c r="L87" s="187">
        <v>26250000</v>
      </c>
      <c r="M87" s="187">
        <v>52500000</v>
      </c>
      <c r="N87" s="187">
        <v>0</v>
      </c>
      <c r="O87" s="93">
        <f t="shared" si="4"/>
        <v>0.33333333333333331</v>
      </c>
      <c r="P87" s="94">
        <f t="shared" si="5"/>
        <v>105000000</v>
      </c>
      <c r="Q87" s="94">
        <f t="shared" si="6"/>
        <v>35000000</v>
      </c>
      <c r="R87" s="93">
        <f t="shared" si="7"/>
        <v>0.33333333333333331</v>
      </c>
    </row>
    <row r="88" spans="1:18" s="103" customFormat="1" x14ac:dyDescent="0.2">
      <c r="A88" s="134"/>
      <c r="B88" s="190"/>
      <c r="C88" s="134"/>
      <c r="D88" s="134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93"/>
      <c r="P88" s="94"/>
      <c r="Q88" s="94"/>
      <c r="R88" s="93"/>
    </row>
    <row r="89" spans="1:18" s="103" customFormat="1" x14ac:dyDescent="0.2">
      <c r="A89" s="134"/>
      <c r="B89" s="190"/>
      <c r="C89" s="134"/>
      <c r="D89" s="134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93"/>
      <c r="P89" s="94"/>
      <c r="Q89" s="94"/>
      <c r="R89" s="93"/>
    </row>
    <row r="90" spans="1:18" s="103" customFormat="1" x14ac:dyDescent="0.2">
      <c r="A90" s="134"/>
      <c r="B90" s="190"/>
      <c r="C90" s="134"/>
      <c r="D90" s="134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93"/>
      <c r="P90" s="94"/>
      <c r="Q90" s="94"/>
      <c r="R90" s="93"/>
    </row>
    <row r="91" spans="1:18" s="103" customFormat="1" x14ac:dyDescent="0.2">
      <c r="A91" s="134"/>
      <c r="B91" s="190"/>
      <c r="C91" s="134"/>
      <c r="D91" s="134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93"/>
      <c r="P91" s="94"/>
      <c r="Q91" s="94"/>
      <c r="R91" s="93"/>
    </row>
    <row r="92" spans="1:18" s="104" customFormat="1" x14ac:dyDescent="0.2">
      <c r="A92" s="134"/>
      <c r="B92" s="189"/>
      <c r="C92" s="133"/>
      <c r="D92" s="133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97"/>
      <c r="P92" s="28"/>
      <c r="Q92" s="28"/>
      <c r="R92" s="97"/>
    </row>
    <row r="93" spans="1:18" s="103" customFormat="1" x14ac:dyDescent="0.2">
      <c r="A93" s="134"/>
      <c r="B93" s="190"/>
      <c r="C93" s="134"/>
      <c r="D93" s="134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93"/>
      <c r="P93" s="94"/>
      <c r="Q93" s="94"/>
      <c r="R93" s="93"/>
    </row>
    <row r="94" spans="1:18" s="103" customFormat="1" x14ac:dyDescent="0.2">
      <c r="A94" s="134"/>
      <c r="B94" s="190"/>
      <c r="C94" s="134"/>
      <c r="D94" s="134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93"/>
      <c r="P94" s="94"/>
      <c r="Q94" s="94"/>
      <c r="R94" s="93"/>
    </row>
    <row r="95" spans="1:18" s="103" customFormat="1" x14ac:dyDescent="0.2">
      <c r="A95" s="134"/>
      <c r="B95" s="190"/>
      <c r="C95" s="134"/>
      <c r="D95" s="134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93"/>
      <c r="P95" s="94"/>
      <c r="Q95" s="94"/>
      <c r="R95" s="93"/>
    </row>
    <row r="96" spans="1:18" s="103" customFormat="1" x14ac:dyDescent="0.2">
      <c r="A96" s="134"/>
      <c r="B96" s="190"/>
      <c r="C96" s="134"/>
      <c r="D96" s="134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93"/>
      <c r="P96" s="94"/>
      <c r="Q96" s="94"/>
      <c r="R96" s="93"/>
    </row>
    <row r="97" spans="1:18" s="103" customFormat="1" x14ac:dyDescent="0.2">
      <c r="A97" s="134"/>
      <c r="B97" s="190"/>
      <c r="C97" s="134"/>
      <c r="D97" s="134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93"/>
      <c r="P97" s="94"/>
      <c r="Q97" s="94"/>
      <c r="R97" s="93"/>
    </row>
    <row r="98" spans="1:18" s="103" customFormat="1" ht="15.6" customHeight="1" x14ac:dyDescent="0.2">
      <c r="A98" s="134"/>
      <c r="B98" s="190"/>
      <c r="C98" s="134"/>
      <c r="D98" s="134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93"/>
      <c r="P98" s="94"/>
      <c r="Q98" s="94"/>
      <c r="R98" s="93"/>
    </row>
    <row r="99" spans="1:18" s="103" customFormat="1" x14ac:dyDescent="0.2">
      <c r="A99" s="134"/>
      <c r="B99" s="190"/>
      <c r="C99" s="134"/>
      <c r="D99" s="134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93"/>
      <c r="P99" s="94"/>
      <c r="Q99" s="94"/>
      <c r="R99" s="93"/>
    </row>
    <row r="100" spans="1:18" s="103" customFormat="1" x14ac:dyDescent="0.2">
      <c r="A100" s="134"/>
      <c r="B100" s="190"/>
      <c r="C100" s="134"/>
      <c r="D100" s="134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93"/>
      <c r="P100" s="94"/>
      <c r="Q100" s="94"/>
      <c r="R100" s="93"/>
    </row>
    <row r="101" spans="1:18" s="103" customFormat="1" x14ac:dyDescent="0.2">
      <c r="A101" s="134"/>
      <c r="B101" s="190"/>
      <c r="C101" s="134"/>
      <c r="D101" s="134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93"/>
      <c r="P101" s="94"/>
      <c r="Q101" s="94"/>
      <c r="R101" s="93"/>
    </row>
    <row r="102" spans="1:18" s="103" customFormat="1" x14ac:dyDescent="0.2">
      <c r="A102" s="134"/>
      <c r="B102" s="190"/>
      <c r="C102" s="134"/>
      <c r="D102" s="134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93"/>
      <c r="P102" s="94"/>
      <c r="Q102" s="94"/>
      <c r="R102" s="93"/>
    </row>
    <row r="103" spans="1:18" s="103" customFormat="1" x14ac:dyDescent="0.2">
      <c r="A103" s="134"/>
      <c r="B103" s="190"/>
      <c r="C103" s="134"/>
      <c r="D103" s="134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93"/>
      <c r="P103" s="94"/>
      <c r="Q103" s="94"/>
      <c r="R103" s="93"/>
    </row>
    <row r="104" spans="1:18" s="103" customFormat="1" x14ac:dyDescent="0.2">
      <c r="A104" s="134"/>
      <c r="B104" s="190"/>
      <c r="C104" s="134"/>
      <c r="D104" s="134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93"/>
      <c r="P104" s="94"/>
      <c r="Q104" s="94"/>
      <c r="R104" s="93"/>
    </row>
    <row r="105" spans="1:18" s="103" customFormat="1" x14ac:dyDescent="0.2">
      <c r="A105" s="96"/>
      <c r="B105" s="110"/>
      <c r="C105" s="96"/>
      <c r="D105" s="96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93"/>
      <c r="P105" s="94"/>
      <c r="Q105" s="94"/>
      <c r="R105" s="93"/>
    </row>
    <row r="106" spans="1:18" s="103" customFormat="1" x14ac:dyDescent="0.2">
      <c r="A106" s="96"/>
      <c r="B106" s="110"/>
      <c r="C106" s="96"/>
      <c r="D106" s="96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93"/>
      <c r="P106" s="94"/>
      <c r="Q106" s="94"/>
      <c r="R106" s="93"/>
    </row>
    <row r="107" spans="1:18" s="103" customFormat="1" x14ac:dyDescent="0.2">
      <c r="A107" s="96"/>
      <c r="B107" s="110"/>
      <c r="C107" s="96"/>
      <c r="D107" s="96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93"/>
      <c r="P107" s="94"/>
      <c r="Q107" s="94"/>
      <c r="R107" s="93"/>
    </row>
    <row r="108" spans="1:18" s="103" customFormat="1" x14ac:dyDescent="0.2">
      <c r="A108" s="96"/>
      <c r="B108" s="110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3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32" t="s">
        <v>11</v>
      </c>
      <c r="D112" s="232"/>
      <c r="E112" s="232"/>
      <c r="F112" s="232"/>
      <c r="G112" s="232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8" t="s">
        <v>44</v>
      </c>
      <c r="D113" s="148" t="s">
        <v>7</v>
      </c>
      <c r="E113" s="148" t="s">
        <v>8</v>
      </c>
      <c r="F113" s="148" t="s">
        <v>9</v>
      </c>
      <c r="G113" s="148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30" t="s">
        <v>22</v>
      </c>
      <c r="D114" s="49">
        <f>+E8</f>
        <v>3523999083</v>
      </c>
      <c r="E114" s="49">
        <f>+K8</f>
        <v>732117481.34000003</v>
      </c>
      <c r="F114" s="49">
        <f>+D1+D114+F920-E114</f>
        <v>2791881601.6599998</v>
      </c>
      <c r="G114" s="22">
        <f t="shared" ref="G114:G119" si="8">+E114/D114</f>
        <v>0.20775189326006985</v>
      </c>
      <c r="K114" s="21"/>
      <c r="P114" s="21"/>
      <c r="Q114" s="21"/>
    </row>
    <row r="115" spans="3:17" x14ac:dyDescent="0.2">
      <c r="C115" s="130" t="s">
        <v>109</v>
      </c>
      <c r="D115" s="49">
        <f>+F27</f>
        <v>509390109</v>
      </c>
      <c r="E115" s="134">
        <f>+K27</f>
        <v>20854002.969999999</v>
      </c>
      <c r="F115" s="49">
        <f>+D115-E115</f>
        <v>488536106.02999997</v>
      </c>
      <c r="G115" s="22">
        <f t="shared" si="8"/>
        <v>4.0939159598012531E-2</v>
      </c>
      <c r="H115" s="49"/>
      <c r="I115" s="49"/>
      <c r="K115" s="21"/>
      <c r="P115" s="21"/>
      <c r="Q115" s="21"/>
    </row>
    <row r="116" spans="3:17" x14ac:dyDescent="0.2">
      <c r="C116" s="130" t="s">
        <v>23</v>
      </c>
      <c r="D116" s="49">
        <f>+F60</f>
        <v>10934400</v>
      </c>
      <c r="E116" s="134">
        <f>+K67</f>
        <v>0</v>
      </c>
      <c r="F116" s="49">
        <f>+D116-E116</f>
        <v>10934400</v>
      </c>
      <c r="G116" s="22">
        <f t="shared" si="8"/>
        <v>0</v>
      </c>
      <c r="H116" s="49"/>
      <c r="I116" s="49"/>
      <c r="K116" s="21"/>
      <c r="P116" s="21"/>
      <c r="Q116" s="21"/>
    </row>
    <row r="117" spans="3:17" x14ac:dyDescent="0.2">
      <c r="C117" s="130" t="s">
        <v>24</v>
      </c>
      <c r="D117" s="49">
        <f>+F72</f>
        <v>14675491</v>
      </c>
      <c r="E117" s="134">
        <f>+K82</f>
        <v>1541334.67</v>
      </c>
      <c r="F117" s="49">
        <f>+D117-E117</f>
        <v>13134156.33</v>
      </c>
      <c r="G117" s="22">
        <f t="shared" si="8"/>
        <v>0.10502780929101452</v>
      </c>
      <c r="H117" s="49"/>
      <c r="I117" s="49"/>
      <c r="K117" s="21"/>
      <c r="P117" s="21"/>
      <c r="Q117" s="21"/>
    </row>
    <row r="118" spans="3:17" x14ac:dyDescent="0.2">
      <c r="C118" s="130" t="s">
        <v>25</v>
      </c>
      <c r="D118" s="49">
        <f>+F82</f>
        <v>6906723</v>
      </c>
      <c r="E118" s="134">
        <f>+K86</f>
        <v>35000000</v>
      </c>
      <c r="F118" s="49">
        <f>+D118-E118</f>
        <v>-28093277</v>
      </c>
      <c r="G118" s="22">
        <f t="shared" si="8"/>
        <v>5.0675262349452845</v>
      </c>
      <c r="H118" s="49"/>
      <c r="I118" s="49"/>
      <c r="K118" s="21"/>
      <c r="P118" s="21"/>
      <c r="Q118" s="21"/>
    </row>
    <row r="119" spans="3:17" ht="23.25" customHeight="1" thickBot="1" x14ac:dyDescent="0.25">
      <c r="C119" s="149" t="s">
        <v>10</v>
      </c>
      <c r="D119" s="150">
        <f>SUM(D114:D118)</f>
        <v>4065905806</v>
      </c>
      <c r="E119" s="150">
        <f>SUM(E114:E118)</f>
        <v>789512818.98000002</v>
      </c>
      <c r="F119" s="150">
        <f>SUM(F114:F118)</f>
        <v>3276392987.0199995</v>
      </c>
      <c r="G119" s="151">
        <f t="shared" si="8"/>
        <v>0.1941788267241526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4"/>
      <c r="F120" s="49"/>
      <c r="G120" s="21"/>
      <c r="H120" s="49"/>
      <c r="I120" s="49"/>
      <c r="K120" s="21"/>
      <c r="N120" s="49"/>
      <c r="O120" s="49"/>
      <c r="P120" s="134"/>
      <c r="Q120" s="21"/>
    </row>
    <row r="121" spans="3:17" x14ac:dyDescent="0.2">
      <c r="C121" s="19"/>
      <c r="D121" s="21"/>
      <c r="E121" s="103"/>
      <c r="F121" s="22"/>
      <c r="G121" s="22"/>
      <c r="H121" s="49"/>
      <c r="I121" s="49"/>
      <c r="J121" s="96"/>
      <c r="K121" s="21"/>
      <c r="P121" s="103" t="s">
        <v>39</v>
      </c>
      <c r="Q121" s="21"/>
    </row>
    <row r="122" spans="3:17" ht="14.1" customHeight="1" x14ac:dyDescent="0.2">
      <c r="C122" s="233" t="s">
        <v>37</v>
      </c>
      <c r="D122" s="233"/>
      <c r="E122" s="233"/>
      <c r="F122" s="233"/>
      <c r="G122" s="233"/>
      <c r="H122" s="49"/>
      <c r="I122" s="49"/>
      <c r="J122" s="19"/>
      <c r="K122" s="96"/>
      <c r="Q122" s="96"/>
    </row>
    <row r="123" spans="3:17" ht="32.1" customHeight="1" thickBot="1" x14ac:dyDescent="0.25">
      <c r="C123" s="152" t="s">
        <v>44</v>
      </c>
      <c r="D123" s="152" t="s">
        <v>31</v>
      </c>
      <c r="E123" s="152" t="s">
        <v>32</v>
      </c>
      <c r="F123" s="152" t="s">
        <v>36</v>
      </c>
      <c r="G123" s="152" t="s">
        <v>33</v>
      </c>
      <c r="H123" s="49"/>
      <c r="I123" s="49"/>
      <c r="J123" s="19"/>
      <c r="K123" s="96"/>
      <c r="Q123" s="96"/>
    </row>
    <row r="124" spans="3:17" ht="13.5" thickTop="1" x14ac:dyDescent="0.2">
      <c r="C124" s="130" t="s">
        <v>109</v>
      </c>
      <c r="D124" s="49">
        <f t="shared" ref="D124:E126" si="9">+D115</f>
        <v>509390109</v>
      </c>
      <c r="E124" s="49">
        <f t="shared" si="9"/>
        <v>20854002.969999999</v>
      </c>
      <c r="F124" s="49">
        <f>+D124-E124</f>
        <v>488536106.02999997</v>
      </c>
      <c r="G124" s="22">
        <f>+E124/D124</f>
        <v>4.0939159598012531E-2</v>
      </c>
      <c r="H124" s="49"/>
      <c r="I124" s="49"/>
      <c r="J124" s="19"/>
      <c r="K124" s="96"/>
      <c r="Q124" s="96"/>
    </row>
    <row r="125" spans="3:17" x14ac:dyDescent="0.2">
      <c r="C125" s="130" t="s">
        <v>23</v>
      </c>
      <c r="D125" s="49">
        <f t="shared" si="9"/>
        <v>10934400</v>
      </c>
      <c r="E125" s="49">
        <f t="shared" si="9"/>
        <v>0</v>
      </c>
      <c r="F125" s="49">
        <f>+D125-E125</f>
        <v>10934400</v>
      </c>
      <c r="G125" s="22">
        <f>+E125/D125</f>
        <v>0</v>
      </c>
      <c r="H125" s="49"/>
      <c r="I125" s="49"/>
      <c r="J125" s="19"/>
      <c r="K125" s="96"/>
      <c r="Q125" s="96"/>
    </row>
    <row r="126" spans="3:17" x14ac:dyDescent="0.2">
      <c r="C126" s="130" t="s">
        <v>24</v>
      </c>
      <c r="D126" s="49">
        <f t="shared" si="9"/>
        <v>14675491</v>
      </c>
      <c r="E126" s="49">
        <f t="shared" si="9"/>
        <v>1541334.67</v>
      </c>
      <c r="F126" s="49">
        <f>+D126-E126</f>
        <v>13134156.33</v>
      </c>
      <c r="G126" s="22">
        <f>+E126/D126</f>
        <v>0.10502780929101452</v>
      </c>
      <c r="H126" s="19"/>
      <c r="I126" s="19"/>
      <c r="J126" s="19"/>
      <c r="K126" s="96"/>
      <c r="Q126" s="96"/>
    </row>
    <row r="127" spans="3:17" x14ac:dyDescent="0.2">
      <c r="C127" s="130" t="s">
        <v>25</v>
      </c>
      <c r="D127" s="49">
        <f>+P86</f>
        <v>105000000</v>
      </c>
      <c r="E127" s="49">
        <f>+Q86</f>
        <v>35000000</v>
      </c>
      <c r="F127" s="49">
        <f>+D127-E127</f>
        <v>70000000</v>
      </c>
      <c r="G127" s="22">
        <f>+E127/D127</f>
        <v>0.33333333333333331</v>
      </c>
      <c r="H127" s="19"/>
      <c r="I127" s="19"/>
      <c r="J127" s="19"/>
      <c r="K127" s="96"/>
      <c r="Q127" s="96"/>
    </row>
    <row r="128" spans="3:17" ht="13.5" thickBot="1" x14ac:dyDescent="0.25">
      <c r="C128" s="153" t="s">
        <v>10</v>
      </c>
      <c r="D128" s="154">
        <f>SUM(D124:D127)</f>
        <v>640000000</v>
      </c>
      <c r="E128" s="154">
        <f>SUM(E124:E127)</f>
        <v>57395337.640000001</v>
      </c>
      <c r="F128" s="154">
        <f>SUM(F124:F127)</f>
        <v>582604662.3599999</v>
      </c>
      <c r="G128" s="155">
        <f>+E128/D128</f>
        <v>8.9680215062499999E-2</v>
      </c>
      <c r="H128" s="19"/>
      <c r="I128" s="19"/>
      <c r="J128" s="19"/>
      <c r="K128" s="96"/>
      <c r="Q128" s="96"/>
    </row>
    <row r="129" spans="1:17" ht="13.5" thickTop="1" x14ac:dyDescent="0.2">
      <c r="A129" s="19"/>
      <c r="H129" s="19"/>
      <c r="I129" s="19"/>
      <c r="J129" s="19"/>
      <c r="K129" s="96"/>
      <c r="Q129" s="96"/>
    </row>
    <row r="130" spans="1:17" x14ac:dyDescent="0.2">
      <c r="A130" s="19"/>
      <c r="H130" s="19"/>
      <c r="I130" s="19"/>
      <c r="J130" s="19"/>
      <c r="K130" s="96"/>
      <c r="Q130" s="96"/>
    </row>
    <row r="131" spans="1:17" x14ac:dyDescent="0.2">
      <c r="A131" s="19"/>
      <c r="H131" s="19"/>
      <c r="I131" s="19"/>
      <c r="J131" s="19"/>
      <c r="K131" s="96"/>
      <c r="Q131" s="96"/>
    </row>
    <row r="132" spans="1:17" x14ac:dyDescent="0.2">
      <c r="A132" s="19"/>
      <c r="H132" s="19"/>
      <c r="I132" s="19"/>
      <c r="J132" s="19"/>
      <c r="K132" s="96"/>
      <c r="Q132" s="96"/>
    </row>
    <row r="133" spans="1:17" x14ac:dyDescent="0.2">
      <c r="A133" s="19"/>
      <c r="H133" s="19"/>
      <c r="I133" s="19"/>
      <c r="J133" s="19"/>
      <c r="K133" s="96"/>
      <c r="Q133" s="96"/>
    </row>
    <row r="134" spans="1:17" x14ac:dyDescent="0.2">
      <c r="A134" s="19"/>
      <c r="H134" s="19"/>
      <c r="I134" s="19"/>
      <c r="J134" s="19"/>
      <c r="K134" s="96"/>
      <c r="Q134" s="96"/>
    </row>
    <row r="135" spans="1:17" x14ac:dyDescent="0.2">
      <c r="A135" s="19"/>
      <c r="H135" s="19"/>
      <c r="I135" s="19"/>
      <c r="J135" s="19"/>
      <c r="K135" s="96"/>
      <c r="Q135" s="96"/>
    </row>
    <row r="136" spans="1:17" x14ac:dyDescent="0.2">
      <c r="A136" s="138"/>
      <c r="B136" s="139"/>
      <c r="C136" s="140"/>
      <c r="D136" s="141"/>
      <c r="H136" s="19"/>
      <c r="I136" s="19"/>
      <c r="J136" s="19"/>
      <c r="K136" s="96"/>
      <c r="Q136" s="96"/>
    </row>
    <row r="137" spans="1:17" x14ac:dyDescent="0.2">
      <c r="A137" s="138"/>
      <c r="B137" s="139"/>
      <c r="C137" s="140"/>
      <c r="D137" s="141"/>
      <c r="H137" s="19"/>
      <c r="I137" s="19"/>
      <c r="J137" s="19"/>
      <c r="K137" s="96"/>
      <c r="Q137" s="96"/>
    </row>
    <row r="138" spans="1:17" x14ac:dyDescent="0.2">
      <c r="A138" s="138"/>
      <c r="B138" s="139"/>
      <c r="C138" s="140"/>
      <c r="D138" s="141"/>
      <c r="H138" s="19"/>
      <c r="I138" s="19"/>
      <c r="J138" s="19"/>
      <c r="K138" s="96"/>
      <c r="Q138" s="96"/>
    </row>
    <row r="139" spans="1:17" x14ac:dyDescent="0.2">
      <c r="A139" s="138"/>
      <c r="B139" s="139"/>
      <c r="C139" s="140"/>
      <c r="D139" s="141"/>
      <c r="H139" s="19"/>
      <c r="I139" s="19"/>
      <c r="J139" s="19"/>
      <c r="K139" s="96"/>
      <c r="Q139" s="96"/>
    </row>
    <row r="140" spans="1:17" x14ac:dyDescent="0.2">
      <c r="A140" s="138"/>
      <c r="B140" s="139"/>
      <c r="C140" s="140"/>
      <c r="D140" s="141"/>
      <c r="H140" s="19"/>
      <c r="I140" s="19"/>
      <c r="J140" s="19"/>
      <c r="K140" s="96"/>
      <c r="Q140" s="96"/>
    </row>
    <row r="141" spans="1:17" x14ac:dyDescent="0.2">
      <c r="A141" s="19"/>
      <c r="C141" s="85" t="s">
        <v>51</v>
      </c>
      <c r="D141" s="156" t="s">
        <v>52</v>
      </c>
      <c r="E141" s="156" t="s">
        <v>53</v>
      </c>
      <c r="F141" s="85" t="s">
        <v>7</v>
      </c>
      <c r="G141" s="85" t="s">
        <v>19</v>
      </c>
      <c r="H141" s="19"/>
      <c r="I141" s="19"/>
      <c r="J141" s="19"/>
      <c r="K141" s="96"/>
      <c r="Q141" s="96"/>
    </row>
    <row r="142" spans="1:17" x14ac:dyDescent="0.2">
      <c r="A142" s="19"/>
      <c r="C142" s="87" t="s">
        <v>22</v>
      </c>
      <c r="D142" s="88">
        <f>+G142/F142</f>
        <v>0.20775189326006985</v>
      </c>
      <c r="E142" s="88">
        <f>+(100%/12)*3</f>
        <v>0.25</v>
      </c>
      <c r="F142" s="89">
        <f>+D114</f>
        <v>3523999083</v>
      </c>
      <c r="G142" s="89">
        <f>+E114</f>
        <v>732117481.34000003</v>
      </c>
      <c r="H142" s="19"/>
      <c r="I142" s="19"/>
      <c r="J142" s="19"/>
      <c r="K142" s="96"/>
      <c r="Q142" s="96"/>
    </row>
    <row r="143" spans="1:17" x14ac:dyDescent="0.2">
      <c r="A143" s="19"/>
      <c r="C143" s="87" t="s">
        <v>109</v>
      </c>
      <c r="D143" s="88">
        <f>+G143/F143</f>
        <v>4.0939159598012531E-2</v>
      </c>
      <c r="E143" s="88">
        <f t="shared" ref="E143:E146" si="10">+(100%/12)*3</f>
        <v>0.25</v>
      </c>
      <c r="F143" s="89">
        <f t="shared" ref="F143:G146" si="11">+D115</f>
        <v>509390109</v>
      </c>
      <c r="G143" s="89">
        <f t="shared" si="11"/>
        <v>20854002.969999999</v>
      </c>
      <c r="H143" s="19"/>
      <c r="I143" s="19"/>
      <c r="J143" s="19"/>
      <c r="K143" s="96"/>
      <c r="Q143" s="96"/>
    </row>
    <row r="144" spans="1:17" x14ac:dyDescent="0.2">
      <c r="A144" s="19"/>
      <c r="C144" s="87" t="s">
        <v>23</v>
      </c>
      <c r="D144" s="88">
        <f>+G144/F144</f>
        <v>0</v>
      </c>
      <c r="E144" s="88">
        <f t="shared" si="10"/>
        <v>0.25</v>
      </c>
      <c r="F144" s="89">
        <f t="shared" si="11"/>
        <v>10934400</v>
      </c>
      <c r="G144" s="89">
        <f t="shared" si="11"/>
        <v>0</v>
      </c>
      <c r="H144" s="19"/>
      <c r="I144" s="19"/>
      <c r="J144" s="19"/>
      <c r="K144" s="96"/>
      <c r="Q144" s="96"/>
    </row>
    <row r="145" spans="1:17" x14ac:dyDescent="0.2">
      <c r="A145" s="19"/>
      <c r="C145" s="87" t="s">
        <v>24</v>
      </c>
      <c r="D145" s="88">
        <f>+G145/F145</f>
        <v>0.10502780929101452</v>
      </c>
      <c r="E145" s="88">
        <f t="shared" si="10"/>
        <v>0.25</v>
      </c>
      <c r="F145" s="89">
        <f t="shared" si="11"/>
        <v>14675491</v>
      </c>
      <c r="G145" s="89">
        <f t="shared" si="11"/>
        <v>1541334.67</v>
      </c>
      <c r="H145" s="19"/>
      <c r="I145" s="19"/>
      <c r="J145" s="19"/>
      <c r="K145" s="96"/>
      <c r="Q145" s="96"/>
    </row>
    <row r="146" spans="1:17" x14ac:dyDescent="0.2">
      <c r="A146" s="19"/>
      <c r="C146" s="87" t="s">
        <v>25</v>
      </c>
      <c r="D146" s="88">
        <f>+G146/F146</f>
        <v>5.0675262349452845</v>
      </c>
      <c r="E146" s="88">
        <f t="shared" si="10"/>
        <v>0.25</v>
      </c>
      <c r="F146" s="89">
        <f t="shared" si="11"/>
        <v>6906723</v>
      </c>
      <c r="G146" s="89">
        <f t="shared" si="11"/>
        <v>35000000</v>
      </c>
      <c r="H146" s="19"/>
      <c r="I146" s="19"/>
      <c r="J146" s="19"/>
      <c r="K146" s="96"/>
      <c r="Q146" s="96"/>
    </row>
    <row r="147" spans="1:17" x14ac:dyDescent="0.2">
      <c r="A147" s="19"/>
      <c r="C147" s="87"/>
      <c r="D147" s="88"/>
      <c r="E147" s="88"/>
      <c r="F147" s="89"/>
      <c r="G147" s="89"/>
      <c r="H147" s="19"/>
      <c r="I147" s="19"/>
      <c r="J147" s="19"/>
      <c r="K147" s="96"/>
      <c r="Q147" s="96"/>
    </row>
    <row r="148" spans="1:17" x14ac:dyDescent="0.2">
      <c r="A148" s="19"/>
      <c r="C148" s="87"/>
      <c r="D148" s="88"/>
      <c r="E148" s="88"/>
      <c r="F148" s="89"/>
      <c r="G148" s="8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9"/>
      <c r="H152" s="19"/>
      <c r="I152" s="19"/>
      <c r="J152" s="19"/>
      <c r="K152" s="96"/>
      <c r="Q152" s="96"/>
    </row>
    <row r="153" spans="1:17" x14ac:dyDescent="0.2">
      <c r="A153" s="19"/>
      <c r="H153" s="19"/>
      <c r="I153" s="19"/>
      <c r="J153" s="19"/>
      <c r="K153" s="96"/>
      <c r="Q153" s="96"/>
    </row>
    <row r="154" spans="1:17" x14ac:dyDescent="0.2">
      <c r="A154" s="19"/>
      <c r="H154" s="19"/>
      <c r="I154" s="19"/>
      <c r="J154" s="19"/>
      <c r="K154" s="96"/>
      <c r="Q154" s="96"/>
    </row>
    <row r="155" spans="1:17" x14ac:dyDescent="0.2">
      <c r="A155" s="19"/>
      <c r="H155" s="19"/>
      <c r="I155" s="19"/>
      <c r="J155" s="19"/>
      <c r="K155" s="96"/>
      <c r="Q155" s="96"/>
    </row>
    <row r="156" spans="1:17" x14ac:dyDescent="0.2">
      <c r="A156" s="19"/>
      <c r="H156" s="19"/>
      <c r="I156" s="19"/>
      <c r="J156" s="19"/>
      <c r="K156" s="96"/>
      <c r="Q156" s="96"/>
    </row>
    <row r="157" spans="1:17" x14ac:dyDescent="0.2">
      <c r="A157" s="19"/>
      <c r="H157" s="19"/>
      <c r="I157" s="19"/>
      <c r="J157" s="19"/>
      <c r="K157" s="96"/>
      <c r="Q157" s="96"/>
    </row>
    <row r="158" spans="1:17" x14ac:dyDescent="0.2">
      <c r="A158" s="19"/>
      <c r="H158" s="19"/>
      <c r="I158" s="19"/>
      <c r="J158" s="19"/>
      <c r="K158" s="96"/>
      <c r="Q158" s="96"/>
    </row>
    <row r="159" spans="1:17" x14ac:dyDescent="0.2">
      <c r="A159" s="19"/>
      <c r="H159" s="19"/>
      <c r="I159" s="19"/>
      <c r="J159" s="19"/>
      <c r="K159" s="96"/>
      <c r="Q159" s="96"/>
    </row>
    <row r="160" spans="1:17" x14ac:dyDescent="0.2">
      <c r="A160" s="19"/>
      <c r="H160" s="19"/>
      <c r="I160" s="19"/>
      <c r="J160" s="19"/>
      <c r="K160" s="96"/>
      <c r="Q160" s="96"/>
    </row>
    <row r="161" spans="1:17" x14ac:dyDescent="0.2">
      <c r="A161" s="19"/>
      <c r="H161" s="19"/>
      <c r="I161" s="19"/>
      <c r="J161" s="19"/>
      <c r="K161" s="96"/>
      <c r="Q161" s="96"/>
    </row>
    <row r="162" spans="1:17" x14ac:dyDescent="0.2">
      <c r="A162" s="19"/>
      <c r="H162" s="19"/>
      <c r="I162" s="19"/>
      <c r="J162" s="19"/>
      <c r="K162" s="96"/>
      <c r="Q162" s="96"/>
    </row>
    <row r="163" spans="1:17" x14ac:dyDescent="0.2">
      <c r="A163" s="1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H217" s="19"/>
      <c r="I217" s="19"/>
      <c r="J217" s="19"/>
      <c r="K217" s="96"/>
      <c r="Q217" s="96"/>
    </row>
    <row r="218" spans="1:17" x14ac:dyDescent="0.2">
      <c r="A218" s="19"/>
      <c r="H218" s="19"/>
      <c r="I218" s="19"/>
      <c r="J218" s="19"/>
      <c r="K218" s="96"/>
      <c r="Q218" s="96"/>
    </row>
    <row r="219" spans="1:17" x14ac:dyDescent="0.2">
      <c r="A219" s="19"/>
      <c r="H219" s="19"/>
      <c r="I219" s="19"/>
      <c r="J219" s="19"/>
      <c r="K219" s="96"/>
      <c r="Q219" s="96"/>
    </row>
    <row r="220" spans="1:17" x14ac:dyDescent="0.2">
      <c r="A220" s="19"/>
      <c r="H220" s="19"/>
      <c r="I220" s="19"/>
      <c r="J220" s="19"/>
      <c r="K220" s="96"/>
      <c r="Q220" s="96"/>
    </row>
    <row r="221" spans="1:17" x14ac:dyDescent="0.2">
      <c r="A221" s="19"/>
      <c r="H221" s="19"/>
      <c r="I221" s="19"/>
      <c r="J221" s="19"/>
      <c r="K221" s="96"/>
      <c r="Q221" s="96"/>
    </row>
    <row r="222" spans="1:17" x14ac:dyDescent="0.2">
      <c r="A222" s="19"/>
      <c r="H222" s="19"/>
      <c r="I222" s="19"/>
      <c r="J222" s="19"/>
      <c r="K222" s="96"/>
      <c r="Q222" s="96"/>
    </row>
    <row r="223" spans="1:17" x14ac:dyDescent="0.2">
      <c r="A223" s="19"/>
      <c r="H223" s="19"/>
      <c r="I223" s="19"/>
      <c r="J223" s="19"/>
      <c r="K223" s="96"/>
      <c r="Q223" s="96"/>
    </row>
    <row r="224" spans="1:17" x14ac:dyDescent="0.2">
      <c r="A224" s="19"/>
      <c r="H224" s="19"/>
      <c r="I224" s="19"/>
      <c r="J224" s="19"/>
      <c r="K224" s="96"/>
      <c r="Q224" s="96"/>
    </row>
    <row r="225" spans="1:17" x14ac:dyDescent="0.2">
      <c r="A225" s="19"/>
      <c r="H225" s="19"/>
      <c r="I225" s="19"/>
      <c r="J225" s="19"/>
      <c r="K225" s="96"/>
      <c r="Q225" s="96"/>
    </row>
    <row r="226" spans="1:17" x14ac:dyDescent="0.2">
      <c r="A226" s="19"/>
      <c r="H226" s="19"/>
      <c r="I226" s="19"/>
      <c r="J226" s="19"/>
      <c r="K226" s="96"/>
      <c r="Q226" s="96"/>
    </row>
    <row r="227" spans="1:17" x14ac:dyDescent="0.2">
      <c r="A227" s="19"/>
      <c r="H227" s="19"/>
      <c r="I227" s="19"/>
      <c r="J227" s="19"/>
      <c r="K227" s="96"/>
      <c r="Q227" s="96"/>
    </row>
    <row r="228" spans="1:17" x14ac:dyDescent="0.2">
      <c r="A228" s="19"/>
      <c r="H228" s="19"/>
      <c r="I228" s="19"/>
      <c r="J228" s="19"/>
      <c r="K228" s="96"/>
      <c r="Q228" s="96"/>
    </row>
    <row r="229" spans="1:17" x14ac:dyDescent="0.2">
      <c r="A229" s="19"/>
      <c r="H229" s="19"/>
      <c r="I229" s="19"/>
      <c r="J229" s="19"/>
      <c r="K229" s="96"/>
      <c r="Q229" s="96"/>
    </row>
    <row r="230" spans="1:17" x14ac:dyDescent="0.2">
      <c r="A230" s="19"/>
      <c r="H230" s="19"/>
      <c r="I230" s="19"/>
      <c r="J230" s="19"/>
      <c r="K230" s="96"/>
      <c r="Q230" s="96"/>
    </row>
    <row r="231" spans="1:17" x14ac:dyDescent="0.2">
      <c r="A231" s="19"/>
      <c r="H231" s="19"/>
      <c r="I231" s="19"/>
      <c r="J231" s="19"/>
      <c r="K231" s="96"/>
      <c r="Q231" s="96"/>
    </row>
    <row r="232" spans="1:17" x14ac:dyDescent="0.2">
      <c r="A232" s="19"/>
      <c r="H232" s="19"/>
      <c r="I232" s="19"/>
      <c r="J232" s="19"/>
      <c r="K232" s="96"/>
      <c r="Q232" s="96"/>
    </row>
    <row r="233" spans="1:17" x14ac:dyDescent="0.2">
      <c r="A233" s="19"/>
      <c r="H233" s="19"/>
      <c r="I233" s="19"/>
      <c r="J233" s="19"/>
      <c r="K233" s="96"/>
      <c r="Q233" s="96"/>
    </row>
    <row r="234" spans="1:17" x14ac:dyDescent="0.2">
      <c r="A234" s="19"/>
      <c r="H234" s="19"/>
      <c r="I234" s="19"/>
      <c r="J234" s="19"/>
      <c r="K234" s="96"/>
      <c r="Q234" s="96"/>
    </row>
    <row r="235" spans="1:17" x14ac:dyDescent="0.2">
      <c r="A235" s="19"/>
      <c r="H235" s="19"/>
      <c r="I235" s="19"/>
      <c r="J235" s="19"/>
      <c r="K235" s="96"/>
      <c r="Q235" s="96"/>
    </row>
    <row r="236" spans="1:17" x14ac:dyDescent="0.2">
      <c r="A236" s="19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E452" s="143"/>
      <c r="F452" s="143"/>
      <c r="G452" s="143"/>
      <c r="H452" s="19"/>
      <c r="I452" s="19"/>
      <c r="J452" s="19"/>
      <c r="K452" s="96"/>
      <c r="Q452" s="96"/>
    </row>
    <row r="453" spans="1:17" x14ac:dyDescent="0.2">
      <c r="A453" s="19"/>
      <c r="E453" s="143"/>
      <c r="F453" s="143"/>
      <c r="G453" s="143"/>
      <c r="H453" s="19"/>
      <c r="I453" s="19"/>
      <c r="J453" s="19"/>
      <c r="K453" s="96"/>
      <c r="Q453" s="96"/>
    </row>
    <row r="454" spans="1:17" x14ac:dyDescent="0.2">
      <c r="A454" s="19"/>
      <c r="E454" s="143"/>
      <c r="F454" s="143"/>
      <c r="G454" s="143"/>
      <c r="H454" s="19"/>
      <c r="I454" s="19"/>
      <c r="J454" s="19"/>
      <c r="K454" s="96"/>
      <c r="Q454" s="96"/>
    </row>
    <row r="455" spans="1:17" x14ac:dyDescent="0.2">
      <c r="A455" s="19"/>
      <c r="E455" s="143"/>
      <c r="F455" s="143"/>
      <c r="G455" s="143"/>
      <c r="H455" s="19"/>
      <c r="I455" s="19"/>
      <c r="J455" s="19"/>
      <c r="K455" s="96"/>
      <c r="Q455" s="96"/>
    </row>
    <row r="456" spans="1:17" x14ac:dyDescent="0.2">
      <c r="A456" s="19"/>
      <c r="E456" s="143"/>
      <c r="F456" s="143"/>
      <c r="G456" s="143"/>
      <c r="H456" s="19"/>
      <c r="I456" s="19"/>
      <c r="J456" s="19"/>
      <c r="K456" s="96"/>
      <c r="Q456" s="96"/>
    </row>
    <row r="457" spans="1:17" x14ac:dyDescent="0.2">
      <c r="A457" s="19"/>
      <c r="E457" s="143"/>
      <c r="F457" s="143"/>
      <c r="G457" s="143"/>
      <c r="H457" s="19"/>
      <c r="I457" s="19"/>
      <c r="J457" s="19"/>
      <c r="K457" s="96"/>
      <c r="Q457" s="96"/>
    </row>
    <row r="458" spans="1:17" x14ac:dyDescent="0.2">
      <c r="A458" s="19"/>
      <c r="E458" s="143"/>
      <c r="F458" s="143"/>
      <c r="G458" s="143"/>
      <c r="H458" s="19"/>
      <c r="I458" s="19"/>
      <c r="J458" s="19"/>
      <c r="K458" s="96"/>
      <c r="Q458" s="96"/>
    </row>
    <row r="459" spans="1:17" x14ac:dyDescent="0.2">
      <c r="A459" s="19"/>
      <c r="E459" s="143"/>
      <c r="F459" s="143"/>
      <c r="G459" s="143"/>
      <c r="H459" s="19"/>
      <c r="I459" s="19"/>
      <c r="J459" s="19"/>
      <c r="K459" s="96"/>
      <c r="Q459" s="96"/>
    </row>
    <row r="460" spans="1:17" x14ac:dyDescent="0.2">
      <c r="A460" s="19"/>
      <c r="E460" s="143"/>
      <c r="F460" s="143"/>
      <c r="G460" s="143"/>
      <c r="H460" s="19"/>
      <c r="I460" s="19"/>
      <c r="J460" s="19"/>
      <c r="K460" s="96"/>
      <c r="Q460" s="96"/>
    </row>
    <row r="461" spans="1:17" x14ac:dyDescent="0.2">
      <c r="A461" s="19"/>
      <c r="E461" s="143"/>
      <c r="F461" s="143"/>
      <c r="G461" s="143"/>
      <c r="H461" s="19"/>
      <c r="I461" s="19"/>
      <c r="J461" s="19"/>
      <c r="K461" s="96"/>
      <c r="Q461" s="96"/>
    </row>
    <row r="462" spans="1:17" x14ac:dyDescent="0.2">
      <c r="A462" s="19"/>
      <c r="E462" s="143"/>
      <c r="F462" s="143"/>
      <c r="G462" s="143"/>
      <c r="H462" s="19"/>
      <c r="I462" s="19"/>
      <c r="J462" s="19"/>
      <c r="K462" s="96"/>
      <c r="Q462" s="96"/>
    </row>
    <row r="463" spans="1:17" x14ac:dyDescent="0.2">
      <c r="A463" s="19"/>
      <c r="E463" s="143"/>
      <c r="F463" s="143"/>
      <c r="G463" s="143"/>
      <c r="H463" s="19"/>
      <c r="I463" s="19"/>
      <c r="J463" s="19"/>
      <c r="K463" s="96"/>
      <c r="Q463" s="96"/>
    </row>
    <row r="464" spans="1:17" x14ac:dyDescent="0.2">
      <c r="A464" s="19"/>
      <c r="E464" s="143"/>
      <c r="F464" s="143"/>
      <c r="G464" s="143"/>
      <c r="H464" s="19"/>
      <c r="I464" s="19"/>
      <c r="J464" s="19"/>
      <c r="K464" s="96"/>
      <c r="Q464" s="96"/>
    </row>
    <row r="465" spans="1:17" x14ac:dyDescent="0.2">
      <c r="A465" s="19"/>
      <c r="E465" s="143"/>
      <c r="F465" s="143"/>
      <c r="G465" s="143"/>
      <c r="H465" s="19"/>
      <c r="I465" s="19"/>
      <c r="J465" s="19"/>
      <c r="K465" s="96"/>
      <c r="Q465" s="96"/>
    </row>
    <row r="466" spans="1:17" x14ac:dyDescent="0.2">
      <c r="A466" s="19"/>
      <c r="E466" s="143"/>
      <c r="F466" s="143"/>
      <c r="G466" s="143"/>
      <c r="H466" s="19"/>
      <c r="I466" s="19"/>
      <c r="J466" s="19"/>
      <c r="K466" s="96"/>
      <c r="Q466" s="96"/>
    </row>
    <row r="467" spans="1:17" x14ac:dyDescent="0.2">
      <c r="A467" s="19"/>
      <c r="E467" s="143"/>
      <c r="F467" s="143"/>
      <c r="G467" s="143"/>
      <c r="H467" s="19"/>
      <c r="I467" s="19"/>
      <c r="J467" s="19"/>
      <c r="K467" s="96"/>
      <c r="Q467" s="96"/>
    </row>
    <row r="468" spans="1:17" x14ac:dyDescent="0.2">
      <c r="A468" s="19"/>
      <c r="E468" s="143"/>
      <c r="F468" s="143"/>
      <c r="G468" s="143"/>
      <c r="H468" s="19"/>
      <c r="I468" s="19"/>
      <c r="J468" s="19"/>
      <c r="K468" s="96"/>
      <c r="Q468" s="96"/>
    </row>
    <row r="469" spans="1:17" x14ac:dyDescent="0.2">
      <c r="A469" s="19"/>
      <c r="E469" s="143"/>
      <c r="F469" s="143"/>
      <c r="G469" s="143"/>
      <c r="H469" s="19"/>
      <c r="I469" s="19"/>
      <c r="J469" s="19"/>
      <c r="K469" s="96"/>
      <c r="Q469" s="96"/>
    </row>
    <row r="470" spans="1:17" x14ac:dyDescent="0.2">
      <c r="A470" s="19"/>
      <c r="E470" s="143"/>
      <c r="F470" s="143"/>
      <c r="G470" s="143"/>
      <c r="H470" s="19"/>
      <c r="I470" s="19"/>
      <c r="J470" s="19"/>
      <c r="K470" s="96"/>
      <c r="Q470" s="96"/>
    </row>
    <row r="471" spans="1:17" x14ac:dyDescent="0.2">
      <c r="A471" s="19"/>
      <c r="E471" s="143"/>
      <c r="F471" s="143"/>
      <c r="G471" s="143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J495" s="19"/>
      <c r="K495" s="96"/>
      <c r="Q495" s="96"/>
    </row>
    <row r="496" spans="1:17" x14ac:dyDescent="0.2">
      <c r="A496" s="19"/>
      <c r="H496" s="19"/>
      <c r="I496" s="19"/>
      <c r="J496" s="19"/>
      <c r="K496" s="96"/>
      <c r="Q496" s="96"/>
    </row>
    <row r="497" spans="1:17" x14ac:dyDescent="0.2">
      <c r="A497" s="19"/>
      <c r="H497" s="19"/>
      <c r="I497" s="19"/>
      <c r="J497" s="19"/>
      <c r="K497" s="96"/>
      <c r="Q497" s="96"/>
    </row>
    <row r="498" spans="1:17" x14ac:dyDescent="0.2">
      <c r="A498" s="19"/>
      <c r="H498" s="19"/>
      <c r="I498" s="19"/>
      <c r="J498" s="19"/>
      <c r="K498" s="96"/>
      <c r="Q498" s="96"/>
    </row>
    <row r="499" spans="1:17" x14ac:dyDescent="0.2">
      <c r="A499" s="19"/>
      <c r="H499" s="19"/>
      <c r="I499" s="19"/>
      <c r="J499" s="19"/>
      <c r="K499" s="96"/>
      <c r="Q499" s="96"/>
    </row>
    <row r="500" spans="1:17" x14ac:dyDescent="0.2">
      <c r="A500" s="19"/>
      <c r="H500" s="19"/>
      <c r="I500" s="19"/>
      <c r="J500" s="19"/>
      <c r="K500" s="96"/>
      <c r="Q500" s="96"/>
    </row>
    <row r="501" spans="1:17" x14ac:dyDescent="0.2">
      <c r="A501" s="19"/>
      <c r="H501" s="19"/>
      <c r="I501" s="19"/>
      <c r="J501" s="19"/>
      <c r="K501" s="96"/>
      <c r="Q501" s="96"/>
    </row>
    <row r="502" spans="1:17" x14ac:dyDescent="0.2">
      <c r="A502" s="19"/>
      <c r="H502" s="19"/>
      <c r="I502" s="19"/>
      <c r="J502" s="19"/>
      <c r="K502" s="96"/>
      <c r="Q502" s="96"/>
    </row>
    <row r="503" spans="1:17" x14ac:dyDescent="0.2">
      <c r="A503" s="19"/>
      <c r="H503" s="19"/>
      <c r="I503" s="19"/>
      <c r="J503" s="19"/>
      <c r="K503" s="96"/>
      <c r="Q503" s="96"/>
    </row>
    <row r="504" spans="1:17" x14ac:dyDescent="0.2">
      <c r="A504" s="19"/>
      <c r="H504" s="19"/>
      <c r="I504" s="19"/>
      <c r="J504" s="19"/>
      <c r="K504" s="96"/>
      <c r="Q504" s="96"/>
    </row>
    <row r="505" spans="1:17" x14ac:dyDescent="0.2">
      <c r="A505" s="19"/>
      <c r="H505" s="19"/>
      <c r="I505" s="19"/>
      <c r="J505" s="19"/>
      <c r="K505" s="96"/>
      <c r="Q505" s="96"/>
    </row>
    <row r="506" spans="1:17" x14ac:dyDescent="0.2">
      <c r="A506" s="19"/>
      <c r="H506" s="19"/>
      <c r="I506" s="19"/>
      <c r="J506" s="19"/>
      <c r="K506" s="96"/>
      <c r="Q506" s="96"/>
    </row>
    <row r="507" spans="1:17" x14ac:dyDescent="0.2">
      <c r="A507" s="19"/>
      <c r="H507" s="19"/>
      <c r="I507" s="19"/>
      <c r="J507" s="19"/>
      <c r="K507" s="96"/>
      <c r="Q507" s="96"/>
    </row>
    <row r="508" spans="1:17" x14ac:dyDescent="0.2">
      <c r="A508" s="19"/>
      <c r="H508" s="19"/>
      <c r="I508" s="19"/>
      <c r="J508" s="19"/>
      <c r="K508" s="96"/>
      <c r="Q508" s="96"/>
    </row>
    <row r="509" spans="1:17" x14ac:dyDescent="0.2">
      <c r="A509" s="19"/>
      <c r="H509" s="19"/>
      <c r="I509" s="19"/>
      <c r="J509" s="19"/>
      <c r="K509" s="96"/>
      <c r="Q509" s="96"/>
    </row>
    <row r="510" spans="1:17" x14ac:dyDescent="0.2">
      <c r="A510" s="19"/>
      <c r="H510" s="19"/>
      <c r="I510" s="19"/>
      <c r="J510" s="19"/>
      <c r="K510" s="96"/>
      <c r="Q510" s="96"/>
    </row>
    <row r="511" spans="1:17" x14ac:dyDescent="0.2">
      <c r="A511" s="19"/>
      <c r="H511" s="19"/>
      <c r="I511" s="19"/>
      <c r="J511" s="19"/>
      <c r="K511" s="96"/>
      <c r="Q511" s="96"/>
    </row>
    <row r="512" spans="1:17" x14ac:dyDescent="0.2">
      <c r="A512" s="19"/>
      <c r="H512" s="19"/>
      <c r="I512" s="19"/>
      <c r="J512" s="19"/>
      <c r="K512" s="96"/>
      <c r="Q512" s="96"/>
    </row>
    <row r="513" spans="1:17" x14ac:dyDescent="0.2">
      <c r="A513" s="19"/>
      <c r="H513" s="19"/>
      <c r="I513" s="19"/>
      <c r="J513" s="19"/>
      <c r="K513" s="96"/>
      <c r="Q513" s="96"/>
    </row>
    <row r="514" spans="1:17" x14ac:dyDescent="0.2">
      <c r="A514" s="19"/>
      <c r="H514" s="19"/>
      <c r="I514" s="19"/>
      <c r="J514" s="19"/>
      <c r="K514" s="96"/>
      <c r="Q514" s="96"/>
    </row>
    <row r="515" spans="1:17" x14ac:dyDescent="0.2">
      <c r="A515" s="19"/>
      <c r="H515" s="19"/>
      <c r="I515" s="19"/>
      <c r="J515" s="19"/>
      <c r="K515" s="96"/>
      <c r="Q515" s="96"/>
    </row>
    <row r="516" spans="1:17" x14ac:dyDescent="0.2">
      <c r="A516" s="19"/>
      <c r="H516" s="19"/>
      <c r="I516" s="19"/>
      <c r="J516" s="19"/>
      <c r="K516" s="96"/>
      <c r="Q516" s="96"/>
    </row>
    <row r="517" spans="1:17" x14ac:dyDescent="0.2">
      <c r="A517" s="19"/>
      <c r="H517" s="19"/>
      <c r="I517" s="19"/>
      <c r="J517" s="19"/>
      <c r="K517" s="96"/>
      <c r="Q517" s="96"/>
    </row>
    <row r="518" spans="1:17" x14ac:dyDescent="0.2">
      <c r="A518" s="19"/>
      <c r="H518" s="19"/>
      <c r="I518" s="19"/>
      <c r="J518" s="19"/>
      <c r="K518" s="96"/>
      <c r="Q518" s="96"/>
    </row>
    <row r="519" spans="1:17" x14ac:dyDescent="0.2">
      <c r="A519" s="19"/>
      <c r="H519" s="19"/>
      <c r="I519" s="19"/>
      <c r="J519" s="19"/>
      <c r="K519" s="96"/>
      <c r="Q519" s="96"/>
    </row>
    <row r="520" spans="1:17" x14ac:dyDescent="0.2">
      <c r="A520" s="19"/>
      <c r="H520" s="19"/>
      <c r="I520" s="19"/>
      <c r="J520" s="19"/>
      <c r="K520" s="96"/>
      <c r="Q520" s="96"/>
    </row>
    <row r="521" spans="1:17" x14ac:dyDescent="0.2">
      <c r="A521" s="19"/>
      <c r="H521" s="19"/>
      <c r="I521" s="19"/>
      <c r="J521" s="19"/>
      <c r="K521" s="96"/>
      <c r="Q521" s="96"/>
    </row>
    <row r="522" spans="1:17" x14ac:dyDescent="0.2">
      <c r="A522" s="19"/>
      <c r="H522" s="19"/>
      <c r="I522" s="19"/>
      <c r="J522" s="19"/>
      <c r="K522" s="96"/>
      <c r="Q522" s="96"/>
    </row>
    <row r="523" spans="1:17" x14ac:dyDescent="0.2">
      <c r="A523" s="19"/>
      <c r="H523" s="19"/>
      <c r="I523" s="19"/>
      <c r="J523" s="19"/>
      <c r="K523" s="96"/>
      <c r="Q523" s="96"/>
    </row>
    <row r="524" spans="1:17" x14ac:dyDescent="0.2">
      <c r="A524" s="19"/>
      <c r="H524" s="19"/>
      <c r="I524" s="19"/>
      <c r="J524" s="19"/>
      <c r="K524" s="96"/>
      <c r="Q524" s="96"/>
    </row>
    <row r="525" spans="1:17" x14ac:dyDescent="0.2">
      <c r="A525" s="19"/>
      <c r="H525" s="19"/>
      <c r="I525" s="19"/>
      <c r="J525" s="19"/>
      <c r="K525" s="96"/>
      <c r="Q525" s="96"/>
    </row>
    <row r="526" spans="1:17" x14ac:dyDescent="0.2">
      <c r="A526" s="19"/>
      <c r="H526" s="19"/>
      <c r="I526" s="19"/>
      <c r="J526" s="19"/>
      <c r="K526" s="96"/>
      <c r="Q526" s="96"/>
    </row>
    <row r="527" spans="1:17" x14ac:dyDescent="0.2">
      <c r="A527" s="19"/>
      <c r="H527" s="19"/>
      <c r="I527" s="19"/>
      <c r="J527" s="19"/>
      <c r="K527" s="96"/>
      <c r="Q527" s="96"/>
    </row>
    <row r="528" spans="1:17" x14ac:dyDescent="0.2">
      <c r="A528" s="19"/>
      <c r="H528" s="19"/>
      <c r="I528" s="19"/>
      <c r="J528" s="19"/>
      <c r="K528" s="96"/>
      <c r="Q528" s="96"/>
    </row>
    <row r="529" spans="1:17" x14ac:dyDescent="0.2">
      <c r="A529" s="19"/>
      <c r="H529" s="19"/>
      <c r="I529" s="19"/>
      <c r="J529" s="19"/>
      <c r="K529" s="96"/>
      <c r="Q529" s="96"/>
    </row>
    <row r="530" spans="1:17" x14ac:dyDescent="0.2">
      <c r="A530" s="19"/>
      <c r="H530" s="19"/>
      <c r="I530" s="19"/>
      <c r="J530" s="19"/>
      <c r="K530" s="96"/>
      <c r="Q530" s="96"/>
    </row>
    <row r="531" spans="1:17" x14ac:dyDescent="0.2">
      <c r="A531" s="19"/>
      <c r="H531" s="19"/>
      <c r="I531" s="19"/>
      <c r="J531" s="19"/>
      <c r="K531" s="96"/>
      <c r="Q531" s="96"/>
    </row>
    <row r="532" spans="1:17" x14ac:dyDescent="0.2">
      <c r="A532" s="19"/>
      <c r="H532" s="19"/>
      <c r="I532" s="19"/>
      <c r="J532" s="19"/>
      <c r="K532" s="96"/>
      <c r="Q532" s="96"/>
    </row>
    <row r="533" spans="1:17" x14ac:dyDescent="0.2">
      <c r="A533" s="19"/>
      <c r="H533" s="19"/>
      <c r="I533" s="19"/>
      <c r="J533" s="19"/>
      <c r="K533" s="96"/>
      <c r="Q533" s="96"/>
    </row>
    <row r="534" spans="1:17" x14ac:dyDescent="0.2">
      <c r="A534" s="19"/>
      <c r="H534" s="19"/>
      <c r="I534" s="19"/>
      <c r="J534" s="19"/>
      <c r="K534" s="96"/>
      <c r="Q534" s="96"/>
    </row>
    <row r="535" spans="1:17" x14ac:dyDescent="0.2">
      <c r="A535" s="19"/>
      <c r="H535" s="19"/>
      <c r="I535" s="19"/>
      <c r="J535" s="19"/>
      <c r="K535" s="96"/>
      <c r="Q535" s="96"/>
    </row>
    <row r="536" spans="1:17" x14ac:dyDescent="0.2">
      <c r="A536" s="19"/>
      <c r="H536" s="19"/>
      <c r="I536" s="19"/>
      <c r="J536" s="19"/>
      <c r="K536" s="96"/>
      <c r="Q536" s="96"/>
    </row>
    <row r="537" spans="1:17" x14ac:dyDescent="0.2">
      <c r="A537" s="19"/>
      <c r="H537" s="19"/>
      <c r="I537" s="19"/>
      <c r="J537" s="19"/>
      <c r="K537" s="96"/>
      <c r="Q537" s="96"/>
    </row>
    <row r="538" spans="1:17" x14ac:dyDescent="0.2">
      <c r="A538" s="19"/>
      <c r="H538" s="19"/>
      <c r="I538" s="19"/>
      <c r="J538" s="19"/>
      <c r="K538" s="96"/>
      <c r="Q538" s="96"/>
    </row>
    <row r="539" spans="1:17" x14ac:dyDescent="0.2">
      <c r="A539" s="19"/>
      <c r="H539" s="19"/>
      <c r="I539" s="19"/>
      <c r="J539" s="19"/>
      <c r="K539" s="96"/>
      <c r="Q539" s="96"/>
    </row>
    <row r="540" spans="1:17" x14ac:dyDescent="0.2">
      <c r="A540" s="19"/>
      <c r="H540" s="19"/>
      <c r="I540" s="19"/>
      <c r="J540" s="19"/>
      <c r="K540" s="96"/>
      <c r="Q540" s="96"/>
    </row>
    <row r="541" spans="1:17" x14ac:dyDescent="0.2">
      <c r="A541" s="19"/>
      <c r="H541" s="19"/>
      <c r="I541" s="19"/>
      <c r="J541" s="19"/>
      <c r="K541" s="96"/>
      <c r="Q541" s="96"/>
    </row>
    <row r="542" spans="1:17" x14ac:dyDescent="0.2">
      <c r="A542" s="19"/>
      <c r="H542" s="19"/>
      <c r="I542" s="19"/>
      <c r="J542" s="19"/>
      <c r="K542" s="96"/>
      <c r="Q542" s="96"/>
    </row>
    <row r="543" spans="1:17" x14ac:dyDescent="0.2">
      <c r="A543" s="19"/>
      <c r="H543" s="19"/>
      <c r="I543" s="19"/>
      <c r="J543" s="19"/>
      <c r="K543" s="96"/>
      <c r="Q543" s="96"/>
    </row>
    <row r="544" spans="1:17" x14ac:dyDescent="0.2">
      <c r="A544" s="19"/>
      <c r="H544" s="19"/>
      <c r="I544" s="19"/>
      <c r="J544" s="19"/>
      <c r="K544" s="96"/>
      <c r="Q544" s="96"/>
    </row>
    <row r="545" spans="1:17" x14ac:dyDescent="0.2">
      <c r="A545" s="19"/>
      <c r="H545" s="19"/>
      <c r="I545" s="19"/>
      <c r="J545" s="19"/>
      <c r="K545" s="96"/>
      <c r="Q545" s="96"/>
    </row>
    <row r="546" spans="1:17" x14ac:dyDescent="0.2">
      <c r="A546" s="19"/>
      <c r="H546" s="19"/>
      <c r="I546" s="19"/>
      <c r="J546" s="19"/>
      <c r="K546" s="96"/>
      <c r="Q546" s="96"/>
    </row>
    <row r="547" spans="1:17" x14ac:dyDescent="0.2">
      <c r="A547" s="19"/>
      <c r="H547" s="19"/>
      <c r="I547" s="19"/>
      <c r="J547" s="19"/>
      <c r="K547" s="96"/>
      <c r="Q547" s="96"/>
    </row>
    <row r="548" spans="1:17" x14ac:dyDescent="0.2">
      <c r="A548" s="19"/>
      <c r="H548" s="19"/>
      <c r="I548" s="19"/>
      <c r="J548" s="19"/>
      <c r="K548" s="96"/>
      <c r="Q548" s="96"/>
    </row>
    <row r="549" spans="1:17" x14ac:dyDescent="0.2">
      <c r="A549" s="19"/>
      <c r="H549" s="19"/>
      <c r="I549" s="19"/>
      <c r="J549" s="19"/>
      <c r="K549" s="96"/>
      <c r="Q549" s="96"/>
    </row>
    <row r="550" spans="1:17" x14ac:dyDescent="0.2">
      <c r="A550" s="19"/>
      <c r="H550" s="19"/>
      <c r="I550" s="19"/>
      <c r="J550" s="19"/>
      <c r="K550" s="96"/>
      <c r="Q550" s="96"/>
    </row>
    <row r="551" spans="1:17" x14ac:dyDescent="0.2">
      <c r="A551" s="19"/>
      <c r="H551" s="19"/>
      <c r="I551" s="19"/>
      <c r="J551" s="19"/>
      <c r="K551" s="96"/>
      <c r="Q551" s="96"/>
    </row>
    <row r="552" spans="1:17" x14ac:dyDescent="0.2">
      <c r="A552" s="19"/>
      <c r="H552" s="19"/>
      <c r="I552" s="19"/>
      <c r="J552" s="19"/>
      <c r="K552" s="96"/>
      <c r="Q552" s="96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3"/>
      <c r="F611" s="143"/>
      <c r="G611" s="143"/>
      <c r="H611" s="19"/>
      <c r="I611" s="19"/>
    </row>
    <row r="612" spans="1:9" x14ac:dyDescent="0.2">
      <c r="A612" s="19"/>
      <c r="E612" s="143"/>
      <c r="F612" s="143"/>
      <c r="G612" s="143"/>
      <c r="H612" s="19"/>
      <c r="I612" s="19"/>
    </row>
    <row r="613" spans="1:9" x14ac:dyDescent="0.2">
      <c r="A613" s="19"/>
      <c r="E613" s="143"/>
      <c r="F613" s="143"/>
      <c r="G613" s="143"/>
      <c r="H613" s="19"/>
      <c r="I613" s="19"/>
    </row>
    <row r="614" spans="1:9" x14ac:dyDescent="0.2">
      <c r="A614" s="19"/>
      <c r="E614" s="143"/>
      <c r="F614" s="143"/>
      <c r="G614" s="143"/>
      <c r="H614" s="19"/>
      <c r="I614" s="19"/>
    </row>
    <row r="615" spans="1:9" x14ac:dyDescent="0.2">
      <c r="A615" s="19"/>
      <c r="E615" s="143"/>
      <c r="F615" s="143"/>
      <c r="G615" s="143"/>
      <c r="H615" s="19"/>
      <c r="I615" s="19"/>
    </row>
    <row r="616" spans="1:9" x14ac:dyDescent="0.2">
      <c r="A616" s="19"/>
      <c r="E616" s="143"/>
      <c r="F616" s="143"/>
      <c r="G616" s="143"/>
      <c r="H616" s="19"/>
      <c r="I616" s="19"/>
    </row>
    <row r="617" spans="1:9" x14ac:dyDescent="0.2">
      <c r="A617" s="19"/>
      <c r="E617" s="143"/>
      <c r="F617" s="143"/>
      <c r="G617" s="143"/>
      <c r="H617" s="19"/>
      <c r="I617" s="19"/>
    </row>
    <row r="618" spans="1:9" x14ac:dyDescent="0.2">
      <c r="A618" s="19"/>
      <c r="E618" s="143"/>
      <c r="F618" s="143"/>
      <c r="G618" s="143"/>
      <c r="H618" s="19"/>
      <c r="I618" s="19"/>
    </row>
    <row r="619" spans="1:9" x14ac:dyDescent="0.2">
      <c r="A619" s="19"/>
      <c r="E619" s="143"/>
      <c r="F619" s="143"/>
      <c r="G619" s="143"/>
      <c r="H619" s="19"/>
      <c r="I619" s="19"/>
    </row>
    <row r="620" spans="1:9" x14ac:dyDescent="0.2">
      <c r="A620" s="19"/>
      <c r="E620" s="143"/>
      <c r="F620" s="143"/>
      <c r="G620" s="143"/>
      <c r="H620" s="19"/>
      <c r="I620" s="19"/>
    </row>
    <row r="621" spans="1:9" x14ac:dyDescent="0.2">
      <c r="A621" s="19"/>
      <c r="E621" s="143"/>
      <c r="F621" s="143"/>
      <c r="G621" s="143"/>
      <c r="H621" s="19"/>
      <c r="I621" s="19"/>
    </row>
    <row r="622" spans="1:9" x14ac:dyDescent="0.2">
      <c r="A622" s="19"/>
      <c r="E622" s="143"/>
      <c r="F622" s="143"/>
      <c r="G622" s="143"/>
      <c r="H622" s="19"/>
      <c r="I622" s="19"/>
    </row>
    <row r="623" spans="1:9" x14ac:dyDescent="0.2">
      <c r="A623" s="19"/>
      <c r="E623" s="143"/>
      <c r="F623" s="143"/>
      <c r="G623" s="143"/>
      <c r="H623" s="19"/>
      <c r="I623" s="19"/>
    </row>
    <row r="624" spans="1:9" x14ac:dyDescent="0.2">
      <c r="A624" s="19"/>
      <c r="E624" s="143"/>
      <c r="F624" s="143"/>
      <c r="G624" s="143"/>
      <c r="H624" s="19"/>
      <c r="I624" s="19"/>
    </row>
    <row r="625" spans="1:9" x14ac:dyDescent="0.2">
      <c r="A625" s="19"/>
      <c r="E625" s="143"/>
      <c r="F625" s="143"/>
      <c r="G625" s="143"/>
      <c r="H625" s="19"/>
      <c r="I625" s="19"/>
    </row>
    <row r="626" spans="1:9" x14ac:dyDescent="0.2">
      <c r="A626" s="19"/>
      <c r="E626" s="143"/>
      <c r="F626" s="143"/>
      <c r="G626" s="143"/>
      <c r="H626" s="19"/>
      <c r="I626" s="19"/>
    </row>
    <row r="627" spans="1:9" x14ac:dyDescent="0.2">
      <c r="A627" s="19"/>
      <c r="E627" s="143"/>
      <c r="F627" s="143"/>
      <c r="G627" s="143"/>
      <c r="H627" s="19"/>
      <c r="I627" s="19"/>
    </row>
    <row r="628" spans="1:9" x14ac:dyDescent="0.2">
      <c r="A628" s="19"/>
      <c r="E628" s="143"/>
      <c r="F628" s="143"/>
      <c r="G628" s="143"/>
      <c r="H628" s="19"/>
      <c r="I628" s="19"/>
    </row>
    <row r="629" spans="1:9" x14ac:dyDescent="0.2">
      <c r="A629" s="19"/>
      <c r="E629" s="143"/>
      <c r="F629" s="143"/>
      <c r="G629" s="143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3"/>
      <c r="F652" s="143"/>
      <c r="G652" s="143"/>
      <c r="H652" s="19"/>
      <c r="I652" s="19"/>
    </row>
    <row r="653" spans="1:9" x14ac:dyDescent="0.2">
      <c r="A653" s="19"/>
      <c r="E653" s="143"/>
      <c r="F653" s="143"/>
      <c r="G653" s="143"/>
      <c r="H653" s="19"/>
      <c r="I653" s="19"/>
    </row>
    <row r="654" spans="1:9" x14ac:dyDescent="0.2">
      <c r="A654" s="19"/>
      <c r="E654" s="143"/>
      <c r="F654" s="143"/>
      <c r="G654" s="143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</cp:lastModifiedBy>
  <cp:lastPrinted>2019-05-07T21:40:42Z</cp:lastPrinted>
  <dcterms:created xsi:type="dcterms:W3CDTF">2005-01-04T17:11:35Z</dcterms:created>
  <dcterms:modified xsi:type="dcterms:W3CDTF">2020-04-01T21:04:35Z</dcterms:modified>
</cp:coreProperties>
</file>