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E:\Berny\2 Presupuesto\8 Presupuesto\Liquidaciones\2020\02-2020\"/>
    </mc:Choice>
  </mc:AlternateContent>
  <bookViews>
    <workbookView xWindow="0" yWindow="0" windowWidth="19200" windowHeight="7095" tabRatio="654"/>
  </bookViews>
  <sheets>
    <sheet name="213" sheetId="2541" r:id="rId1"/>
    <sheet name="Gráfico213" sheetId="2549" r:id="rId2"/>
    <sheet name="749" sheetId="2537" r:id="rId3"/>
    <sheet name="Gráfico749" sheetId="2544" r:id="rId4"/>
    <sheet name="751" sheetId="2538" r:id="rId5"/>
    <sheet name="Gráfico751" sheetId="2545" r:id="rId6"/>
    <sheet name="753" sheetId="2539" r:id="rId7"/>
    <sheet name="Gráfico753" sheetId="2546" r:id="rId8"/>
    <sheet name="755" sheetId="2536" r:id="rId9"/>
    <sheet name="Gráfico755" sheetId="2547" r:id="rId10"/>
    <sheet name="758" sheetId="2540" r:id="rId11"/>
    <sheet name="Gráfico758" sheetId="2548" r:id="rId12"/>
  </sheets>
  <definedNames>
    <definedName name="_xlnm._FilterDatabase" localSheetId="0" hidden="1">'213'!$A$6:$Q$203</definedName>
    <definedName name="_xlnm.Print_Area" localSheetId="0">'213'!$B$1:$N$203</definedName>
    <definedName name="_xlnm.Print_Titles" localSheetId="0">'213'!$6:$6</definedName>
    <definedName name="_xlnm.Print_Titles" localSheetId="2">'749'!$6:$6</definedName>
    <definedName name="_xlnm.Print_Titles" localSheetId="4">'751'!$6:$6</definedName>
    <definedName name="_xlnm.Print_Titles" localSheetId="6">'753'!$6:$6</definedName>
    <definedName name="_xlnm.Print_Titles" localSheetId="8">'755'!$6:$6</definedName>
    <definedName name="_xlnm.Print_Titles" localSheetId="10">'758'!$6:$6</definedName>
  </definedNames>
  <calcPr calcId="152511"/>
  <fileRecoveryPr autoRecover="0"/>
</workbook>
</file>

<file path=xl/calcChain.xml><?xml version="1.0" encoding="utf-8"?>
<calcChain xmlns="http://schemas.openxmlformats.org/spreadsheetml/2006/main">
  <c r="G128" i="2540" l="1"/>
  <c r="D140" i="2538"/>
  <c r="D118" i="2540" l="1"/>
  <c r="D117" i="2540"/>
  <c r="D116" i="2540"/>
  <c r="F150" i="2538"/>
  <c r="G150" i="2538"/>
  <c r="E150" i="2538"/>
  <c r="D150" i="2538"/>
  <c r="E149" i="2538"/>
  <c r="D149" i="2538"/>
  <c r="F140" i="2538"/>
  <c r="G140" i="2538"/>
  <c r="E139" i="2538"/>
  <c r="E140" i="2538"/>
  <c r="D139" i="2538"/>
  <c r="D141" i="2538" s="1"/>
  <c r="D158" i="2537" l="1"/>
  <c r="D256" i="2541"/>
  <c r="D255" i="2541"/>
  <c r="D254" i="2541"/>
  <c r="D253" i="2541"/>
  <c r="D252" i="2541"/>
  <c r="E127" i="2540"/>
  <c r="D127" i="2540"/>
  <c r="E118" i="2540"/>
  <c r="E146" i="2540"/>
  <c r="E145" i="2540"/>
  <c r="E144" i="2540"/>
  <c r="E143" i="2540"/>
  <c r="E142" i="2540"/>
  <c r="E160" i="2536"/>
  <c r="E159" i="2536"/>
  <c r="E158" i="2536"/>
  <c r="E157" i="2536"/>
  <c r="E156" i="2536"/>
  <c r="E130" i="2539"/>
  <c r="E129" i="2539"/>
  <c r="E128" i="2539"/>
  <c r="E127" i="2539"/>
  <c r="E126" i="2539"/>
  <c r="E166" i="2538"/>
  <c r="E165" i="2538"/>
  <c r="E164" i="2538"/>
  <c r="E163" i="2538"/>
  <c r="E162" i="2538"/>
  <c r="E179" i="2537"/>
  <c r="E178" i="2537"/>
  <c r="E177" i="2537"/>
  <c r="E176" i="2537"/>
  <c r="E175" i="2537"/>
  <c r="E174" i="2537"/>
  <c r="N49" i="2541" l="1"/>
  <c r="N54" i="2541"/>
  <c r="D115" i="2540"/>
  <c r="D114" i="2540"/>
  <c r="E140" i="2536"/>
  <c r="E132" i="2536"/>
  <c r="E131" i="2536"/>
  <c r="E141" i="2536" s="1"/>
  <c r="E130" i="2536"/>
  <c r="E129" i="2536"/>
  <c r="E128" i="2536"/>
  <c r="D132" i="2536"/>
  <c r="D131" i="2536"/>
  <c r="D130" i="2536"/>
  <c r="D129" i="2536"/>
  <c r="D128" i="2536"/>
  <c r="E107" i="2539"/>
  <c r="E106" i="2539"/>
  <c r="E105" i="2539"/>
  <c r="E104" i="2539"/>
  <c r="E103" i="2539"/>
  <c r="D107" i="2539"/>
  <c r="D106" i="2539"/>
  <c r="D105" i="2539"/>
  <c r="E138" i="2538" l="1"/>
  <c r="E137" i="2538"/>
  <c r="E136" i="2538"/>
  <c r="E135" i="2538"/>
  <c r="D138" i="2538"/>
  <c r="D137" i="2538"/>
  <c r="D136" i="2538"/>
  <c r="D135" i="2538"/>
  <c r="F179" i="2537"/>
  <c r="G179" i="2537"/>
  <c r="E156" i="2537"/>
  <c r="E155" i="2537"/>
  <c r="E154" i="2537"/>
  <c r="E153" i="2537"/>
  <c r="E152" i="2537"/>
  <c r="D156" i="2537"/>
  <c r="D155" i="2537"/>
  <c r="D154" i="2537"/>
  <c r="D153" i="2537"/>
  <c r="D152" i="2537"/>
  <c r="D179" i="2537" l="1"/>
  <c r="N156" i="2541"/>
  <c r="O92" i="2539"/>
  <c r="N8" i="2541" l="1"/>
  <c r="N9" i="2541"/>
  <c r="N10" i="2541"/>
  <c r="N11" i="2541"/>
  <c r="N12" i="2541"/>
  <c r="N13" i="2541"/>
  <c r="N14" i="2541"/>
  <c r="N15" i="2541"/>
  <c r="N16" i="2541"/>
  <c r="N18" i="2541"/>
  <c r="N19" i="2541"/>
  <c r="N20" i="2541"/>
  <c r="N21" i="2541"/>
  <c r="N22" i="2541"/>
  <c r="N23" i="2541"/>
  <c r="N24" i="2541"/>
  <c r="N25" i="2541"/>
  <c r="N26" i="2541"/>
  <c r="N27" i="2541"/>
  <c r="N28" i="2541"/>
  <c r="N29" i="2541"/>
  <c r="N30" i="2541"/>
  <c r="N31" i="2541"/>
  <c r="N32" i="2541"/>
  <c r="N33" i="2541"/>
  <c r="N34" i="2541"/>
  <c r="N35" i="2541"/>
  <c r="N36" i="2541"/>
  <c r="N37" i="2541"/>
  <c r="N38" i="2541"/>
  <c r="N39" i="2541"/>
  <c r="N40" i="2541"/>
  <c r="N41" i="2541"/>
  <c r="N42" i="2541"/>
  <c r="N43" i="2541"/>
  <c r="N44" i="2541"/>
  <c r="N45" i="2541"/>
  <c r="N46" i="2541"/>
  <c r="N48" i="2541"/>
  <c r="N50" i="2541"/>
  <c r="N51" i="2541"/>
  <c r="N53" i="2541"/>
  <c r="N55" i="2541"/>
  <c r="N56" i="2541"/>
  <c r="N57" i="2541"/>
  <c r="N58" i="2541"/>
  <c r="N59" i="2541"/>
  <c r="N60" i="2541"/>
  <c r="N61" i="2541"/>
  <c r="N62" i="2541"/>
  <c r="N64" i="2541"/>
  <c r="N65" i="2541"/>
  <c r="N67" i="2541"/>
  <c r="N68" i="2541"/>
  <c r="N69" i="2541"/>
  <c r="N71" i="2541"/>
  <c r="N72" i="2541"/>
  <c r="N73" i="2541"/>
  <c r="N74" i="2541"/>
  <c r="N75" i="2541"/>
  <c r="N76" i="2541"/>
  <c r="N77" i="2541"/>
  <c r="N78" i="2541"/>
  <c r="N79" i="2541"/>
  <c r="N80" i="2541"/>
  <c r="N81" i="2541"/>
  <c r="N82" i="2541"/>
  <c r="N83" i="2541"/>
  <c r="N84" i="2541"/>
  <c r="N85" i="2541"/>
  <c r="N86" i="2541"/>
  <c r="N87" i="2541"/>
  <c r="N88" i="2541"/>
  <c r="N89" i="2541"/>
  <c r="N90" i="2541"/>
  <c r="N91" i="2541"/>
  <c r="N92" i="2541"/>
  <c r="N93" i="2541"/>
  <c r="N94" i="2541"/>
  <c r="N95" i="2541"/>
  <c r="N96" i="2541"/>
  <c r="N98" i="2541"/>
  <c r="N99" i="2541"/>
  <c r="N101" i="2541"/>
  <c r="N102" i="2541"/>
  <c r="N103" i="2541"/>
  <c r="N104" i="2541"/>
  <c r="N105" i="2541"/>
  <c r="N106" i="2541"/>
  <c r="N107" i="2541"/>
  <c r="N108" i="2541"/>
  <c r="N109" i="2541"/>
  <c r="N111" i="2541"/>
  <c r="N112" i="2541"/>
  <c r="N113" i="2541"/>
  <c r="N115" i="2541"/>
  <c r="N116" i="2541"/>
  <c r="N117" i="2541"/>
  <c r="N118" i="2541"/>
  <c r="N119" i="2541"/>
  <c r="N120" i="2541"/>
  <c r="N121" i="2541"/>
  <c r="N122" i="2541"/>
  <c r="N123" i="2541"/>
  <c r="N124" i="2541"/>
  <c r="N125" i="2541"/>
  <c r="N126" i="2541"/>
  <c r="N127" i="2541"/>
  <c r="N128" i="2541"/>
  <c r="N129" i="2541"/>
  <c r="N131" i="2541"/>
  <c r="N132" i="2541"/>
  <c r="N133" i="2541"/>
  <c r="N134" i="2541"/>
  <c r="N135" i="2541"/>
  <c r="N136" i="2541"/>
  <c r="N137" i="2541"/>
  <c r="N140" i="2541"/>
  <c r="N141" i="2541"/>
  <c r="P113" i="2536" l="1"/>
  <c r="Q113" i="2536"/>
  <c r="P114" i="2536"/>
  <c r="Q114" i="2536"/>
  <c r="P115" i="2536"/>
  <c r="Q115" i="2536"/>
  <c r="O109" i="2536"/>
  <c r="O110" i="2536"/>
  <c r="O111" i="2536"/>
  <c r="O112" i="2536"/>
  <c r="O116" i="2536"/>
  <c r="O117" i="2536"/>
  <c r="O118" i="2536"/>
  <c r="O119" i="2536"/>
  <c r="O120" i="2536"/>
  <c r="G178" i="2537"/>
  <c r="F178" i="2537"/>
  <c r="G177" i="2537"/>
  <c r="G176" i="2537"/>
  <c r="F176" i="2537"/>
  <c r="G175" i="2537"/>
  <c r="F175" i="2537"/>
  <c r="P124" i="2537"/>
  <c r="P125" i="2537"/>
  <c r="P126" i="2537"/>
  <c r="P127" i="2537"/>
  <c r="P128" i="2537"/>
  <c r="P113" i="2537"/>
  <c r="D166" i="2537" s="1"/>
  <c r="Q113" i="2537"/>
  <c r="E166" i="2537" s="1"/>
  <c r="P114" i="2537"/>
  <c r="Q114" i="2537"/>
  <c r="O8" i="2537"/>
  <c r="O9" i="2537"/>
  <c r="O10" i="2537"/>
  <c r="O11" i="2537"/>
  <c r="O12" i="2537"/>
  <c r="O13" i="2537"/>
  <c r="O14" i="2537"/>
  <c r="O15" i="2537"/>
  <c r="O16" i="2537"/>
  <c r="O17" i="2537"/>
  <c r="O18" i="2537"/>
  <c r="O20" i="2537"/>
  <c r="O21" i="2537"/>
  <c r="O22" i="2537"/>
  <c r="O23" i="2537"/>
  <c r="O24" i="2537"/>
  <c r="O25" i="2537"/>
  <c r="O26" i="2537"/>
  <c r="O27" i="2537"/>
  <c r="O29" i="2537"/>
  <c r="O30" i="2537"/>
  <c r="O31" i="2537"/>
  <c r="O32" i="2537"/>
  <c r="O33" i="2537"/>
  <c r="O34" i="2537"/>
  <c r="O35" i="2537"/>
  <c r="O36" i="2537"/>
  <c r="O37" i="2537"/>
  <c r="O38" i="2537"/>
  <c r="O39" i="2537"/>
  <c r="O40" i="2537"/>
  <c r="O41" i="2537"/>
  <c r="O42" i="2537"/>
  <c r="O44" i="2537"/>
  <c r="O45" i="2537"/>
  <c r="O46" i="2537"/>
  <c r="O47" i="2537"/>
  <c r="O48" i="2537"/>
  <c r="O49" i="2537"/>
  <c r="O50" i="2537"/>
  <c r="O51" i="2537"/>
  <c r="O52" i="2537"/>
  <c r="O53" i="2537"/>
  <c r="O54" i="2537"/>
  <c r="O55" i="2537"/>
  <c r="O56" i="2537"/>
  <c r="O57" i="2537"/>
  <c r="O58" i="2537"/>
  <c r="O59" i="2537"/>
  <c r="O60" i="2537"/>
  <c r="O61" i="2537"/>
  <c r="O62" i="2537"/>
  <c r="O63" i="2537"/>
  <c r="O64" i="2537"/>
  <c r="O65" i="2537"/>
  <c r="O66" i="2537"/>
  <c r="O67" i="2537"/>
  <c r="O68" i="2537"/>
  <c r="O69" i="2537"/>
  <c r="O70" i="2537"/>
  <c r="O71" i="2537"/>
  <c r="O72" i="2537"/>
  <c r="O73" i="2537"/>
  <c r="O74" i="2537"/>
  <c r="O75" i="2537"/>
  <c r="O76" i="2537"/>
  <c r="O77" i="2537"/>
  <c r="O78" i="2537"/>
  <c r="O79" i="2537"/>
  <c r="O80" i="2537"/>
  <c r="O81" i="2537"/>
  <c r="O82" i="2537"/>
  <c r="O83" i="2537"/>
  <c r="O84" i="2537"/>
  <c r="O85" i="2537"/>
  <c r="O86" i="2537"/>
  <c r="O87" i="2537"/>
  <c r="O88" i="2537"/>
  <c r="O89" i="2537"/>
  <c r="O90" i="2537"/>
  <c r="O91" i="2537"/>
  <c r="O92" i="2537"/>
  <c r="O93" i="2537"/>
  <c r="O94" i="2537"/>
  <c r="O95" i="2537"/>
  <c r="O96" i="2537"/>
  <c r="O97" i="2537"/>
  <c r="O98" i="2537"/>
  <c r="O99" i="2537"/>
  <c r="O100" i="2537"/>
  <c r="O101" i="2537"/>
  <c r="O102" i="2537"/>
  <c r="O103" i="2537"/>
  <c r="O104" i="2537"/>
  <c r="O105" i="2537"/>
  <c r="O106" i="2537"/>
  <c r="O107" i="2537"/>
  <c r="O108" i="2537"/>
  <c r="O109" i="2537"/>
  <c r="O110" i="2537"/>
  <c r="O111" i="2537"/>
  <c r="O112" i="2537"/>
  <c r="O113" i="2537"/>
  <c r="O115" i="2537"/>
  <c r="O116" i="2537"/>
  <c r="O117" i="2537"/>
  <c r="O118" i="2537"/>
  <c r="O119" i="2537"/>
  <c r="O120" i="2537"/>
  <c r="O121" i="2537"/>
  <c r="O122" i="2537"/>
  <c r="O123" i="2537"/>
  <c r="O124" i="2537"/>
  <c r="O125" i="2537"/>
  <c r="O126" i="2537"/>
  <c r="O127" i="2537"/>
  <c r="O128" i="2537"/>
  <c r="O129" i="2537"/>
  <c r="O130" i="2537"/>
  <c r="O131" i="2537"/>
  <c r="O132" i="2537"/>
  <c r="O133" i="2537"/>
  <c r="O134" i="2537"/>
  <c r="O135" i="2537"/>
  <c r="O136" i="2537"/>
  <c r="O137" i="2537"/>
  <c r="O138" i="2537"/>
  <c r="O7" i="2537"/>
  <c r="E114" i="2540"/>
  <c r="G142" i="2540" s="1"/>
  <c r="D124" i="2540"/>
  <c r="E115" i="2540"/>
  <c r="G115" i="2540" s="1"/>
  <c r="D125" i="2540"/>
  <c r="E116" i="2540"/>
  <c r="G144" i="2540" s="1"/>
  <c r="D126" i="2540"/>
  <c r="E117" i="2540"/>
  <c r="F146" i="2540"/>
  <c r="G146" i="2540"/>
  <c r="G159" i="2536"/>
  <c r="Q87" i="2540"/>
  <c r="P87" i="2540"/>
  <c r="Q86" i="2540"/>
  <c r="P86" i="2540"/>
  <c r="Q85" i="2540"/>
  <c r="P85" i="2540"/>
  <c r="Q84" i="2540"/>
  <c r="P84" i="2540"/>
  <c r="Q83" i="2540"/>
  <c r="P83" i="2540"/>
  <c r="O8" i="2540"/>
  <c r="O9" i="2540"/>
  <c r="O10" i="2540"/>
  <c r="O11" i="2540"/>
  <c r="O12" i="2540"/>
  <c r="O13" i="2540"/>
  <c r="O14" i="2540"/>
  <c r="O15" i="2540"/>
  <c r="O16" i="2540"/>
  <c r="O17" i="2540"/>
  <c r="O18" i="2540"/>
  <c r="O19" i="2540"/>
  <c r="O20" i="2540"/>
  <c r="O21" i="2540"/>
  <c r="O22" i="2540"/>
  <c r="O23" i="2540"/>
  <c r="O24" i="2540"/>
  <c r="O25" i="2540"/>
  <c r="O26" i="2540"/>
  <c r="O27" i="2540"/>
  <c r="O28" i="2540"/>
  <c r="O29" i="2540"/>
  <c r="O30" i="2540"/>
  <c r="O31" i="2540"/>
  <c r="O32" i="2540"/>
  <c r="O33" i="2540"/>
  <c r="O34" i="2540"/>
  <c r="O35" i="2540"/>
  <c r="O36" i="2540"/>
  <c r="O37" i="2540"/>
  <c r="O40" i="2540"/>
  <c r="O41" i="2540"/>
  <c r="O42" i="2540"/>
  <c r="O43" i="2540"/>
  <c r="O44" i="2540"/>
  <c r="O45" i="2540"/>
  <c r="O46" i="2540"/>
  <c r="O47" i="2540"/>
  <c r="O48" i="2540"/>
  <c r="O49" i="2540"/>
  <c r="O50" i="2540"/>
  <c r="O51" i="2540"/>
  <c r="O52" i="2540"/>
  <c r="O53" i="2540"/>
  <c r="O54" i="2540"/>
  <c r="O55" i="2540"/>
  <c r="O56" i="2540"/>
  <c r="O57" i="2540"/>
  <c r="O58" i="2540"/>
  <c r="O59" i="2540"/>
  <c r="O60" i="2540"/>
  <c r="O61" i="2540"/>
  <c r="O62" i="2540"/>
  <c r="O63" i="2540"/>
  <c r="O64" i="2540"/>
  <c r="O65" i="2540"/>
  <c r="O66" i="2540"/>
  <c r="O67" i="2540"/>
  <c r="O68" i="2540"/>
  <c r="O69" i="2540"/>
  <c r="O70" i="2540"/>
  <c r="O73" i="2540"/>
  <c r="O74" i="2540"/>
  <c r="O75" i="2540"/>
  <c r="O76" i="2540"/>
  <c r="O77" i="2540"/>
  <c r="O78" i="2540"/>
  <c r="O81" i="2540"/>
  <c r="O82" i="2540"/>
  <c r="O83" i="2540"/>
  <c r="O85" i="2540"/>
  <c r="O86" i="2540"/>
  <c r="O87" i="2540"/>
  <c r="G160" i="2536"/>
  <c r="F160" i="2536"/>
  <c r="F159" i="2536"/>
  <c r="D140" i="2536"/>
  <c r="E139" i="2536"/>
  <c r="F156" i="2536"/>
  <c r="Q112" i="2536"/>
  <c r="P112" i="2536"/>
  <c r="Q111" i="2536"/>
  <c r="P111" i="2536"/>
  <c r="Q110" i="2536"/>
  <c r="Q106" i="2536" s="1"/>
  <c r="E142" i="2536" s="1"/>
  <c r="P110" i="2536"/>
  <c r="P106" i="2536" s="1"/>
  <c r="D142" i="2536" s="1"/>
  <c r="Q105" i="2536"/>
  <c r="P105" i="2536"/>
  <c r="Q104" i="2536"/>
  <c r="P104" i="2536"/>
  <c r="Q103" i="2536"/>
  <c r="P103" i="2536"/>
  <c r="Q102" i="2536"/>
  <c r="P102" i="2536"/>
  <c r="Q101" i="2536"/>
  <c r="P101" i="2536"/>
  <c r="Q100" i="2536"/>
  <c r="P100" i="2536"/>
  <c r="Q99" i="2536"/>
  <c r="P99" i="2536"/>
  <c r="Q98" i="2536"/>
  <c r="P98" i="2536"/>
  <c r="Q97" i="2536"/>
  <c r="P97" i="2536"/>
  <c r="Q96" i="2536"/>
  <c r="P96" i="2536"/>
  <c r="Q95" i="2536"/>
  <c r="P95" i="2536"/>
  <c r="P91" i="2536"/>
  <c r="Q91" i="2536"/>
  <c r="P92" i="2536"/>
  <c r="Q92" i="2536"/>
  <c r="P93" i="2536"/>
  <c r="Q93" i="2536"/>
  <c r="P94" i="2536"/>
  <c r="Q94" i="2536"/>
  <c r="P37" i="2536"/>
  <c r="Q37" i="2536"/>
  <c r="P38" i="2536"/>
  <c r="Q38" i="2536"/>
  <c r="P39" i="2536"/>
  <c r="Q39" i="2536"/>
  <c r="P40" i="2536"/>
  <c r="Q40" i="2536"/>
  <c r="P41" i="2536"/>
  <c r="Q41" i="2536"/>
  <c r="P42" i="2536"/>
  <c r="Q42" i="2536"/>
  <c r="P43" i="2536"/>
  <c r="Q43" i="2536"/>
  <c r="P44" i="2536"/>
  <c r="Q44" i="2536"/>
  <c r="P45" i="2536"/>
  <c r="Q45" i="2536"/>
  <c r="P46" i="2536"/>
  <c r="Q46" i="2536"/>
  <c r="P47" i="2536"/>
  <c r="Q47" i="2536"/>
  <c r="P48" i="2536"/>
  <c r="Q48" i="2536"/>
  <c r="P49" i="2536"/>
  <c r="Q49" i="2536"/>
  <c r="P50" i="2536"/>
  <c r="Q50" i="2536"/>
  <c r="P51" i="2536"/>
  <c r="Q51" i="2536"/>
  <c r="P52" i="2536"/>
  <c r="Q52" i="2536"/>
  <c r="P53" i="2536"/>
  <c r="Q53" i="2536"/>
  <c r="P54" i="2536"/>
  <c r="Q54" i="2536"/>
  <c r="P55" i="2536"/>
  <c r="Q55" i="2536"/>
  <c r="P56" i="2536"/>
  <c r="Q56" i="2536"/>
  <c r="P27" i="2536"/>
  <c r="O91" i="2536"/>
  <c r="O92" i="2536"/>
  <c r="O93" i="2536"/>
  <c r="O94" i="2536"/>
  <c r="O95" i="2536"/>
  <c r="O96" i="2536"/>
  <c r="O97" i="2536"/>
  <c r="O98" i="2536"/>
  <c r="O99" i="2536"/>
  <c r="O100" i="2536"/>
  <c r="O103" i="2536"/>
  <c r="O104" i="2536"/>
  <c r="O105" i="2536"/>
  <c r="O106" i="2536"/>
  <c r="O107" i="2536"/>
  <c r="O108" i="2536"/>
  <c r="O8" i="2536"/>
  <c r="O9" i="2536"/>
  <c r="O10" i="2536"/>
  <c r="O11" i="2536"/>
  <c r="O12" i="2536"/>
  <c r="O13" i="2536"/>
  <c r="O14" i="2536"/>
  <c r="O15" i="2536"/>
  <c r="O16" i="2536"/>
  <c r="O17" i="2536"/>
  <c r="O18" i="2536"/>
  <c r="O20" i="2536"/>
  <c r="O21" i="2536"/>
  <c r="O22" i="2536"/>
  <c r="O23" i="2536"/>
  <c r="O24" i="2536"/>
  <c r="O25" i="2536"/>
  <c r="O26" i="2536"/>
  <c r="O27" i="2536"/>
  <c r="O28" i="2536"/>
  <c r="O29" i="2536"/>
  <c r="O30" i="2536"/>
  <c r="O31" i="2536"/>
  <c r="O32" i="2536"/>
  <c r="O33" i="2536"/>
  <c r="O34" i="2536"/>
  <c r="O35" i="2536"/>
  <c r="O36" i="2536"/>
  <c r="O37" i="2536"/>
  <c r="O39" i="2536"/>
  <c r="O40" i="2536"/>
  <c r="O41" i="2536"/>
  <c r="O42" i="2536"/>
  <c r="O43" i="2536"/>
  <c r="O44" i="2536"/>
  <c r="O45" i="2536"/>
  <c r="O46" i="2536"/>
  <c r="O47" i="2536"/>
  <c r="O48" i="2536"/>
  <c r="O49" i="2536"/>
  <c r="O50" i="2536"/>
  <c r="O51" i="2536"/>
  <c r="O52" i="2536"/>
  <c r="O53" i="2536"/>
  <c r="O54" i="2536"/>
  <c r="O55" i="2536"/>
  <c r="O56" i="2536"/>
  <c r="O57" i="2536"/>
  <c r="O58" i="2536"/>
  <c r="O59" i="2536"/>
  <c r="O60" i="2536"/>
  <c r="O61" i="2536"/>
  <c r="O62" i="2536"/>
  <c r="O63" i="2536"/>
  <c r="O64" i="2536"/>
  <c r="O65" i="2536"/>
  <c r="O66" i="2536"/>
  <c r="O67" i="2536"/>
  <c r="O68" i="2536"/>
  <c r="O69" i="2536"/>
  <c r="O70" i="2536"/>
  <c r="O71" i="2536"/>
  <c r="O72" i="2536"/>
  <c r="O73" i="2536"/>
  <c r="O74" i="2536"/>
  <c r="O75" i="2536"/>
  <c r="O76" i="2536"/>
  <c r="O77" i="2536"/>
  <c r="O78" i="2536"/>
  <c r="O79" i="2536"/>
  <c r="O80" i="2536"/>
  <c r="O81" i="2536"/>
  <c r="O82" i="2536"/>
  <c r="O83" i="2536"/>
  <c r="O84" i="2536"/>
  <c r="O85" i="2536"/>
  <c r="O86" i="2536"/>
  <c r="O87" i="2536"/>
  <c r="O88" i="2536"/>
  <c r="O89" i="2536"/>
  <c r="O90" i="2536"/>
  <c r="G130" i="2539"/>
  <c r="F130" i="2539"/>
  <c r="F129" i="2539"/>
  <c r="G128" i="2539"/>
  <c r="F128" i="2539"/>
  <c r="D104" i="2539"/>
  <c r="F127" i="2539" s="1"/>
  <c r="G126" i="2539"/>
  <c r="D103" i="2539"/>
  <c r="F126" i="2539" s="1"/>
  <c r="O8" i="2539"/>
  <c r="O9" i="2539"/>
  <c r="O10" i="2539"/>
  <c r="O11" i="2539"/>
  <c r="O12" i="2539"/>
  <c r="O13" i="2539"/>
  <c r="O14" i="2539"/>
  <c r="O15" i="2539"/>
  <c r="O16" i="2539"/>
  <c r="O17" i="2539"/>
  <c r="O18" i="2539"/>
  <c r="O20" i="2539"/>
  <c r="O21" i="2539"/>
  <c r="O22" i="2539"/>
  <c r="O23" i="2539"/>
  <c r="O24" i="2539"/>
  <c r="O25" i="2539"/>
  <c r="O26" i="2539"/>
  <c r="O27" i="2539"/>
  <c r="O28" i="2539"/>
  <c r="O29" i="2539"/>
  <c r="O30" i="2539"/>
  <c r="O31" i="2539"/>
  <c r="O32" i="2539"/>
  <c r="O33" i="2539"/>
  <c r="O34" i="2539"/>
  <c r="O35" i="2539"/>
  <c r="O36" i="2539"/>
  <c r="O38" i="2539"/>
  <c r="O39" i="2539"/>
  <c r="O40" i="2539"/>
  <c r="O41" i="2539"/>
  <c r="O42" i="2539"/>
  <c r="O43" i="2539"/>
  <c r="O44" i="2539"/>
  <c r="O45" i="2539"/>
  <c r="O46" i="2539"/>
  <c r="O47" i="2539"/>
  <c r="O48" i="2539"/>
  <c r="O49" i="2539"/>
  <c r="O50" i="2539"/>
  <c r="O51" i="2539"/>
  <c r="O52" i="2539"/>
  <c r="O53" i="2539"/>
  <c r="O54" i="2539"/>
  <c r="O55" i="2539"/>
  <c r="O56" i="2539"/>
  <c r="O57" i="2539"/>
  <c r="O58" i="2539"/>
  <c r="O59" i="2539"/>
  <c r="O60" i="2539"/>
  <c r="O61" i="2539"/>
  <c r="O62" i="2539"/>
  <c r="O63" i="2539"/>
  <c r="O64" i="2539"/>
  <c r="O65" i="2539"/>
  <c r="O66" i="2539"/>
  <c r="O67" i="2539"/>
  <c r="O68" i="2539"/>
  <c r="O69" i="2539"/>
  <c r="O70" i="2539"/>
  <c r="O71" i="2539"/>
  <c r="O72" i="2539"/>
  <c r="O73" i="2539"/>
  <c r="O74" i="2539"/>
  <c r="O75" i="2539"/>
  <c r="O76" i="2539"/>
  <c r="O77" i="2539"/>
  <c r="O78" i="2539"/>
  <c r="O79" i="2539"/>
  <c r="O80" i="2539"/>
  <c r="O81" i="2539"/>
  <c r="O82" i="2539"/>
  <c r="O83" i="2539"/>
  <c r="O84" i="2539"/>
  <c r="O85" i="2539"/>
  <c r="O86" i="2539"/>
  <c r="O87" i="2539"/>
  <c r="O88" i="2539"/>
  <c r="O89" i="2539"/>
  <c r="O90" i="2539"/>
  <c r="O91" i="2539"/>
  <c r="O7" i="2539"/>
  <c r="Q90" i="2539"/>
  <c r="P90" i="2539"/>
  <c r="Q89" i="2539"/>
  <c r="P89" i="2539"/>
  <c r="Q88" i="2539"/>
  <c r="P88" i="2539"/>
  <c r="Q87" i="2539"/>
  <c r="P87" i="2539"/>
  <c r="Q86" i="2539"/>
  <c r="P86" i="2539"/>
  <c r="Q80" i="2539"/>
  <c r="P80" i="2539"/>
  <c r="Q79" i="2539"/>
  <c r="P79" i="2539"/>
  <c r="Q78" i="2539"/>
  <c r="P78" i="2539"/>
  <c r="Q77" i="2539"/>
  <c r="P77" i="2539"/>
  <c r="Q76" i="2539"/>
  <c r="P76" i="2539"/>
  <c r="Q75" i="2539"/>
  <c r="P75" i="2539"/>
  <c r="Q74" i="2539"/>
  <c r="P74" i="2539"/>
  <c r="Q73" i="2539"/>
  <c r="P73" i="2539"/>
  <c r="Q72" i="2539"/>
  <c r="P72" i="2539"/>
  <c r="P71" i="2539"/>
  <c r="G166" i="2538"/>
  <c r="F166" i="2538"/>
  <c r="G165" i="2538"/>
  <c r="Q116" i="2538"/>
  <c r="P116" i="2538"/>
  <c r="Q115" i="2538"/>
  <c r="P115" i="2538"/>
  <c r="Q114" i="2538"/>
  <c r="P114" i="2538"/>
  <c r="Q113" i="2538"/>
  <c r="P113" i="2538"/>
  <c r="Q112" i="2538"/>
  <c r="P112" i="2538"/>
  <c r="P28" i="2538"/>
  <c r="Q28" i="2538"/>
  <c r="P29" i="2538"/>
  <c r="Q29" i="2538"/>
  <c r="P30" i="2538"/>
  <c r="Q30" i="2538"/>
  <c r="P31" i="2538"/>
  <c r="Q31" i="2538"/>
  <c r="P32" i="2538"/>
  <c r="Q32" i="2538"/>
  <c r="P33" i="2538"/>
  <c r="Q33" i="2538"/>
  <c r="P34" i="2538"/>
  <c r="Q34" i="2538"/>
  <c r="P35" i="2538"/>
  <c r="Q35" i="2538"/>
  <c r="P36" i="2538"/>
  <c r="Q36" i="2538"/>
  <c r="P37" i="2538"/>
  <c r="Q37" i="2538"/>
  <c r="P38" i="2538"/>
  <c r="Q38" i="2538"/>
  <c r="P39" i="2538"/>
  <c r="Q39" i="2538"/>
  <c r="P40" i="2538"/>
  <c r="Q40" i="2538"/>
  <c r="P41" i="2538"/>
  <c r="Q41" i="2538"/>
  <c r="P42" i="2538"/>
  <c r="Q42" i="2538"/>
  <c r="P43" i="2538"/>
  <c r="Q43" i="2538"/>
  <c r="P44" i="2538"/>
  <c r="Q44" i="2538"/>
  <c r="P45" i="2538"/>
  <c r="Q45" i="2538"/>
  <c r="P46" i="2538"/>
  <c r="Q46" i="2538"/>
  <c r="P47" i="2538"/>
  <c r="Q47" i="2538"/>
  <c r="P48" i="2538"/>
  <c r="Q48" i="2538"/>
  <c r="P49" i="2538"/>
  <c r="Q49" i="2538"/>
  <c r="P50" i="2538"/>
  <c r="Q50" i="2538"/>
  <c r="P51" i="2538"/>
  <c r="Q51" i="2538"/>
  <c r="P52" i="2538"/>
  <c r="Q52" i="2538"/>
  <c r="P53" i="2538"/>
  <c r="Q53" i="2538"/>
  <c r="P54" i="2538"/>
  <c r="Q54" i="2538"/>
  <c r="P55" i="2538"/>
  <c r="Q55" i="2538"/>
  <c r="P56" i="2538"/>
  <c r="Q56" i="2538"/>
  <c r="P57" i="2538"/>
  <c r="Q57" i="2538"/>
  <c r="P58" i="2538"/>
  <c r="Q58" i="2538"/>
  <c r="P59" i="2538"/>
  <c r="Q59" i="2538"/>
  <c r="P60" i="2538"/>
  <c r="Q60" i="2538"/>
  <c r="P61" i="2538"/>
  <c r="Q61" i="2538"/>
  <c r="P62" i="2538"/>
  <c r="Q62" i="2538"/>
  <c r="P63" i="2538"/>
  <c r="Q63" i="2538"/>
  <c r="P64" i="2538"/>
  <c r="Q64" i="2538"/>
  <c r="P65" i="2538"/>
  <c r="Q65" i="2538"/>
  <c r="P66" i="2538"/>
  <c r="Q66" i="2538"/>
  <c r="P67" i="2538"/>
  <c r="D147" i="2538" s="1"/>
  <c r="Q67" i="2538"/>
  <c r="E147" i="2538" s="1"/>
  <c r="P68" i="2538"/>
  <c r="Q68" i="2538"/>
  <c r="P69" i="2538"/>
  <c r="Q69" i="2538"/>
  <c r="P70" i="2538"/>
  <c r="Q70" i="2538"/>
  <c r="P71" i="2538"/>
  <c r="Q71" i="2538"/>
  <c r="P72" i="2538"/>
  <c r="Q72" i="2538"/>
  <c r="P73" i="2538"/>
  <c r="Q73" i="2538"/>
  <c r="P74" i="2538"/>
  <c r="Q74" i="2538"/>
  <c r="P75" i="2538"/>
  <c r="Q75" i="2538"/>
  <c r="P76" i="2538"/>
  <c r="Q76" i="2538"/>
  <c r="P77" i="2538"/>
  <c r="Q77" i="2538"/>
  <c r="P78" i="2538"/>
  <c r="Q78" i="2538"/>
  <c r="P79" i="2538"/>
  <c r="Q79" i="2538"/>
  <c r="P80" i="2538"/>
  <c r="Q80" i="2538"/>
  <c r="P81" i="2538"/>
  <c r="Q81" i="2538"/>
  <c r="P82" i="2538"/>
  <c r="Q82" i="2538"/>
  <c r="P83" i="2538"/>
  <c r="Q83" i="2538"/>
  <c r="P84" i="2538"/>
  <c r="Q84" i="2538"/>
  <c r="P85" i="2538"/>
  <c r="Q85" i="2538"/>
  <c r="P86" i="2538"/>
  <c r="Q86" i="2538"/>
  <c r="P87" i="2538"/>
  <c r="Q87" i="2538"/>
  <c r="P88" i="2538"/>
  <c r="Q88" i="2538"/>
  <c r="P89" i="2538"/>
  <c r="Q89" i="2538"/>
  <c r="P90" i="2538"/>
  <c r="D148" i="2538" s="1"/>
  <c r="Q90" i="2538"/>
  <c r="E148" i="2538" s="1"/>
  <c r="P91" i="2538"/>
  <c r="Q91" i="2538"/>
  <c r="P92" i="2538"/>
  <c r="Q92" i="2538"/>
  <c r="P93" i="2538"/>
  <c r="Q93" i="2538"/>
  <c r="P94" i="2538"/>
  <c r="Q94" i="2538"/>
  <c r="P119" i="2538"/>
  <c r="Q119" i="2538"/>
  <c r="P120" i="2538"/>
  <c r="Q120" i="2538"/>
  <c r="P121" i="2538"/>
  <c r="Q121" i="2538"/>
  <c r="P95" i="2538"/>
  <c r="Q95" i="2538"/>
  <c r="P96" i="2538"/>
  <c r="Q96" i="2538"/>
  <c r="P97" i="2538"/>
  <c r="Q97" i="2538"/>
  <c r="P98" i="2538"/>
  <c r="Q98" i="2538"/>
  <c r="P99" i="2538"/>
  <c r="Q99" i="2538"/>
  <c r="Q27" i="2538"/>
  <c r="P27" i="2538"/>
  <c r="P29" i="2537"/>
  <c r="D163" i="2537" s="1"/>
  <c r="Q29" i="2537"/>
  <c r="E163" i="2537" s="1"/>
  <c r="P30" i="2537"/>
  <c r="Q30" i="2537"/>
  <c r="P31" i="2537"/>
  <c r="Q31" i="2537"/>
  <c r="P32" i="2537"/>
  <c r="Q32" i="2537"/>
  <c r="P33" i="2537"/>
  <c r="Q33" i="2537"/>
  <c r="P34" i="2537"/>
  <c r="Q34" i="2537"/>
  <c r="P35" i="2537"/>
  <c r="Q35" i="2537"/>
  <c r="P36" i="2537"/>
  <c r="Q36" i="2537"/>
  <c r="P37" i="2537"/>
  <c r="Q37" i="2537"/>
  <c r="P38" i="2537"/>
  <c r="Q38" i="2537"/>
  <c r="P39" i="2537"/>
  <c r="Q39" i="2537"/>
  <c r="P40" i="2537"/>
  <c r="Q40" i="2537"/>
  <c r="P41" i="2537"/>
  <c r="Q41" i="2537"/>
  <c r="P42" i="2537"/>
  <c r="Q42" i="2537"/>
  <c r="P43" i="2537"/>
  <c r="Q43" i="2537"/>
  <c r="P44" i="2537"/>
  <c r="Q44" i="2537"/>
  <c r="P45" i="2537"/>
  <c r="Q45" i="2537"/>
  <c r="P46" i="2537"/>
  <c r="Q46" i="2537"/>
  <c r="P47" i="2537"/>
  <c r="Q47" i="2537"/>
  <c r="P48" i="2537"/>
  <c r="Q48" i="2537"/>
  <c r="P49" i="2537"/>
  <c r="Q49" i="2537"/>
  <c r="P50" i="2537"/>
  <c r="Q50" i="2537"/>
  <c r="P51" i="2537"/>
  <c r="Q51" i="2537"/>
  <c r="P52" i="2537"/>
  <c r="Q52" i="2537"/>
  <c r="P53" i="2537"/>
  <c r="Q53" i="2537"/>
  <c r="P54" i="2537"/>
  <c r="Q54" i="2537"/>
  <c r="P55" i="2537"/>
  <c r="Q55" i="2537"/>
  <c r="P56" i="2537"/>
  <c r="Q56" i="2537"/>
  <c r="P57" i="2537"/>
  <c r="Q57" i="2537"/>
  <c r="P58" i="2537"/>
  <c r="Q58" i="2537"/>
  <c r="P59" i="2537"/>
  <c r="Q59" i="2537"/>
  <c r="P60" i="2537"/>
  <c r="Q60" i="2537"/>
  <c r="P61" i="2537"/>
  <c r="Q61" i="2537"/>
  <c r="P62" i="2537"/>
  <c r="Q62" i="2537"/>
  <c r="P63" i="2537"/>
  <c r="Q63" i="2537"/>
  <c r="P64" i="2537"/>
  <c r="Q64" i="2537"/>
  <c r="P65" i="2537"/>
  <c r="Q65" i="2537"/>
  <c r="P66" i="2537"/>
  <c r="Q66" i="2537"/>
  <c r="P67" i="2537"/>
  <c r="Q67" i="2537"/>
  <c r="P68" i="2537"/>
  <c r="Q68" i="2537"/>
  <c r="P69" i="2537"/>
  <c r="Q69" i="2537"/>
  <c r="P70" i="2537"/>
  <c r="Q70" i="2537"/>
  <c r="P71" i="2537"/>
  <c r="Q71" i="2537"/>
  <c r="P72" i="2537"/>
  <c r="Q72" i="2537"/>
  <c r="P73" i="2537"/>
  <c r="Q73" i="2537"/>
  <c r="P74" i="2537"/>
  <c r="Q74" i="2537"/>
  <c r="P75" i="2537"/>
  <c r="D164" i="2537" s="1"/>
  <c r="Q75" i="2537"/>
  <c r="E164" i="2537" s="1"/>
  <c r="P76" i="2537"/>
  <c r="Q76" i="2537"/>
  <c r="P77" i="2537"/>
  <c r="Q77" i="2537"/>
  <c r="P78" i="2537"/>
  <c r="Q78" i="2537"/>
  <c r="P79" i="2537"/>
  <c r="Q79" i="2537"/>
  <c r="P80" i="2537"/>
  <c r="Q80" i="2537"/>
  <c r="P81" i="2537"/>
  <c r="Q81" i="2537"/>
  <c r="P82" i="2537"/>
  <c r="Q82" i="2537"/>
  <c r="P83" i="2537"/>
  <c r="Q83" i="2537"/>
  <c r="P84" i="2537"/>
  <c r="Q84" i="2537"/>
  <c r="P85" i="2537"/>
  <c r="Q85" i="2537"/>
  <c r="P86" i="2537"/>
  <c r="Q86" i="2537"/>
  <c r="R86" i="2537" s="1"/>
  <c r="P87" i="2537"/>
  <c r="Q87" i="2537"/>
  <c r="P88" i="2537"/>
  <c r="Q88" i="2537"/>
  <c r="P89" i="2537"/>
  <c r="Q89" i="2537"/>
  <c r="P90" i="2537"/>
  <c r="Q90" i="2537"/>
  <c r="P91" i="2537"/>
  <c r="Q91" i="2537"/>
  <c r="P92" i="2537"/>
  <c r="Q92" i="2537"/>
  <c r="P93" i="2537"/>
  <c r="Q93" i="2537"/>
  <c r="P94" i="2537"/>
  <c r="Q94" i="2537"/>
  <c r="P95" i="2537"/>
  <c r="Q95" i="2537"/>
  <c r="P96" i="2537"/>
  <c r="Q96" i="2537"/>
  <c r="P97" i="2537"/>
  <c r="Q97" i="2537"/>
  <c r="P98" i="2537"/>
  <c r="Q98" i="2537"/>
  <c r="P99" i="2537"/>
  <c r="Q99" i="2537"/>
  <c r="P100" i="2537"/>
  <c r="Q100" i="2537"/>
  <c r="P101" i="2537"/>
  <c r="Q101" i="2537"/>
  <c r="P102" i="2537"/>
  <c r="Q102" i="2537"/>
  <c r="P103" i="2537"/>
  <c r="D165" i="2537" s="1"/>
  <c r="Q103" i="2537"/>
  <c r="E165" i="2537" s="1"/>
  <c r="P104" i="2537"/>
  <c r="Q104" i="2537"/>
  <c r="P105" i="2537"/>
  <c r="Q105" i="2537"/>
  <c r="P106" i="2537"/>
  <c r="Q106" i="2537"/>
  <c r="P107" i="2537"/>
  <c r="Q107" i="2537"/>
  <c r="P108" i="2537"/>
  <c r="Q108" i="2537"/>
  <c r="P109" i="2537"/>
  <c r="Q109" i="2537"/>
  <c r="P110" i="2537"/>
  <c r="Q110" i="2537"/>
  <c r="P111" i="2537"/>
  <c r="Q111" i="2537"/>
  <c r="P112" i="2537"/>
  <c r="Q112" i="2537"/>
  <c r="P193" i="2541"/>
  <c r="O193" i="2541"/>
  <c r="P192" i="2541"/>
  <c r="O192" i="2541"/>
  <c r="P181" i="2541"/>
  <c r="O181" i="2541"/>
  <c r="P180" i="2541"/>
  <c r="O180" i="2541"/>
  <c r="P179" i="2541"/>
  <c r="O179" i="2541"/>
  <c r="P178" i="2541"/>
  <c r="O178" i="2541"/>
  <c r="P177" i="2541"/>
  <c r="O177" i="2541"/>
  <c r="P176" i="2541"/>
  <c r="O176" i="2541"/>
  <c r="O49" i="2541"/>
  <c r="P49" i="2541"/>
  <c r="O50" i="2541"/>
  <c r="P50" i="2541"/>
  <c r="O51" i="2541"/>
  <c r="P51" i="2541"/>
  <c r="O52" i="2541"/>
  <c r="P52" i="2541"/>
  <c r="O53" i="2541"/>
  <c r="P53" i="2541"/>
  <c r="O54" i="2541"/>
  <c r="P54" i="2541"/>
  <c r="O55" i="2541"/>
  <c r="P55" i="2541"/>
  <c r="O56" i="2541"/>
  <c r="P56" i="2541"/>
  <c r="O57" i="2541"/>
  <c r="P57" i="2541"/>
  <c r="O58" i="2541"/>
  <c r="P58" i="2541"/>
  <c r="O59" i="2541"/>
  <c r="P59" i="2541"/>
  <c r="O60" i="2541"/>
  <c r="P60" i="2541"/>
  <c r="O61" i="2541"/>
  <c r="P61" i="2541"/>
  <c r="O62" i="2541"/>
  <c r="P62" i="2541"/>
  <c r="O63" i="2541"/>
  <c r="P63" i="2541"/>
  <c r="O64" i="2541"/>
  <c r="P64" i="2541"/>
  <c r="O65" i="2541"/>
  <c r="P65" i="2541"/>
  <c r="O66" i="2541"/>
  <c r="P66" i="2541"/>
  <c r="O67" i="2541"/>
  <c r="P67" i="2541"/>
  <c r="O68" i="2541"/>
  <c r="P68" i="2541"/>
  <c r="O69" i="2541"/>
  <c r="P69" i="2541"/>
  <c r="O70" i="2541"/>
  <c r="P70" i="2541"/>
  <c r="O71" i="2541"/>
  <c r="P71" i="2541"/>
  <c r="O72" i="2541"/>
  <c r="P72" i="2541"/>
  <c r="O73" i="2541"/>
  <c r="P73" i="2541"/>
  <c r="O74" i="2541"/>
  <c r="P74" i="2541"/>
  <c r="O75" i="2541"/>
  <c r="P75" i="2541"/>
  <c r="O76" i="2541"/>
  <c r="P76" i="2541"/>
  <c r="O77" i="2541"/>
  <c r="P77" i="2541"/>
  <c r="O78" i="2541"/>
  <c r="P78" i="2541"/>
  <c r="O79" i="2541"/>
  <c r="P79" i="2541"/>
  <c r="O80" i="2541"/>
  <c r="P80" i="2541"/>
  <c r="O81" i="2541"/>
  <c r="P81" i="2541"/>
  <c r="O82" i="2541"/>
  <c r="P82" i="2541"/>
  <c r="O83" i="2541"/>
  <c r="P83" i="2541"/>
  <c r="O84" i="2541"/>
  <c r="P84" i="2541"/>
  <c r="O85" i="2541"/>
  <c r="P85" i="2541"/>
  <c r="O86" i="2541"/>
  <c r="P86" i="2541"/>
  <c r="O87" i="2541"/>
  <c r="P87" i="2541"/>
  <c r="O88" i="2541"/>
  <c r="P88" i="2541"/>
  <c r="O89" i="2541"/>
  <c r="P89" i="2541"/>
  <c r="O90" i="2541"/>
  <c r="P90" i="2541"/>
  <c r="O91" i="2541"/>
  <c r="P91" i="2541"/>
  <c r="O92" i="2541"/>
  <c r="P92" i="2541"/>
  <c r="O93" i="2541"/>
  <c r="P93" i="2541"/>
  <c r="O94" i="2541"/>
  <c r="P94" i="2541"/>
  <c r="O95" i="2541"/>
  <c r="P95" i="2541"/>
  <c r="O96" i="2541"/>
  <c r="P96" i="2541"/>
  <c r="O97" i="2541"/>
  <c r="P97" i="2541"/>
  <c r="O98" i="2541"/>
  <c r="P98" i="2541"/>
  <c r="O99" i="2541"/>
  <c r="P99" i="2541"/>
  <c r="O100" i="2541"/>
  <c r="P100" i="2541"/>
  <c r="O101" i="2541"/>
  <c r="P101" i="2541"/>
  <c r="O102" i="2541"/>
  <c r="P102" i="2541"/>
  <c r="O103" i="2541"/>
  <c r="P103" i="2541"/>
  <c r="O104" i="2541"/>
  <c r="P104" i="2541"/>
  <c r="O105" i="2541"/>
  <c r="P105" i="2541"/>
  <c r="O106" i="2541"/>
  <c r="P106" i="2541"/>
  <c r="O107" i="2541"/>
  <c r="P107" i="2541"/>
  <c r="O108" i="2541"/>
  <c r="P108" i="2541"/>
  <c r="O109" i="2541"/>
  <c r="P109" i="2541"/>
  <c r="O110" i="2541"/>
  <c r="P110" i="2541"/>
  <c r="O111" i="2541"/>
  <c r="P111" i="2541"/>
  <c r="O112" i="2541"/>
  <c r="P112" i="2541"/>
  <c r="O113" i="2541"/>
  <c r="P113" i="2541"/>
  <c r="O114" i="2541"/>
  <c r="P114" i="2541"/>
  <c r="O115" i="2541"/>
  <c r="P115" i="2541"/>
  <c r="O116" i="2541"/>
  <c r="P116" i="2541"/>
  <c r="O117" i="2541"/>
  <c r="P117" i="2541"/>
  <c r="O118" i="2541"/>
  <c r="P118" i="2541"/>
  <c r="O119" i="2541"/>
  <c r="P119" i="2541"/>
  <c r="O120" i="2541"/>
  <c r="P120" i="2541"/>
  <c r="O121" i="2541"/>
  <c r="P121" i="2541"/>
  <c r="O122" i="2541"/>
  <c r="P122" i="2541"/>
  <c r="O123" i="2541"/>
  <c r="P123" i="2541"/>
  <c r="O124" i="2541"/>
  <c r="P124" i="2541"/>
  <c r="O125" i="2541"/>
  <c r="P125" i="2541"/>
  <c r="O126" i="2541"/>
  <c r="P126" i="2541"/>
  <c r="O127" i="2541"/>
  <c r="P127" i="2541"/>
  <c r="O128" i="2541"/>
  <c r="P128" i="2541"/>
  <c r="O129" i="2541"/>
  <c r="P129" i="2541"/>
  <c r="O130" i="2541"/>
  <c r="P130" i="2541"/>
  <c r="O131" i="2541"/>
  <c r="P131" i="2541"/>
  <c r="O132" i="2541"/>
  <c r="P132" i="2541"/>
  <c r="O133" i="2541"/>
  <c r="P133" i="2541"/>
  <c r="O134" i="2541"/>
  <c r="P134" i="2541"/>
  <c r="O135" i="2541"/>
  <c r="P135" i="2541"/>
  <c r="O136" i="2541"/>
  <c r="P136" i="2541"/>
  <c r="O137" i="2541"/>
  <c r="P137" i="2541"/>
  <c r="O138" i="2541"/>
  <c r="P138" i="2541"/>
  <c r="O139" i="2541"/>
  <c r="P139" i="2541"/>
  <c r="O140" i="2541"/>
  <c r="P140" i="2541"/>
  <c r="O141" i="2541"/>
  <c r="P141" i="2541"/>
  <c r="O142" i="2541"/>
  <c r="P142" i="2541"/>
  <c r="O143" i="2541"/>
  <c r="P143" i="2541"/>
  <c r="O144" i="2541"/>
  <c r="P144" i="2541"/>
  <c r="O145" i="2541"/>
  <c r="P145" i="2541"/>
  <c r="O146" i="2541"/>
  <c r="P146" i="2541"/>
  <c r="P48" i="2541"/>
  <c r="O48" i="2541"/>
  <c r="N143" i="2541"/>
  <c r="N144" i="2541"/>
  <c r="N145" i="2541"/>
  <c r="N147" i="2541"/>
  <c r="N148" i="2541"/>
  <c r="N149" i="2541"/>
  <c r="N150" i="2541"/>
  <c r="N151" i="2541"/>
  <c r="N152" i="2541"/>
  <c r="N153" i="2541"/>
  <c r="N154" i="2541"/>
  <c r="N155" i="2541"/>
  <c r="N158" i="2541"/>
  <c r="N159" i="2541"/>
  <c r="N160" i="2541"/>
  <c r="N161" i="2541"/>
  <c r="N162" i="2541"/>
  <c r="N163" i="2541"/>
  <c r="N164" i="2541"/>
  <c r="N165" i="2541"/>
  <c r="N166" i="2541"/>
  <c r="N167" i="2541"/>
  <c r="N168" i="2541"/>
  <c r="N169" i="2541"/>
  <c r="N170" i="2541"/>
  <c r="N171" i="2541"/>
  <c r="N172" i="2541"/>
  <c r="N173" i="2541"/>
  <c r="N174" i="2541"/>
  <c r="N175" i="2541"/>
  <c r="N176" i="2541"/>
  <c r="N177" i="2541"/>
  <c r="N178" i="2541"/>
  <c r="N179" i="2541"/>
  <c r="N180" i="2541"/>
  <c r="N181" i="2541"/>
  <c r="N182" i="2541"/>
  <c r="N184" i="2541"/>
  <c r="N185" i="2541"/>
  <c r="N187" i="2541"/>
  <c r="N188" i="2541"/>
  <c r="N189" i="2541"/>
  <c r="N190" i="2541"/>
  <c r="N192" i="2541"/>
  <c r="N193" i="2541"/>
  <c r="N194" i="2541"/>
  <c r="N195" i="2541"/>
  <c r="N196" i="2541"/>
  <c r="N197" i="2541"/>
  <c r="N198" i="2541"/>
  <c r="N199" i="2541"/>
  <c r="N200" i="2541"/>
  <c r="N201" i="2541"/>
  <c r="N202" i="2541"/>
  <c r="N203" i="2541"/>
  <c r="N204" i="2541"/>
  <c r="N205" i="2541"/>
  <c r="N206" i="2541"/>
  <c r="N207" i="2541"/>
  <c r="N208" i="2541"/>
  <c r="N209" i="2541"/>
  <c r="N210" i="2541"/>
  <c r="N7" i="2541"/>
  <c r="Q36" i="2536"/>
  <c r="P36" i="2536"/>
  <c r="Q35" i="2536"/>
  <c r="P35" i="2536"/>
  <c r="Q34" i="2536"/>
  <c r="P34" i="2536"/>
  <c r="Q33" i="2536"/>
  <c r="P33" i="2536"/>
  <c r="Q32" i="2536"/>
  <c r="P32" i="2536"/>
  <c r="Q31" i="2536"/>
  <c r="P31" i="2536"/>
  <c r="Q30" i="2536"/>
  <c r="P30" i="2536"/>
  <c r="Q29" i="2536"/>
  <c r="P29" i="2536"/>
  <c r="Q28" i="2536"/>
  <c r="P28" i="2536"/>
  <c r="Q27" i="2536"/>
  <c r="Q27" i="2539"/>
  <c r="P27" i="2539"/>
  <c r="Q125" i="2537"/>
  <c r="Q124" i="2537"/>
  <c r="Q123" i="2537"/>
  <c r="P123" i="2537"/>
  <c r="O92" i="2538"/>
  <c r="O93" i="2538"/>
  <c r="O94" i="2538"/>
  <c r="O120" i="2538"/>
  <c r="O121" i="2538"/>
  <c r="O97" i="2538"/>
  <c r="O98" i="2538"/>
  <c r="O99" i="2538"/>
  <c r="O100" i="2538"/>
  <c r="O102" i="2538"/>
  <c r="O103" i="2538"/>
  <c r="O104" i="2538"/>
  <c r="O105" i="2538"/>
  <c r="O106" i="2538"/>
  <c r="O107" i="2538"/>
  <c r="O108" i="2538"/>
  <c r="O109" i="2538"/>
  <c r="O110" i="2538"/>
  <c r="O111" i="2538"/>
  <c r="O112" i="2538"/>
  <c r="O113" i="2538"/>
  <c r="O114" i="2538"/>
  <c r="O115" i="2538"/>
  <c r="O116" i="2538"/>
  <c r="O117" i="2538"/>
  <c r="O118" i="2538"/>
  <c r="O91" i="2538"/>
  <c r="O10" i="2538"/>
  <c r="O11" i="2538"/>
  <c r="O12" i="2538"/>
  <c r="O13" i="2538"/>
  <c r="O14" i="2538"/>
  <c r="O15" i="2538"/>
  <c r="O16" i="2538"/>
  <c r="O17" i="2538"/>
  <c r="O18" i="2538"/>
  <c r="O20" i="2538"/>
  <c r="O21" i="2538"/>
  <c r="O22" i="2538"/>
  <c r="O23" i="2538"/>
  <c r="O24" i="2538"/>
  <c r="O25" i="2538"/>
  <c r="O26" i="2538"/>
  <c r="O27" i="2538"/>
  <c r="O28" i="2538"/>
  <c r="O29" i="2538"/>
  <c r="O30" i="2538"/>
  <c r="O32" i="2538"/>
  <c r="O33" i="2538"/>
  <c r="O34" i="2538"/>
  <c r="O35" i="2538"/>
  <c r="O36" i="2538"/>
  <c r="O37" i="2538"/>
  <c r="O38" i="2538"/>
  <c r="O39" i="2538"/>
  <c r="O40" i="2538"/>
  <c r="O41" i="2538"/>
  <c r="O42" i="2538"/>
  <c r="O43" i="2538"/>
  <c r="O44" i="2538"/>
  <c r="O45" i="2538"/>
  <c r="O46" i="2538"/>
  <c r="O47" i="2538"/>
  <c r="O48" i="2538"/>
  <c r="O49" i="2538"/>
  <c r="O50" i="2538"/>
  <c r="O51" i="2538"/>
  <c r="O52" i="2538"/>
  <c r="O53" i="2538"/>
  <c r="O54" i="2538"/>
  <c r="O55" i="2538"/>
  <c r="O56" i="2538"/>
  <c r="O57" i="2538"/>
  <c r="O58" i="2538"/>
  <c r="O59" i="2538"/>
  <c r="O60" i="2538"/>
  <c r="O61" i="2538"/>
  <c r="O62" i="2538"/>
  <c r="O63" i="2538"/>
  <c r="O64" i="2538"/>
  <c r="O65" i="2538"/>
  <c r="O66" i="2538"/>
  <c r="O67" i="2538"/>
  <c r="O68" i="2538"/>
  <c r="O69" i="2538"/>
  <c r="O70" i="2538"/>
  <c r="O71" i="2538"/>
  <c r="O72" i="2538"/>
  <c r="O73" i="2538"/>
  <c r="O76" i="2538"/>
  <c r="O77" i="2538"/>
  <c r="O78" i="2538"/>
  <c r="O79" i="2538"/>
  <c r="O80" i="2538"/>
  <c r="O81" i="2538"/>
  <c r="O83" i="2538"/>
  <c r="O84" i="2538"/>
  <c r="O85" i="2538"/>
  <c r="O86" i="2538"/>
  <c r="O87" i="2538"/>
  <c r="O88" i="2538"/>
  <c r="O89" i="2538"/>
  <c r="O90" i="2538"/>
  <c r="O7" i="2538"/>
  <c r="O8" i="2538"/>
  <c r="O9" i="2538"/>
  <c r="P81" i="2540"/>
  <c r="Q81" i="2540"/>
  <c r="P82" i="2540"/>
  <c r="Q82" i="2540"/>
  <c r="P80" i="2540"/>
  <c r="O7" i="2536"/>
  <c r="F136" i="2538"/>
  <c r="Q127" i="2537"/>
  <c r="P28" i="2539"/>
  <c r="Q28" i="2539"/>
  <c r="Q126" i="2537"/>
  <c r="R126" i="2537" s="1"/>
  <c r="P57" i="2536"/>
  <c r="Q57" i="2536"/>
  <c r="P58" i="2536"/>
  <c r="Q58" i="2536"/>
  <c r="P59" i="2536"/>
  <c r="Q59" i="2536"/>
  <c r="P60" i="2536"/>
  <c r="Q60" i="2536"/>
  <c r="P61" i="2536"/>
  <c r="Q61" i="2536"/>
  <c r="P62" i="2536"/>
  <c r="Q62" i="2536"/>
  <c r="P63" i="2536"/>
  <c r="Q63" i="2536"/>
  <c r="P64" i="2536"/>
  <c r="Q64" i="2536"/>
  <c r="P65" i="2536"/>
  <c r="Q65" i="2536"/>
  <c r="P66" i="2536"/>
  <c r="Q66" i="2536"/>
  <c r="P67" i="2536"/>
  <c r="Q67" i="2536"/>
  <c r="P68" i="2536"/>
  <c r="Q68" i="2536"/>
  <c r="P69" i="2536"/>
  <c r="Q69" i="2536"/>
  <c r="P70" i="2536"/>
  <c r="Q70" i="2536"/>
  <c r="P71" i="2536"/>
  <c r="Q71" i="2536"/>
  <c r="P72" i="2536"/>
  <c r="Q72" i="2536"/>
  <c r="P73" i="2536"/>
  <c r="Q73" i="2536"/>
  <c r="P74" i="2536"/>
  <c r="Q74" i="2536"/>
  <c r="P75" i="2536"/>
  <c r="Q75" i="2536"/>
  <c r="P76" i="2536"/>
  <c r="Q76" i="2536"/>
  <c r="P77" i="2536"/>
  <c r="Q77" i="2536"/>
  <c r="P78" i="2536"/>
  <c r="Q78" i="2536"/>
  <c r="P79" i="2536"/>
  <c r="Q79" i="2536"/>
  <c r="P80" i="2536"/>
  <c r="Q80" i="2536"/>
  <c r="P81" i="2536"/>
  <c r="Q81" i="2536"/>
  <c r="P82" i="2536"/>
  <c r="Q82" i="2536"/>
  <c r="P83" i="2536"/>
  <c r="Q83" i="2536"/>
  <c r="P84" i="2536"/>
  <c r="Q84" i="2536"/>
  <c r="P85" i="2536"/>
  <c r="Q85" i="2536"/>
  <c r="P86" i="2536"/>
  <c r="Q86" i="2536"/>
  <c r="P87" i="2536"/>
  <c r="Q87" i="2536"/>
  <c r="P88" i="2536"/>
  <c r="Q88" i="2536"/>
  <c r="P89" i="2536"/>
  <c r="Q89" i="2536"/>
  <c r="P90" i="2536"/>
  <c r="Q90" i="2536"/>
  <c r="Q77" i="2540"/>
  <c r="Q64" i="2540"/>
  <c r="Q63" i="2539"/>
  <c r="O7" i="2540"/>
  <c r="Q27" i="2540"/>
  <c r="P27" i="2540"/>
  <c r="P28" i="2540"/>
  <c r="Q80" i="2540"/>
  <c r="Q79" i="2540"/>
  <c r="P79" i="2540"/>
  <c r="Q78" i="2540"/>
  <c r="P78" i="2540"/>
  <c r="P77" i="2540"/>
  <c r="Q76" i="2540"/>
  <c r="P76" i="2540"/>
  <c r="Q75" i="2540"/>
  <c r="P75" i="2540"/>
  <c r="Q74" i="2540"/>
  <c r="P74" i="2540"/>
  <c r="Q73" i="2540"/>
  <c r="P73" i="2540"/>
  <c r="Q72" i="2540"/>
  <c r="P72" i="2540"/>
  <c r="Q71" i="2540"/>
  <c r="P71" i="2540"/>
  <c r="Q70" i="2540"/>
  <c r="P70" i="2540"/>
  <c r="Q69" i="2540"/>
  <c r="P69" i="2540"/>
  <c r="Q68" i="2540"/>
  <c r="P68" i="2540"/>
  <c r="Q67" i="2540"/>
  <c r="P67" i="2540"/>
  <c r="Q66" i="2540"/>
  <c r="P66" i="2540"/>
  <c r="Q65" i="2540"/>
  <c r="P65" i="2540"/>
  <c r="P64" i="2540"/>
  <c r="Q63" i="2540"/>
  <c r="P63" i="2540"/>
  <c r="Q62" i="2540"/>
  <c r="P62" i="2540"/>
  <c r="Q61" i="2540"/>
  <c r="P61" i="2540"/>
  <c r="Q60" i="2540"/>
  <c r="P60" i="2540"/>
  <c r="Q59" i="2540"/>
  <c r="P59" i="2540"/>
  <c r="Q58" i="2540"/>
  <c r="P58" i="2540"/>
  <c r="Q57" i="2540"/>
  <c r="P57" i="2540"/>
  <c r="Q56" i="2540"/>
  <c r="P56" i="2540"/>
  <c r="R56" i="2540" s="1"/>
  <c r="Q55" i="2540"/>
  <c r="P55" i="2540"/>
  <c r="Q54" i="2540"/>
  <c r="P54" i="2540"/>
  <c r="Q53" i="2540"/>
  <c r="P53" i="2540"/>
  <c r="Q52" i="2540"/>
  <c r="P52" i="2540"/>
  <c r="Q51" i="2540"/>
  <c r="P51" i="2540"/>
  <c r="Q50" i="2540"/>
  <c r="P50" i="2540"/>
  <c r="Q49" i="2540"/>
  <c r="P49" i="2540"/>
  <c r="Q48" i="2540"/>
  <c r="P48" i="2540"/>
  <c r="Q47" i="2540"/>
  <c r="P47" i="2540"/>
  <c r="Q46" i="2540"/>
  <c r="P46" i="2540"/>
  <c r="Q45" i="2540"/>
  <c r="P45" i="2540"/>
  <c r="Q44" i="2540"/>
  <c r="P44" i="2540"/>
  <c r="Q43" i="2540"/>
  <c r="P43" i="2540"/>
  <c r="Q42" i="2540"/>
  <c r="P42" i="2540"/>
  <c r="Q41" i="2540"/>
  <c r="P41" i="2540"/>
  <c r="Q40" i="2540"/>
  <c r="P40" i="2540"/>
  <c r="Q39" i="2540"/>
  <c r="P39" i="2540"/>
  <c r="Q38" i="2540"/>
  <c r="P38" i="2540"/>
  <c r="Q37" i="2540"/>
  <c r="P37" i="2540"/>
  <c r="Q36" i="2540"/>
  <c r="P36" i="2540"/>
  <c r="Q35" i="2540"/>
  <c r="P35" i="2540"/>
  <c r="Q34" i="2540"/>
  <c r="P34" i="2540"/>
  <c r="Q33" i="2540"/>
  <c r="P33" i="2540"/>
  <c r="Q32" i="2540"/>
  <c r="P32" i="2540"/>
  <c r="R32" i="2540" s="1"/>
  <c r="Q31" i="2540"/>
  <c r="P31" i="2540"/>
  <c r="Q30" i="2540"/>
  <c r="P30" i="2540"/>
  <c r="Q29" i="2540"/>
  <c r="P29" i="2540"/>
  <c r="Q28" i="2540"/>
  <c r="Q71" i="2539"/>
  <c r="Q70" i="2539"/>
  <c r="P70" i="2539"/>
  <c r="Q69" i="2539"/>
  <c r="P69" i="2539"/>
  <c r="Q68" i="2539"/>
  <c r="P68" i="2539"/>
  <c r="Q67" i="2539"/>
  <c r="P67" i="2539"/>
  <c r="Q66" i="2539"/>
  <c r="P66" i="2539"/>
  <c r="Q65" i="2539"/>
  <c r="P65" i="2539"/>
  <c r="Q64" i="2539"/>
  <c r="P64" i="2539"/>
  <c r="R64" i="2539" s="1"/>
  <c r="P63" i="2539"/>
  <c r="Q62" i="2539"/>
  <c r="P62" i="2539"/>
  <c r="Q61" i="2539"/>
  <c r="P61" i="2539"/>
  <c r="Q60" i="2539"/>
  <c r="P60" i="2539"/>
  <c r="Q59" i="2539"/>
  <c r="P59" i="2539"/>
  <c r="Q58" i="2539"/>
  <c r="P58" i="2539"/>
  <c r="Q57" i="2539"/>
  <c r="P57" i="2539"/>
  <c r="Q56" i="2539"/>
  <c r="P56" i="2539"/>
  <c r="Q55" i="2539"/>
  <c r="P55" i="2539"/>
  <c r="Q54" i="2539"/>
  <c r="P54" i="2539"/>
  <c r="Q53" i="2539"/>
  <c r="P53" i="2539"/>
  <c r="Q52" i="2539"/>
  <c r="P52" i="2539"/>
  <c r="Q51" i="2539"/>
  <c r="P51" i="2539"/>
  <c r="Q50" i="2539"/>
  <c r="P50" i="2539"/>
  <c r="Q49" i="2539"/>
  <c r="P49" i="2539"/>
  <c r="Q48" i="2539"/>
  <c r="P48" i="2539"/>
  <c r="Q47" i="2539"/>
  <c r="P47" i="2539"/>
  <c r="Q46" i="2539"/>
  <c r="P46" i="2539"/>
  <c r="Q45" i="2539"/>
  <c r="P45" i="2539"/>
  <c r="Q44" i="2539"/>
  <c r="P44" i="2539"/>
  <c r="Q43" i="2539"/>
  <c r="P43" i="2539"/>
  <c r="Q42" i="2539"/>
  <c r="P42" i="2539"/>
  <c r="Q41" i="2539"/>
  <c r="P41" i="2539"/>
  <c r="Q40" i="2539"/>
  <c r="P40" i="2539"/>
  <c r="Q39" i="2539"/>
  <c r="P39" i="2539"/>
  <c r="Q38" i="2539"/>
  <c r="P38" i="2539"/>
  <c r="Q37" i="2539"/>
  <c r="P37" i="2539"/>
  <c r="Q36" i="2539"/>
  <c r="P36" i="2539"/>
  <c r="Q35" i="2539"/>
  <c r="P35" i="2539"/>
  <c r="Q34" i="2539"/>
  <c r="P34" i="2539"/>
  <c r="Q33" i="2539"/>
  <c r="P33" i="2539"/>
  <c r="Q32" i="2539"/>
  <c r="P32" i="2539"/>
  <c r="Q31" i="2539"/>
  <c r="P31" i="2539"/>
  <c r="Q30" i="2539"/>
  <c r="P30" i="2539"/>
  <c r="Q29" i="2539"/>
  <c r="P29" i="2539"/>
  <c r="R98" i="2538" l="1"/>
  <c r="R121" i="2538"/>
  <c r="R77" i="2538"/>
  <c r="R69" i="2538"/>
  <c r="R61" i="2538"/>
  <c r="R57" i="2538"/>
  <c r="R53" i="2538"/>
  <c r="R49" i="2538"/>
  <c r="R37" i="2538"/>
  <c r="R85" i="2540"/>
  <c r="R127" i="2537"/>
  <c r="R112" i="2537"/>
  <c r="R108" i="2537"/>
  <c r="Q176" i="2541"/>
  <c r="Q180" i="2541"/>
  <c r="F145" i="2540"/>
  <c r="R64" i="2540"/>
  <c r="G157" i="2536"/>
  <c r="F129" i="2536"/>
  <c r="R28" i="2539"/>
  <c r="F143" i="2540"/>
  <c r="R54" i="2536"/>
  <c r="R50" i="2536"/>
  <c r="R46" i="2536"/>
  <c r="R92" i="2536"/>
  <c r="R29" i="2536"/>
  <c r="R88" i="2536"/>
  <c r="R76" i="2536"/>
  <c r="R64" i="2536"/>
  <c r="R30" i="2536"/>
  <c r="R75" i="2539"/>
  <c r="R99" i="2538"/>
  <c r="R94" i="2538"/>
  <c r="R86" i="2538"/>
  <c r="R87" i="2537"/>
  <c r="Q123" i="2541"/>
  <c r="Q119" i="2541"/>
  <c r="Q115" i="2541"/>
  <c r="Q111" i="2541"/>
  <c r="Q107" i="2541"/>
  <c r="Q103" i="2541"/>
  <c r="Q99" i="2541"/>
  <c r="Q95" i="2541"/>
  <c r="Q91" i="2541"/>
  <c r="Q87" i="2541"/>
  <c r="Q83" i="2541"/>
  <c r="Q79" i="2541"/>
  <c r="Q75" i="2541"/>
  <c r="Q71" i="2541"/>
  <c r="Q67" i="2541"/>
  <c r="Q59" i="2541"/>
  <c r="Q55" i="2541"/>
  <c r="R33" i="2540"/>
  <c r="R49" i="2540"/>
  <c r="R53" i="2540"/>
  <c r="F117" i="2540"/>
  <c r="R47" i="2540"/>
  <c r="R49" i="2539"/>
  <c r="R53" i="2539"/>
  <c r="R79" i="2538"/>
  <c r="R63" i="2538"/>
  <c r="R55" i="2538"/>
  <c r="R47" i="2538"/>
  <c r="R43" i="2538"/>
  <c r="R39" i="2538"/>
  <c r="R35" i="2538"/>
  <c r="R116" i="2538"/>
  <c r="R65" i="2540"/>
  <c r="R30" i="2540"/>
  <c r="R73" i="2536"/>
  <c r="D141" i="2536"/>
  <c r="R62" i="2536"/>
  <c r="R58" i="2536"/>
  <c r="R69" i="2539"/>
  <c r="R80" i="2539"/>
  <c r="R76" i="2538"/>
  <c r="R72" i="2538"/>
  <c r="R68" i="2538"/>
  <c r="R64" i="2538"/>
  <c r="R48" i="2538"/>
  <c r="R44" i="2538"/>
  <c r="R32" i="2538"/>
  <c r="R115" i="2538"/>
  <c r="G135" i="2538"/>
  <c r="E158" i="2537"/>
  <c r="D223" i="2541" s="1"/>
  <c r="F252" i="2541" s="1"/>
  <c r="R54" i="2540"/>
  <c r="R58" i="2540"/>
  <c r="R62" i="2540"/>
  <c r="G118" i="2540"/>
  <c r="F118" i="2540"/>
  <c r="R78" i="2540"/>
  <c r="D139" i="2536"/>
  <c r="R87" i="2536"/>
  <c r="R79" i="2536"/>
  <c r="R71" i="2536"/>
  <c r="R67" i="2536"/>
  <c r="R59" i="2536"/>
  <c r="R31" i="2536"/>
  <c r="R53" i="2536"/>
  <c r="F142" i="2536"/>
  <c r="F157" i="2536"/>
  <c r="D157" i="2536" s="1"/>
  <c r="R86" i="2536"/>
  <c r="R74" i="2536"/>
  <c r="R70" i="2536"/>
  <c r="R32" i="2536"/>
  <c r="R52" i="2536"/>
  <c r="R95" i="2536"/>
  <c r="R99" i="2536"/>
  <c r="R103" i="2536"/>
  <c r="R111" i="2536"/>
  <c r="D159" i="2536"/>
  <c r="R86" i="2539"/>
  <c r="G105" i="2539"/>
  <c r="R71" i="2539"/>
  <c r="R74" i="2539"/>
  <c r="R112" i="2538"/>
  <c r="R78" i="2538"/>
  <c r="R70" i="2538"/>
  <c r="R62" i="2538"/>
  <c r="R50" i="2538"/>
  <c r="R46" i="2538"/>
  <c r="R42" i="2538"/>
  <c r="R30" i="2538"/>
  <c r="R113" i="2538"/>
  <c r="F137" i="2538"/>
  <c r="R114" i="2538"/>
  <c r="R110" i="2537"/>
  <c r="R83" i="2537"/>
  <c r="R31" i="2537"/>
  <c r="G155" i="2537"/>
  <c r="R125" i="2537"/>
  <c r="R88" i="2537"/>
  <c r="R84" i="2537"/>
  <c r="R76" i="2537"/>
  <c r="R72" i="2537"/>
  <c r="R64" i="2537"/>
  <c r="R48" i="2537"/>
  <c r="R44" i="2537"/>
  <c r="R40" i="2537"/>
  <c r="R36" i="2537"/>
  <c r="Q141" i="2541"/>
  <c r="Q129" i="2541"/>
  <c r="Q89" i="2541"/>
  <c r="Q140" i="2541"/>
  <c r="Q136" i="2541"/>
  <c r="Q132" i="2541"/>
  <c r="Q116" i="2541"/>
  <c r="Q104" i="2541"/>
  <c r="Q76" i="2541"/>
  <c r="Q134" i="2541"/>
  <c r="Q126" i="2541"/>
  <c r="Q122" i="2541"/>
  <c r="Q118" i="2541"/>
  <c r="Q106" i="2541"/>
  <c r="Q102" i="2541"/>
  <c r="Q98" i="2541"/>
  <c r="Q94" i="2541"/>
  <c r="Q90" i="2541"/>
  <c r="Q86" i="2541"/>
  <c r="Q82" i="2541"/>
  <c r="Q78" i="2541"/>
  <c r="Q74" i="2541"/>
  <c r="Q62" i="2541"/>
  <c r="Q58" i="2541"/>
  <c r="Q54" i="2541"/>
  <c r="Q50" i="2541"/>
  <c r="Q192" i="2541"/>
  <c r="Q121" i="2541"/>
  <c r="Q69" i="2541"/>
  <c r="Q61" i="2541"/>
  <c r="Q145" i="2541"/>
  <c r="Q109" i="2541"/>
  <c r="Q93" i="2541"/>
  <c r="Q77" i="2541"/>
  <c r="Q73" i="2541"/>
  <c r="P147" i="2541"/>
  <c r="P7" i="2541" s="1"/>
  <c r="Q48" i="2541"/>
  <c r="Q131" i="2541"/>
  <c r="Q127" i="2541"/>
  <c r="R67" i="2540"/>
  <c r="R75" i="2540"/>
  <c r="R44" i="2540"/>
  <c r="R76" i="2540"/>
  <c r="E125" i="2540"/>
  <c r="F125" i="2540" s="1"/>
  <c r="G145" i="2540"/>
  <c r="R55" i="2540"/>
  <c r="R87" i="2540"/>
  <c r="R43" i="2536"/>
  <c r="R93" i="2536"/>
  <c r="R90" i="2536"/>
  <c r="R51" i="2536"/>
  <c r="R104" i="2536"/>
  <c r="R65" i="2536"/>
  <c r="R28" i="2536"/>
  <c r="R72" i="2536"/>
  <c r="R47" i="2536"/>
  <c r="R96" i="2536"/>
  <c r="R57" i="2536"/>
  <c r="R87" i="2539"/>
  <c r="Q81" i="2539"/>
  <c r="E115" i="2539" s="1"/>
  <c r="G107" i="2539"/>
  <c r="R57" i="2539"/>
  <c r="D112" i="2539"/>
  <c r="R31" i="2539"/>
  <c r="R55" i="2539"/>
  <c r="R76" i="2539"/>
  <c r="R89" i="2539"/>
  <c r="D114" i="2539"/>
  <c r="F104" i="2539"/>
  <c r="R77" i="2539"/>
  <c r="F105" i="2539"/>
  <c r="R56" i="2539"/>
  <c r="R29" i="2538"/>
  <c r="R97" i="2538"/>
  <c r="R80" i="2538"/>
  <c r="R95" i="2537"/>
  <c r="R91" i="2537"/>
  <c r="R123" i="2537"/>
  <c r="R115" i="2537" s="1"/>
  <c r="R109" i="2537"/>
  <c r="R105" i="2537"/>
  <c r="Q179" i="2541"/>
  <c r="Q177" i="2541"/>
  <c r="Q124" i="2541"/>
  <c r="Q117" i="2541"/>
  <c r="Q113" i="2541"/>
  <c r="Q105" i="2541"/>
  <c r="Q65" i="2541"/>
  <c r="Q53" i="2541"/>
  <c r="R28" i="2540"/>
  <c r="R36" i="2540"/>
  <c r="R40" i="2540"/>
  <c r="R52" i="2540"/>
  <c r="R34" i="2540"/>
  <c r="R42" i="2540"/>
  <c r="R73" i="2540"/>
  <c r="G116" i="2540"/>
  <c r="R86" i="2540"/>
  <c r="R60" i="2540"/>
  <c r="G127" i="2540"/>
  <c r="R31" i="2540"/>
  <c r="R81" i="2540"/>
  <c r="D133" i="2536"/>
  <c r="C226" i="2541" s="1"/>
  <c r="E255" i="2541" s="1"/>
  <c r="G131" i="2536"/>
  <c r="R80" i="2536"/>
  <c r="R68" i="2536"/>
  <c r="R97" i="2536"/>
  <c r="G128" i="2536"/>
  <c r="R49" i="2536"/>
  <c r="R45" i="2536"/>
  <c r="R41" i="2536"/>
  <c r="R37" i="2536"/>
  <c r="R91" i="2536"/>
  <c r="R98" i="2536"/>
  <c r="R63" i="2536"/>
  <c r="R33" i="2536"/>
  <c r="R56" i="2536"/>
  <c r="R48" i="2536"/>
  <c r="R44" i="2536"/>
  <c r="R40" i="2536"/>
  <c r="R94" i="2536"/>
  <c r="G132" i="2536"/>
  <c r="R77" i="2536"/>
  <c r="R55" i="2536"/>
  <c r="R39" i="2539"/>
  <c r="R51" i="2539"/>
  <c r="R67" i="2539"/>
  <c r="R32" i="2539"/>
  <c r="R68" i="2539"/>
  <c r="R90" i="2539"/>
  <c r="R60" i="2539"/>
  <c r="R27" i="2539"/>
  <c r="D113" i="2539"/>
  <c r="R35" i="2539"/>
  <c r="R43" i="2539"/>
  <c r="R59" i="2539"/>
  <c r="R36" i="2539"/>
  <c r="R62" i="2539"/>
  <c r="R72" i="2539"/>
  <c r="R47" i="2539"/>
  <c r="D128" i="2539"/>
  <c r="R40" i="2539"/>
  <c r="R52" i="2539"/>
  <c r="E113" i="2539"/>
  <c r="R42" i="2539"/>
  <c r="R50" i="2539"/>
  <c r="R54" i="2539"/>
  <c r="R66" i="2539"/>
  <c r="R88" i="2539"/>
  <c r="R92" i="2538"/>
  <c r="G139" i="2538"/>
  <c r="F139" i="2538"/>
  <c r="R89" i="2538"/>
  <c r="R66" i="2538"/>
  <c r="Q100" i="2538"/>
  <c r="G137" i="2538"/>
  <c r="R27" i="2538"/>
  <c r="R87" i="2538"/>
  <c r="D166" i="2538"/>
  <c r="R82" i="2538"/>
  <c r="R88" i="2538"/>
  <c r="R91" i="2538"/>
  <c r="R71" i="2538"/>
  <c r="R51" i="2538"/>
  <c r="R46" i="2537"/>
  <c r="R97" i="2537"/>
  <c r="R89" i="2537"/>
  <c r="R50" i="2537"/>
  <c r="R30" i="2537"/>
  <c r="R106" i="2537"/>
  <c r="F153" i="2537"/>
  <c r="R85" i="2537"/>
  <c r="R98" i="2537"/>
  <c r="Q137" i="2541"/>
  <c r="Q133" i="2541"/>
  <c r="Q125" i="2541"/>
  <c r="Q143" i="2541"/>
  <c r="Q101" i="2541"/>
  <c r="Q85" i="2541"/>
  <c r="Q81" i="2541"/>
  <c r="Q57" i="2541"/>
  <c r="Q112" i="2541"/>
  <c r="Q96" i="2541"/>
  <c r="Q88" i="2541"/>
  <c r="Q80" i="2541"/>
  <c r="Q72" i="2541"/>
  <c r="Q64" i="2541"/>
  <c r="Q56" i="2541"/>
  <c r="Q51" i="2541"/>
  <c r="O147" i="2541"/>
  <c r="O7" i="2541" s="1"/>
  <c r="Q120" i="2541"/>
  <c r="Q108" i="2541"/>
  <c r="Q92" i="2541"/>
  <c r="Q84" i="2541"/>
  <c r="Q68" i="2541"/>
  <c r="Q60" i="2541"/>
  <c r="Q181" i="2541"/>
  <c r="R50" i="2540"/>
  <c r="R35" i="2540"/>
  <c r="R43" i="2540"/>
  <c r="R69" i="2540"/>
  <c r="F116" i="2540"/>
  <c r="R74" i="2540"/>
  <c r="Q7" i="2540"/>
  <c r="R37" i="2540"/>
  <c r="R41" i="2540"/>
  <c r="R63" i="2540"/>
  <c r="R48" i="2540"/>
  <c r="D128" i="2540"/>
  <c r="C237" i="2541" s="1"/>
  <c r="F144" i="2540"/>
  <c r="D144" i="2540" s="1"/>
  <c r="R68" i="2540"/>
  <c r="R83" i="2536"/>
  <c r="Q7" i="2536"/>
  <c r="F132" i="2536"/>
  <c r="G129" i="2536"/>
  <c r="R34" i="2536"/>
  <c r="R39" i="2536"/>
  <c r="D160" i="2536"/>
  <c r="R110" i="2536"/>
  <c r="R89" i="2536"/>
  <c r="R85" i="2536"/>
  <c r="R81" i="2536"/>
  <c r="R35" i="2536"/>
  <c r="R42" i="2536"/>
  <c r="R112" i="2536"/>
  <c r="F158" i="2536"/>
  <c r="F130" i="2536"/>
  <c r="R84" i="2536"/>
  <c r="R66" i="2536"/>
  <c r="R36" i="2536"/>
  <c r="R105" i="2536"/>
  <c r="F107" i="2539"/>
  <c r="R34" i="2539"/>
  <c r="R61" i="2539"/>
  <c r="G103" i="2539"/>
  <c r="D108" i="2539"/>
  <c r="C225" i="2541" s="1"/>
  <c r="E254" i="2541" s="1"/>
  <c r="R29" i="2539"/>
  <c r="R33" i="2539"/>
  <c r="R79" i="2539"/>
  <c r="D130" i="2539"/>
  <c r="R44" i="2539"/>
  <c r="R48" i="2539"/>
  <c r="R78" i="2539"/>
  <c r="R120" i="2538"/>
  <c r="R84" i="2538"/>
  <c r="R59" i="2538"/>
  <c r="R36" i="2538"/>
  <c r="R28" i="2538"/>
  <c r="R83" i="2538"/>
  <c r="R73" i="2538"/>
  <c r="R65" i="2538"/>
  <c r="R58" i="2538"/>
  <c r="R54" i="2538"/>
  <c r="F164" i="2538"/>
  <c r="R90" i="2538"/>
  <c r="P100" i="2538"/>
  <c r="R95" i="2538"/>
  <c r="R85" i="2538"/>
  <c r="R81" i="2538"/>
  <c r="R67" i="2538"/>
  <c r="R60" i="2538"/>
  <c r="R56" i="2538"/>
  <c r="R52" i="2538"/>
  <c r="R45" i="2538"/>
  <c r="R41" i="2538"/>
  <c r="R33" i="2538"/>
  <c r="R103" i="2537"/>
  <c r="R99" i="2537"/>
  <c r="R68" i="2537"/>
  <c r="R56" i="2537"/>
  <c r="R52" i="2537"/>
  <c r="R32" i="2537"/>
  <c r="G156" i="2537"/>
  <c r="R67" i="2537"/>
  <c r="R63" i="2537"/>
  <c r="R59" i="2537"/>
  <c r="R55" i="2537"/>
  <c r="R47" i="2537"/>
  <c r="R39" i="2537"/>
  <c r="R35" i="2537"/>
  <c r="R111" i="2537"/>
  <c r="R96" i="2537"/>
  <c r="R82" i="2537"/>
  <c r="D176" i="2537"/>
  <c r="R107" i="2537"/>
  <c r="R92" i="2537"/>
  <c r="F165" i="2537"/>
  <c r="R101" i="2537"/>
  <c r="R90" i="2537"/>
  <c r="F155" i="2537"/>
  <c r="G153" i="2537"/>
  <c r="F156" i="2537"/>
  <c r="R77" i="2537"/>
  <c r="R69" i="2537"/>
  <c r="R65" i="2537"/>
  <c r="R61" i="2537"/>
  <c r="R57" i="2537"/>
  <c r="R53" i="2537"/>
  <c r="R113" i="2537"/>
  <c r="G174" i="2537"/>
  <c r="G165" i="2537"/>
  <c r="P115" i="2537"/>
  <c r="D167" i="2537" s="1"/>
  <c r="C233" i="2541" s="1"/>
  <c r="R100" i="2537"/>
  <c r="R51" i="2537"/>
  <c r="R74" i="2537"/>
  <c r="R66" i="2537"/>
  <c r="R62" i="2537"/>
  <c r="R58" i="2537"/>
  <c r="R54" i="2537"/>
  <c r="R42" i="2537"/>
  <c r="R38" i="2537"/>
  <c r="R34" i="2537"/>
  <c r="F177" i="2537"/>
  <c r="D177" i="2537" s="1"/>
  <c r="R49" i="2537"/>
  <c r="R41" i="2537"/>
  <c r="R94" i="2537"/>
  <c r="R73" i="2537"/>
  <c r="R80" i="2537"/>
  <c r="R37" i="2537"/>
  <c r="R75" i="2537"/>
  <c r="R71" i="2537"/>
  <c r="F128" i="2536"/>
  <c r="R82" i="2540"/>
  <c r="P7" i="2540"/>
  <c r="R29" i="2537"/>
  <c r="F138" i="2538"/>
  <c r="F165" i="2538"/>
  <c r="D165" i="2538" s="1"/>
  <c r="G138" i="2538"/>
  <c r="R27" i="2540"/>
  <c r="R41" i="2539"/>
  <c r="R45" i="2539"/>
  <c r="E114" i="2539"/>
  <c r="F106" i="2539"/>
  <c r="G129" i="2539"/>
  <c r="D129" i="2539" s="1"/>
  <c r="P7" i="2536"/>
  <c r="R27" i="2536"/>
  <c r="G143" i="2540"/>
  <c r="E124" i="2540"/>
  <c r="E119" i="2540"/>
  <c r="F115" i="2540"/>
  <c r="R29" i="2540"/>
  <c r="R82" i="2536"/>
  <c r="R78" i="2536"/>
  <c r="R75" i="2536"/>
  <c r="F162" i="2538"/>
  <c r="C224" i="2541"/>
  <c r="F135" i="2538"/>
  <c r="G127" i="2539"/>
  <c r="D127" i="2539" s="1"/>
  <c r="G104" i="2539"/>
  <c r="E112" i="2539"/>
  <c r="F157" i="2537"/>
  <c r="F174" i="2537"/>
  <c r="F152" i="2537"/>
  <c r="R58" i="2539"/>
  <c r="R106" i="2536"/>
  <c r="G163" i="2538"/>
  <c r="E146" i="2538"/>
  <c r="G136" i="2538"/>
  <c r="G142" i="2536"/>
  <c r="D119" i="2540"/>
  <c r="C227" i="2541" s="1"/>
  <c r="F142" i="2540"/>
  <c r="D142" i="2540" s="1"/>
  <c r="G114" i="2540"/>
  <c r="F114" i="2540"/>
  <c r="R70" i="2539"/>
  <c r="R63" i="2539"/>
  <c r="R60" i="2536"/>
  <c r="R81" i="2537"/>
  <c r="E133" i="2536"/>
  <c r="G156" i="2536"/>
  <c r="D156" i="2536" s="1"/>
  <c r="E126" i="2540"/>
  <c r="G117" i="2540"/>
  <c r="G152" i="2537"/>
  <c r="R69" i="2536"/>
  <c r="Q115" i="2537"/>
  <c r="G164" i="2538"/>
  <c r="F127" i="2540"/>
  <c r="G158" i="2536"/>
  <c r="G130" i="2536"/>
  <c r="D175" i="2537"/>
  <c r="Q193" i="2541"/>
  <c r="R100" i="2536"/>
  <c r="R46" i="2540"/>
  <c r="R70" i="2540"/>
  <c r="Q144" i="2541"/>
  <c r="R102" i="2537"/>
  <c r="R78" i="2537"/>
  <c r="R70" i="2537"/>
  <c r="R93" i="2538"/>
  <c r="R40" i="2538"/>
  <c r="D178" i="2537"/>
  <c r="R30" i="2539"/>
  <c r="R51" i="2540"/>
  <c r="Q178" i="2541"/>
  <c r="E141" i="2538"/>
  <c r="R83" i="2540"/>
  <c r="G154" i="2537"/>
  <c r="F154" i="2537"/>
  <c r="R38" i="2539"/>
  <c r="R46" i="2539"/>
  <c r="R61" i="2536"/>
  <c r="Q128" i="2541"/>
  <c r="Q49" i="2541"/>
  <c r="R104" i="2537"/>
  <c r="R38" i="2538"/>
  <c r="R34" i="2538"/>
  <c r="F163" i="2538"/>
  <c r="D146" i="2538"/>
  <c r="R73" i="2539"/>
  <c r="E108" i="2539"/>
  <c r="F103" i="2539"/>
  <c r="R61" i="2540"/>
  <c r="R124" i="2537"/>
  <c r="D126" i="2539"/>
  <c r="G162" i="2538"/>
  <c r="F131" i="2536"/>
  <c r="Q135" i="2541"/>
  <c r="R93" i="2537"/>
  <c r="R79" i="2537"/>
  <c r="R60" i="2537"/>
  <c r="R45" i="2537"/>
  <c r="R33" i="2537"/>
  <c r="P81" i="2539"/>
  <c r="P7" i="2539" s="1"/>
  <c r="D146" i="2540"/>
  <c r="D145" i="2540" l="1"/>
  <c r="D174" i="2537"/>
  <c r="D143" i="2540"/>
  <c r="F141" i="2536"/>
  <c r="G141" i="2536"/>
  <c r="Q7" i="2539"/>
  <c r="R7" i="2539" s="1"/>
  <c r="D143" i="2536"/>
  <c r="C236" i="2541" s="1"/>
  <c r="G166" i="2537"/>
  <c r="F139" i="2536"/>
  <c r="G139" i="2536"/>
  <c r="F113" i="2539"/>
  <c r="F114" i="2539"/>
  <c r="G149" i="2538"/>
  <c r="G125" i="2540"/>
  <c r="F119" i="2540"/>
  <c r="Q7" i="2541"/>
  <c r="R7" i="2540"/>
  <c r="D158" i="2536"/>
  <c r="G113" i="2539"/>
  <c r="F149" i="2538"/>
  <c r="Q7" i="2538"/>
  <c r="P7" i="2537"/>
  <c r="Q147" i="2541"/>
  <c r="R7" i="2536"/>
  <c r="F133" i="2536"/>
  <c r="F148" i="2538"/>
  <c r="D164" i="2538"/>
  <c r="R100" i="2538"/>
  <c r="P7" i="2538"/>
  <c r="G124" i="2540"/>
  <c r="F124" i="2540"/>
  <c r="E128" i="2540"/>
  <c r="D163" i="2538"/>
  <c r="D151" i="2538"/>
  <c r="C234" i="2541" s="1"/>
  <c r="F146" i="2538"/>
  <c r="D224" i="2541"/>
  <c r="E224" i="2541" s="1"/>
  <c r="G141" i="2538"/>
  <c r="G164" i="2537"/>
  <c r="F164" i="2537"/>
  <c r="G140" i="2536"/>
  <c r="F140" i="2536"/>
  <c r="E143" i="2536"/>
  <c r="D226" i="2541"/>
  <c r="G133" i="2536"/>
  <c r="F112" i="2539"/>
  <c r="E116" i="2539"/>
  <c r="G112" i="2539"/>
  <c r="E256" i="2541"/>
  <c r="Q7" i="2537"/>
  <c r="F147" i="2538"/>
  <c r="G147" i="2538"/>
  <c r="G126" i="2540"/>
  <c r="F126" i="2540"/>
  <c r="F158" i="2537"/>
  <c r="F141" i="2538"/>
  <c r="G146" i="2538"/>
  <c r="E151" i="2538"/>
  <c r="D162" i="2538"/>
  <c r="E167" i="2537"/>
  <c r="G163" i="2537"/>
  <c r="F163" i="2537"/>
  <c r="D115" i="2539"/>
  <c r="R81" i="2539"/>
  <c r="F108" i="2539"/>
  <c r="D225" i="2541"/>
  <c r="G108" i="2539"/>
  <c r="C223" i="2541"/>
  <c r="G158" i="2537"/>
  <c r="E253" i="2541"/>
  <c r="D227" i="2541"/>
  <c r="E227" i="2541" s="1"/>
  <c r="G119" i="2540"/>
  <c r="G148" i="2538"/>
  <c r="F166" i="2537"/>
  <c r="F143" i="2536" l="1"/>
  <c r="R7" i="2538"/>
  <c r="R7" i="2537"/>
  <c r="F151" i="2538"/>
  <c r="D233" i="2541"/>
  <c r="G167" i="2537"/>
  <c r="F254" i="2541"/>
  <c r="C254" i="2541" s="1"/>
  <c r="F225" i="2541"/>
  <c r="E225" i="2541"/>
  <c r="F253" i="2541"/>
  <c r="C253" i="2541" s="1"/>
  <c r="F224" i="2541"/>
  <c r="D228" i="2541"/>
  <c r="F226" i="2541"/>
  <c r="F255" i="2541"/>
  <c r="C255" i="2541" s="1"/>
  <c r="E226" i="2541"/>
  <c r="D234" i="2541"/>
  <c r="F234" i="2541" s="1"/>
  <c r="G151" i="2538"/>
  <c r="D236" i="2541"/>
  <c r="G143" i="2536"/>
  <c r="F115" i="2539"/>
  <c r="F116" i="2539" s="1"/>
  <c r="G115" i="2539"/>
  <c r="D116" i="2539"/>
  <c r="C235" i="2541" s="1"/>
  <c r="F167" i="2537"/>
  <c r="D237" i="2541"/>
  <c r="E252" i="2541"/>
  <c r="C252" i="2541" s="1"/>
  <c r="C228" i="2541"/>
  <c r="E223" i="2541"/>
  <c r="F223" i="2541"/>
  <c r="F128" i="2540"/>
  <c r="F227" i="2541"/>
  <c r="F256" i="2541"/>
  <c r="C256" i="2541" s="1"/>
  <c r="D235" i="2541"/>
  <c r="F235" i="2541" l="1"/>
  <c r="F236" i="2541"/>
  <c r="E236" i="2541"/>
  <c r="F237" i="2541"/>
  <c r="E237" i="2541"/>
  <c r="E235" i="2541"/>
  <c r="C238" i="2541"/>
  <c r="E228" i="2541"/>
  <c r="E234" i="2541"/>
  <c r="F228" i="2541"/>
  <c r="D238" i="2541"/>
  <c r="F233" i="2541"/>
  <c r="E233" i="2541"/>
  <c r="G116" i="2539"/>
  <c r="E238" i="2541" l="1"/>
  <c r="F238" i="2541"/>
</calcChain>
</file>

<file path=xl/sharedStrings.xml><?xml version="1.0" encoding="utf-8"?>
<sst xmlns="http://schemas.openxmlformats.org/spreadsheetml/2006/main" count="3478" uniqueCount="443">
  <si>
    <t>MINISTERIO DE HACIENDA - CONTABILIDAD NACIONAL</t>
  </si>
  <si>
    <t>INFORME DE PRESUPUESTO DE EGRESOS</t>
  </si>
  <si>
    <t>PROGRAMA 753 GESTION Y DESARROLLO CULTURAL</t>
  </si>
  <si>
    <t>PROGRAMA 751 CONSERVACION DEL PATR. HIST. Y CULTURAL</t>
  </si>
  <si>
    <t>PROGRAMA 758 DESARROLLO ARTISTICO Y EXTENSION MUSICAL</t>
  </si>
  <si>
    <t>PROGRAMA 749 ACTIVIDADES CENTRALES</t>
  </si>
  <si>
    <t>SUBPARTIDA/CONCEPTO</t>
  </si>
  <si>
    <t>PRESUPUESTO</t>
  </si>
  <si>
    <t>EJECUTADO</t>
  </si>
  <si>
    <t>SALDO</t>
  </si>
  <si>
    <t>TOTAL</t>
  </si>
  <si>
    <t>RESUMEN PARTIDAS DE GASTOS OPERATIVOS  Y REMUNERACIONES</t>
  </si>
  <si>
    <t>PROGRAMA</t>
  </si>
  <si>
    <t>LEY DE PRESUPUESTO</t>
  </si>
  <si>
    <t>APROP. ACT</t>
  </si>
  <si>
    <t>CUOTA LIBERADA</t>
  </si>
  <si>
    <t>SOLICITADO</t>
  </si>
  <si>
    <t>COMPROMETIDO</t>
  </si>
  <si>
    <t>REC. MERCANCIA</t>
  </si>
  <si>
    <t>DEVENGADO</t>
  </si>
  <si>
    <t>PAGADO</t>
  </si>
  <si>
    <t>PORCENTAJE</t>
  </si>
  <si>
    <t>REMUNERACIONES</t>
  </si>
  <si>
    <t>MAT. Y SUMINIS.</t>
  </si>
  <si>
    <t>BIENES DURAD.</t>
  </si>
  <si>
    <t>TRANSF. CORRIEN.</t>
  </si>
  <si>
    <t>RESUMEN  DE PARTIDAS</t>
  </si>
  <si>
    <t>RESUMEN DE PARTIDAS</t>
  </si>
  <si>
    <t>DEVENGADO OPERATIVO</t>
  </si>
  <si>
    <t>% EJECUCION OPERATIVO</t>
  </si>
  <si>
    <t>APROP. ACT OPERATIVO</t>
  </si>
  <si>
    <t>PRESUPUESTO OPERATIVO</t>
  </si>
  <si>
    <t>EJECUTADO OPERATIVO</t>
  </si>
  <si>
    <t>PORCENTAJE OPERATIVO</t>
  </si>
  <si>
    <t>% EJECUCION TOTAL</t>
  </si>
  <si>
    <t>RESUMEN DE PARTIDAS OPERATIVO</t>
  </si>
  <si>
    <t>SALDO OPERATIVO</t>
  </si>
  <si>
    <t>RESUMEN DE  PARTIDAS OPERATIVAS</t>
  </si>
  <si>
    <t>PROGRAMA 755 SISTEMA NACIONAL DE BIBLIOTECAS</t>
  </si>
  <si>
    <t xml:space="preserve">  </t>
  </si>
  <si>
    <t>DESCRIPCION</t>
  </si>
  <si>
    <t>POS. PRESUPUESTARIA</t>
  </si>
  <si>
    <t>DISP. PRESUPUESTO</t>
  </si>
  <si>
    <t>DISP. LIBERADO</t>
  </si>
  <si>
    <t>SUBPARTIDA/ CONCEPTO</t>
  </si>
  <si>
    <t>749 Actividades Centrales</t>
  </si>
  <si>
    <t>751 Conser. Del Patr. Hist. Cultural</t>
  </si>
  <si>
    <t>753 Gestión y Des. Cultural</t>
  </si>
  <si>
    <t>755 Información Comunicación</t>
  </si>
  <si>
    <t>758 Desarrollo Artistico y Extensión Musical</t>
  </si>
  <si>
    <t>213 MINISTERIO DE CULTURA  Y JUVENTUD</t>
  </si>
  <si>
    <t>PARTIDAS</t>
  </si>
  <si>
    <t>Devengado</t>
  </si>
  <si>
    <t xml:space="preserve">Límite </t>
  </si>
  <si>
    <t>E-0</t>
  </si>
  <si>
    <t>E-001</t>
  </si>
  <si>
    <t>REMUNERACIONES BASICAS</t>
  </si>
  <si>
    <t>E-00101</t>
  </si>
  <si>
    <t>SUELDOS PARA CARGOS FIJOS</t>
  </si>
  <si>
    <t>E-00105</t>
  </si>
  <si>
    <t>SUPLENCIAS</t>
  </si>
  <si>
    <t>E-002</t>
  </si>
  <si>
    <t>REMUNERACIONES EVENTUALES</t>
  </si>
  <si>
    <t>E-00201</t>
  </si>
  <si>
    <t>TIEMPO EXTRAORDINARIO</t>
  </si>
  <si>
    <t>E-003</t>
  </si>
  <si>
    <t>INCENTIVOS SALARIALES</t>
  </si>
  <si>
    <t>E-00301</t>
  </si>
  <si>
    <t>RETRIBUCION POR AÑOS SERVIDOS</t>
  </si>
  <si>
    <t>E-00302</t>
  </si>
  <si>
    <t>RESTRICCION AL EJERCICIO LIBERAL DE LA PROFESION</t>
  </si>
  <si>
    <t>E-00303</t>
  </si>
  <si>
    <t>DECIMOTERCER MES</t>
  </si>
  <si>
    <t>E-00304</t>
  </si>
  <si>
    <t>SALARIO ESCOLAR</t>
  </si>
  <si>
    <t>E-00399</t>
  </si>
  <si>
    <t>OTROS INCENTIVOS SALARIALES</t>
  </si>
  <si>
    <t>E-004</t>
  </si>
  <si>
    <t>CONTRIB. PATRONALES AL DES. Y LA SEGURIDAD SOCIAL</t>
  </si>
  <si>
    <t>E0040120074900</t>
  </si>
  <si>
    <t>E0040120075100</t>
  </si>
  <si>
    <t>E0040120075300</t>
  </si>
  <si>
    <t>E0040120075500</t>
  </si>
  <si>
    <t>E0040120075800</t>
  </si>
  <si>
    <t>E0040520074900</t>
  </si>
  <si>
    <t>E0040520075100</t>
  </si>
  <si>
    <t>E0040520075300</t>
  </si>
  <si>
    <t>E0040520075500</t>
  </si>
  <si>
    <t>E0040520075800</t>
  </si>
  <si>
    <t>E-005</t>
  </si>
  <si>
    <t>CONTRIB PATRONALES A FOND PENS Y OTROS FOND CAPIT.</t>
  </si>
  <si>
    <t>E0050120074900</t>
  </si>
  <si>
    <t>E0050120075100</t>
  </si>
  <si>
    <t>E0050120075300</t>
  </si>
  <si>
    <t>E0050120075500</t>
  </si>
  <si>
    <t>E0050120075800</t>
  </si>
  <si>
    <t>E0050220074900</t>
  </si>
  <si>
    <t>E0050220075100</t>
  </si>
  <si>
    <t>E0050220075300</t>
  </si>
  <si>
    <t>E0050220075500</t>
  </si>
  <si>
    <t>E0050220075800</t>
  </si>
  <si>
    <t>E0050320074900</t>
  </si>
  <si>
    <t>E0050320075100</t>
  </si>
  <si>
    <t>E0050320075300</t>
  </si>
  <si>
    <t>E0050320075500</t>
  </si>
  <si>
    <t>E0050320075800</t>
  </si>
  <si>
    <t>E0050520074900</t>
  </si>
  <si>
    <t>ASOCIACION DE EMPLEADOS DEL MINISTERIO DE CULTURA Y JUVENTUD (ASEMICULTURA). (APORTE PATRONAL A LA ASOCIACION DE EMPLEADOS DEL MINISTERIO DE CULTURA</t>
  </si>
  <si>
    <t>E-1</t>
  </si>
  <si>
    <t>SERVICIOS</t>
  </si>
  <si>
    <t>E-101</t>
  </si>
  <si>
    <t>ALQUILERES</t>
  </si>
  <si>
    <t>E-10101</t>
  </si>
  <si>
    <t>ALQUILER DE EDIFICIOS, LOCALES Y TERRENOS</t>
  </si>
  <si>
    <t>E-10102</t>
  </si>
  <si>
    <t>ALQUILER DE MAQUINARIA, EQUIPO Y MOBILIARIO</t>
  </si>
  <si>
    <t>E-10104</t>
  </si>
  <si>
    <t>ALQUILER Y DERECHOS PARA TELECOMUNICACIONES</t>
  </si>
  <si>
    <t>E-10199</t>
  </si>
  <si>
    <t>OTROS ALQUILERES</t>
  </si>
  <si>
    <t>E-102</t>
  </si>
  <si>
    <t>SERVICIOS BASICOS</t>
  </si>
  <si>
    <t>E-10201</t>
  </si>
  <si>
    <t>SERVICIO DE AGUA Y ALCANTARILLADO</t>
  </si>
  <si>
    <t>E-10202</t>
  </si>
  <si>
    <t>SERVICIO DE ENERGIA ELECTRICA</t>
  </si>
  <si>
    <t>E-10203</t>
  </si>
  <si>
    <t>SERVICIO DE CORREO</t>
  </si>
  <si>
    <t>E-10204</t>
  </si>
  <si>
    <t>SERVICIO DE TELECOMUNICACIONES</t>
  </si>
  <si>
    <t>E-10299</t>
  </si>
  <si>
    <t>OTROS SERVICIOS BASICOS</t>
  </si>
  <si>
    <t>E-103</t>
  </si>
  <si>
    <t>SERVICIOS COMERCIALES Y FINANCIEROS</t>
  </si>
  <si>
    <t>E-10301</t>
  </si>
  <si>
    <t>INFORMACION</t>
  </si>
  <si>
    <t>E-10302</t>
  </si>
  <si>
    <t>PUBLICIDAD Y PROPAGANDA</t>
  </si>
  <si>
    <t>E-10303</t>
  </si>
  <si>
    <t>IMPRESION, ENCUADERNACION Y OTROS</t>
  </si>
  <si>
    <t>E-10304</t>
  </si>
  <si>
    <t>TRANSPORTE DE BIENES</t>
  </si>
  <si>
    <t>E-10305</t>
  </si>
  <si>
    <t>SERVICIOS ADUANEROS</t>
  </si>
  <si>
    <t>E-10307</t>
  </si>
  <si>
    <t>SERVICIOS DE TRANSFERENCIA ELECTRONICA DE INFORMA</t>
  </si>
  <si>
    <t>E-104</t>
  </si>
  <si>
    <t>SERVICIOS DE GESTION Y APOYO</t>
  </si>
  <si>
    <t>E-10402</t>
  </si>
  <si>
    <t>SERVICIOS JURIDICOS</t>
  </si>
  <si>
    <t>E-10403</t>
  </si>
  <si>
    <t>E-10404</t>
  </si>
  <si>
    <t>SERVICIOS EN CIENCIAS ECONOMICAS Y SOCIALES</t>
  </si>
  <si>
    <t>E-10405</t>
  </si>
  <si>
    <t>E-10406</t>
  </si>
  <si>
    <t>SERVICIOS GENERALES</t>
  </si>
  <si>
    <t>E-10499</t>
  </si>
  <si>
    <t>OTROS SERVICIOS DE GESTION Y APOYO</t>
  </si>
  <si>
    <t>E-105</t>
  </si>
  <si>
    <t>GASTOS DE VIAJE Y DE TRANSPORTE</t>
  </si>
  <si>
    <t>E-10501</t>
  </si>
  <si>
    <t>TRANSPORTE DENTRO DEL PAIS</t>
  </si>
  <si>
    <t>E-10502</t>
  </si>
  <si>
    <t>VIATICOS DENTRO DEL PAIS</t>
  </si>
  <si>
    <t>E-10503</t>
  </si>
  <si>
    <t>TRANSPORTE EN EL EXTERIOR</t>
  </si>
  <si>
    <t>E-10504</t>
  </si>
  <si>
    <t>VIATICOS EN EL EXTERIOR</t>
  </si>
  <si>
    <t>E-106</t>
  </si>
  <si>
    <t>SEGUROS, REASEGUROS Y OTRAS OBLIGACIONES</t>
  </si>
  <si>
    <t>E-10601</t>
  </si>
  <si>
    <t>SEGUROS</t>
  </si>
  <si>
    <t>E-107</t>
  </si>
  <si>
    <t>CAPACITACION Y PROTOCOLO</t>
  </si>
  <si>
    <t>E-10701</t>
  </si>
  <si>
    <t>ACTIVIDADES DE CAPACITACION</t>
  </si>
  <si>
    <t>E-10702</t>
  </si>
  <si>
    <t>ACTIVIDADES PROTOCOLARIAS Y SOCIALES</t>
  </si>
  <si>
    <t>E-10703</t>
  </si>
  <si>
    <t>GASTOS DE REPRESENTACION INSTITUCIONAL</t>
  </si>
  <si>
    <t>E-108</t>
  </si>
  <si>
    <t>MANTENIMIENTO Y REPARACION</t>
  </si>
  <si>
    <t>E-10801</t>
  </si>
  <si>
    <t>MANTENIMIENTO DE EDIFICIOS, LOCALES Y TERRENOS</t>
  </si>
  <si>
    <t>E-10804</t>
  </si>
  <si>
    <t>MANT. Y REPARACION DE MAQUINARIA Y EQUIPO DE PROD.</t>
  </si>
  <si>
    <t>E-10805</t>
  </si>
  <si>
    <t>MANT. Y REPARACION DE EQUIPO DE TRANSPORTE</t>
  </si>
  <si>
    <t>E-10806</t>
  </si>
  <si>
    <t>MANT. Y REPARACION DE EQUIPO DE COMUNICAC.</t>
  </si>
  <si>
    <t>E-10807</t>
  </si>
  <si>
    <t>MANT. Y REPARACION DE EQUIPO Y MOBILIARIO DE OFIC.</t>
  </si>
  <si>
    <t>E-10808</t>
  </si>
  <si>
    <t>MANT. Y REP. DE EQUIPO DE COMPUTO Y SIST. DE INF.</t>
  </si>
  <si>
    <t>E-10899</t>
  </si>
  <si>
    <t>MANTENIMIENTO Y REPARACION DE OTROS EQUIPOS</t>
  </si>
  <si>
    <t>E-109</t>
  </si>
  <si>
    <t>IMPUESTOS</t>
  </si>
  <si>
    <t>E-10902</t>
  </si>
  <si>
    <t>IMPUESTOS SOBRE BIENES INMUEBLES</t>
  </si>
  <si>
    <t>E-10999</t>
  </si>
  <si>
    <t>OTROS IMPUESTOS</t>
  </si>
  <si>
    <t>E-199</t>
  </si>
  <si>
    <t>SERVICIOS DIVERSOS</t>
  </si>
  <si>
    <t>E-19902</t>
  </si>
  <si>
    <t>INTERESES MORATORIOS Y MULTAS</t>
  </si>
  <si>
    <t>E-19905</t>
  </si>
  <si>
    <t>DEDUCIBLES</t>
  </si>
  <si>
    <t>E-19999</t>
  </si>
  <si>
    <t>OTROS SERVICIOS NO ESPECIFICADOS</t>
  </si>
  <si>
    <t>E-2</t>
  </si>
  <si>
    <t>MATERIALES Y SUMINISTROS</t>
  </si>
  <si>
    <t>E-201</t>
  </si>
  <si>
    <t>PRODUCTOS QUIMICOS Y CONEXOS</t>
  </si>
  <si>
    <t>E-20101</t>
  </si>
  <si>
    <t>COMBUSTIBLES Y LUBRICANTES</t>
  </si>
  <si>
    <t>E-20102</t>
  </si>
  <si>
    <t>PRODUCTOS FARMACEUTICOS Y MEDICINALES</t>
  </si>
  <si>
    <t>E-20104</t>
  </si>
  <si>
    <t>TINTAS, PINTURAS Y DILUYENTES</t>
  </si>
  <si>
    <t>E-20199</t>
  </si>
  <si>
    <t>OTROS PRODUCTOS QUIMICOS Y CONEXOS</t>
  </si>
  <si>
    <t>E-202</t>
  </si>
  <si>
    <t>ALIMENTOS Y PRODUCTOS AGROPECUARIOS</t>
  </si>
  <si>
    <t>E-20202</t>
  </si>
  <si>
    <t>PRODUCTOS AGROFORESTALES</t>
  </si>
  <si>
    <t>E-20203</t>
  </si>
  <si>
    <t>ALIMENTOS Y BEBIDAS</t>
  </si>
  <si>
    <t>E-203</t>
  </si>
  <si>
    <t>MATERIALES Y PROD DE USO EN LA CONSTRUC Y MANT.</t>
  </si>
  <si>
    <t>E-20301</t>
  </si>
  <si>
    <t>MATERIALES Y PRODUCTOS METALICOS</t>
  </si>
  <si>
    <t>E-20302</t>
  </si>
  <si>
    <t>MATERIALES Y PRODUCTOS MINERALES Y ASFALTICOS</t>
  </si>
  <si>
    <t>E-20303</t>
  </si>
  <si>
    <t>MADERA Y SUS DERIVADOS</t>
  </si>
  <si>
    <t>E-20304</t>
  </si>
  <si>
    <t>MAT. Y PROD. ELECTRICOS, TELEFONICOS Y DE COMPUTO</t>
  </si>
  <si>
    <t>E-20306</t>
  </si>
  <si>
    <t>MATERIALES Y PRODUCTOS DE PLASTICO</t>
  </si>
  <si>
    <t>E-20399</t>
  </si>
  <si>
    <t>OTROS MAT. Y PROD.DE USO EN LA CONSTRU. Y MANTENIM</t>
  </si>
  <si>
    <t>E-204</t>
  </si>
  <si>
    <t>HERRAMIENTAS, REPUESTOS Y ACCESORIOS</t>
  </si>
  <si>
    <t>E-20401</t>
  </si>
  <si>
    <t>HERRAMIENTAS E INSTRUMENTOS</t>
  </si>
  <si>
    <t>E-20402</t>
  </si>
  <si>
    <t>REPUESTOS Y ACCESORIOS</t>
  </si>
  <si>
    <t>E-299</t>
  </si>
  <si>
    <t>E-29901</t>
  </si>
  <si>
    <t>UTILES Y MATERIALES DE OFICINA Y COMPUTO</t>
  </si>
  <si>
    <t>E-29902</t>
  </si>
  <si>
    <t>UTILES Y MATERIALES MEDICO, HOSPITALARIO Y DE INV.</t>
  </si>
  <si>
    <t>E-29903</t>
  </si>
  <si>
    <t>PRODUCTOS DE PAPEL, CARTON E IMPRESOS</t>
  </si>
  <si>
    <t>E-29904</t>
  </si>
  <si>
    <t>TEXTILES Y VESTUARIO</t>
  </si>
  <si>
    <t>E-29905</t>
  </si>
  <si>
    <t>UTILES Y MATERIALES DE LIMPIEZA</t>
  </si>
  <si>
    <t>E-29906</t>
  </si>
  <si>
    <t>UTILES Y MATERIALES DE RESGUARDO Y SEGURIDAD</t>
  </si>
  <si>
    <t>E-29907</t>
  </si>
  <si>
    <t>UTILES Y MATERIALES DE COCINA Y COMEDOR</t>
  </si>
  <si>
    <t>E-29999</t>
  </si>
  <si>
    <t>OTROS UTILES, MATERIALES Y SUMINISTROS DIVERSOS</t>
  </si>
  <si>
    <t>E-5</t>
  </si>
  <si>
    <t>BIENES DURADEROS</t>
  </si>
  <si>
    <t>E-501</t>
  </si>
  <si>
    <t>MAQUINARIA, EQUIPO Y MOBILIARIO</t>
  </si>
  <si>
    <t>E-50101</t>
  </si>
  <si>
    <t>MAQUINARIA Y EQUIPO PARA LA PRODUCCION</t>
  </si>
  <si>
    <t>E-50103</t>
  </si>
  <si>
    <t>EQUIPO DE COMUNICACION</t>
  </si>
  <si>
    <t>E-50104</t>
  </si>
  <si>
    <t>EQUIPO Y MOBILIARIO DE OFICINA</t>
  </si>
  <si>
    <t>E-50105</t>
  </si>
  <si>
    <t>EQUIPO Y PROGRAMAS DE COMPUTO</t>
  </si>
  <si>
    <t>E-50199</t>
  </si>
  <si>
    <t>MAQUINARIA, EQUIPO Y MOBILIARIO DIVERSO</t>
  </si>
  <si>
    <t>E-502</t>
  </si>
  <si>
    <t>CONSTRUCCIONES, ADICIONES Y MEJORAS</t>
  </si>
  <si>
    <t>E-50299</t>
  </si>
  <si>
    <t>OTRAS CONSTRUCCIONES, ADICIONES Y MEJORAS</t>
  </si>
  <si>
    <t>E-599</t>
  </si>
  <si>
    <t>BIENES DURADEROS DIVERSOS</t>
  </si>
  <si>
    <t>E-59903</t>
  </si>
  <si>
    <t>BIENES INTANGIBLES</t>
  </si>
  <si>
    <t>E-6</t>
  </si>
  <si>
    <t>TRANSFERENCIAS CORRIENTES</t>
  </si>
  <si>
    <t>E-601</t>
  </si>
  <si>
    <t>TRANSFERENCIAS CORRIENTES AL SECTOR PUBLICO</t>
  </si>
  <si>
    <t>E6010220074900</t>
  </si>
  <si>
    <t>E6010221175800</t>
  </si>
  <si>
    <t>E6010221274900</t>
  </si>
  <si>
    <t>E6010221575800</t>
  </si>
  <si>
    <t>TEATRO POPULAR MELICO SALAZAR (JUNTA ADMINISTRATIVA TEATRO POPULAR MELICO SALAZAR). (PARA GASTOS DE OPERACION SEGUN LEY NO. 7023 DEL</t>
  </si>
  <si>
    <t>E6010221875800</t>
  </si>
  <si>
    <t>E6010222075100</t>
  </si>
  <si>
    <t>E6010222075800</t>
  </si>
  <si>
    <t>E6010223075100</t>
  </si>
  <si>
    <t>E6010223474900</t>
  </si>
  <si>
    <t>COMISION NACIONAL DE PREVENCION DE RIESGOS Y ATENCION DE EMERGENCIAS. (PARA PREVENIR SITUACIONES DE RIESGO INMINENTE DE EMERGENCIA Y</t>
  </si>
  <si>
    <t>E6010224075100</t>
  </si>
  <si>
    <t>E6010224575100</t>
  </si>
  <si>
    <t>E6010225075100</t>
  </si>
  <si>
    <t>E6010226075100</t>
  </si>
  <si>
    <t>E6010227575100</t>
  </si>
  <si>
    <t>E6010228575100</t>
  </si>
  <si>
    <t>E6010231075300</t>
  </si>
  <si>
    <t>CASA DE LA CULTURA DE PUNTARENAS. (PARA GASTOS DE OPERACION, SEGUN DECRETO EJECUTIVO NO. 7467-C DEL 14/09/1977).</t>
  </si>
  <si>
    <t>E6010320074900</t>
  </si>
  <si>
    <t>E6010320075100</t>
  </si>
  <si>
    <t>E6010320075300</t>
  </si>
  <si>
    <t>E6010320075500</t>
  </si>
  <si>
    <t>E6010320075800</t>
  </si>
  <si>
    <t>E6010320274900</t>
  </si>
  <si>
    <t>E6010320275100</t>
  </si>
  <si>
    <t>E6010320275300</t>
  </si>
  <si>
    <t>E6010320275500</t>
  </si>
  <si>
    <t>E6010320275800</t>
  </si>
  <si>
    <t>E6010520274900</t>
  </si>
  <si>
    <t>E-602</t>
  </si>
  <si>
    <t>TRANSFERENCIAS CORRIENTES A PERSONAS</t>
  </si>
  <si>
    <t>E-60202</t>
  </si>
  <si>
    <t>BECAS A TERCERAS PERSONAS</t>
  </si>
  <si>
    <t>E-60299</t>
  </si>
  <si>
    <t>OTRAS TRANSFERENCIAS A PERSONAS</t>
  </si>
  <si>
    <t>E-603</t>
  </si>
  <si>
    <t>PRESTACIONES</t>
  </si>
  <si>
    <t>E-60301</t>
  </si>
  <si>
    <t>PRESTACIONES LEGALES</t>
  </si>
  <si>
    <t>E-60399</t>
  </si>
  <si>
    <t>OTRAS PRESTACIONES</t>
  </si>
  <si>
    <t>E-604</t>
  </si>
  <si>
    <t>TRANSF. C.TES A ENTIDADES PRIV. SIN FINES DE LUCRO</t>
  </si>
  <si>
    <t>E6040120075100</t>
  </si>
  <si>
    <t>E6040120075300</t>
  </si>
  <si>
    <t>E6040120075800</t>
  </si>
  <si>
    <t>E6040221074900</t>
  </si>
  <si>
    <t>FUNDACION AYUDENOS PARA AYUDAR. (PARA GASTOS DE OPERACION DEL MUSEO DE LOS NIÑOS, SEGUN DECRETO EJECUTIVO NO.</t>
  </si>
  <si>
    <t>E6040221574900</t>
  </si>
  <si>
    <t>E6040222074900</t>
  </si>
  <si>
    <t>E6040425075100</t>
  </si>
  <si>
    <t>E6040431675100</t>
  </si>
  <si>
    <t>ACADEMIA COSTARRICENSE DE LA LENGUA. (PARA GASTOS DE OPERACION, SEGUN LEY NO. 3191 DEL 17/09/63 , CONVENIO MULTILATERAL DE</t>
  </si>
  <si>
    <t>E6040436275100</t>
  </si>
  <si>
    <t>E-607</t>
  </si>
  <si>
    <t>TRANSFERENCIAS CORRIENTES AL SECTOR EXTERNO</t>
  </si>
  <si>
    <t>E6070120074900</t>
  </si>
  <si>
    <t>E6070120075300</t>
  </si>
  <si>
    <t>PROGRAMA IBEROAMERICANO DE CULTURA (IBERCULTURA). (CUOTA ANUAL PARA FONDOS DE SISTEMA IBEROAMERICANO IBER CULTURA VIVA, SEGUN</t>
  </si>
  <si>
    <t>E6070120075500</t>
  </si>
  <si>
    <t>ASOCIACION DE BIBLIOTECAS NACIONALES IBEROAMERICANAS (ABINIA). (CUOTA ORDINARIA, SEGUN EXPEDIENTE NO. 14839 DEL ACTA CONSTITUTIVA NO. 9</t>
  </si>
  <si>
    <t>E6070122074900</t>
  </si>
  <si>
    <t>ORGANIZACION DE LAS NACIONES UNIDAS PARA LA EDUCACION, LA CIENCIA Y LA CULTURA (UNESCO). (CUOTA ANUAL DE MEMBRESIA, SEGUN LEY NO. 5980,</t>
  </si>
  <si>
    <t>E6070122575100</t>
  </si>
  <si>
    <t>UNESCO CONVENCION PARA LA SALVAGUARDIA DEL PATRIMONIO CULTURAL INMATERIAL. (CUOTA DE MEMBRESIA, SEGUN TRATADO INTERNACIONAL Nª8560,</t>
  </si>
  <si>
    <t>E6070147075500</t>
  </si>
  <si>
    <t>CENTRO REGIONAL PARA EL FOMENTO DEL LIBRO EN AMERICA LATINA (CERLAC-UNESCO). (CUOTA ANUAL DE MEMBRESIA, SEGUN LEY NO. 5550 DEL 09/08/1974).</t>
  </si>
  <si>
    <t>E6070154074900</t>
  </si>
  <si>
    <t>COORDINADORA EDUCATIVA CULTURAL CECC/SICA. (CUOTA ANUAL, SEGUN TRATADOS INTERNACIONALES NO. 9032 CONVENIO CONSTITUTIVO DE LA COORDINACION</t>
  </si>
  <si>
    <t>E6070154574900</t>
  </si>
  <si>
    <t>PROGRAMA IBERRUTAS. (CUOTA ANUAL, SEGUN COMPROMISOS ADQUIRIDOS EN LA XXI CUMBRE DE JEFES DE ESTADO Y DE GOBIERNOS</t>
  </si>
  <si>
    <t>E6070154575500</t>
  </si>
  <si>
    <t>E6070155074900</t>
  </si>
  <si>
    <t>PROGRAMA IBEROAMERICANO DE MUSEOS IBERMUSEOS (CUOTA ANUAL, SEGUN COMPROMISOS ADQUIRIDOS EN LA X CONFERENCIA IBEROAMERICANA DE MINISTROS DE</t>
  </si>
  <si>
    <t>E6070155075500</t>
  </si>
  <si>
    <t>E-10803</t>
  </si>
  <si>
    <t>MANTENIMIENTO DE INSTALACIONES Y OTRAS OBRAS</t>
  </si>
  <si>
    <t>E6070221075500</t>
  </si>
  <si>
    <t>E6070221575500</t>
  </si>
  <si>
    <t>NUMERO INTERNACIONAL NORMALIZADO DE PUBLICACIONES SERIADAS (ISSN). (CUOTA ORDINARIA, SEGUN DECRETOS EJECUTIVOS NOS. 14377-C DEL 16/03/1983 Y 23983-C</t>
  </si>
  <si>
    <t>E-606</t>
  </si>
  <si>
    <t>OTRAS TRANSFERENCIAS CORRIENTES AL SECTOR PRIVADO</t>
  </si>
  <si>
    <t>E-60601</t>
  </si>
  <si>
    <t>INDEMNIZACIONES</t>
  </si>
  <si>
    <t>BANCO POPULAR Y DE DESARROLLO COMUNAL. (BPDC) (SEGUN LEY NO. 4351 DEL 11 DE JULIO DE 1969, LEY ORGANICA DEL B.P.D.C.).</t>
  </si>
  <si>
    <t>ASOCIACION CENTRO ALAJUELENSE DE LA CULTURA. (PARA GASTOS DE OPERACION, SEGUN DECRETO EJECUTIVO Nª26195-C DEL 01/07/1997).</t>
  </si>
  <si>
    <t>ASOCIACION SINFONICA DE HEREDIA (PARA GASTOS DE OPERACION SEGUN LEY NO. 3698 DEL 22/06/1966).</t>
  </si>
  <si>
    <t>PROGRAMA IBEROAMERICANO DE BIBLIOTECAS PUBLICAS (IBERBIBLIOTECAS). (CUOTA ORDINARIA, SEGUN COMPROMISO ADQUIRIDO EN LA XXI CUMBRE DE JEFES DE</t>
  </si>
  <si>
    <t>PROGRAMA IBEROAMERICANO PARA LA PRESERVACION DEL PATRIMONIO SONORO Y AUDIOVISUAL (IBERSONORA). (CUOTA ORDINARIA, SEGUN COMPROMISO XIII CUMBRE DE</t>
  </si>
  <si>
    <t>NUMERO INTERNACIONAL NORMALIZADO PARA LIBROS (ISBN). (CUOTA ORDINARIA, SEGUN DECRETOS NOS. 14377-C DEL 16/03/1983 Y 23983-C DEL 19/01/1995).</t>
  </si>
  <si>
    <t>E-10306</t>
  </si>
  <si>
    <t>COMIS. Y GASTOS POR SERV. FINANCIEROS Y COMERCIAL.</t>
  </si>
  <si>
    <t>SERVICIOS DE INGENIERIA Y ARQUITECTURA</t>
  </si>
  <si>
    <t>SERVICIOS INFORMATICOS</t>
  </si>
  <si>
    <t>UTILES, MATERIALES Y SUMINISTROS DIVERSOS</t>
  </si>
  <si>
    <t>E-50106</t>
  </si>
  <si>
    <t>EQUIPO SANITARIO, DE LABORATORIO E INVESTIGACION</t>
  </si>
  <si>
    <t>E-50201</t>
  </si>
  <si>
    <t>EDIFICIOS</t>
  </si>
  <si>
    <t>FUNDACION PARQUE METROPOLITANO LA LIBERTAD. (PARA GASTOS DE OPERACION Y DE MANTENIMIENTO DEL PARQUE METROPOLITANO LA LIBERTAD, SEGUN LEY NO</t>
  </si>
  <si>
    <t>E-7</t>
  </si>
  <si>
    <t>TRANSFERENCIAS DE CAPITAL</t>
  </si>
  <si>
    <t>TRANSF. CAPITAL</t>
  </si>
  <si>
    <t>FUENTE FINANCIAMIENTO</t>
  </si>
  <si>
    <t>001</t>
  </si>
  <si>
    <t>280</t>
  </si>
  <si>
    <t>21374900</t>
  </si>
  <si>
    <t/>
  </si>
  <si>
    <t>21375100</t>
  </si>
  <si>
    <t>21375300</t>
  </si>
  <si>
    <t>21375500</t>
  </si>
  <si>
    <t>21375800</t>
  </si>
  <si>
    <t xml:space="preserve">                               -   </t>
  </si>
  <si>
    <t xml:space="preserve">                         -   </t>
  </si>
  <si>
    <t xml:space="preserve">                           -   </t>
  </si>
  <si>
    <t>CCSS CONTRIBUCION PATRONAL SEGURO SALUD (CONTRIBUCION PATRONAL SEGURO DE SALUD, SEGUN LEY NO. 17 DEL 22 DE OCTUBRE DE 1943, LEY</t>
  </si>
  <si>
    <t>CCSS CONTRIBUCION PATRONAL SEGURO PENSIONES (CONTRIBUCION PATRONAL SEGURO DE PENSIONES, SEGUN LEY NO. 17 DEL 22 DE OCTUBRE DE 1943, LEY</t>
  </si>
  <si>
    <t>CCSS APORTE PATRONAL REGIMEN PENSIONES (APORTE PATRONAL AL REGIMEN DE PENSIONES, SEGUN LEY DE PROTECCION AL TRABAJADOR NO. 7983 DEL 16</t>
  </si>
  <si>
    <t>CCSS APORTE PATRONAL FONDO CAPITALIZACION LABORAL (APORTE PATRONAL AL FONDO DE CAPITALIZACION LABORAL, SEGUN LEY DE PROTECCION AL TRABAJADOR</t>
  </si>
  <si>
    <t>E-50102</t>
  </si>
  <si>
    <t>EQUIPO DE TRANSPORTE</t>
  </si>
  <si>
    <t>CENTRO COSTARRICENSE DE PRODUCCION CINEMATOGRAFICA. (PARA GASTOS DE OPERACION SEGUN LEY NO. 6158 DEL 25/11/1977 Y SEGUN LOS ARTICULOS</t>
  </si>
  <si>
    <t>CONSEJO NACIONAL DE LA POLITICA PUBLICA DE LA PERSONA JOVEN. (PARA GASTOS DE OPERACION SEGUN LEY NO. 8261 DEL 02/05/2002 Y SEGUN LOS ARTICULOS</t>
  </si>
  <si>
    <t>CCSS CONTRIBUCION ESTATAL SEGURO PENSIONES (CONTRIBUCION ESTATAL AL SEGURO DE PENSIONES, SEGUN LEY NO. 17 DEL 22 DE OCTUBRE DE 1943, LEY</t>
  </si>
  <si>
    <t>CCSS CONTRIBUCION ESTATAL SEGURO SALUD (CONTRIBUCION ESTATAL AL SEGURO DE SALUD, SEGUN LEY NO. 17 DEL 22 DE OCTUBRE DE 1943, LEY</t>
  </si>
  <si>
    <t>SISTEMA NACIONAL DE RADIO Y TELEVISION SOCIEDAD ANONIMA (SINART S.A.). (PARA GASTOS DE OPERACION SEGUN LEY NO. 8346 DEL 12/02/2003 Y SEGUN LOS</t>
  </si>
  <si>
    <t>FUNDACION AYUDENOS PARA AYUDAR. (PARA GASTOS DE OPERACION DEL MUSEO DE LOS NIÑOS, SEGUN LEY Nº 7972 DEL 22/12/1999 Y SEGUN</t>
  </si>
  <si>
    <t>PROGRAMA DE LAS NACIONES UNIDAS PARA EL DESARROLLO (PNUD) (PARA LA V ETAPA DEL PROYECTO SISTEMA DE REGISTROS ADMINISTRATIVOS DE GESTION</t>
  </si>
  <si>
    <t>MUSEO NACIONAL DE COSTA RICA. (PARA GASTOS DE OPERACION SEGUN LEY NO. 7429 DEL 14/09/1994 Y EL DECRETO NO. 11496 DEL 14/05/1980</t>
  </si>
  <si>
    <t>MUSEO DE ARTE COSTARRICENSE. (PARA GASTOS DE OPERACION SEGUN LEY NO. 6091 DEL 07/10/1977 Y SEGUN LOS ARTICULOS NO. 22, 23 Y 24</t>
  </si>
  <si>
    <t>JUNTA ADMINISTRATIVA DEL ARCHIVO NACIONAL. (PARA GASTOS DE OPERACION SEGUN LEY NO. 5574 DEL 17/09/1974 Y LEY NO. 7202 DEL 24/10/1990 Y SEGUN</t>
  </si>
  <si>
    <t>JUNTA ADMINISTRATIVA DEL ARCHIVO NACIONAL. (SEGUN LOS ARTICULOS NO. 22, 23 Y 24 DEL TITULO IV DE LA LEY NO. 9635 “LEY FORTALECIMIENTO DE LAS</t>
  </si>
  <si>
    <t>MUSEO HISTORICO CULTURAL JUAN SANTAMARIA. (PARA GASTOS DE OPERACION SEGUN LEY NO. 6572 DEL 23/04/1981 Y SEGUN LOS ARTICULOS NO. 22, 23 Y 24</t>
  </si>
  <si>
    <t>MUSEO DR. RAFAEL ANGEL CALDERON GUARDIA. (PARA GASTOS DE OPERACION SEGUN LEY NO. 7606 DEL 24/05/1996 Y SEGUN LOS ARTICULOS NO. 22, 23 Y 24</t>
  </si>
  <si>
    <t>MUSEO DE ARTE Y DISEÑO CONTEMPORANEO. (PARA GASTOS DE OPERACION SEGUN LEY NO. 7758 DEL 19/03/1998 Y SEGUN LOS ARTICULOS NO. 22, 23 Y 24</t>
  </si>
  <si>
    <t>CENTRO CULTURAL E HISTORICO JOSE FIGUERES FERRER. (PARA GASTOS DE OPERACION SEGUN LEY NO. 7672 DEL 29/04/1997 Y SEGUN LOS ARTICULOS NO. 22, 23 Y 24</t>
  </si>
  <si>
    <t>ASOCIACION ACADEMIA COSTARRICENSE DE CIENCIAS GENEALOGICAS. (PARA GASTOS DE OPERACION, SEGUN DECRETO EJECUTIVO NO. 8543-G DEL 03/05/78 Y SEGUN</t>
  </si>
  <si>
    <t>ACADEMIA DE GEOGRAFIA E HISTORIA. (PARA GASTOS DE OPERACION, SEGUN DECRETO EJECUTIVO N°32556-C DEL 08/06/2005 Y SEGUN LOS</t>
  </si>
  <si>
    <t>TEMPORALIDADES DE LA ARQUIDIOCESIS DE SAN JOSE. (PARA EL ARCHIVO HISTORICO ARQUIDIOCESANO, SEGUN LEY NO. 6475 DEL 25/09/1980 Y SEGUN LOS ARTICULOS</t>
  </si>
  <si>
    <t>E-701</t>
  </si>
  <si>
    <t>TRANSFERENCIAS DE CAPITAL AL SECTOR PUBLICO</t>
  </si>
  <si>
    <t>E7010240075100</t>
  </si>
  <si>
    <t>MUSEO NACIONAL DE COSTA RICA (PARA RESTAURACION Y ADECUACION DE LA SALA ESTE CUARTEL BELLAVISTA SEGUN LEY NO.7429 DEL</t>
  </si>
  <si>
    <t>CENTRO NACIONAL DE LA MUSICA. (PARA GASTOS DE OPERACION SEGUN LEY NO. 8347 DEL 19/02/2003 Y SEGUN LOS ARTICULOS NO. 22, 23 Y 24</t>
  </si>
  <si>
    <t>TEATRO NACIONAL (JUNTA ADMINISTRATIVA TEATRO NACIONAL). (PARA GASTOS DE OPERACION SEGUN LEY NO 8290 DEL 23/07/2002 Y SEGUN LOS ARTICULOS NO. 22,</t>
  </si>
  <si>
    <t>SISTEMA NACIONAL DE EDUCACION MUSICAL (SINEM). (PARA GASTOS DE OPERACION, SEGUN LEY NO. 8894 DEL 10/11/2010 Y SEGUN LOS ARTICULOS NO. 22, 23 Y</t>
  </si>
  <si>
    <t>LIQUIDACION AL 29 FEBRERO 2020</t>
  </si>
  <si>
    <t>LIQUIDACION AL 29 DE FEBRERO 2020</t>
  </si>
  <si>
    <t xml:space="preserve">LIQUIDACION AL 29 DE FEBRERO 2020 </t>
  </si>
  <si>
    <t xml:space="preserve">                    -   </t>
  </si>
  <si>
    <t>MCJD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</si>
</sst>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.00_);_(* \(#,##0.00\);_(* &quot;-&quot;??_);_(@_)"/>
    <numFmt numFmtId="165" formatCode="_-* #,##0.00\ _p_t_a_-;\-* #,##0.00\ _p_t_a_-;_-* &quot;-&quot;??\ _p_t_a_-;_-@_-"/>
    <numFmt numFmtId="166" formatCode="#,##0.00;[Red]#,##0.00"/>
  </numFmts>
  <fonts count="50" x14ac:knownFonts="1">
    <font>
      <sz val="10"/>
      <name val="Arial"/>
    </font>
    <font>
      <sz val="11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b/>
      <sz val="12"/>
      <name val="Calibri"/>
      <family val="2"/>
    </font>
    <font>
      <b/>
      <sz val="10"/>
      <name val="Arial"/>
      <family val="2"/>
    </font>
    <font>
      <b/>
      <sz val="11"/>
      <color indexed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3"/>
      <color theme="3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0"/>
      <name val="Calibri"/>
      <family val="2"/>
    </font>
    <font>
      <b/>
      <sz val="11"/>
      <color theme="0"/>
      <name val="Calibri"/>
      <family val="2"/>
    </font>
    <font>
      <sz val="11"/>
      <color theme="0" tint="-0.249977111117893"/>
      <name val="Arial"/>
      <family val="2"/>
    </font>
    <font>
      <b/>
      <sz val="12"/>
      <color theme="0"/>
      <name val="Arial"/>
      <family val="2"/>
    </font>
    <font>
      <b/>
      <sz val="11"/>
      <color rgb="FF000000"/>
      <name val="Arial"/>
      <family val="2"/>
    </font>
    <font>
      <b/>
      <sz val="10"/>
      <color theme="6" tint="0.59999389629810485"/>
      <name val="Arial"/>
      <family val="2"/>
    </font>
    <font>
      <b/>
      <sz val="11"/>
      <color theme="6" tint="0.59999389629810485"/>
      <name val="Calibri"/>
      <family val="2"/>
    </font>
    <font>
      <sz val="10"/>
      <color theme="6" tint="0.59999389629810485"/>
      <name val="Arial"/>
      <family val="2"/>
    </font>
    <font>
      <sz val="11"/>
      <color theme="6" tint="0.59999389629810485"/>
      <name val="Arial"/>
      <family val="2"/>
    </font>
    <font>
      <b/>
      <sz val="10"/>
      <color theme="0"/>
      <name val="Arial"/>
      <family val="2"/>
    </font>
    <font>
      <sz val="10"/>
      <color theme="0" tint="-4.9989318521683403E-2"/>
      <name val="Arial"/>
      <family val="2"/>
    </font>
    <font>
      <b/>
      <sz val="10"/>
      <color theme="6" tint="0.59999389629810485"/>
      <name val="Calibri"/>
      <family val="2"/>
    </font>
    <font>
      <sz val="10"/>
      <color theme="0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gradientFill degree="45">
        <stop position="0">
          <color theme="0"/>
        </stop>
        <stop position="1">
          <color theme="4" tint="0.40000610370189521"/>
        </stop>
      </gradientFill>
    </fill>
    <fill>
      <gradientFill degree="45">
        <stop position="0">
          <color theme="0"/>
        </stop>
        <stop position="1">
          <color theme="7" tint="0.40000610370189521"/>
        </stop>
      </gradientFill>
    </fill>
    <fill>
      <gradientFill degree="45">
        <stop position="0">
          <color theme="8" tint="0.80001220740379042"/>
        </stop>
        <stop position="1">
          <color theme="8" tint="-0.25098422193060094"/>
        </stop>
      </gradientFill>
    </fill>
    <fill>
      <gradientFill degree="45">
        <stop position="0">
          <color theme="4" tint="-0.25098422193060094"/>
        </stop>
        <stop position="1">
          <color theme="3" tint="-0.49803155613879818"/>
        </stop>
      </gradientFill>
    </fill>
    <fill>
      <gradientFill degree="45">
        <stop position="0">
          <color theme="4" tint="0.80001220740379042"/>
        </stop>
        <stop position="1">
          <color theme="4" tint="0.59999389629810485"/>
        </stop>
      </gradientFill>
    </fill>
    <fill>
      <gradientFill degree="45">
        <stop position="0">
          <color theme="0"/>
        </stop>
        <stop position="1">
          <color theme="5" tint="-0.25098422193060094"/>
        </stop>
      </gradientFill>
    </fill>
    <fill>
      <gradientFill degree="45">
        <stop position="0">
          <color theme="6" tint="0.59999389629810485"/>
        </stop>
        <stop position="1">
          <color theme="6" tint="-0.25098422193060094"/>
        </stop>
      </gradientFill>
    </fill>
    <fill>
      <gradientFill degree="225">
        <stop position="0">
          <color theme="0"/>
        </stop>
        <stop position="1">
          <color theme="8" tint="0.40000610370189521"/>
        </stop>
      </gradientFill>
    </fill>
    <fill>
      <gradientFill degree="45">
        <stop position="0">
          <color theme="0"/>
        </stop>
        <stop position="1">
          <color rgb="FFF8D0EF"/>
        </stop>
      </gradientFill>
    </fill>
  </fills>
  <borders count="31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rgb="FFFF0000"/>
      </top>
      <bottom style="double">
        <color rgb="FFFF0000"/>
      </bottom>
      <diagonal/>
    </border>
    <border>
      <left/>
      <right/>
      <top style="thin">
        <color theme="4" tint="-0.499984740745262"/>
      </top>
      <bottom style="double">
        <color theme="4" tint="-0.499984740745262"/>
      </bottom>
      <diagonal/>
    </border>
    <border>
      <left/>
      <right/>
      <top style="double">
        <color theme="3" tint="-0.499984740745262"/>
      </top>
      <bottom style="double">
        <color theme="3" tint="-0.499984740745262"/>
      </bottom>
      <diagonal/>
    </border>
    <border>
      <left/>
      <right/>
      <top style="thin">
        <color theme="1" tint="4.9989318521683403E-2"/>
      </top>
      <bottom style="double">
        <color theme="1" tint="4.9989318521683403E-2"/>
      </bottom>
      <diagonal/>
    </border>
    <border>
      <left/>
      <right/>
      <top style="thin">
        <color theme="1" tint="0.14996795556505021"/>
      </top>
      <bottom style="double">
        <color theme="1" tint="0.14996795556505021"/>
      </bottom>
      <diagonal/>
    </border>
    <border>
      <left/>
      <right/>
      <top/>
      <bottom style="double">
        <color theme="3" tint="-0.499984740745262"/>
      </bottom>
      <diagonal/>
    </border>
    <border>
      <left/>
      <right/>
      <top/>
      <bottom style="double">
        <color theme="1" tint="4.9989318521683403E-2"/>
      </bottom>
      <diagonal/>
    </border>
    <border>
      <left/>
      <right/>
      <top style="thin">
        <color rgb="FF006600"/>
      </top>
      <bottom style="double">
        <color rgb="FF006600"/>
      </bottom>
      <diagonal/>
    </border>
    <border>
      <left/>
      <right/>
      <top/>
      <bottom style="double">
        <color rgb="FF006600"/>
      </bottom>
      <diagonal/>
    </border>
    <border>
      <left/>
      <right/>
      <top style="thin">
        <color theme="8" tint="-0.499984740745262"/>
      </top>
      <bottom style="double">
        <color theme="8" tint="-0.499984740745262"/>
      </bottom>
      <diagonal/>
    </border>
    <border>
      <left/>
      <right/>
      <top style="thin">
        <color rgb="FF55294F"/>
      </top>
      <bottom style="double">
        <color rgb="FF55294F"/>
      </bottom>
      <diagonal/>
    </border>
    <border>
      <left/>
      <right/>
      <top/>
      <bottom style="double">
        <color rgb="FF55294F"/>
      </bottom>
      <diagonal/>
    </border>
    <border>
      <left/>
      <right/>
      <top style="thin">
        <color theme="1" tint="4.9989318521683403E-2"/>
      </top>
      <bottom style="thin">
        <color theme="1" tint="4.9989318521683403E-2"/>
      </bottom>
      <diagonal/>
    </border>
    <border>
      <left/>
      <right/>
      <top style="double">
        <color theme="3" tint="-0.499984740745262"/>
      </top>
      <bottom/>
      <diagonal/>
    </border>
    <border>
      <left/>
      <right/>
      <top style="thin">
        <color rgb="FF006600"/>
      </top>
      <bottom/>
      <diagonal/>
    </border>
    <border>
      <left/>
      <right/>
      <top style="thin">
        <color rgb="FF55294F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0">
    <xf numFmtId="0" fontId="0" fillId="0" borderId="0"/>
    <xf numFmtId="0" fontId="19" fillId="2" borderId="0" applyNumberFormat="0" applyBorder="0" applyAlignment="0" applyProtection="0"/>
    <xf numFmtId="0" fontId="19" fillId="3" borderId="0" applyNumberFormat="0" applyBorder="0" applyAlignment="0" applyProtection="0"/>
    <xf numFmtId="0" fontId="19" fillId="4" borderId="0" applyNumberFormat="0" applyBorder="0" applyAlignment="0" applyProtection="0"/>
    <xf numFmtId="0" fontId="19" fillId="5" borderId="0" applyNumberFormat="0" applyBorder="0" applyAlignment="0" applyProtection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20" borderId="5" applyNumberFormat="0" applyAlignment="0" applyProtection="0"/>
    <xf numFmtId="0" fontId="22" fillId="21" borderId="6" applyNumberFormat="0" applyAlignment="0" applyProtection="0"/>
    <xf numFmtId="0" fontId="23" fillId="0" borderId="7" applyNumberFormat="0" applyFill="0" applyAlignment="0" applyProtection="0"/>
    <xf numFmtId="0" fontId="24" fillId="0" borderId="8" applyNumberFormat="0" applyFill="0" applyAlignment="0" applyProtection="0"/>
    <xf numFmtId="0" fontId="25" fillId="0" borderId="0" applyNumberFormat="0" applyFill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25" borderId="0" applyNumberFormat="0" applyBorder="0" applyAlignment="0" applyProtection="0"/>
    <xf numFmtId="0" fontId="20" fillId="26" borderId="0" applyNumberFormat="0" applyBorder="0" applyAlignment="0" applyProtection="0"/>
    <xf numFmtId="0" fontId="20" fillId="27" borderId="0" applyNumberFormat="0" applyBorder="0" applyAlignment="0" applyProtection="0"/>
    <xf numFmtId="0" fontId="26" fillId="28" borderId="5" applyNumberFormat="0" applyAlignment="0" applyProtection="0"/>
    <xf numFmtId="0" fontId="27" fillId="29" borderId="0" applyNumberFormat="0" applyBorder="0" applyAlignment="0" applyProtection="0"/>
    <xf numFmtId="165" fontId="2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28" fillId="30" borderId="0" applyNumberFormat="0" applyBorder="0" applyAlignment="0" applyProtection="0"/>
    <xf numFmtId="0" fontId="19" fillId="0" borderId="0"/>
    <xf numFmtId="0" fontId="19" fillId="0" borderId="0"/>
    <xf numFmtId="0" fontId="3" fillId="31" borderId="9" applyNumberFormat="0" applyFont="0" applyAlignment="0" applyProtection="0"/>
    <xf numFmtId="0" fontId="7" fillId="31" borderId="9" applyNumberFormat="0" applyFont="0" applyAlignment="0" applyProtection="0"/>
    <xf numFmtId="0" fontId="10" fillId="31" borderId="9" applyNumberFormat="0" applyFont="0" applyAlignment="0" applyProtection="0"/>
    <xf numFmtId="0" fontId="19" fillId="31" borderId="9" applyNumberFormat="0" applyFont="0" applyAlignment="0" applyProtection="0"/>
    <xf numFmtId="9" fontId="2" fillId="0" borderId="0" applyFont="0" applyFill="0" applyBorder="0" applyAlignment="0" applyProtection="0"/>
    <xf numFmtId="0" fontId="29" fillId="20" borderId="10" applyNumberFormat="0" applyAlignment="0" applyProtection="0"/>
    <xf numFmtId="0" fontId="30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1" applyNumberFormat="0" applyFill="0" applyAlignment="0" applyProtection="0"/>
    <xf numFmtId="0" fontId="25" fillId="0" borderId="12" applyNumberFormat="0" applyFill="0" applyAlignment="0" applyProtection="0"/>
    <xf numFmtId="0" fontId="34" fillId="0" borderId="0" applyNumberFormat="0" applyFill="0" applyBorder="0" applyAlignment="0" applyProtection="0"/>
    <xf numFmtId="0" fontId="35" fillId="0" borderId="13" applyNumberFormat="0" applyFill="0" applyAlignment="0" applyProtection="0"/>
  </cellStyleXfs>
  <cellXfs count="234">
    <xf numFmtId="0" fontId="0" fillId="0" borderId="0" xfId="0"/>
    <xf numFmtId="4" fontId="8" fillId="0" borderId="0" xfId="0" applyNumberFormat="1" applyFont="1"/>
    <xf numFmtId="0" fontId="8" fillId="0" borderId="0" xfId="0" applyFont="1"/>
    <xf numFmtId="4" fontId="9" fillId="0" borderId="0" xfId="0" applyNumberFormat="1" applyFont="1"/>
    <xf numFmtId="0" fontId="9" fillId="0" borderId="0" xfId="0" applyFont="1"/>
    <xf numFmtId="4" fontId="4" fillId="0" borderId="0" xfId="0" applyNumberFormat="1" applyFont="1"/>
    <xf numFmtId="4" fontId="4" fillId="0" borderId="0" xfId="0" applyNumberFormat="1" applyFont="1" applyAlignment="1"/>
    <xf numFmtId="4" fontId="4" fillId="0" borderId="0" xfId="0" applyNumberFormat="1" applyFont="1" applyAlignment="1">
      <alignment horizontal="center"/>
    </xf>
    <xf numFmtId="4" fontId="6" fillId="0" borderId="0" xfId="0" applyNumberFormat="1" applyFont="1"/>
    <xf numFmtId="0" fontId="4" fillId="0" borderId="0" xfId="0" applyFont="1"/>
    <xf numFmtId="0" fontId="6" fillId="0" borderId="0" xfId="0" applyFont="1"/>
    <xf numFmtId="0" fontId="4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horizontal="right"/>
    </xf>
    <xf numFmtId="0" fontId="5" fillId="32" borderId="14" xfId="35" applyFont="1" applyFill="1" applyBorder="1" applyAlignment="1">
      <alignment horizontal="center" vertical="center" wrapText="1"/>
    </xf>
    <xf numFmtId="4" fontId="5" fillId="32" borderId="14" xfId="35" applyNumberFormat="1" applyFont="1" applyFill="1" applyBorder="1" applyAlignment="1">
      <alignment horizontal="center" vertical="center" wrapText="1"/>
    </xf>
    <xf numFmtId="165" fontId="6" fillId="0" borderId="0" xfId="32" applyFont="1" applyAlignment="1">
      <alignment horizontal="left"/>
    </xf>
    <xf numFmtId="164" fontId="0" fillId="0" borderId="0" xfId="33" applyFont="1"/>
    <xf numFmtId="0" fontId="12" fillId="0" borderId="0" xfId="0" applyFont="1"/>
    <xf numFmtId="164" fontId="12" fillId="0" borderId="0" xfId="33" applyFont="1"/>
    <xf numFmtId="0" fontId="2" fillId="0" borderId="0" xfId="0" applyFont="1"/>
    <xf numFmtId="4" fontId="4" fillId="32" borderId="14" xfId="35" applyNumberFormat="1" applyFont="1" applyFill="1" applyBorder="1" applyAlignment="1">
      <alignment horizontal="center" vertical="center" wrapText="1"/>
    </xf>
    <xf numFmtId="4" fontId="2" fillId="0" borderId="0" xfId="0" applyNumberFormat="1" applyFont="1"/>
    <xf numFmtId="10" fontId="2" fillId="0" borderId="0" xfId="41" applyNumberFormat="1" applyFont="1"/>
    <xf numFmtId="10" fontId="12" fillId="0" borderId="0" xfId="41" applyNumberFormat="1" applyFont="1"/>
    <xf numFmtId="4" fontId="14" fillId="0" borderId="0" xfId="0" applyNumberFormat="1" applyFont="1"/>
    <xf numFmtId="10" fontId="2" fillId="0" borderId="0" xfId="41" applyNumberFormat="1" applyFont="1" applyBorder="1"/>
    <xf numFmtId="4" fontId="6" fillId="0" borderId="0" xfId="0" applyNumberFormat="1" applyFont="1" applyFill="1"/>
    <xf numFmtId="165" fontId="36" fillId="0" borderId="0" xfId="32" applyFont="1" applyFill="1"/>
    <xf numFmtId="164" fontId="12" fillId="0" borderId="0" xfId="33" applyFont="1" applyFill="1"/>
    <xf numFmtId="4" fontId="4" fillId="0" borderId="0" xfId="0" applyNumberFormat="1" applyFont="1" applyFill="1"/>
    <xf numFmtId="4" fontId="6" fillId="0" borderId="0" xfId="0" applyNumberFormat="1" applyFont="1" applyFill="1" applyAlignment="1">
      <alignment horizontal="right"/>
    </xf>
    <xf numFmtId="4" fontId="15" fillId="0" borderId="0" xfId="0" applyNumberFormat="1" applyFont="1" applyAlignment="1">
      <alignment horizontal="center"/>
    </xf>
    <xf numFmtId="0" fontId="15" fillId="0" borderId="0" xfId="0" applyFont="1"/>
    <xf numFmtId="0" fontId="15" fillId="0" borderId="0" xfId="0" applyFont="1" applyAlignment="1">
      <alignment horizontal="center" vertical="center" wrapText="1"/>
    </xf>
    <xf numFmtId="4" fontId="15" fillId="0" borderId="0" xfId="0" applyNumberFormat="1" applyFont="1"/>
    <xf numFmtId="0" fontId="14" fillId="0" borderId="0" xfId="0" applyFont="1"/>
    <xf numFmtId="4" fontId="14" fillId="0" borderId="0" xfId="0" applyNumberFormat="1" applyFont="1" applyFill="1"/>
    <xf numFmtId="165" fontId="14" fillId="0" borderId="0" xfId="32" applyFont="1" applyAlignment="1">
      <alignment horizontal="left"/>
    </xf>
    <xf numFmtId="4" fontId="14" fillId="0" borderId="0" xfId="0" applyNumberFormat="1" applyFont="1" applyAlignment="1">
      <alignment horizontal="right"/>
    </xf>
    <xf numFmtId="4" fontId="14" fillId="0" borderId="0" xfId="0" applyNumberFormat="1" applyFont="1" applyFill="1" applyAlignment="1">
      <alignment horizontal="right"/>
    </xf>
    <xf numFmtId="165" fontId="14" fillId="0" borderId="0" xfId="32" applyFont="1" applyFill="1"/>
    <xf numFmtId="10" fontId="9" fillId="0" borderId="0" xfId="41" applyNumberFormat="1" applyFont="1"/>
    <xf numFmtId="0" fontId="5" fillId="33" borderId="15" xfId="35" applyFont="1" applyFill="1" applyBorder="1" applyAlignment="1">
      <alignment horizontal="center" vertical="center" wrapText="1"/>
    </xf>
    <xf numFmtId="4" fontId="5" fillId="33" borderId="15" xfId="35" applyNumberFormat="1" applyFont="1" applyFill="1" applyBorder="1" applyAlignment="1">
      <alignment horizontal="center" vertical="center" wrapText="1"/>
    </xf>
    <xf numFmtId="0" fontId="12" fillId="33" borderId="15" xfId="0" applyFont="1" applyFill="1" applyBorder="1" applyAlignment="1">
      <alignment horizontal="center" vertical="center" wrapText="1"/>
    </xf>
    <xf numFmtId="164" fontId="2" fillId="0" borderId="0" xfId="33" applyFont="1"/>
    <xf numFmtId="10" fontId="14" fillId="0" borderId="0" xfId="41" applyNumberFormat="1" applyFont="1"/>
    <xf numFmtId="10" fontId="4" fillId="33" borderId="16" xfId="41" applyNumberFormat="1" applyFont="1" applyFill="1" applyBorder="1"/>
    <xf numFmtId="0" fontId="12" fillId="34" borderId="17" xfId="0" applyFont="1" applyFill="1" applyBorder="1" applyAlignment="1">
      <alignment horizontal="center" vertical="center" wrapText="1"/>
    </xf>
    <xf numFmtId="165" fontId="2" fillId="0" borderId="0" xfId="32" applyFont="1"/>
    <xf numFmtId="4" fontId="37" fillId="35" borderId="18" xfId="35" applyNumberFormat="1" applyFont="1" applyFill="1" applyBorder="1" applyAlignment="1">
      <alignment horizontal="center" vertical="center" wrapText="1"/>
    </xf>
    <xf numFmtId="4" fontId="38" fillId="35" borderId="19" xfId="0" applyNumberFormat="1" applyFont="1" applyFill="1" applyBorder="1" applyAlignment="1">
      <alignment horizontal="center" vertical="center" wrapText="1"/>
    </xf>
    <xf numFmtId="4" fontId="38" fillId="35" borderId="16" xfId="0" applyNumberFormat="1" applyFont="1" applyFill="1" applyBorder="1"/>
    <xf numFmtId="10" fontId="38" fillId="35" borderId="16" xfId="41" applyNumberFormat="1" applyFont="1" applyFill="1" applyBorder="1"/>
    <xf numFmtId="10" fontId="6" fillId="0" borderId="0" xfId="41" applyNumberFormat="1" applyFont="1"/>
    <xf numFmtId="4" fontId="12" fillId="0" borderId="0" xfId="0" applyNumberFormat="1" applyFont="1"/>
    <xf numFmtId="4" fontId="6" fillId="0" borderId="0" xfId="0" applyNumberFormat="1" applyFont="1" applyAlignment="1">
      <alignment horizontal="right"/>
    </xf>
    <xf numFmtId="4" fontId="4" fillId="33" borderId="16" xfId="0" applyNumberFormat="1" applyFont="1" applyFill="1" applyBorder="1"/>
    <xf numFmtId="4" fontId="37" fillId="35" borderId="1" xfId="0" applyNumberFormat="1" applyFont="1" applyFill="1" applyBorder="1" applyAlignment="1">
      <alignment horizontal="center" wrapText="1"/>
    </xf>
    <xf numFmtId="4" fontId="37" fillId="35" borderId="2" xfId="0" applyNumberFormat="1" applyFont="1" applyFill="1" applyBorder="1"/>
    <xf numFmtId="10" fontId="37" fillId="35" borderId="2" xfId="41" applyNumberFormat="1" applyFont="1" applyFill="1" applyBorder="1"/>
    <xf numFmtId="4" fontId="11" fillId="36" borderId="17" xfId="0" applyNumberFormat="1" applyFont="1" applyFill="1" applyBorder="1"/>
    <xf numFmtId="10" fontId="11" fillId="36" borderId="17" xfId="41" applyNumberFormat="1" applyFont="1" applyFill="1" applyBorder="1"/>
    <xf numFmtId="4" fontId="12" fillId="0" borderId="0" xfId="0" applyNumberFormat="1" applyFont="1" applyAlignment="1">
      <alignment horizontal="right"/>
    </xf>
    <xf numFmtId="4" fontId="11" fillId="36" borderId="20" xfId="0" applyNumberFormat="1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vertical="center" wrapText="1"/>
    </xf>
    <xf numFmtId="4" fontId="4" fillId="33" borderId="19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6" fillId="0" borderId="0" xfId="0" applyNumberFormat="1" applyFont="1" applyFill="1" applyAlignment="1">
      <alignment vertical="center" wrapText="1"/>
    </xf>
    <xf numFmtId="4" fontId="9" fillId="0" borderId="0" xfId="0" applyNumberFormat="1" applyFont="1" applyAlignment="1">
      <alignment wrapText="1"/>
    </xf>
    <xf numFmtId="164" fontId="0" fillId="0" borderId="0" xfId="33" applyFont="1" applyAlignment="1">
      <alignment wrapText="1"/>
    </xf>
    <xf numFmtId="4" fontId="6" fillId="0" borderId="0" xfId="0" applyNumberFormat="1" applyFont="1" applyAlignment="1">
      <alignment wrapText="1"/>
    </xf>
    <xf numFmtId="4" fontId="14" fillId="0" borderId="0" xfId="0" applyNumberFormat="1" applyFont="1" applyAlignment="1">
      <alignment horizontal="center"/>
    </xf>
    <xf numFmtId="4" fontId="39" fillId="0" borderId="0" xfId="0" applyNumberFormat="1" applyFont="1"/>
    <xf numFmtId="4" fontId="16" fillId="36" borderId="20" xfId="0" applyNumberFormat="1" applyFont="1" applyFill="1" applyBorder="1" applyAlignment="1">
      <alignment horizontal="center" vertical="center" wrapText="1"/>
    </xf>
    <xf numFmtId="4" fontId="16" fillId="36" borderId="17" xfId="0" applyNumberFormat="1" applyFont="1" applyFill="1" applyBorder="1"/>
    <xf numFmtId="10" fontId="16" fillId="36" borderId="17" xfId="41" applyNumberFormat="1" applyFont="1" applyFill="1" applyBorder="1"/>
    <xf numFmtId="4" fontId="40" fillId="35" borderId="1" xfId="0" applyNumberFormat="1" applyFont="1" applyFill="1" applyBorder="1" applyAlignment="1">
      <alignment horizontal="center" wrapText="1"/>
    </xf>
    <xf numFmtId="4" fontId="40" fillId="35" borderId="2" xfId="0" applyNumberFormat="1" applyFont="1" applyFill="1" applyBorder="1"/>
    <xf numFmtId="10" fontId="40" fillId="35" borderId="2" xfId="41" applyNumberFormat="1" applyFont="1" applyFill="1" applyBorder="1"/>
    <xf numFmtId="0" fontId="15" fillId="0" borderId="0" xfId="0" applyFont="1" applyFill="1" applyBorder="1"/>
    <xf numFmtId="0" fontId="0" fillId="0" borderId="0" xfId="0" applyFont="1" applyFill="1" applyBorder="1"/>
    <xf numFmtId="0" fontId="14" fillId="0" borderId="0" xfId="0" applyFont="1" applyFill="1" applyBorder="1"/>
    <xf numFmtId="4" fontId="13" fillId="37" borderId="3" xfId="35" applyNumberFormat="1" applyFont="1" applyFill="1" applyBorder="1" applyAlignment="1">
      <alignment horizontal="center" vertical="center" wrapText="1"/>
    </xf>
    <xf numFmtId="4" fontId="40" fillId="35" borderId="3" xfId="35" applyNumberFormat="1" applyFont="1" applyFill="1" applyBorder="1" applyAlignment="1">
      <alignment horizontal="center" vertical="center" wrapText="1"/>
    </xf>
    <xf numFmtId="0" fontId="42" fillId="0" borderId="0" xfId="0" applyFont="1"/>
    <xf numFmtId="0" fontId="43" fillId="0" borderId="0" xfId="0" applyFont="1" applyFill="1" applyBorder="1" applyAlignment="1">
      <alignment horizontal="center" vertical="center" wrapText="1"/>
    </xf>
    <xf numFmtId="0" fontId="44" fillId="0" borderId="0" xfId="0" applyFont="1"/>
    <xf numFmtId="10" fontId="44" fillId="0" borderId="0" xfId="41" applyNumberFormat="1" applyFont="1"/>
    <xf numFmtId="164" fontId="44" fillId="0" borderId="0" xfId="33" applyFont="1"/>
    <xf numFmtId="4" fontId="45" fillId="0" borderId="0" xfId="0" applyNumberFormat="1" applyFont="1"/>
    <xf numFmtId="4" fontId="17" fillId="0" borderId="0" xfId="0" applyNumberFormat="1" applyFont="1" applyFill="1" applyBorder="1" applyAlignment="1">
      <alignment horizontal="center"/>
    </xf>
    <xf numFmtId="0" fontId="12" fillId="0" borderId="0" xfId="0" applyFont="1" applyFill="1"/>
    <xf numFmtId="10" fontId="2" fillId="0" borderId="0" xfId="41" applyNumberFormat="1" applyFont="1" applyFill="1"/>
    <xf numFmtId="164" fontId="2" fillId="0" borderId="0" xfId="33" applyFont="1" applyFill="1"/>
    <xf numFmtId="4" fontId="15" fillId="0" borderId="0" xfId="0" applyNumberFormat="1" applyFont="1" applyFill="1"/>
    <xf numFmtId="0" fontId="2" fillId="0" borderId="0" xfId="0" applyFont="1" applyFill="1"/>
    <xf numFmtId="10" fontId="12" fillId="0" borderId="0" xfId="41" applyNumberFormat="1" applyFont="1" applyFill="1"/>
    <xf numFmtId="0" fontId="4" fillId="0" borderId="0" xfId="0" applyFont="1" applyFill="1"/>
    <xf numFmtId="0" fontId="6" fillId="0" borderId="0" xfId="0" applyFont="1" applyFill="1"/>
    <xf numFmtId="4" fontId="2" fillId="0" borderId="0" xfId="0" applyNumberFormat="1" applyFont="1" applyAlignment="1">
      <alignment horizontal="right"/>
    </xf>
    <xf numFmtId="4" fontId="2" fillId="0" borderId="0" xfId="0" applyNumberFormat="1" applyFont="1" applyFill="1" applyAlignment="1">
      <alignment horizontal="right"/>
    </xf>
    <xf numFmtId="4" fontId="16" fillId="0" borderId="0" xfId="0" applyNumberFormat="1" applyFont="1" applyFill="1" applyBorder="1" applyAlignment="1">
      <alignment horizontal="center" wrapText="1"/>
    </xf>
    <xf numFmtId="4" fontId="2" fillId="0" borderId="0" xfId="0" applyNumberFormat="1" applyFont="1" applyFill="1"/>
    <xf numFmtId="4" fontId="12" fillId="0" borderId="0" xfId="0" applyNumberFormat="1" applyFont="1" applyFill="1"/>
    <xf numFmtId="49" fontId="12" fillId="0" borderId="0" xfId="0" applyNumberFormat="1" applyFont="1" applyAlignment="1">
      <alignment horizontal="center"/>
    </xf>
    <xf numFmtId="49" fontId="12" fillId="0" borderId="0" xfId="0" applyNumberFormat="1" applyFont="1" applyFill="1" applyAlignment="1">
      <alignment horizontal="center"/>
    </xf>
    <xf numFmtId="49" fontId="6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49" fontId="2" fillId="0" borderId="0" xfId="0" applyNumberFormat="1" applyFont="1" applyFill="1" applyAlignment="1">
      <alignment horizontal="center"/>
    </xf>
    <xf numFmtId="49" fontId="5" fillId="33" borderId="15" xfId="35" applyNumberFormat="1" applyFont="1" applyFill="1" applyBorder="1" applyAlignment="1">
      <alignment horizontal="center" vertical="center" wrapText="1"/>
    </xf>
    <xf numFmtId="49" fontId="6" fillId="0" borderId="0" xfId="0" applyNumberFormat="1" applyFont="1" applyAlignment="1">
      <alignment horizontal="center"/>
    </xf>
    <xf numFmtId="49" fontId="5" fillId="32" borderId="14" xfId="35" applyNumberFormat="1" applyFont="1" applyFill="1" applyBorder="1" applyAlignment="1">
      <alignment horizontal="center" vertical="center" wrapText="1"/>
    </xf>
    <xf numFmtId="49" fontId="0" fillId="0" borderId="0" xfId="0" applyNumberFormat="1" applyAlignment="1">
      <alignment horizontal="center"/>
    </xf>
    <xf numFmtId="49" fontId="9" fillId="0" borderId="0" xfId="0" applyNumberFormat="1" applyFont="1" applyAlignment="1">
      <alignment horizontal="center"/>
    </xf>
    <xf numFmtId="49" fontId="9" fillId="0" borderId="0" xfId="0" applyNumberFormat="1" applyFont="1" applyAlignment="1">
      <alignment horizontal="center" wrapText="1"/>
    </xf>
    <xf numFmtId="49" fontId="8" fillId="0" borderId="0" xfId="0" applyNumberFormat="1" applyFont="1" applyAlignment="1">
      <alignment horizontal="center"/>
    </xf>
    <xf numFmtId="10" fontId="2" fillId="0" borderId="0" xfId="41" applyNumberFormat="1" applyFont="1" applyFill="1" applyBorder="1"/>
    <xf numFmtId="4" fontId="12" fillId="0" borderId="0" xfId="0" applyNumberFormat="1" applyFont="1" applyAlignment="1">
      <alignment horizontal="center"/>
    </xf>
    <xf numFmtId="0" fontId="18" fillId="38" borderId="21" xfId="35" applyFont="1" applyFill="1" applyBorder="1" applyAlignment="1">
      <alignment horizontal="center" vertical="center" wrapText="1"/>
    </xf>
    <xf numFmtId="49" fontId="18" fillId="38" borderId="21" xfId="35" applyNumberFormat="1" applyFont="1" applyFill="1" applyBorder="1" applyAlignment="1">
      <alignment horizontal="center" vertical="center" wrapText="1"/>
    </xf>
    <xf numFmtId="4" fontId="12" fillId="38" borderId="21" xfId="35" applyNumberFormat="1" applyFont="1" applyFill="1" applyBorder="1" applyAlignment="1">
      <alignment horizontal="center" vertical="center" wrapText="1"/>
    </xf>
    <xf numFmtId="4" fontId="18" fillId="38" borderId="21" xfId="35" applyNumberFormat="1" applyFont="1" applyFill="1" applyBorder="1" applyAlignment="1">
      <alignment horizontal="center" vertical="center" wrapText="1"/>
    </xf>
    <xf numFmtId="0" fontId="12" fillId="38" borderId="21" xfId="0" applyFont="1" applyFill="1" applyBorder="1" applyAlignment="1">
      <alignment horizontal="center" vertical="center" wrapText="1"/>
    </xf>
    <xf numFmtId="4" fontId="46" fillId="35" borderId="18" xfId="35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 wrapText="1"/>
    </xf>
    <xf numFmtId="49" fontId="2" fillId="0" borderId="0" xfId="0" applyNumberFormat="1" applyFont="1" applyAlignment="1">
      <alignment horizontal="center" vertical="center" wrapText="1"/>
    </xf>
    <xf numFmtId="4" fontId="12" fillId="38" borderId="22" xfId="0" applyNumberFormat="1" applyFont="1" applyFill="1" applyBorder="1" applyAlignment="1">
      <alignment horizontal="center" vertical="center" wrapText="1"/>
    </xf>
    <xf numFmtId="165" fontId="2" fillId="0" borderId="0" xfId="32" applyFont="1" applyAlignment="1">
      <alignment horizontal="left"/>
    </xf>
    <xf numFmtId="4" fontId="12" fillId="38" borderId="21" xfId="0" applyNumberFormat="1" applyFont="1" applyFill="1" applyBorder="1"/>
    <xf numFmtId="10" fontId="12" fillId="38" borderId="21" xfId="41" applyNumberFormat="1" applyFont="1" applyFill="1" applyBorder="1"/>
    <xf numFmtId="165" fontId="12" fillId="0" borderId="0" xfId="32" applyFont="1" applyFill="1"/>
    <xf numFmtId="165" fontId="2" fillId="0" borderId="0" xfId="32" applyFont="1" applyFill="1"/>
    <xf numFmtId="4" fontId="46" fillId="35" borderId="22" xfId="0" applyNumberFormat="1" applyFont="1" applyFill="1" applyBorder="1" applyAlignment="1">
      <alignment horizontal="center" vertical="center" wrapText="1"/>
    </xf>
    <xf numFmtId="4" fontId="46" fillId="35" borderId="21" xfId="0" applyNumberFormat="1" applyFont="1" applyFill="1" applyBorder="1"/>
    <xf numFmtId="10" fontId="46" fillId="35" borderId="21" xfId="41" applyNumberFormat="1" applyFont="1" applyFill="1" applyBorder="1"/>
    <xf numFmtId="0" fontId="47" fillId="0" borderId="0" xfId="0" applyFont="1"/>
    <xf numFmtId="49" fontId="47" fillId="0" borderId="0" xfId="0" applyNumberFormat="1" applyFont="1" applyAlignment="1">
      <alignment horizontal="center"/>
    </xf>
    <xf numFmtId="4" fontId="47" fillId="0" borderId="0" xfId="0" applyNumberFormat="1" applyFont="1"/>
    <xf numFmtId="4" fontId="47" fillId="0" borderId="0" xfId="0" applyNumberFormat="1" applyFont="1" applyFill="1"/>
    <xf numFmtId="0" fontId="42" fillId="0" borderId="0" xfId="0" applyFont="1" applyFill="1" applyBorder="1" applyAlignment="1">
      <alignment horizontal="center" vertical="center" wrapText="1"/>
    </xf>
    <xf numFmtId="166" fontId="2" fillId="0" borderId="0" xfId="0" applyNumberFormat="1" applyFont="1"/>
    <xf numFmtId="0" fontId="18" fillId="39" borderId="23" xfId="35" applyFont="1" applyFill="1" applyBorder="1" applyAlignment="1">
      <alignment horizontal="center" vertical="center" wrapText="1"/>
    </xf>
    <xf numFmtId="49" fontId="18" fillId="39" borderId="23" xfId="35" applyNumberFormat="1" applyFont="1" applyFill="1" applyBorder="1" applyAlignment="1">
      <alignment horizontal="center" vertical="center" wrapText="1"/>
    </xf>
    <xf numFmtId="4" fontId="12" fillId="39" borderId="23" xfId="35" applyNumberFormat="1" applyFont="1" applyFill="1" applyBorder="1" applyAlignment="1">
      <alignment horizontal="center" vertical="center" wrapText="1"/>
    </xf>
    <xf numFmtId="4" fontId="18" fillId="39" borderId="23" xfId="35" applyNumberFormat="1" applyFont="1" applyFill="1" applyBorder="1" applyAlignment="1">
      <alignment horizontal="center" vertical="center" wrapText="1"/>
    </xf>
    <xf numFmtId="4" fontId="12" fillId="40" borderId="22" xfId="0" applyNumberFormat="1" applyFont="1" applyFill="1" applyBorder="1" applyAlignment="1">
      <alignment horizontal="center" vertical="center" wrapText="1"/>
    </xf>
    <xf numFmtId="4" fontId="12" fillId="40" borderId="24" xfId="0" applyNumberFormat="1" applyFont="1" applyFill="1" applyBorder="1"/>
    <xf numFmtId="165" fontId="12" fillId="40" borderId="24" xfId="32" applyFont="1" applyFill="1" applyBorder="1"/>
    <xf numFmtId="10" fontId="12" fillId="40" borderId="24" xfId="41" applyNumberFormat="1" applyFont="1" applyFill="1" applyBorder="1"/>
    <xf numFmtId="4" fontId="46" fillId="35" borderId="25" xfId="0" applyNumberFormat="1" applyFont="1" applyFill="1" applyBorder="1" applyAlignment="1">
      <alignment horizontal="center" vertical="center" wrapText="1"/>
    </xf>
    <xf numFmtId="4" fontId="46" fillId="35" borderId="24" xfId="0" applyNumberFormat="1" applyFont="1" applyFill="1" applyBorder="1"/>
    <xf numFmtId="165" fontId="46" fillId="35" borderId="24" xfId="32" applyFont="1" applyFill="1" applyBorder="1"/>
    <xf numFmtId="10" fontId="46" fillId="35" borderId="24" xfId="41" applyNumberFormat="1" applyFont="1" applyFill="1" applyBorder="1"/>
    <xf numFmtId="0" fontId="48" fillId="0" borderId="0" xfId="0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center"/>
    </xf>
    <xf numFmtId="10" fontId="12" fillId="0" borderId="0" xfId="0" applyNumberFormat="1" applyFont="1" applyAlignment="1">
      <alignment horizontal="center"/>
    </xf>
    <xf numFmtId="49" fontId="12" fillId="0" borderId="0" xfId="0" applyNumberFormat="1" applyFont="1" applyAlignment="1">
      <alignment horizontal="center"/>
    </xf>
    <xf numFmtId="0" fontId="18" fillId="34" borderId="17" xfId="35" applyFont="1" applyFill="1" applyBorder="1" applyAlignment="1">
      <alignment horizontal="left" vertical="center" wrapText="1"/>
    </xf>
    <xf numFmtId="49" fontId="18" fillId="34" borderId="17" xfId="35" applyNumberFormat="1" applyFont="1" applyFill="1" applyBorder="1" applyAlignment="1">
      <alignment horizontal="center" vertical="center" wrapText="1"/>
    </xf>
    <xf numFmtId="0" fontId="18" fillId="34" borderId="17" xfId="35" applyFont="1" applyFill="1" applyBorder="1" applyAlignment="1">
      <alignment horizontal="center" vertical="center" wrapText="1"/>
    </xf>
    <xf numFmtId="4" fontId="18" fillId="34" borderId="17" xfId="35" applyNumberFormat="1" applyFont="1" applyFill="1" applyBorder="1" applyAlignment="1">
      <alignment horizontal="center" vertical="center" wrapText="1"/>
    </xf>
    <xf numFmtId="49" fontId="2" fillId="0" borderId="0" xfId="32" applyNumberFormat="1" applyFont="1" applyAlignment="1">
      <alignment horizontal="center"/>
    </xf>
    <xf numFmtId="4" fontId="12" fillId="36" borderId="20" xfId="0" applyNumberFormat="1" applyFont="1" applyFill="1" applyBorder="1" applyAlignment="1">
      <alignment horizontal="center" vertical="center" wrapText="1"/>
    </xf>
    <xf numFmtId="4" fontId="12" fillId="36" borderId="17" xfId="0" applyNumberFormat="1" applyFont="1" applyFill="1" applyBorder="1"/>
    <xf numFmtId="10" fontId="12" fillId="36" borderId="17" xfId="41" applyNumberFormat="1" applyFont="1" applyFill="1" applyBorder="1"/>
    <xf numFmtId="4" fontId="46" fillId="35" borderId="1" xfId="0" applyNumberFormat="1" applyFont="1" applyFill="1" applyBorder="1" applyAlignment="1">
      <alignment horizontal="center" wrapText="1"/>
    </xf>
    <xf numFmtId="4" fontId="46" fillId="35" borderId="2" xfId="0" applyNumberFormat="1" applyFont="1" applyFill="1" applyBorder="1"/>
    <xf numFmtId="10" fontId="46" fillId="35" borderId="2" xfId="41" applyNumberFormat="1" applyFont="1" applyFill="1" applyBorder="1"/>
    <xf numFmtId="4" fontId="2" fillId="0" borderId="0" xfId="41" applyNumberFormat="1" applyFont="1"/>
    <xf numFmtId="0" fontId="12" fillId="0" borderId="0" xfId="0" applyFont="1" applyAlignment="1">
      <alignment horizontal="center" vertical="center"/>
    </xf>
    <xf numFmtId="10" fontId="12" fillId="0" borderId="0" xfId="41" applyNumberFormat="1" applyFont="1" applyFill="1" applyAlignment="1">
      <alignment horizontal="center" vertical="center"/>
    </xf>
    <xf numFmtId="164" fontId="12" fillId="0" borderId="0" xfId="33" applyFont="1" applyFill="1" applyAlignment="1">
      <alignment horizontal="center" vertical="center"/>
    </xf>
    <xf numFmtId="165" fontId="0" fillId="0" borderId="0" xfId="32" applyFont="1" applyFill="1" applyBorder="1"/>
    <xf numFmtId="165" fontId="14" fillId="0" borderId="0" xfId="32" applyFont="1"/>
    <xf numFmtId="165" fontId="39" fillId="0" borderId="0" xfId="32" applyFont="1"/>
    <xf numFmtId="4" fontId="2" fillId="0" borderId="0" xfId="0" applyNumberFormat="1" applyFont="1" applyFill="1" applyAlignment="1">
      <alignment horizontal="left"/>
    </xf>
    <xf numFmtId="10" fontId="12" fillId="0" borderId="0" xfId="41" applyNumberFormat="1" applyFont="1" applyFill="1" applyAlignment="1">
      <alignment horizontal="center"/>
    </xf>
    <xf numFmtId="10" fontId="2" fillId="0" borderId="0" xfId="41" applyNumberFormat="1" applyFont="1" applyFill="1" applyAlignment="1">
      <alignment horizontal="center"/>
    </xf>
    <xf numFmtId="4" fontId="2" fillId="0" borderId="0" xfId="0" applyNumberFormat="1" applyFont="1" applyFill="1" applyAlignment="1">
      <alignment horizontal="center"/>
    </xf>
    <xf numFmtId="4" fontId="2" fillId="0" borderId="0" xfId="0" applyNumberFormat="1" applyFont="1" applyAlignment="1">
      <alignment horizontal="center"/>
    </xf>
    <xf numFmtId="165" fontId="12" fillId="0" borderId="0" xfId="32" applyFont="1"/>
    <xf numFmtId="165" fontId="18" fillId="34" borderId="17" xfId="32" applyFont="1" applyFill="1" applyBorder="1" applyAlignment="1">
      <alignment horizontal="center" vertical="center" wrapText="1"/>
    </xf>
    <xf numFmtId="165" fontId="12" fillId="0" borderId="0" xfId="32" applyFont="1" applyAlignment="1">
      <alignment horizontal="right"/>
    </xf>
    <xf numFmtId="165" fontId="12" fillId="0" borderId="0" xfId="32" applyFont="1" applyFill="1" applyAlignment="1">
      <alignment horizontal="right"/>
    </xf>
    <xf numFmtId="165" fontId="2" fillId="0" borderId="0" xfId="32" applyFont="1" applyFill="1" applyAlignment="1">
      <alignment horizontal="right"/>
    </xf>
    <xf numFmtId="165" fontId="2" fillId="0" borderId="0" xfId="32" applyFont="1" applyAlignment="1">
      <alignment horizontal="right"/>
    </xf>
    <xf numFmtId="165" fontId="12" fillId="0" borderId="0" xfId="32" applyFont="1" applyFill="1" applyAlignment="1">
      <alignment horizontal="center"/>
    </xf>
    <xf numFmtId="165" fontId="2" fillId="0" borderId="0" xfId="32" applyFont="1" applyFill="1" applyAlignment="1">
      <alignment horizontal="center"/>
    </xf>
    <xf numFmtId="165" fontId="2" fillId="0" borderId="0" xfId="32" applyFont="1" applyAlignment="1">
      <alignment horizontal="center"/>
    </xf>
    <xf numFmtId="0" fontId="9" fillId="0" borderId="0" xfId="0" applyFont="1" applyFill="1"/>
    <xf numFmtId="49" fontId="9" fillId="0" borderId="0" xfId="0" applyNumberFormat="1" applyFont="1" applyFill="1" applyAlignment="1">
      <alignment horizontal="center"/>
    </xf>
    <xf numFmtId="4" fontId="9" fillId="0" borderId="0" xfId="0" applyNumberFormat="1" applyFont="1" applyFill="1"/>
    <xf numFmtId="164" fontId="44" fillId="0" borderId="0" xfId="33" applyFont="1" applyFill="1"/>
    <xf numFmtId="49" fontId="6" fillId="0" borderId="0" xfId="0" applyNumberFormat="1" applyFont="1" applyFill="1" applyAlignment="1">
      <alignment horizontal="center"/>
    </xf>
    <xf numFmtId="0" fontId="41" fillId="37" borderId="30" xfId="0" applyFont="1" applyFill="1" applyBorder="1" applyAlignment="1">
      <alignment horizontal="center" vertical="center" wrapText="1"/>
    </xf>
    <xf numFmtId="165" fontId="41" fillId="37" borderId="30" xfId="32" applyFont="1" applyFill="1" applyBorder="1" applyAlignment="1">
      <alignment horizontal="center" vertical="center" wrapText="1"/>
    </xf>
    <xf numFmtId="4" fontId="12" fillId="0" borderId="0" xfId="0" applyNumberFormat="1" applyFont="1" applyAlignment="1">
      <alignment horizontal="right"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right" vertical="center"/>
    </xf>
    <xf numFmtId="0" fontId="2" fillId="0" borderId="0" xfId="0" applyFont="1" applyAlignment="1">
      <alignment vertical="center"/>
    </xf>
    <xf numFmtId="4" fontId="2" fillId="0" borderId="0" xfId="0" applyNumberFormat="1" applyFont="1" applyAlignment="1">
      <alignment horizontal="right" vertical="center"/>
    </xf>
    <xf numFmtId="0" fontId="2" fillId="0" borderId="0" xfId="0" applyFont="1" applyAlignment="1">
      <alignment horizontal="right" vertical="center"/>
    </xf>
    <xf numFmtId="4" fontId="1" fillId="0" borderId="0" xfId="0" applyNumberFormat="1" applyFont="1" applyFill="1"/>
    <xf numFmtId="0" fontId="1" fillId="0" borderId="0" xfId="0" applyFont="1" applyFill="1"/>
    <xf numFmtId="49" fontId="2" fillId="0" borderId="0" xfId="32" applyNumberFormat="1" applyFont="1" applyFill="1" applyAlignment="1">
      <alignment horizontal="center"/>
    </xf>
    <xf numFmtId="0" fontId="42" fillId="0" borderId="0" xfId="0" applyFont="1" applyFill="1"/>
    <xf numFmtId="0" fontId="44" fillId="0" borderId="0" xfId="0" applyFont="1" applyFill="1"/>
    <xf numFmtId="10" fontId="44" fillId="0" borderId="0" xfId="41" applyNumberFormat="1" applyFont="1" applyFill="1"/>
    <xf numFmtId="0" fontId="44" fillId="0" borderId="0" xfId="41" applyNumberFormat="1" applyFont="1" applyFill="1"/>
    <xf numFmtId="10" fontId="46" fillId="0" borderId="0" xfId="41" applyNumberFormat="1" applyFont="1" applyFill="1" applyAlignment="1">
      <alignment horizontal="center"/>
    </xf>
    <xf numFmtId="10" fontId="49" fillId="0" borderId="0" xfId="41" applyNumberFormat="1" applyFont="1" applyFill="1" applyAlignment="1">
      <alignment horizontal="center"/>
    </xf>
    <xf numFmtId="0" fontId="4" fillId="0" borderId="0" xfId="0" applyFont="1" applyAlignment="1">
      <alignment horizontal="center" vertical="top"/>
    </xf>
    <xf numFmtId="165" fontId="1" fillId="0" borderId="0" xfId="32" applyFont="1" applyAlignment="1">
      <alignment horizontal="left"/>
    </xf>
    <xf numFmtId="4" fontId="40" fillId="35" borderId="4" xfId="0" applyNumberFormat="1" applyFont="1" applyFill="1" applyBorder="1" applyAlignment="1">
      <alignment horizontal="center" wrapText="1"/>
    </xf>
    <xf numFmtId="4" fontId="16" fillId="0" borderId="0" xfId="0" applyNumberFormat="1" applyFont="1" applyAlignment="1">
      <alignment horizontal="center"/>
    </xf>
    <xf numFmtId="4" fontId="46" fillId="35" borderId="4" xfId="0" applyNumberFormat="1" applyFont="1" applyFill="1" applyBorder="1" applyAlignment="1">
      <alignment horizontal="center" wrapText="1"/>
    </xf>
    <xf numFmtId="4" fontId="12" fillId="0" borderId="0" xfId="0" applyNumberFormat="1" applyFont="1" applyAlignment="1">
      <alignment horizontal="center"/>
    </xf>
    <xf numFmtId="10" fontId="12" fillId="0" borderId="0" xfId="0" applyNumberFormat="1" applyFont="1" applyAlignment="1">
      <alignment horizontal="center"/>
    </xf>
    <xf numFmtId="4" fontId="12" fillId="36" borderId="26" xfId="0" applyNumberFormat="1" applyFont="1" applyFill="1" applyBorder="1" applyAlignment="1">
      <alignment horizontal="center" wrapText="1"/>
    </xf>
    <xf numFmtId="10" fontId="11" fillId="0" borderId="0" xfId="0" applyNumberFormat="1" applyFont="1" applyAlignment="1">
      <alignment horizontal="center"/>
    </xf>
    <xf numFmtId="4" fontId="11" fillId="36" borderId="26" xfId="0" applyNumberFormat="1" applyFont="1" applyFill="1" applyBorder="1" applyAlignment="1">
      <alignment horizontal="center" wrapText="1"/>
    </xf>
    <xf numFmtId="4" fontId="37" fillId="35" borderId="4" xfId="0" applyNumberFormat="1" applyFont="1" applyFill="1" applyBorder="1" applyAlignment="1">
      <alignment horizontal="center" wrapText="1"/>
    </xf>
    <xf numFmtId="4" fontId="11" fillId="0" borderId="0" xfId="0" applyNumberFormat="1" applyFont="1" applyAlignment="1">
      <alignment horizontal="center"/>
    </xf>
    <xf numFmtId="4" fontId="38" fillId="35" borderId="27" xfId="0" applyNumberFormat="1" applyFont="1" applyFill="1" applyBorder="1" applyAlignment="1">
      <alignment horizontal="center"/>
    </xf>
    <xf numFmtId="4" fontId="4" fillId="33" borderId="19" xfId="0" applyNumberFormat="1" applyFont="1" applyFill="1" applyBorder="1" applyAlignment="1">
      <alignment horizontal="center" vertical="center" wrapText="1"/>
    </xf>
    <xf numFmtId="4" fontId="12" fillId="38" borderId="28" xfId="0" applyNumberFormat="1" applyFont="1" applyFill="1" applyBorder="1" applyAlignment="1">
      <alignment horizontal="center"/>
    </xf>
    <xf numFmtId="4" fontId="46" fillId="35" borderId="28" xfId="0" applyNumberFormat="1" applyFont="1" applyFill="1" applyBorder="1" applyAlignment="1">
      <alignment horizontal="center"/>
    </xf>
    <xf numFmtId="4" fontId="12" fillId="0" borderId="0" xfId="0" applyNumberFormat="1" applyFont="1" applyFill="1" applyAlignment="1">
      <alignment horizontal="center"/>
    </xf>
    <xf numFmtId="49" fontId="12" fillId="0" borderId="0" xfId="0" applyNumberFormat="1" applyFont="1" applyAlignment="1">
      <alignment horizontal="center"/>
    </xf>
    <xf numFmtId="4" fontId="12" fillId="40" borderId="28" xfId="0" applyNumberFormat="1" applyFont="1" applyFill="1" applyBorder="1" applyAlignment="1">
      <alignment horizontal="center"/>
    </xf>
    <xf numFmtId="4" fontId="46" fillId="35" borderId="29" xfId="0" applyNumberFormat="1" applyFont="1" applyFill="1" applyBorder="1" applyAlignment="1">
      <alignment horizontal="center" wrapText="1"/>
    </xf>
  </cellXfs>
  <cellStyles count="50">
    <cellStyle name="20% - Énfasis1" xfId="1" builtinId="30" customBuiltin="1"/>
    <cellStyle name="20% - Énfasis2" xfId="2" builtinId="34" customBuiltin="1"/>
    <cellStyle name="20% - Énfasis3" xfId="3" builtinId="38" customBuiltin="1"/>
    <cellStyle name="20% - Énfasis4" xfId="4" builtinId="42" customBuiltin="1"/>
    <cellStyle name="20% - Énfasis5" xfId="5" builtinId="46" customBuiltin="1"/>
    <cellStyle name="20% - Énfasis6" xfId="6" builtinId="50" customBuiltin="1"/>
    <cellStyle name="40% - Énfasis1" xfId="7" builtinId="31" customBuiltin="1"/>
    <cellStyle name="40% - Énfasis2" xfId="8" builtinId="35" customBuiltin="1"/>
    <cellStyle name="40% - Énfasis3" xfId="9" builtinId="39" customBuiltin="1"/>
    <cellStyle name="40% - Énfasis4" xfId="10" builtinId="43" customBuiltin="1"/>
    <cellStyle name="40% - Énfasis5" xfId="11" builtinId="47" customBuiltin="1"/>
    <cellStyle name="40% - Énfasis6" xfId="12" builtinId="51" customBuiltin="1"/>
    <cellStyle name="60% - Énfasis1" xfId="13" builtinId="32" customBuiltin="1"/>
    <cellStyle name="60% - Énfasis2" xfId="14" builtinId="36" customBuiltin="1"/>
    <cellStyle name="60% - Énfasis3" xfId="15" builtinId="40" customBuiltin="1"/>
    <cellStyle name="60% - Énfasis4" xfId="16" builtinId="44" customBuiltin="1"/>
    <cellStyle name="60% - Énfasis5" xfId="17" builtinId="48" customBuiltin="1"/>
    <cellStyle name="60% - Énfasis6" xfId="18" builtinId="52" customBuiltin="1"/>
    <cellStyle name="Cálculo" xfId="19" builtinId="22" customBuiltin="1"/>
    <cellStyle name="Celda de comprobación" xfId="20" builtinId="23" customBuiltin="1"/>
    <cellStyle name="Celda vinculada" xfId="21" builtinId="24" customBuiltin="1"/>
    <cellStyle name="Encabezado 1" xfId="22" builtinId="16" customBuiltin="1"/>
    <cellStyle name="Encabezado 4" xfId="23" builtinId="19" customBuiltin="1"/>
    <cellStyle name="Énfasis1" xfId="24" builtinId="29" customBuiltin="1"/>
    <cellStyle name="Énfasis2" xfId="25" builtinId="33" customBuiltin="1"/>
    <cellStyle name="Énfasis3" xfId="26" builtinId="37" customBuiltin="1"/>
    <cellStyle name="Énfasis4" xfId="27" builtinId="41" customBuiltin="1"/>
    <cellStyle name="Énfasis5" xfId="28" builtinId="45" customBuiltin="1"/>
    <cellStyle name="Énfasis6" xfId="29" builtinId="49" customBuiltin="1"/>
    <cellStyle name="Entrada" xfId="30" builtinId="20" customBuiltin="1"/>
    <cellStyle name="Incorrecto" xfId="31" builtinId="27" customBuiltin="1"/>
    <cellStyle name="Millares" xfId="32" builtinId="3"/>
    <cellStyle name="Millares 2" xfId="33"/>
    <cellStyle name="Neutral" xfId="34" builtinId="28" customBuiltin="1"/>
    <cellStyle name="Normal" xfId="0" builtinId="0"/>
    <cellStyle name="Normal 2" xfId="35"/>
    <cellStyle name="Normal 3" xfId="36"/>
    <cellStyle name="Notas 2" xfId="37"/>
    <cellStyle name="Notas 3" xfId="38"/>
    <cellStyle name="Notas 4" xfId="39"/>
    <cellStyle name="Notas 5" xfId="40"/>
    <cellStyle name="Porcentaje" xfId="41" builtinId="5"/>
    <cellStyle name="Salida" xfId="42" builtinId="21" customBuiltin="1"/>
    <cellStyle name="Texto de advertencia" xfId="43" builtinId="11" customBuiltin="1"/>
    <cellStyle name="Texto explicativo" xfId="44" builtinId="53" customBuiltin="1"/>
    <cellStyle name="Título" xfId="45" builtinId="15" customBuiltin="1"/>
    <cellStyle name="Título 2" xfId="46" builtinId="17" customBuiltin="1"/>
    <cellStyle name="Título 3" xfId="47" builtinId="18" customBuiltin="1"/>
    <cellStyle name="Título 4" xfId="48"/>
    <cellStyle name="Total" xfId="49" builtinId="2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33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worksheet" Target="worksheets/sheet2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5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6533176415438475"/>
          <c:w val="0.85562606629042992"/>
          <c:h val="0.5654268392323347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'213'!$C$251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2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'213'!$C$252:$C$256</c:f>
              <c:numCache>
                <c:formatCode>0.00%</c:formatCode>
                <c:ptCount val="5"/>
                <c:pt idx="0">
                  <c:v>0.12262520270494869</c:v>
                </c:pt>
                <c:pt idx="1">
                  <c:v>0.1162415988156164</c:v>
                </c:pt>
                <c:pt idx="2">
                  <c:v>8.3808770509755465E-2</c:v>
                </c:pt>
                <c:pt idx="3">
                  <c:v>0.13769646718034176</c:v>
                </c:pt>
                <c:pt idx="4">
                  <c:v>0.13753357886323844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89733536"/>
        <c:axId val="689724576"/>
      </c:barChart>
      <c:lineChart>
        <c:grouping val="standard"/>
        <c:varyColors val="0"/>
        <c:ser>
          <c:idx val="1"/>
          <c:order val="1"/>
          <c:tx>
            <c:strRef>
              <c:f>'213'!$D$251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'213'!$B$252:$B$256</c:f>
              <c:strCache>
                <c:ptCount val="5"/>
                <c:pt idx="0">
                  <c:v>749 Actividades Centrales</c:v>
                </c:pt>
                <c:pt idx="1">
                  <c:v>751 Conser. Del Patr. Hist. Cultural</c:v>
                </c:pt>
                <c:pt idx="2">
                  <c:v>753 Gestión y Des. Cultural</c:v>
                </c:pt>
                <c:pt idx="3">
                  <c:v>755 Información Comunicación</c:v>
                </c:pt>
                <c:pt idx="4">
                  <c:v>758 Desarrollo Artistico y Extensión Musical</c:v>
                </c:pt>
              </c:strCache>
            </c:strRef>
          </c:cat>
          <c:val>
            <c:numRef>
              <c:f>'213'!$D$252:$D$256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733536"/>
        <c:axId val="689724576"/>
      </c:lineChart>
      <c:catAx>
        <c:axId val="6897335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89724576"/>
        <c:crosses val="autoZero"/>
        <c:auto val="1"/>
        <c:lblAlgn val="ctr"/>
        <c:lblOffset val="100"/>
        <c:noMultiLvlLbl val="0"/>
      </c:catAx>
      <c:valAx>
        <c:axId val="68972457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8973353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133113311331134"/>
          <c:y val="0.91849529780564265"/>
          <c:w val="0.35973597359735976"/>
          <c:h val="7.680250783699059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2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89378750563667"/>
          <c:y val="0.14080014656741502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'749'!$D$173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'749'!$D$174:$D$179</c:f>
              <c:numCache>
                <c:formatCode>0.00%</c:formatCode>
                <c:ptCount val="6"/>
                <c:pt idx="0">
                  <c:v>0.16988189869133347</c:v>
                </c:pt>
                <c:pt idx="1">
                  <c:v>6.3706250795922629E-3</c:v>
                </c:pt>
                <c:pt idx="2">
                  <c:v>3.9265939130116402E-3</c:v>
                </c:pt>
                <c:pt idx="3">
                  <c:v>2.6184851323498913E-3</c:v>
                </c:pt>
                <c:pt idx="4">
                  <c:v>0.15678108620727674</c:v>
                </c:pt>
                <c:pt idx="5" formatCode="General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89725136"/>
        <c:axId val="689731856"/>
      </c:barChart>
      <c:lineChart>
        <c:grouping val="standard"/>
        <c:varyColors val="0"/>
        <c:ser>
          <c:idx val="1"/>
          <c:order val="1"/>
          <c:tx>
            <c:strRef>
              <c:f>'749'!$E$173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'749'!$C$174:$C$179</c:f>
              <c:strCache>
                <c:ptCount val="6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  <c:pt idx="5">
                  <c:v>TRANSF. CAPITAL</c:v>
                </c:pt>
              </c:strCache>
            </c:strRef>
          </c:cat>
          <c:val>
            <c:numRef>
              <c:f>'749'!$E$174:$E$179</c:f>
              <c:numCache>
                <c:formatCode>0.00%</c:formatCode>
                <c:ptCount val="6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  <c:pt idx="5">
                  <c:v>0.16666666666666666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9725136"/>
        <c:axId val="689731856"/>
      </c:lineChart>
      <c:catAx>
        <c:axId val="6897251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89731856"/>
        <c:crosses val="autoZero"/>
        <c:auto val="1"/>
        <c:lblAlgn val="ctr"/>
        <c:lblOffset val="100"/>
        <c:noMultiLvlLbl val="0"/>
      </c:catAx>
      <c:valAx>
        <c:axId val="6897318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8972513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219780219780218"/>
          <c:y val="0.91549295774647887"/>
          <c:w val="0.36593406593406591"/>
          <c:h val="6.572769953051643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"/>
              <a:ea typeface="Arial"/>
              <a:cs typeface="Arial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'751'!$D$161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tx2">
                    <a:lumMod val="20000"/>
                    <a:lumOff val="80000"/>
                  </a:schemeClr>
                </a:gs>
                <a:gs pos="51000">
                  <a:schemeClr val="accent1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5.1975684512549275E-2"/>
                  <c:y val="1.048136710039169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'751'!$C$162:$C$166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'751'!$D$162:$D$166</c:f>
              <c:numCache>
                <c:formatCode>0.00%</c:formatCode>
                <c:ptCount val="5"/>
                <c:pt idx="0">
                  <c:v>0.17890846135905863</c:v>
                </c:pt>
                <c:pt idx="1">
                  <c:v>2.890880499530012E-2</c:v>
                </c:pt>
                <c:pt idx="2">
                  <c:v>6.0252643948296124E-3</c:v>
                </c:pt>
                <c:pt idx="3">
                  <c:v>0</c:v>
                </c:pt>
                <c:pt idx="4">
                  <c:v>0.12904396714134483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85813936"/>
        <c:axId val="685818416"/>
      </c:barChart>
      <c:lineChart>
        <c:grouping val="standard"/>
        <c:varyColors val="0"/>
        <c:ser>
          <c:idx val="1"/>
          <c:order val="1"/>
          <c:tx>
            <c:strRef>
              <c:f>'751'!$E$161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5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'751'!$C$162:$C$166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'751'!$E$162:$E$166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813936"/>
        <c:axId val="685818416"/>
      </c:lineChart>
      <c:catAx>
        <c:axId val="68581393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85818416"/>
        <c:crosses val="autoZero"/>
        <c:auto val="1"/>
        <c:lblAlgn val="ctr"/>
        <c:lblOffset val="100"/>
        <c:noMultiLvlLbl val="0"/>
      </c:catAx>
      <c:valAx>
        <c:axId val="68581841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8581393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1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'753'!$D$125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4">
                    <a:lumMod val="40000"/>
                    <a:lumOff val="60000"/>
                  </a:schemeClr>
                </a:gs>
                <a:gs pos="51000">
                  <a:schemeClr val="accent4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0"/>
              <c:layout>
                <c:manualLayout>
                  <c:x val="6.1550152712229238E-2"/>
                  <c:y val="3.7732921561410081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'753'!$D$126:$D$130</c:f>
              <c:numCache>
                <c:formatCode>0.00%</c:formatCode>
                <c:ptCount val="5"/>
                <c:pt idx="0">
                  <c:v>0.16817844141520116</c:v>
                </c:pt>
                <c:pt idx="1">
                  <c:v>8.5965930256586883E-3</c:v>
                </c:pt>
                <c:pt idx="2">
                  <c:v>4.5770175438596492E-3</c:v>
                </c:pt>
                <c:pt idx="3">
                  <c:v>0</c:v>
                </c:pt>
                <c:pt idx="4">
                  <c:v>3.5892004145283464E-2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85824576"/>
        <c:axId val="685820656"/>
      </c:barChart>
      <c:lineChart>
        <c:grouping val="standard"/>
        <c:varyColors val="0"/>
        <c:ser>
          <c:idx val="1"/>
          <c:order val="1"/>
          <c:tx>
            <c:strRef>
              <c:f>'753'!$E$125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'753'!$C$126:$C$130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'753'!$E$126:$E$130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824576"/>
        <c:axId val="685820656"/>
      </c:lineChart>
      <c:catAx>
        <c:axId val="685824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85820656"/>
        <c:crosses val="autoZero"/>
        <c:auto val="1"/>
        <c:lblAlgn val="ctr"/>
        <c:lblOffset val="100"/>
        <c:noMultiLvlLbl val="0"/>
      </c:catAx>
      <c:valAx>
        <c:axId val="68582065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8582457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583058305830585"/>
          <c:y val="0.92163009404388718"/>
          <c:w val="0.34213421342134215"/>
          <c:h val="6.2695924764890276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4">
            <a:lumMod val="20000"/>
            <a:lumOff val="8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'755'!$D$155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3">
                    <a:lumMod val="20000"/>
                    <a:lumOff val="80000"/>
                  </a:schemeClr>
                </a:gs>
                <a:gs pos="51000">
                  <a:schemeClr val="accent3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'755'!$D$156:$D$160</c:f>
              <c:numCache>
                <c:formatCode>0.00%</c:formatCode>
                <c:ptCount val="5"/>
                <c:pt idx="0">
                  <c:v>0.16872359683910376</c:v>
                </c:pt>
                <c:pt idx="1">
                  <c:v>3.0964457254051347E-2</c:v>
                </c:pt>
                <c:pt idx="2">
                  <c:v>6.8965517241379305E-4</c:v>
                </c:pt>
                <c:pt idx="3">
                  <c:v>0</c:v>
                </c:pt>
                <c:pt idx="4">
                  <c:v>0.10307453035708931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85812816"/>
        <c:axId val="685820096"/>
      </c:barChart>
      <c:lineChart>
        <c:grouping val="standard"/>
        <c:varyColors val="0"/>
        <c:ser>
          <c:idx val="1"/>
          <c:order val="1"/>
          <c:tx>
            <c:strRef>
              <c:f>'755'!$E$155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'755'!$C$156:$C$160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'755'!$E$156:$E$160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812816"/>
        <c:axId val="685820096"/>
      </c:lineChart>
      <c:catAx>
        <c:axId val="6858128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85820096"/>
        <c:crosses val="autoZero"/>
        <c:auto val="1"/>
        <c:lblAlgn val="ctr"/>
        <c:lblOffset val="100"/>
        <c:noMultiLvlLbl val="0"/>
      </c:catAx>
      <c:valAx>
        <c:axId val="68582009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8581281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1463146314631463"/>
          <c:y val="0.92319749216300939"/>
          <c:w val="0.1111111111111111"/>
          <c:h val="7.523510971786834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3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495694558740331"/>
          <c:y val="0.14282339969331684"/>
          <c:w val="0.82963822403415532"/>
          <c:h val="0.6098833514625221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'758'!$D$141</c:f>
              <c:strCache>
                <c:ptCount val="1"/>
                <c:pt idx="0">
                  <c:v>Devengado</c:v>
                </c:pt>
              </c:strCache>
            </c:strRef>
          </c:tx>
          <c:spPr>
            <a:gradFill flip="none" rotWithShape="1">
              <a:gsLst>
                <a:gs pos="0">
                  <a:schemeClr val="accent5">
                    <a:lumMod val="20000"/>
                    <a:lumOff val="80000"/>
                  </a:schemeClr>
                </a:gs>
                <a:gs pos="51000">
                  <a:schemeClr val="accent5">
                    <a:lumMod val="75000"/>
                  </a:schemeClr>
                </a:gs>
              </a:gsLst>
              <a:lin ang="0" scaled="1"/>
              <a:tileRect/>
            </a:gradFill>
            <a:ln>
              <a:noFill/>
            </a:ln>
            <a:effectLst/>
            <a:scene3d>
              <a:camera prst="orthographicFront"/>
              <a:lightRig rig="threePt" dir="t"/>
            </a:scene3d>
            <a:sp3d>
              <a:bevelT/>
            </a:sp3d>
          </c:spPr>
          <c:invertIfNegative val="0"/>
          <c:dLbls>
            <c:dLbl>
              <c:idx val="4"/>
              <c:layout>
                <c:manualLayout>
                  <c:x val="6.1550152712229286E-2"/>
                  <c:y val="1.2577640520470027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000" b="0" i="0" u="none" strike="noStrike" baseline="0">
                      <a:solidFill>
                        <a:srgbClr val="00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'758'!$D$142:$D$146</c:f>
              <c:numCache>
                <c:formatCode>0.00%</c:formatCode>
                <c:ptCount val="5"/>
                <c:pt idx="0">
                  <c:v>0.15530581081595587</c:v>
                </c:pt>
                <c:pt idx="1">
                  <c:v>3.9264610848578525E-3</c:v>
                </c:pt>
                <c:pt idx="2">
                  <c:v>0</c:v>
                </c:pt>
                <c:pt idx="3">
                  <c:v>7.8426096953076396E-2</c:v>
                </c:pt>
                <c:pt idx="4">
                  <c:v>1.2668815587363211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2"/>
        <c:overlap val="5"/>
        <c:axId val="685810576"/>
        <c:axId val="685825136"/>
      </c:barChart>
      <c:lineChart>
        <c:grouping val="standard"/>
        <c:varyColors val="0"/>
        <c:ser>
          <c:idx val="1"/>
          <c:order val="1"/>
          <c:tx>
            <c:strRef>
              <c:f>'758'!$E$141</c:f>
              <c:strCache>
                <c:ptCount val="1"/>
                <c:pt idx="0">
                  <c:v>Límite 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2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</c:extLst>
            </c:dLbl>
            <c:dLbl>
              <c:idx val="4"/>
              <c:layout>
                <c:manualLayout>
                  <c:x val="-0.74046557701832594"/>
                  <c:y val="-1.3774104683195593E-2"/>
                </c:manualLayout>
              </c:layout>
              <c:spPr>
                <a:noFill/>
                <a:ln w="25400">
                  <a:noFill/>
                </a:ln>
              </c:spPr>
              <c:txPr>
                <a:bodyPr/>
                <a:lstStyle/>
                <a:p>
                  <a:pPr>
                    <a:defRPr sz="1100" b="1" i="0" u="none" strike="noStrike" baseline="0">
                      <a:solidFill>
                        <a:srgbClr val="FF0000"/>
                      </a:solidFill>
                      <a:latin typeface="Calibri"/>
                      <a:ea typeface="Calibri"/>
                      <a:cs typeface="Calibri"/>
                    </a:defRPr>
                  </a:pPr>
                  <a:endParaRPr lang="es-CR"/>
                </a:p>
              </c:txPr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7"/>
              <c:layout>
                <c:manualLayout>
                  <c:x val="-0.8196444516600373"/>
                  <c:y val="-5.48356343349458E-3"/>
                </c:manualLayout>
              </c:layout>
              <c:tx>
                <c:rich>
                  <a:bodyPr/>
                  <a:lstStyle/>
                  <a:p>
                    <a:pPr>
                      <a:defRPr sz="1100" b="1" i="0" u="none" strike="noStrike" baseline="0">
                        <a:solidFill>
                          <a:srgbClr val="333333"/>
                        </a:solidFill>
                        <a:latin typeface="Calibri"/>
                        <a:ea typeface="Calibri"/>
                        <a:cs typeface="Calibri"/>
                      </a:defRPr>
                    </a:pPr>
                    <a:r>
                      <a:rPr lang="es-CR"/>
                      <a:t>100%</a:t>
                    </a:r>
                  </a:p>
                </c:rich>
              </c:tx>
              <c:spPr>
                <a:noFill/>
                <a:ln w="25400">
                  <a:noFill/>
                </a:ln>
              </c:sp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spPr>
              <a:noFill/>
              <a:ln w="25400">
                <a:noFill/>
              </a:ln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 b="1" i="0" u="none" strike="noStrike" baseline="0">
                    <a:solidFill>
                      <a:srgbClr val="333333"/>
                    </a:solidFill>
                    <a:latin typeface="Calibri"/>
                    <a:ea typeface="Calibri"/>
                    <a:cs typeface="Calibri"/>
                  </a:defRPr>
                </a:pPr>
                <a:endParaRPr lang="es-C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'758'!$C$142:$C$146</c:f>
              <c:strCache>
                <c:ptCount val="5"/>
                <c:pt idx="0">
                  <c:v>REMUNERACIONES</c:v>
                </c:pt>
                <c:pt idx="1">
                  <c:v>SERVICIOS</c:v>
                </c:pt>
                <c:pt idx="2">
                  <c:v>MAT. Y SUMINIS.</c:v>
                </c:pt>
                <c:pt idx="3">
                  <c:v>BIENES DURAD.</c:v>
                </c:pt>
                <c:pt idx="4">
                  <c:v>TRANSF. CORRIEN.</c:v>
                </c:pt>
              </c:strCache>
            </c:strRef>
          </c:cat>
          <c:val>
            <c:numRef>
              <c:f>'758'!$E$142:$E$146</c:f>
              <c:numCache>
                <c:formatCode>0.00%</c:formatCode>
                <c:ptCount val="5"/>
                <c:pt idx="0">
                  <c:v>0.16666666666666666</c:v>
                </c:pt>
                <c:pt idx="1">
                  <c:v>0.16666666666666666</c:v>
                </c:pt>
                <c:pt idx="2">
                  <c:v>0.16666666666666666</c:v>
                </c:pt>
                <c:pt idx="3">
                  <c:v>0.16666666666666666</c:v>
                </c:pt>
                <c:pt idx="4">
                  <c:v>0.16666666666666666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85810576"/>
        <c:axId val="685825136"/>
      </c:lineChart>
      <c:catAx>
        <c:axId val="68581057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2700000" vert="horz"/>
          <a:lstStyle/>
          <a:p>
            <a:pPr>
              <a:defRPr sz="1000" b="0" i="0" u="none" strike="noStrike" baseline="0">
                <a:solidFill>
                  <a:srgbClr val="333333"/>
                </a:solidFill>
                <a:latin typeface="Arial Narrow"/>
                <a:ea typeface="Arial Narrow"/>
                <a:cs typeface="Arial Narrow"/>
              </a:defRPr>
            </a:pPr>
            <a:endParaRPr lang="es-CR"/>
          </a:p>
        </c:txPr>
        <c:crossAx val="685825136"/>
        <c:crosses val="autoZero"/>
        <c:auto val="1"/>
        <c:lblAlgn val="ctr"/>
        <c:lblOffset val="100"/>
        <c:noMultiLvlLbl val="0"/>
      </c:catAx>
      <c:valAx>
        <c:axId val="685825136"/>
        <c:scaling>
          <c:orientation val="minMax"/>
        </c:scaling>
        <c:delete val="1"/>
        <c:axPos val="l"/>
        <c:numFmt formatCode="0.00%" sourceLinked="1"/>
        <c:majorTickMark val="out"/>
        <c:minorTickMark val="none"/>
        <c:tickLblPos val="nextTo"/>
        <c:crossAx val="685810576"/>
        <c:crosses val="autoZero"/>
        <c:crossBetween val="between"/>
      </c:valAx>
      <c:spPr>
        <a:gradFill>
          <a:gsLst>
            <a:gs pos="0">
              <a:schemeClr val="accent1">
                <a:lumMod val="5000"/>
                <a:lumOff val="95000"/>
              </a:schemeClr>
            </a:gs>
            <a:gs pos="100000">
              <a:schemeClr val="bg1">
                <a:lumMod val="75000"/>
              </a:schemeClr>
            </a:gs>
          </a:gsLst>
          <a:lin ang="5400000" scaled="1"/>
        </a:gradFill>
        <a:ln w="25400">
          <a:noFill/>
        </a:ln>
      </c:spPr>
    </c:plotArea>
    <c:legend>
      <c:legendPos val="r"/>
      <c:layout>
        <c:manualLayout>
          <c:xMode val="edge"/>
          <c:yMode val="edge"/>
          <c:x val="0.30913091309130913"/>
          <c:y val="0.92163009404388718"/>
          <c:w val="0.34213421342134215"/>
          <c:h val="6.583072100313479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1100" b="0" i="0" u="none" strike="noStrike" baseline="0">
              <a:solidFill>
                <a:srgbClr val="333333"/>
              </a:solidFill>
              <a:latin typeface="Arial Narrow"/>
              <a:ea typeface="Arial Narrow"/>
              <a:cs typeface="Arial Narrow"/>
            </a:defRPr>
          </a:pPr>
          <a:endParaRPr lang="es-CR"/>
        </a:p>
      </c:txPr>
    </c:legend>
    <c:plotVisOnly val="1"/>
    <c:dispBlanksAs val="gap"/>
    <c:showDLblsOverMax val="0"/>
  </c:chart>
  <c:spPr>
    <a:gradFill>
      <a:gsLst>
        <a:gs pos="0">
          <a:schemeClr val="accent1">
            <a:lumMod val="5000"/>
            <a:lumOff val="95000"/>
          </a:schemeClr>
        </a:gs>
        <a:gs pos="100000">
          <a:schemeClr val="accent5">
            <a:lumMod val="40000"/>
            <a:lumOff val="60000"/>
          </a:schemeClr>
        </a:gs>
      </a:gsLst>
      <a:lin ang="5400000" scaled="1"/>
    </a:gra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s-CR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zoomScale="80" workbookViewId="0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zoomScale="81" workbookViewId="0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0.24799</cdr:x>
      <cdr:y>0.02081</cdr:y>
    </cdr:from>
    <cdr:to>
      <cdr:x>0.829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42000">
              <a:schemeClr val="accent3">
                <a:lumMod val="75000"/>
              </a:schemeClr>
            </a:gs>
            <a:gs pos="93000">
              <a:schemeClr val="accent3">
                <a:lumMod val="20000"/>
                <a:lumOff val="8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755 SISTEMA NACIONAL DE BIBLIOTECAS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 AL 29 DE FEBRERO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0.25524</cdr:x>
      <cdr:y>0.02081</cdr:y>
    </cdr:from>
    <cdr:to>
      <cdr:x>0.83125</cdr:x>
      <cdr:y>0.13542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5">
                <a:lumMod val="50000"/>
              </a:schemeClr>
            </a:gs>
            <a:gs pos="61000">
              <a:schemeClr val="accent5">
                <a:shade val="93000"/>
                <a:satMod val="13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758 DESARROLLO ARTISTICO Y EXTENSION MUSICAL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29 DE FEBRERO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0.25724</cdr:x>
      <cdr:y>0.02081</cdr:y>
    </cdr:from>
    <cdr:to>
      <cdr:x>0.8325</cdr:x>
      <cdr:y>0.13442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2">
                <a:lumMod val="75000"/>
              </a:schemeClr>
            </a:gs>
            <a:gs pos="93000">
              <a:schemeClr val="accent2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MINISTERIO DE CULTURA Y JUVENTUD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29 DE FEBRERO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8667750" cy="6298406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0.26324</cdr:x>
      <cdr:y>0.02081</cdr:y>
    </cdr:from>
    <cdr:to>
      <cdr:x>0.83225</cdr:x>
      <cdr:y>0.13492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 flip="none" rotWithShape="1">
          <a:gsLst>
            <a:gs pos="0">
              <a:schemeClr val="accent5">
                <a:lumMod val="50000"/>
              </a:schemeClr>
            </a:gs>
            <a:gs pos="51000">
              <a:schemeClr val="accent5">
                <a:shade val="93000"/>
                <a:satMod val="130000"/>
              </a:schemeClr>
            </a:gs>
          </a:gsLst>
          <a:lin ang="16200000" scaled="1"/>
          <a:tileRect/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749 ACTIVIDADES CENTRALES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289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DE FEBRERO</a:t>
          </a:r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0.8315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1">
                <a:lumMod val="75000"/>
              </a:schemeClr>
            </a:gs>
            <a:gs pos="93000">
              <a:schemeClr val="accent1">
                <a:lumMod val="40000"/>
                <a:lumOff val="6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751 CONSERVACION DEL PATR. HIST. Y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29 DE FEBRERO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0.25499</cdr:x>
      <cdr:y>0.02081</cdr:y>
    </cdr:from>
    <cdr:to>
      <cdr:x>0.82975</cdr:x>
      <cdr:y>0.13517</cdr:y>
    </cdr:to>
    <cdr:sp macro="" textlink="">
      <cdr:nvSpPr>
        <cdr:cNvPr id="2" name="1 CuadroTexto"/>
        <cdr:cNvSpPr txBox="1"/>
      </cdr:nvSpPr>
      <cdr:spPr>
        <a:xfrm xmlns:a="http://schemas.openxmlformats.org/drawingml/2006/main">
          <a:off x="2205096" y="126059"/>
          <a:ext cx="5480681" cy="683750"/>
        </a:xfrm>
        <a:prstGeom xmlns:a="http://schemas.openxmlformats.org/drawingml/2006/main" prst="rect">
          <a:avLst/>
        </a:prstGeom>
        <a:gradFill xmlns:a="http://schemas.openxmlformats.org/drawingml/2006/main">
          <a:gsLst>
            <a:gs pos="0">
              <a:schemeClr val="accent4">
                <a:lumMod val="75000"/>
              </a:schemeClr>
            </a:gs>
            <a:gs pos="25000">
              <a:schemeClr val="accent4">
                <a:lumMod val="60000"/>
                <a:lumOff val="40000"/>
              </a:schemeClr>
            </a:gs>
          </a:gsLst>
        </a:gradFill>
      </cdr:spPr>
      <cdr:style>
        <a:lnRef xmlns:a="http://schemas.openxmlformats.org/drawingml/2006/main" idx="0">
          <a:schemeClr val="accent5"/>
        </a:lnRef>
        <a:fillRef xmlns:a="http://schemas.openxmlformats.org/drawingml/2006/main" idx="3">
          <a:schemeClr val="accent5"/>
        </a:fillRef>
        <a:effectRef xmlns:a="http://schemas.openxmlformats.org/drawingml/2006/main" idx="3">
          <a:schemeClr val="accent5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wrap="none" rtlCol="0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EJECUCION PRESUPUESTARIA 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latin typeface="Arial Narrow" panose="020B0606020202030204" pitchFamily="34" charset="0"/>
            </a:rPr>
            <a:t>753 GESTION Y DESARROLLO CULTURAL</a:t>
          </a:r>
        </a:p>
        <a:p xmlns:a="http://schemas.openxmlformats.org/drawingml/2006/main">
          <a:pPr algn="ctr"/>
          <a:r>
            <a:rPr lang="es-CR" sz="1200" b="1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LIQUIDACION AL 29 DE FEBRERO</a:t>
          </a:r>
          <a:r>
            <a:rPr lang="es-CR" sz="1200" b="1" baseline="0">
              <a:solidFill>
                <a:sysClr val="windowText" lastClr="000000"/>
              </a:solidFill>
              <a:effectLst/>
              <a:latin typeface="Arial Narrow" panose="020B0606020202030204" pitchFamily="34" charset="0"/>
              <a:ea typeface="+mn-ea"/>
              <a:cs typeface="+mn-cs"/>
            </a:rPr>
            <a:t> 2020</a:t>
          </a:r>
          <a:endParaRPr lang="es-CR" sz="1200">
            <a:solidFill>
              <a:sysClr val="windowText" lastClr="000000"/>
            </a:solidFill>
            <a:effectLst/>
            <a:latin typeface="Arial Narrow" panose="020B0606020202030204" pitchFamily="34" charset="0"/>
          </a:endParaRP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66574" cy="6291204"/>
    <xdr:graphicFrame macro="">
      <xdr:nvGraphicFramePr>
        <xdr:cNvPr id="2" name="Gráfico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</sheetPr>
  <dimension ref="A1:Q275"/>
  <sheetViews>
    <sheetView showGridLines="0" tabSelected="1" zoomScaleNormal="100" zoomScalePageLayoutView="6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D7" sqref="D7:M7"/>
    </sheetView>
  </sheetViews>
  <sheetFormatPr baseColWidth="10" defaultColWidth="19" defaultRowHeight="14.25" x14ac:dyDescent="0.2"/>
  <cols>
    <col min="1" max="1" width="3.85546875" style="24" customWidth="1"/>
    <col min="2" max="2" width="15.5703125" style="24" customWidth="1"/>
    <col min="3" max="3" width="26.42578125" style="24" customWidth="1"/>
    <col min="4" max="4" width="21.85546875" style="24" customWidth="1"/>
    <col min="5" max="5" width="20.5703125" style="24" customWidth="1"/>
    <col min="6" max="6" width="21.140625" style="24" customWidth="1"/>
    <col min="7" max="7" width="18.7109375" style="176" customWidth="1"/>
    <col min="8" max="8" width="20.140625" style="176" customWidth="1"/>
    <col min="9" max="9" width="19.85546875" style="176" customWidth="1"/>
    <col min="10" max="10" width="21.85546875" style="40" customWidth="1"/>
    <col min="11" max="11" width="20.85546875" style="176" customWidth="1"/>
    <col min="12" max="12" width="20.5703125" style="176" customWidth="1"/>
    <col min="13" max="13" width="22.85546875" style="176" customWidth="1"/>
    <col min="14" max="14" width="18" style="182" customWidth="1"/>
    <col min="15" max="15" width="21.42578125" style="24" customWidth="1"/>
    <col min="16" max="16" width="20.140625" style="24" customWidth="1"/>
    <col min="17" max="17" width="16.42578125" style="21" customWidth="1"/>
    <col min="18" max="16384" width="19" style="24"/>
  </cols>
  <sheetData>
    <row r="1" spans="1:17" s="31" customFormat="1" ht="15.75" x14ac:dyDescent="0.25">
      <c r="B1" s="217" t="s">
        <v>0</v>
      </c>
      <c r="C1" s="217"/>
      <c r="D1" s="217"/>
      <c r="E1" s="217"/>
      <c r="F1" s="217"/>
      <c r="G1" s="217"/>
      <c r="H1" s="217"/>
      <c r="I1" s="217"/>
      <c r="J1" s="217"/>
      <c r="K1" s="217"/>
      <c r="L1" s="217"/>
      <c r="M1" s="217"/>
      <c r="N1" s="217"/>
      <c r="O1" s="217"/>
      <c r="P1" s="72"/>
      <c r="Q1" s="72"/>
    </row>
    <row r="2" spans="1:17" s="31" customFormat="1" ht="15.75" x14ac:dyDescent="0.25">
      <c r="B2" s="217" t="s">
        <v>1</v>
      </c>
      <c r="C2" s="217"/>
      <c r="D2" s="217"/>
      <c r="E2" s="217"/>
      <c r="F2" s="217"/>
      <c r="G2" s="217"/>
      <c r="H2" s="217"/>
      <c r="I2" s="217"/>
      <c r="J2" s="217"/>
      <c r="K2" s="217"/>
      <c r="L2" s="217"/>
      <c r="M2" s="217"/>
      <c r="N2" s="217"/>
      <c r="O2" s="217"/>
      <c r="P2" s="72"/>
      <c r="Q2" s="72"/>
    </row>
    <row r="3" spans="1:17" s="31" customFormat="1" ht="15.75" x14ac:dyDescent="0.25">
      <c r="B3" s="217" t="s">
        <v>50</v>
      </c>
      <c r="C3" s="217"/>
      <c r="D3" s="217"/>
      <c r="E3" s="217"/>
      <c r="F3" s="217"/>
      <c r="G3" s="217"/>
      <c r="H3" s="217"/>
      <c r="I3" s="217"/>
      <c r="J3" s="217"/>
      <c r="K3" s="217"/>
      <c r="L3" s="217"/>
      <c r="M3" s="217"/>
      <c r="N3" s="217"/>
      <c r="O3" s="217"/>
      <c r="P3" s="72"/>
      <c r="Q3" s="72"/>
    </row>
    <row r="4" spans="1:17" s="32" customFormat="1" ht="15.75" x14ac:dyDescent="0.25">
      <c r="B4" s="217" t="s">
        <v>439</v>
      </c>
      <c r="C4" s="217"/>
      <c r="D4" s="217"/>
      <c r="E4" s="217"/>
      <c r="F4" s="217"/>
      <c r="G4" s="217"/>
      <c r="H4" s="217"/>
      <c r="I4" s="217"/>
      <c r="J4" s="217"/>
      <c r="K4" s="217"/>
      <c r="L4" s="217"/>
      <c r="M4" s="217"/>
      <c r="N4" s="217"/>
      <c r="O4" s="217"/>
      <c r="P4" s="35"/>
      <c r="Q4" s="35"/>
    </row>
    <row r="5" spans="1:17" s="80" customFormat="1" ht="15.75" x14ac:dyDescent="0.25">
      <c r="B5" s="81"/>
      <c r="C5" s="81"/>
      <c r="D5" s="81"/>
      <c r="E5" s="81"/>
      <c r="F5" s="81"/>
      <c r="G5" s="175"/>
      <c r="H5" s="175"/>
      <c r="I5" s="175"/>
      <c r="J5" s="175"/>
      <c r="K5" s="175"/>
      <c r="L5" s="175"/>
      <c r="M5" s="175"/>
      <c r="N5" s="91"/>
      <c r="O5" s="82"/>
      <c r="P5" s="82"/>
      <c r="Q5" s="82"/>
    </row>
    <row r="6" spans="1:17" s="33" customFormat="1" ht="47.25" x14ac:dyDescent="0.2">
      <c r="A6" s="17"/>
      <c r="B6" s="197" t="s">
        <v>41</v>
      </c>
      <c r="C6" s="197" t="s">
        <v>40</v>
      </c>
      <c r="D6" s="197" t="s">
        <v>13</v>
      </c>
      <c r="E6" s="197" t="s">
        <v>14</v>
      </c>
      <c r="F6" s="197" t="s">
        <v>15</v>
      </c>
      <c r="G6" s="198" t="s">
        <v>16</v>
      </c>
      <c r="H6" s="198" t="s">
        <v>17</v>
      </c>
      <c r="I6" s="198" t="s">
        <v>18</v>
      </c>
      <c r="J6" s="198" t="s">
        <v>19</v>
      </c>
      <c r="K6" s="198" t="s">
        <v>20</v>
      </c>
      <c r="L6" s="198" t="s">
        <v>42</v>
      </c>
      <c r="M6" s="198" t="s">
        <v>43</v>
      </c>
      <c r="N6" s="83" t="s">
        <v>34</v>
      </c>
      <c r="O6" s="84" t="s">
        <v>30</v>
      </c>
      <c r="P6" s="84" t="s">
        <v>28</v>
      </c>
      <c r="Q6" s="84" t="s">
        <v>29</v>
      </c>
    </row>
    <row r="7" spans="1:17" s="33" customFormat="1" ht="15" x14ac:dyDescent="0.2">
      <c r="A7" s="172"/>
      <c r="B7" s="214">
        <v>213</v>
      </c>
      <c r="C7" s="214" t="s">
        <v>442</v>
      </c>
      <c r="D7" s="199">
        <v>46925000000</v>
      </c>
      <c r="E7" s="199">
        <v>46925000000</v>
      </c>
      <c r="F7" s="199">
        <v>20988534175</v>
      </c>
      <c r="G7" s="199">
        <v>111890730.05</v>
      </c>
      <c r="H7" s="199">
        <v>4896543565.5299997</v>
      </c>
      <c r="I7" s="199">
        <v>26175130.489999998</v>
      </c>
      <c r="J7" s="199">
        <v>6154454789.96</v>
      </c>
      <c r="K7" s="199">
        <v>6132217755.1599998</v>
      </c>
      <c r="L7" s="199">
        <v>35735935783.970001</v>
      </c>
      <c r="M7" s="199">
        <v>9799469958.9699993</v>
      </c>
      <c r="N7" s="173">
        <f>+J7/E7</f>
        <v>0.13115513670665957</v>
      </c>
      <c r="O7" s="174">
        <f>+O48+O103+O132+O147</f>
        <v>8254338434</v>
      </c>
      <c r="P7" s="174" t="e">
        <f>+P48+P103+P132+P147</f>
        <v>#VALUE!</v>
      </c>
      <c r="Q7" s="173" t="e">
        <f>+P7/O7</f>
        <v>#VALUE!</v>
      </c>
    </row>
    <row r="8" spans="1:17" s="92" customFormat="1" ht="12.75" x14ac:dyDescent="0.2">
      <c r="B8" s="200" t="s">
        <v>54</v>
      </c>
      <c r="C8" s="200" t="s">
        <v>22</v>
      </c>
      <c r="D8" s="199">
        <v>12260759958</v>
      </c>
      <c r="E8" s="199">
        <v>12260759958</v>
      </c>
      <c r="F8" s="199">
        <v>12217857785</v>
      </c>
      <c r="G8" s="201" t="s">
        <v>441</v>
      </c>
      <c r="H8" s="199">
        <v>1420124305</v>
      </c>
      <c r="I8" s="201" t="s">
        <v>404</v>
      </c>
      <c r="J8" s="199">
        <v>2032653169</v>
      </c>
      <c r="K8" s="199">
        <v>2032653169</v>
      </c>
      <c r="L8" s="199">
        <v>8807982484</v>
      </c>
      <c r="M8" s="199">
        <v>8765080311</v>
      </c>
      <c r="N8" s="179">
        <f t="shared" ref="N8:N71" si="0">+J8/E8</f>
        <v>0.16578525115596265</v>
      </c>
    </row>
    <row r="9" spans="1:17" s="95" customFormat="1" ht="15" x14ac:dyDescent="0.25">
      <c r="A9" s="92"/>
      <c r="B9" s="202" t="s">
        <v>55</v>
      </c>
      <c r="C9" s="202" t="s">
        <v>56</v>
      </c>
      <c r="D9" s="203">
        <v>4783179400</v>
      </c>
      <c r="E9" s="203">
        <v>4783179400</v>
      </c>
      <c r="F9" s="203">
        <v>4764185800</v>
      </c>
      <c r="G9" s="204" t="s">
        <v>441</v>
      </c>
      <c r="H9" s="204" t="s">
        <v>405</v>
      </c>
      <c r="I9" s="204" t="s">
        <v>404</v>
      </c>
      <c r="J9" s="203">
        <v>669140902.85000002</v>
      </c>
      <c r="K9" s="203">
        <v>669140902.85000002</v>
      </c>
      <c r="L9" s="203">
        <v>4114038497.1500001</v>
      </c>
      <c r="M9" s="203">
        <v>4095044897.1500001</v>
      </c>
      <c r="N9" s="180">
        <f t="shared" si="0"/>
        <v>0.13989458619302467</v>
      </c>
      <c r="O9" s="28"/>
      <c r="P9" s="28"/>
      <c r="Q9" s="97"/>
    </row>
    <row r="10" spans="1:17" s="95" customFormat="1" ht="15" x14ac:dyDescent="0.25">
      <c r="A10" s="92"/>
      <c r="B10" s="202" t="s">
        <v>57</v>
      </c>
      <c r="C10" s="202" t="s">
        <v>58</v>
      </c>
      <c r="D10" s="203">
        <v>4732679400</v>
      </c>
      <c r="E10" s="203">
        <v>4732679400</v>
      </c>
      <c r="F10" s="203">
        <v>4713685800</v>
      </c>
      <c r="G10" s="204" t="s">
        <v>441</v>
      </c>
      <c r="H10" s="204" t="s">
        <v>405</v>
      </c>
      <c r="I10" s="204" t="s">
        <v>404</v>
      </c>
      <c r="J10" s="203">
        <v>666972655.83000004</v>
      </c>
      <c r="K10" s="203">
        <v>666972655.83000004</v>
      </c>
      <c r="L10" s="203">
        <v>4065706744.1700001</v>
      </c>
      <c r="M10" s="203">
        <v>4046713144.1700001</v>
      </c>
      <c r="N10" s="180">
        <f t="shared" si="0"/>
        <v>0.14092918608220115</v>
      </c>
      <c r="O10" s="94"/>
      <c r="P10" s="94"/>
      <c r="Q10" s="93"/>
    </row>
    <row r="11" spans="1:17" s="95" customFormat="1" ht="15" x14ac:dyDescent="0.25">
      <c r="A11" s="92"/>
      <c r="B11" s="202" t="s">
        <v>59</v>
      </c>
      <c r="C11" s="202" t="s">
        <v>60</v>
      </c>
      <c r="D11" s="203">
        <v>50500000</v>
      </c>
      <c r="E11" s="203">
        <v>50500000</v>
      </c>
      <c r="F11" s="203">
        <v>50500000</v>
      </c>
      <c r="G11" s="204" t="s">
        <v>441</v>
      </c>
      <c r="H11" s="204" t="s">
        <v>405</v>
      </c>
      <c r="I11" s="204" t="s">
        <v>404</v>
      </c>
      <c r="J11" s="203">
        <v>2168247.02</v>
      </c>
      <c r="K11" s="203">
        <v>2168247.02</v>
      </c>
      <c r="L11" s="203">
        <v>48331752.979999997</v>
      </c>
      <c r="M11" s="203">
        <v>48331752.979999997</v>
      </c>
      <c r="N11" s="180">
        <f t="shared" si="0"/>
        <v>4.2935584554455446E-2</v>
      </c>
      <c r="O11" s="94"/>
      <c r="P11" s="94"/>
      <c r="Q11" s="93"/>
    </row>
    <row r="12" spans="1:17" s="36" customFormat="1" x14ac:dyDescent="0.2">
      <c r="A12" s="96"/>
      <c r="B12" s="202" t="s">
        <v>61</v>
      </c>
      <c r="C12" s="202" t="s">
        <v>62</v>
      </c>
      <c r="D12" s="203">
        <v>97000000</v>
      </c>
      <c r="E12" s="203">
        <v>97000000</v>
      </c>
      <c r="F12" s="203">
        <v>97000000</v>
      </c>
      <c r="G12" s="204" t="s">
        <v>441</v>
      </c>
      <c r="H12" s="204" t="s">
        <v>405</v>
      </c>
      <c r="I12" s="204" t="s">
        <v>404</v>
      </c>
      <c r="J12" s="203">
        <v>4301291</v>
      </c>
      <c r="K12" s="203">
        <v>4301291</v>
      </c>
      <c r="L12" s="203">
        <v>92698709</v>
      </c>
      <c r="M12" s="203">
        <v>92698709</v>
      </c>
      <c r="N12" s="180">
        <f t="shared" si="0"/>
        <v>4.4343206185567009E-2</v>
      </c>
      <c r="O12" s="94"/>
      <c r="P12" s="94"/>
      <c r="Q12" s="93"/>
    </row>
    <row r="13" spans="1:17" s="36" customFormat="1" x14ac:dyDescent="0.2">
      <c r="A13" s="96"/>
      <c r="B13" s="202" t="s">
        <v>63</v>
      </c>
      <c r="C13" s="202" t="s">
        <v>64</v>
      </c>
      <c r="D13" s="203">
        <v>97000000</v>
      </c>
      <c r="E13" s="203">
        <v>97000000</v>
      </c>
      <c r="F13" s="203">
        <v>97000000</v>
      </c>
      <c r="G13" s="204" t="s">
        <v>441</v>
      </c>
      <c r="H13" s="204" t="s">
        <v>405</v>
      </c>
      <c r="I13" s="204" t="s">
        <v>404</v>
      </c>
      <c r="J13" s="203">
        <v>4301291</v>
      </c>
      <c r="K13" s="203">
        <v>4301291</v>
      </c>
      <c r="L13" s="203">
        <v>92698709</v>
      </c>
      <c r="M13" s="203">
        <v>92698709</v>
      </c>
      <c r="N13" s="180">
        <f t="shared" si="0"/>
        <v>4.4343206185567009E-2</v>
      </c>
      <c r="O13" s="94"/>
      <c r="P13" s="94"/>
      <c r="Q13" s="93"/>
    </row>
    <row r="14" spans="1:17" s="36" customFormat="1" x14ac:dyDescent="0.2">
      <c r="A14" s="96"/>
      <c r="B14" s="202" t="s">
        <v>65</v>
      </c>
      <c r="C14" s="202" t="s">
        <v>66</v>
      </c>
      <c r="D14" s="203">
        <v>5422843140</v>
      </c>
      <c r="E14" s="203">
        <v>5422843140</v>
      </c>
      <c r="F14" s="203">
        <v>5405479136</v>
      </c>
      <c r="G14" s="204" t="s">
        <v>441</v>
      </c>
      <c r="H14" s="204" t="s">
        <v>405</v>
      </c>
      <c r="I14" s="204" t="s">
        <v>404</v>
      </c>
      <c r="J14" s="203">
        <v>1027697862.15</v>
      </c>
      <c r="K14" s="203">
        <v>1027697862.15</v>
      </c>
      <c r="L14" s="203">
        <v>4395145277.8500004</v>
      </c>
      <c r="M14" s="203">
        <v>4377781273.8500004</v>
      </c>
      <c r="N14" s="180">
        <f t="shared" si="0"/>
        <v>0.1895127400181448</v>
      </c>
      <c r="O14" s="94"/>
      <c r="P14" s="94"/>
      <c r="Q14" s="93"/>
    </row>
    <row r="15" spans="1:17" s="36" customFormat="1" x14ac:dyDescent="0.2">
      <c r="A15" s="96"/>
      <c r="B15" s="202" t="s">
        <v>67</v>
      </c>
      <c r="C15" s="202" t="s">
        <v>68</v>
      </c>
      <c r="D15" s="203">
        <v>1702800000</v>
      </c>
      <c r="E15" s="203">
        <v>1702800000</v>
      </c>
      <c r="F15" s="203">
        <v>1694779560</v>
      </c>
      <c r="G15" s="204" t="s">
        <v>441</v>
      </c>
      <c r="H15" s="204" t="s">
        <v>405</v>
      </c>
      <c r="I15" s="204" t="s">
        <v>404</v>
      </c>
      <c r="J15" s="203">
        <v>223471471.66999999</v>
      </c>
      <c r="K15" s="203">
        <v>223471471.66999999</v>
      </c>
      <c r="L15" s="203">
        <v>1479328528.3299999</v>
      </c>
      <c r="M15" s="203">
        <v>1471308088.3299999</v>
      </c>
      <c r="N15" s="180">
        <f t="shared" si="0"/>
        <v>0.13123765073408503</v>
      </c>
      <c r="O15" s="94"/>
      <c r="P15" s="94"/>
      <c r="Q15" s="93"/>
    </row>
    <row r="16" spans="1:17" s="36" customFormat="1" x14ac:dyDescent="0.2">
      <c r="A16" s="96"/>
      <c r="B16" s="202" t="s">
        <v>69</v>
      </c>
      <c r="C16" s="202" t="s">
        <v>70</v>
      </c>
      <c r="D16" s="203">
        <v>1433969263</v>
      </c>
      <c r="E16" s="203">
        <v>1433969263</v>
      </c>
      <c r="F16" s="203">
        <v>1429855318</v>
      </c>
      <c r="G16" s="204" t="s">
        <v>441</v>
      </c>
      <c r="H16" s="204" t="s">
        <v>405</v>
      </c>
      <c r="I16" s="204" t="s">
        <v>404</v>
      </c>
      <c r="J16" s="203">
        <v>173390427.50999999</v>
      </c>
      <c r="K16" s="203">
        <v>173390427.50999999</v>
      </c>
      <c r="L16" s="203">
        <v>1260578835.49</v>
      </c>
      <c r="M16" s="203">
        <v>1256464890.49</v>
      </c>
      <c r="N16" s="180">
        <f t="shared" si="0"/>
        <v>0.12091641849229789</v>
      </c>
      <c r="O16" s="94"/>
      <c r="P16" s="94"/>
      <c r="Q16" s="93"/>
    </row>
    <row r="17" spans="1:17" s="36" customFormat="1" x14ac:dyDescent="0.2">
      <c r="A17" s="96"/>
      <c r="B17" s="202" t="s">
        <v>71</v>
      </c>
      <c r="C17" s="202" t="s">
        <v>72</v>
      </c>
      <c r="D17" s="203">
        <v>786163509</v>
      </c>
      <c r="E17" s="203">
        <v>786163509</v>
      </c>
      <c r="F17" s="203">
        <v>783367802</v>
      </c>
      <c r="G17" s="204" t="s">
        <v>441</v>
      </c>
      <c r="H17" s="204" t="s">
        <v>405</v>
      </c>
      <c r="I17" s="204" t="s">
        <v>404</v>
      </c>
      <c r="J17" s="204" t="s">
        <v>405</v>
      </c>
      <c r="K17" s="204" t="s">
        <v>405</v>
      </c>
      <c r="L17" s="203">
        <v>786163509</v>
      </c>
      <c r="M17" s="203">
        <v>783367802</v>
      </c>
      <c r="N17" s="180">
        <v>1</v>
      </c>
      <c r="O17" s="94"/>
      <c r="P17" s="94"/>
      <c r="Q17" s="93"/>
    </row>
    <row r="18" spans="1:17" s="36" customFormat="1" x14ac:dyDescent="0.2">
      <c r="A18" s="96"/>
      <c r="B18" s="202" t="s">
        <v>73</v>
      </c>
      <c r="C18" s="202" t="s">
        <v>74</v>
      </c>
      <c r="D18" s="203">
        <v>655751368</v>
      </c>
      <c r="E18" s="203">
        <v>655751368</v>
      </c>
      <c r="F18" s="203">
        <v>655751368</v>
      </c>
      <c r="G18" s="204" t="s">
        <v>441</v>
      </c>
      <c r="H18" s="204" t="s">
        <v>405</v>
      </c>
      <c r="I18" s="204" t="s">
        <v>404</v>
      </c>
      <c r="J18" s="203">
        <v>585988860.84000003</v>
      </c>
      <c r="K18" s="203">
        <v>585988860.84000003</v>
      </c>
      <c r="L18" s="203">
        <v>69762507.159999996</v>
      </c>
      <c r="M18" s="203">
        <v>69762507.159999996</v>
      </c>
      <c r="N18" s="180">
        <f t="shared" si="0"/>
        <v>0.89361439325277936</v>
      </c>
      <c r="O18" s="94"/>
      <c r="P18" s="94"/>
      <c r="Q18" s="93"/>
    </row>
    <row r="19" spans="1:17" s="36" customFormat="1" x14ac:dyDescent="0.2">
      <c r="A19" s="96"/>
      <c r="B19" s="202" t="s">
        <v>75</v>
      </c>
      <c r="C19" s="202" t="s">
        <v>76</v>
      </c>
      <c r="D19" s="203">
        <v>844159000</v>
      </c>
      <c r="E19" s="203">
        <v>844159000</v>
      </c>
      <c r="F19" s="203">
        <v>841725088</v>
      </c>
      <c r="G19" s="204" t="s">
        <v>441</v>
      </c>
      <c r="H19" s="204" t="s">
        <v>405</v>
      </c>
      <c r="I19" s="204" t="s">
        <v>404</v>
      </c>
      <c r="J19" s="203">
        <v>44847102.130000003</v>
      </c>
      <c r="K19" s="203">
        <v>44847102.130000003</v>
      </c>
      <c r="L19" s="203">
        <v>799311897.87</v>
      </c>
      <c r="M19" s="203">
        <v>796877985.87</v>
      </c>
      <c r="N19" s="180">
        <f t="shared" si="0"/>
        <v>5.3126368527729971E-2</v>
      </c>
      <c r="O19" s="94"/>
      <c r="P19" s="94"/>
      <c r="Q19" s="93"/>
    </row>
    <row r="20" spans="1:17" s="36" customFormat="1" x14ac:dyDescent="0.2">
      <c r="A20" s="96"/>
      <c r="B20" s="202" t="s">
        <v>77</v>
      </c>
      <c r="C20" s="202" t="s">
        <v>78</v>
      </c>
      <c r="D20" s="203">
        <v>928868709</v>
      </c>
      <c r="E20" s="203">
        <v>928868709</v>
      </c>
      <c r="F20" s="203">
        <v>925596425</v>
      </c>
      <c r="G20" s="204" t="s">
        <v>441</v>
      </c>
      <c r="H20" s="203">
        <v>715311906.21000004</v>
      </c>
      <c r="I20" s="204" t="s">
        <v>404</v>
      </c>
      <c r="J20" s="203">
        <v>169456802.78999999</v>
      </c>
      <c r="K20" s="203">
        <v>169456802.78999999</v>
      </c>
      <c r="L20" s="203">
        <v>44100000</v>
      </c>
      <c r="M20" s="203">
        <v>40827716</v>
      </c>
      <c r="N20" s="180">
        <f t="shared" si="0"/>
        <v>0.18243353570649778</v>
      </c>
      <c r="O20" s="94"/>
      <c r="P20" s="94"/>
      <c r="Q20" s="93"/>
    </row>
    <row r="21" spans="1:17" s="36" customFormat="1" x14ac:dyDescent="0.2">
      <c r="A21" s="96"/>
      <c r="B21" s="202" t="s">
        <v>79</v>
      </c>
      <c r="C21" s="202" t="s">
        <v>407</v>
      </c>
      <c r="D21" s="203">
        <v>275030790</v>
      </c>
      <c r="E21" s="203">
        <v>275030790</v>
      </c>
      <c r="F21" s="203">
        <v>274307937</v>
      </c>
      <c r="G21" s="204" t="s">
        <v>441</v>
      </c>
      <c r="H21" s="203">
        <v>212618833.21000001</v>
      </c>
      <c r="I21" s="204" t="s">
        <v>404</v>
      </c>
      <c r="J21" s="203">
        <v>52411956.789999999</v>
      </c>
      <c r="K21" s="203">
        <v>52411956.789999999</v>
      </c>
      <c r="L21" s="203">
        <v>10000000</v>
      </c>
      <c r="M21" s="203">
        <v>9277147</v>
      </c>
      <c r="N21" s="180">
        <f t="shared" si="0"/>
        <v>0.19056759714066923</v>
      </c>
      <c r="O21" s="94"/>
      <c r="P21" s="94"/>
      <c r="Q21" s="93"/>
    </row>
    <row r="22" spans="1:17" s="36" customFormat="1" x14ac:dyDescent="0.2">
      <c r="A22" s="96"/>
      <c r="B22" s="202" t="s">
        <v>80</v>
      </c>
      <c r="C22" s="202" t="s">
        <v>407</v>
      </c>
      <c r="D22" s="203">
        <v>51501286</v>
      </c>
      <c r="E22" s="203">
        <v>51501286</v>
      </c>
      <c r="F22" s="203">
        <v>51501286</v>
      </c>
      <c r="G22" s="204" t="s">
        <v>441</v>
      </c>
      <c r="H22" s="203">
        <v>36471877</v>
      </c>
      <c r="I22" s="204" t="s">
        <v>404</v>
      </c>
      <c r="J22" s="203">
        <v>10029409</v>
      </c>
      <c r="K22" s="203">
        <v>10029409</v>
      </c>
      <c r="L22" s="203">
        <v>5000000</v>
      </c>
      <c r="M22" s="203">
        <v>5000000</v>
      </c>
      <c r="N22" s="180">
        <f t="shared" si="0"/>
        <v>0.19474094297373468</v>
      </c>
      <c r="O22" s="94"/>
      <c r="P22" s="94"/>
      <c r="Q22" s="93"/>
    </row>
    <row r="23" spans="1:17" s="36" customFormat="1" x14ac:dyDescent="0.2">
      <c r="A23" s="96"/>
      <c r="B23" s="202" t="s">
        <v>81</v>
      </c>
      <c r="C23" s="202" t="s">
        <v>407</v>
      </c>
      <c r="D23" s="203">
        <v>67274292</v>
      </c>
      <c r="E23" s="203">
        <v>67274292</v>
      </c>
      <c r="F23" s="203">
        <v>67274292</v>
      </c>
      <c r="G23" s="204" t="s">
        <v>441</v>
      </c>
      <c r="H23" s="203">
        <v>49739523</v>
      </c>
      <c r="I23" s="204" t="s">
        <v>404</v>
      </c>
      <c r="J23" s="203">
        <v>12534769</v>
      </c>
      <c r="K23" s="203">
        <v>12534769</v>
      </c>
      <c r="L23" s="203">
        <v>5000000</v>
      </c>
      <c r="M23" s="203">
        <v>5000000</v>
      </c>
      <c r="N23" s="180">
        <f t="shared" si="0"/>
        <v>0.18632331351774017</v>
      </c>
      <c r="O23" s="94"/>
      <c r="P23" s="94"/>
      <c r="Q23" s="93"/>
    </row>
    <row r="24" spans="1:17" s="36" customFormat="1" x14ac:dyDescent="0.2">
      <c r="A24" s="96"/>
      <c r="B24" s="202" t="s">
        <v>82</v>
      </c>
      <c r="C24" s="202" t="s">
        <v>407</v>
      </c>
      <c r="D24" s="203">
        <v>231879283</v>
      </c>
      <c r="E24" s="203">
        <v>231879283</v>
      </c>
      <c r="F24" s="203">
        <v>229497661</v>
      </c>
      <c r="G24" s="204" t="s">
        <v>441</v>
      </c>
      <c r="H24" s="203">
        <v>178670066</v>
      </c>
      <c r="I24" s="204" t="s">
        <v>404</v>
      </c>
      <c r="J24" s="203">
        <v>43209217</v>
      </c>
      <c r="K24" s="203">
        <v>43209217</v>
      </c>
      <c r="L24" s="203">
        <v>10000000</v>
      </c>
      <c r="M24" s="203">
        <v>7618378</v>
      </c>
      <c r="N24" s="180">
        <f t="shared" si="0"/>
        <v>0.18634358551125932</v>
      </c>
      <c r="O24" s="94"/>
      <c r="P24" s="94"/>
      <c r="Q24" s="93"/>
    </row>
    <row r="25" spans="1:17" s="36" customFormat="1" x14ac:dyDescent="0.2">
      <c r="A25" s="96"/>
      <c r="B25" s="202" t="s">
        <v>83</v>
      </c>
      <c r="C25" s="202" t="s">
        <v>407</v>
      </c>
      <c r="D25" s="203">
        <v>255548767</v>
      </c>
      <c r="E25" s="203">
        <v>255548767</v>
      </c>
      <c r="F25" s="203">
        <v>255548767</v>
      </c>
      <c r="G25" s="204" t="s">
        <v>441</v>
      </c>
      <c r="H25" s="203">
        <v>202963685</v>
      </c>
      <c r="I25" s="204" t="s">
        <v>404</v>
      </c>
      <c r="J25" s="203">
        <v>42585082</v>
      </c>
      <c r="K25" s="203">
        <v>42585082</v>
      </c>
      <c r="L25" s="203">
        <v>10000000</v>
      </c>
      <c r="M25" s="203">
        <v>10000000</v>
      </c>
      <c r="N25" s="180">
        <f t="shared" si="0"/>
        <v>0.16664170404704007</v>
      </c>
      <c r="O25" s="94"/>
      <c r="P25" s="94"/>
      <c r="Q25" s="93"/>
    </row>
    <row r="26" spans="1:17" s="36" customFormat="1" x14ac:dyDescent="0.2">
      <c r="A26" s="96"/>
      <c r="B26" s="202" t="s">
        <v>84</v>
      </c>
      <c r="C26" s="202" t="s">
        <v>376</v>
      </c>
      <c r="D26" s="203">
        <v>14866529</v>
      </c>
      <c r="E26" s="203">
        <v>14866529</v>
      </c>
      <c r="F26" s="203">
        <v>14827456</v>
      </c>
      <c r="G26" s="204" t="s">
        <v>441</v>
      </c>
      <c r="H26" s="203">
        <v>11036365</v>
      </c>
      <c r="I26" s="204" t="s">
        <v>404</v>
      </c>
      <c r="J26" s="203">
        <v>2830164</v>
      </c>
      <c r="K26" s="203">
        <v>2830164</v>
      </c>
      <c r="L26" s="203">
        <v>1000000</v>
      </c>
      <c r="M26" s="203">
        <v>960927</v>
      </c>
      <c r="N26" s="180">
        <f t="shared" si="0"/>
        <v>0.19037153864227488</v>
      </c>
      <c r="O26" s="94"/>
      <c r="P26" s="94"/>
      <c r="Q26" s="93"/>
    </row>
    <row r="27" spans="1:17" s="36" customFormat="1" x14ac:dyDescent="0.2">
      <c r="A27" s="96"/>
      <c r="B27" s="202" t="s">
        <v>85</v>
      </c>
      <c r="C27" s="202" t="s">
        <v>376</v>
      </c>
      <c r="D27" s="203">
        <v>2783853</v>
      </c>
      <c r="E27" s="203">
        <v>2783853</v>
      </c>
      <c r="F27" s="203">
        <v>2783853</v>
      </c>
      <c r="G27" s="204" t="s">
        <v>441</v>
      </c>
      <c r="H27" s="203">
        <v>1741727</v>
      </c>
      <c r="I27" s="204" t="s">
        <v>404</v>
      </c>
      <c r="J27" s="203">
        <v>542126</v>
      </c>
      <c r="K27" s="203">
        <v>542126</v>
      </c>
      <c r="L27" s="203">
        <v>500000</v>
      </c>
      <c r="M27" s="203">
        <v>500000</v>
      </c>
      <c r="N27" s="180">
        <f t="shared" si="0"/>
        <v>0.1947394492453445</v>
      </c>
      <c r="O27" s="94"/>
      <c r="P27" s="94"/>
      <c r="Q27" s="93"/>
    </row>
    <row r="28" spans="1:17" s="36" customFormat="1" x14ac:dyDescent="0.2">
      <c r="A28" s="96"/>
      <c r="B28" s="202" t="s">
        <v>86</v>
      </c>
      <c r="C28" s="202" t="s">
        <v>376</v>
      </c>
      <c r="D28" s="203">
        <v>3636448</v>
      </c>
      <c r="E28" s="203">
        <v>3636448</v>
      </c>
      <c r="F28" s="203">
        <v>3636448</v>
      </c>
      <c r="G28" s="204" t="s">
        <v>441</v>
      </c>
      <c r="H28" s="203">
        <v>2358907</v>
      </c>
      <c r="I28" s="204" t="s">
        <v>404</v>
      </c>
      <c r="J28" s="203">
        <v>677541</v>
      </c>
      <c r="K28" s="203">
        <v>677541</v>
      </c>
      <c r="L28" s="203">
        <v>600000</v>
      </c>
      <c r="M28" s="203">
        <v>600000</v>
      </c>
      <c r="N28" s="180">
        <f t="shared" si="0"/>
        <v>0.18631945238870459</v>
      </c>
      <c r="O28" s="94"/>
      <c r="P28" s="94"/>
      <c r="Q28" s="93"/>
    </row>
    <row r="29" spans="1:17" s="36" customFormat="1" x14ac:dyDescent="0.2">
      <c r="A29" s="96"/>
      <c r="B29" s="202" t="s">
        <v>87</v>
      </c>
      <c r="C29" s="202" t="s">
        <v>376</v>
      </c>
      <c r="D29" s="203">
        <v>12534015</v>
      </c>
      <c r="E29" s="203">
        <v>12534015</v>
      </c>
      <c r="F29" s="203">
        <v>12405279</v>
      </c>
      <c r="G29" s="204" t="s">
        <v>441</v>
      </c>
      <c r="H29" s="203">
        <v>9199348</v>
      </c>
      <c r="I29" s="204" t="s">
        <v>404</v>
      </c>
      <c r="J29" s="203">
        <v>2334667</v>
      </c>
      <c r="K29" s="203">
        <v>2334667</v>
      </c>
      <c r="L29" s="203">
        <v>1000000</v>
      </c>
      <c r="M29" s="203">
        <v>871264</v>
      </c>
      <c r="N29" s="180">
        <f t="shared" si="0"/>
        <v>0.18626649162299549</v>
      </c>
      <c r="O29" s="94"/>
      <c r="P29" s="94"/>
      <c r="Q29" s="93"/>
    </row>
    <row r="30" spans="1:17" s="36" customFormat="1" x14ac:dyDescent="0.2">
      <c r="A30" s="96"/>
      <c r="B30" s="202" t="s">
        <v>88</v>
      </c>
      <c r="C30" s="202" t="s">
        <v>376</v>
      </c>
      <c r="D30" s="203">
        <v>13813446</v>
      </c>
      <c r="E30" s="203">
        <v>13813446</v>
      </c>
      <c r="F30" s="203">
        <v>13813446</v>
      </c>
      <c r="G30" s="204" t="s">
        <v>441</v>
      </c>
      <c r="H30" s="203">
        <v>10511575</v>
      </c>
      <c r="I30" s="204" t="s">
        <v>404</v>
      </c>
      <c r="J30" s="203">
        <v>2301871</v>
      </c>
      <c r="K30" s="203">
        <v>2301871</v>
      </c>
      <c r="L30" s="203">
        <v>1000000</v>
      </c>
      <c r="M30" s="203">
        <v>1000000</v>
      </c>
      <c r="N30" s="180">
        <f t="shared" si="0"/>
        <v>0.16663988117085338</v>
      </c>
      <c r="O30" s="94"/>
      <c r="P30" s="94"/>
      <c r="Q30" s="93"/>
    </row>
    <row r="31" spans="1:17" s="36" customFormat="1" x14ac:dyDescent="0.2">
      <c r="A31" s="96"/>
      <c r="B31" s="202" t="s">
        <v>89</v>
      </c>
      <c r="C31" s="202" t="s">
        <v>90</v>
      </c>
      <c r="D31" s="203">
        <v>1028868709</v>
      </c>
      <c r="E31" s="203">
        <v>1028868709</v>
      </c>
      <c r="F31" s="203">
        <v>1025596424</v>
      </c>
      <c r="G31" s="204" t="s">
        <v>441</v>
      </c>
      <c r="H31" s="203">
        <v>704812398.78999996</v>
      </c>
      <c r="I31" s="204" t="s">
        <v>404</v>
      </c>
      <c r="J31" s="203">
        <v>162056310.21000001</v>
      </c>
      <c r="K31" s="203">
        <v>162056310.21000001</v>
      </c>
      <c r="L31" s="203">
        <v>162000000</v>
      </c>
      <c r="M31" s="203">
        <v>158727715</v>
      </c>
      <c r="N31" s="180">
        <f t="shared" si="0"/>
        <v>0.15750922230641967</v>
      </c>
      <c r="O31" s="94"/>
      <c r="P31" s="94"/>
      <c r="Q31" s="93"/>
    </row>
    <row r="32" spans="1:17" s="36" customFormat="1" x14ac:dyDescent="0.2">
      <c r="A32" s="96"/>
      <c r="B32" s="202" t="s">
        <v>91</v>
      </c>
      <c r="C32" s="202" t="s">
        <v>408</v>
      </c>
      <c r="D32" s="203">
        <v>156098556</v>
      </c>
      <c r="E32" s="203">
        <v>156098556</v>
      </c>
      <c r="F32" s="203">
        <v>155688288</v>
      </c>
      <c r="G32" s="204" t="s">
        <v>441</v>
      </c>
      <c r="H32" s="203">
        <v>117012311.42</v>
      </c>
      <c r="I32" s="204" t="s">
        <v>404</v>
      </c>
      <c r="J32" s="203">
        <v>29086244.579999998</v>
      </c>
      <c r="K32" s="203">
        <v>29086244.579999998</v>
      </c>
      <c r="L32" s="203">
        <v>10000000</v>
      </c>
      <c r="M32" s="203">
        <v>9589732</v>
      </c>
      <c r="N32" s="180">
        <f t="shared" si="0"/>
        <v>0.18633256658697084</v>
      </c>
      <c r="O32" s="94"/>
      <c r="P32" s="94"/>
      <c r="Q32" s="93"/>
    </row>
    <row r="33" spans="1:17" s="36" customFormat="1" x14ac:dyDescent="0.2">
      <c r="A33" s="96"/>
      <c r="B33" s="202" t="s">
        <v>92</v>
      </c>
      <c r="C33" s="202" t="s">
        <v>408</v>
      </c>
      <c r="D33" s="203">
        <v>29230460</v>
      </c>
      <c r="E33" s="203">
        <v>29230460</v>
      </c>
      <c r="F33" s="203">
        <v>29230460</v>
      </c>
      <c r="G33" s="204" t="s">
        <v>441</v>
      </c>
      <c r="H33" s="203">
        <v>22663302</v>
      </c>
      <c r="I33" s="204" t="s">
        <v>404</v>
      </c>
      <c r="J33" s="203">
        <v>5567158</v>
      </c>
      <c r="K33" s="203">
        <v>5567158</v>
      </c>
      <c r="L33" s="203">
        <v>1000000</v>
      </c>
      <c r="M33" s="203">
        <v>1000000</v>
      </c>
      <c r="N33" s="180">
        <f t="shared" si="0"/>
        <v>0.19045742010218109</v>
      </c>
      <c r="O33" s="94"/>
      <c r="P33" s="94"/>
      <c r="Q33" s="93"/>
    </row>
    <row r="34" spans="1:17" s="36" customFormat="1" x14ac:dyDescent="0.2">
      <c r="A34" s="96"/>
      <c r="B34" s="202" t="s">
        <v>93</v>
      </c>
      <c r="C34" s="202" t="s">
        <v>408</v>
      </c>
      <c r="D34" s="203">
        <v>38182707</v>
      </c>
      <c r="E34" s="203">
        <v>38182707</v>
      </c>
      <c r="F34" s="203">
        <v>38182707</v>
      </c>
      <c r="G34" s="204" t="s">
        <v>441</v>
      </c>
      <c r="H34" s="203">
        <v>29222747</v>
      </c>
      <c r="I34" s="204" t="s">
        <v>404</v>
      </c>
      <c r="J34" s="203">
        <v>6959960</v>
      </c>
      <c r="K34" s="203">
        <v>6959960</v>
      </c>
      <c r="L34" s="203">
        <v>2000000</v>
      </c>
      <c r="M34" s="203">
        <v>2000000</v>
      </c>
      <c r="N34" s="180">
        <f t="shared" si="0"/>
        <v>0.18228042343880962</v>
      </c>
      <c r="O34" s="94"/>
      <c r="P34" s="94"/>
      <c r="Q34" s="93"/>
    </row>
    <row r="35" spans="1:17" s="36" customFormat="1" x14ac:dyDescent="0.2">
      <c r="A35" s="96"/>
      <c r="B35" s="202" t="s">
        <v>94</v>
      </c>
      <c r="C35" s="202" t="s">
        <v>408</v>
      </c>
      <c r="D35" s="203">
        <v>131607160</v>
      </c>
      <c r="E35" s="203">
        <v>131607160</v>
      </c>
      <c r="F35" s="203">
        <v>130255428</v>
      </c>
      <c r="G35" s="204" t="s">
        <v>441</v>
      </c>
      <c r="H35" s="203">
        <v>99642302</v>
      </c>
      <c r="I35" s="204" t="s">
        <v>404</v>
      </c>
      <c r="J35" s="203">
        <v>23964858</v>
      </c>
      <c r="K35" s="203">
        <v>23964858</v>
      </c>
      <c r="L35" s="203">
        <v>8000000</v>
      </c>
      <c r="M35" s="203">
        <v>6648268</v>
      </c>
      <c r="N35" s="180">
        <f t="shared" si="0"/>
        <v>0.18209387695927789</v>
      </c>
      <c r="O35" s="94"/>
      <c r="P35" s="94"/>
      <c r="Q35" s="93"/>
    </row>
    <row r="36" spans="1:17" s="36" customFormat="1" x14ac:dyDescent="0.2">
      <c r="A36" s="96"/>
      <c r="B36" s="202" t="s">
        <v>95</v>
      </c>
      <c r="C36" s="202" t="s">
        <v>408</v>
      </c>
      <c r="D36" s="203">
        <v>145041192</v>
      </c>
      <c r="E36" s="203">
        <v>145041192</v>
      </c>
      <c r="F36" s="203">
        <v>145041192</v>
      </c>
      <c r="G36" s="204" t="s">
        <v>441</v>
      </c>
      <c r="H36" s="203">
        <v>116755898</v>
      </c>
      <c r="I36" s="204" t="s">
        <v>404</v>
      </c>
      <c r="J36" s="203">
        <v>18285294</v>
      </c>
      <c r="K36" s="203">
        <v>18285294</v>
      </c>
      <c r="L36" s="203">
        <v>10000000</v>
      </c>
      <c r="M36" s="203">
        <v>10000000</v>
      </c>
      <c r="N36" s="180">
        <f t="shared" si="0"/>
        <v>0.12606966164481054</v>
      </c>
      <c r="O36" s="94"/>
      <c r="P36" s="94"/>
      <c r="Q36" s="93"/>
    </row>
    <row r="37" spans="1:17" s="36" customFormat="1" x14ac:dyDescent="0.2">
      <c r="A37" s="96"/>
      <c r="B37" s="202" t="s">
        <v>96</v>
      </c>
      <c r="C37" s="202" t="s">
        <v>409</v>
      </c>
      <c r="D37" s="203">
        <v>44599587</v>
      </c>
      <c r="E37" s="203">
        <v>44599587</v>
      </c>
      <c r="F37" s="203">
        <v>44482368</v>
      </c>
      <c r="G37" s="204" t="s">
        <v>441</v>
      </c>
      <c r="H37" s="203">
        <v>31093782.370000001</v>
      </c>
      <c r="I37" s="204" t="s">
        <v>404</v>
      </c>
      <c r="J37" s="203">
        <v>8505804.6300000008</v>
      </c>
      <c r="K37" s="203">
        <v>8505804.6300000008</v>
      </c>
      <c r="L37" s="203">
        <v>5000000</v>
      </c>
      <c r="M37" s="203">
        <v>4882781</v>
      </c>
      <c r="N37" s="180">
        <f t="shared" si="0"/>
        <v>0.19071487433280493</v>
      </c>
      <c r="O37" s="94"/>
      <c r="P37" s="94"/>
      <c r="Q37" s="93"/>
    </row>
    <row r="38" spans="1:17" s="36" customFormat="1" x14ac:dyDescent="0.2">
      <c r="A38" s="96"/>
      <c r="B38" s="202" t="s">
        <v>97</v>
      </c>
      <c r="C38" s="202" t="s">
        <v>409</v>
      </c>
      <c r="D38" s="203">
        <v>8351560</v>
      </c>
      <c r="E38" s="203">
        <v>8351560</v>
      </c>
      <c r="F38" s="203">
        <v>8351560</v>
      </c>
      <c r="G38" s="204" t="s">
        <v>441</v>
      </c>
      <c r="H38" s="203">
        <v>5725168</v>
      </c>
      <c r="I38" s="204" t="s">
        <v>404</v>
      </c>
      <c r="J38" s="203">
        <v>1626392</v>
      </c>
      <c r="K38" s="203">
        <v>1626392</v>
      </c>
      <c r="L38" s="203">
        <v>1000000</v>
      </c>
      <c r="M38" s="203">
        <v>1000000</v>
      </c>
      <c r="N38" s="180">
        <f t="shared" si="0"/>
        <v>0.19474110226113445</v>
      </c>
      <c r="O38" s="94"/>
      <c r="P38" s="94"/>
      <c r="Q38" s="93"/>
    </row>
    <row r="39" spans="1:17" s="36" customFormat="1" x14ac:dyDescent="0.2">
      <c r="A39" s="96"/>
      <c r="B39" s="202" t="s">
        <v>98</v>
      </c>
      <c r="C39" s="202" t="s">
        <v>409</v>
      </c>
      <c r="D39" s="203">
        <v>10909345</v>
      </c>
      <c r="E39" s="203">
        <v>10909345</v>
      </c>
      <c r="F39" s="203">
        <v>10909345</v>
      </c>
      <c r="G39" s="204" t="s">
        <v>441</v>
      </c>
      <c r="H39" s="203">
        <v>7876723</v>
      </c>
      <c r="I39" s="204" t="s">
        <v>404</v>
      </c>
      <c r="J39" s="203">
        <v>2032622</v>
      </c>
      <c r="K39" s="203">
        <v>2032622</v>
      </c>
      <c r="L39" s="203">
        <v>1000000</v>
      </c>
      <c r="M39" s="203">
        <v>1000000</v>
      </c>
      <c r="N39" s="180">
        <f t="shared" si="0"/>
        <v>0.1863193436452876</v>
      </c>
      <c r="O39" s="94"/>
      <c r="P39" s="94"/>
      <c r="Q39" s="93"/>
    </row>
    <row r="40" spans="1:17" s="36" customFormat="1" x14ac:dyDescent="0.2">
      <c r="A40" s="96"/>
      <c r="B40" s="202" t="s">
        <v>99</v>
      </c>
      <c r="C40" s="202" t="s">
        <v>409</v>
      </c>
      <c r="D40" s="203">
        <v>37602045</v>
      </c>
      <c r="E40" s="203">
        <v>37602045</v>
      </c>
      <c r="F40" s="203">
        <v>37215836</v>
      </c>
      <c r="G40" s="204" t="s">
        <v>441</v>
      </c>
      <c r="H40" s="203">
        <v>28598037</v>
      </c>
      <c r="I40" s="204" t="s">
        <v>404</v>
      </c>
      <c r="J40" s="203">
        <v>7004008</v>
      </c>
      <c r="K40" s="203">
        <v>7004008</v>
      </c>
      <c r="L40" s="203">
        <v>2000000</v>
      </c>
      <c r="M40" s="203">
        <v>1613791</v>
      </c>
      <c r="N40" s="180">
        <f t="shared" si="0"/>
        <v>0.18626667778308334</v>
      </c>
      <c r="O40" s="94"/>
      <c r="P40" s="94"/>
      <c r="Q40" s="93"/>
    </row>
    <row r="41" spans="1:17" s="36" customFormat="1" x14ac:dyDescent="0.2">
      <c r="A41" s="96"/>
      <c r="B41" s="202" t="s">
        <v>100</v>
      </c>
      <c r="C41" s="202" t="s">
        <v>409</v>
      </c>
      <c r="D41" s="203">
        <v>41440340</v>
      </c>
      <c r="E41" s="203">
        <v>41440340</v>
      </c>
      <c r="F41" s="203">
        <v>41440340</v>
      </c>
      <c r="G41" s="204" t="s">
        <v>441</v>
      </c>
      <c r="H41" s="203">
        <v>31534662</v>
      </c>
      <c r="I41" s="204" t="s">
        <v>404</v>
      </c>
      <c r="J41" s="203">
        <v>6905678</v>
      </c>
      <c r="K41" s="203">
        <v>6905678</v>
      </c>
      <c r="L41" s="203">
        <v>3000000</v>
      </c>
      <c r="M41" s="203">
        <v>3000000</v>
      </c>
      <c r="N41" s="180">
        <f t="shared" si="0"/>
        <v>0.16664144164840347</v>
      </c>
      <c r="O41" s="94"/>
      <c r="P41" s="94"/>
      <c r="Q41" s="93"/>
    </row>
    <row r="42" spans="1:17" s="36" customFormat="1" x14ac:dyDescent="0.2">
      <c r="A42" s="96"/>
      <c r="B42" s="202" t="s">
        <v>101</v>
      </c>
      <c r="C42" s="202" t="s">
        <v>410</v>
      </c>
      <c r="D42" s="203">
        <v>89199175</v>
      </c>
      <c r="E42" s="203">
        <v>89199175</v>
      </c>
      <c r="F42" s="203">
        <v>88964736</v>
      </c>
      <c r="G42" s="204" t="s">
        <v>441</v>
      </c>
      <c r="H42" s="203">
        <v>66218205</v>
      </c>
      <c r="I42" s="204" t="s">
        <v>404</v>
      </c>
      <c r="J42" s="203">
        <v>16980970</v>
      </c>
      <c r="K42" s="203">
        <v>16980970</v>
      </c>
      <c r="L42" s="203">
        <v>6000000</v>
      </c>
      <c r="M42" s="203">
        <v>5765561</v>
      </c>
      <c r="N42" s="180">
        <f t="shared" si="0"/>
        <v>0.19037137955592079</v>
      </c>
      <c r="O42" s="94"/>
      <c r="P42" s="94"/>
      <c r="Q42" s="93"/>
    </row>
    <row r="43" spans="1:17" s="36" customFormat="1" x14ac:dyDescent="0.2">
      <c r="A43" s="96"/>
      <c r="B43" s="202" t="s">
        <v>102</v>
      </c>
      <c r="C43" s="202" t="s">
        <v>410</v>
      </c>
      <c r="D43" s="203">
        <v>16703120</v>
      </c>
      <c r="E43" s="203">
        <v>16703120</v>
      </c>
      <c r="F43" s="203">
        <v>16703120</v>
      </c>
      <c r="G43" s="204" t="s">
        <v>441</v>
      </c>
      <c r="H43" s="203">
        <v>12450342</v>
      </c>
      <c r="I43" s="204" t="s">
        <v>404</v>
      </c>
      <c r="J43" s="203">
        <v>3252778</v>
      </c>
      <c r="K43" s="203">
        <v>3252778</v>
      </c>
      <c r="L43" s="203">
        <v>1000000</v>
      </c>
      <c r="M43" s="203">
        <v>1000000</v>
      </c>
      <c r="N43" s="180">
        <f t="shared" si="0"/>
        <v>0.19474074304680802</v>
      </c>
      <c r="O43" s="94"/>
      <c r="P43" s="94"/>
      <c r="Q43" s="93"/>
    </row>
    <row r="44" spans="1:17" s="36" customFormat="1" x14ac:dyDescent="0.2">
      <c r="A44" s="96"/>
      <c r="B44" s="202" t="s">
        <v>103</v>
      </c>
      <c r="C44" s="202" t="s">
        <v>410</v>
      </c>
      <c r="D44" s="203">
        <v>21818689</v>
      </c>
      <c r="E44" s="203">
        <v>21818689</v>
      </c>
      <c r="F44" s="203">
        <v>21818689</v>
      </c>
      <c r="G44" s="204" t="s">
        <v>441</v>
      </c>
      <c r="H44" s="203">
        <v>16753430</v>
      </c>
      <c r="I44" s="204" t="s">
        <v>404</v>
      </c>
      <c r="J44" s="203">
        <v>4065259</v>
      </c>
      <c r="K44" s="203">
        <v>4065259</v>
      </c>
      <c r="L44" s="203">
        <v>1000000</v>
      </c>
      <c r="M44" s="203">
        <v>1000000</v>
      </c>
      <c r="N44" s="180">
        <f t="shared" si="0"/>
        <v>0.18632003966874452</v>
      </c>
      <c r="O44" s="94"/>
      <c r="P44" s="94"/>
      <c r="Q44" s="93"/>
    </row>
    <row r="45" spans="1:17" s="36" customFormat="1" x14ac:dyDescent="0.2">
      <c r="A45" s="96"/>
      <c r="B45" s="202" t="s">
        <v>104</v>
      </c>
      <c r="C45" s="202" t="s">
        <v>410</v>
      </c>
      <c r="D45" s="203">
        <v>75204092</v>
      </c>
      <c r="E45" s="203">
        <v>75204092</v>
      </c>
      <c r="F45" s="203">
        <v>74431674</v>
      </c>
      <c r="G45" s="204" t="s">
        <v>441</v>
      </c>
      <c r="H45" s="203">
        <v>55196117</v>
      </c>
      <c r="I45" s="204" t="s">
        <v>404</v>
      </c>
      <c r="J45" s="203">
        <v>14007975</v>
      </c>
      <c r="K45" s="203">
        <v>14007975</v>
      </c>
      <c r="L45" s="203">
        <v>6000000</v>
      </c>
      <c r="M45" s="203">
        <v>5227582</v>
      </c>
      <c r="N45" s="180">
        <f t="shared" si="0"/>
        <v>0.186266127646352</v>
      </c>
      <c r="O45" s="94"/>
      <c r="P45" s="94"/>
      <c r="Q45" s="93"/>
    </row>
    <row r="46" spans="1:17" s="36" customFormat="1" x14ac:dyDescent="0.2">
      <c r="A46" s="96"/>
      <c r="B46" s="202" t="s">
        <v>105</v>
      </c>
      <c r="C46" s="202" t="s">
        <v>410</v>
      </c>
      <c r="D46" s="203">
        <v>82880681</v>
      </c>
      <c r="E46" s="203">
        <v>82880681</v>
      </c>
      <c r="F46" s="203">
        <v>82880681</v>
      </c>
      <c r="G46" s="204" t="s">
        <v>441</v>
      </c>
      <c r="H46" s="203">
        <v>64069372</v>
      </c>
      <c r="I46" s="204" t="s">
        <v>404</v>
      </c>
      <c r="J46" s="203">
        <v>13811309</v>
      </c>
      <c r="K46" s="203">
        <v>13811309</v>
      </c>
      <c r="L46" s="203">
        <v>5000000</v>
      </c>
      <c r="M46" s="203">
        <v>5000000</v>
      </c>
      <c r="N46" s="180">
        <f t="shared" si="0"/>
        <v>0.16664087255750226</v>
      </c>
      <c r="O46" s="94"/>
      <c r="P46" s="94"/>
      <c r="Q46" s="93"/>
    </row>
    <row r="47" spans="1:17" s="36" customFormat="1" x14ac:dyDescent="0.2">
      <c r="A47" s="96"/>
      <c r="B47" s="202" t="s">
        <v>106</v>
      </c>
      <c r="C47" s="202" t="s">
        <v>107</v>
      </c>
      <c r="D47" s="203">
        <v>100000000</v>
      </c>
      <c r="E47" s="203">
        <v>100000000</v>
      </c>
      <c r="F47" s="203">
        <v>100000000</v>
      </c>
      <c r="G47" s="204" t="s">
        <v>441</v>
      </c>
      <c r="H47" s="204" t="s">
        <v>405</v>
      </c>
      <c r="I47" s="204" t="s">
        <v>404</v>
      </c>
      <c r="J47" s="204" t="s">
        <v>405</v>
      </c>
      <c r="K47" s="204" t="s">
        <v>405</v>
      </c>
      <c r="L47" s="203">
        <v>100000000</v>
      </c>
      <c r="M47" s="203">
        <v>100000000</v>
      </c>
      <c r="N47" s="180">
        <v>1</v>
      </c>
      <c r="O47" s="94"/>
      <c r="P47" s="94"/>
      <c r="Q47" s="93"/>
    </row>
    <row r="48" spans="1:17" s="95" customFormat="1" ht="15" x14ac:dyDescent="0.25">
      <c r="A48" s="92"/>
      <c r="B48" s="200" t="s">
        <v>108</v>
      </c>
      <c r="C48" s="200" t="s">
        <v>109</v>
      </c>
      <c r="D48" s="199">
        <v>5146140391</v>
      </c>
      <c r="E48" s="199">
        <v>5146140391</v>
      </c>
      <c r="F48" s="199">
        <v>1580880345</v>
      </c>
      <c r="G48" s="199">
        <v>108605125.05</v>
      </c>
      <c r="H48" s="199">
        <v>826420711.59000003</v>
      </c>
      <c r="I48" s="199">
        <v>24874517.280000001</v>
      </c>
      <c r="J48" s="199">
        <v>52714693.859999999</v>
      </c>
      <c r="K48" s="199">
        <v>30508829.09</v>
      </c>
      <c r="L48" s="199">
        <v>4133525343.2199998</v>
      </c>
      <c r="M48" s="199">
        <v>568265297.22000003</v>
      </c>
      <c r="N48" s="179">
        <f t="shared" si="0"/>
        <v>1.0243539789973832E-2</v>
      </c>
      <c r="O48" s="28">
        <f>+E48</f>
        <v>5146140391</v>
      </c>
      <c r="P48" s="28">
        <f>+J48</f>
        <v>52714693.859999999</v>
      </c>
      <c r="Q48" s="97">
        <f>+P48/O48</f>
        <v>1.0243539789973832E-2</v>
      </c>
    </row>
    <row r="49" spans="1:17" s="36" customFormat="1" x14ac:dyDescent="0.2">
      <c r="A49" s="96"/>
      <c r="B49" s="202" t="s">
        <v>110</v>
      </c>
      <c r="C49" s="202" t="s">
        <v>111</v>
      </c>
      <c r="D49" s="203">
        <v>569812800</v>
      </c>
      <c r="E49" s="203">
        <v>569812800</v>
      </c>
      <c r="F49" s="203">
        <v>213003200</v>
      </c>
      <c r="G49" s="203">
        <v>2034000</v>
      </c>
      <c r="H49" s="203">
        <v>57452800.789999999</v>
      </c>
      <c r="I49" s="203">
        <v>1003334</v>
      </c>
      <c r="J49" s="203">
        <v>2359625.2400000002</v>
      </c>
      <c r="K49" s="203">
        <v>2359625.2400000002</v>
      </c>
      <c r="L49" s="203">
        <v>506963039.97000003</v>
      </c>
      <c r="M49" s="203">
        <v>150153439.97</v>
      </c>
      <c r="N49" s="180">
        <f>+J49/E49</f>
        <v>4.1410534126295516E-3</v>
      </c>
      <c r="O49" s="94">
        <f t="shared" ref="O49:O112" si="1">+E49</f>
        <v>569812800</v>
      </c>
      <c r="P49" s="94">
        <f t="shared" ref="P49:P112" si="2">+J49</f>
        <v>2359625.2400000002</v>
      </c>
      <c r="Q49" s="93">
        <f t="shared" ref="Q49:Q112" si="3">+P49/O49</f>
        <v>4.1410534126295516E-3</v>
      </c>
    </row>
    <row r="50" spans="1:17" s="36" customFormat="1" x14ac:dyDescent="0.2">
      <c r="A50" s="96"/>
      <c r="B50" s="202" t="s">
        <v>112</v>
      </c>
      <c r="C50" s="202" t="s">
        <v>113</v>
      </c>
      <c r="D50" s="203">
        <v>103083000</v>
      </c>
      <c r="E50" s="203">
        <v>103083000</v>
      </c>
      <c r="F50" s="203">
        <v>26170750</v>
      </c>
      <c r="G50" s="203">
        <v>2034000</v>
      </c>
      <c r="H50" s="203">
        <v>19924158.289999999</v>
      </c>
      <c r="I50" s="203">
        <v>1003334</v>
      </c>
      <c r="J50" s="204" t="s">
        <v>405</v>
      </c>
      <c r="K50" s="204" t="s">
        <v>405</v>
      </c>
      <c r="L50" s="203">
        <v>80121507.709999993</v>
      </c>
      <c r="M50" s="203">
        <v>3209257.71</v>
      </c>
      <c r="N50" s="180" t="e">
        <f t="shared" si="0"/>
        <v>#VALUE!</v>
      </c>
      <c r="O50" s="94">
        <f t="shared" si="1"/>
        <v>103083000</v>
      </c>
      <c r="P50" s="94" t="str">
        <f t="shared" si="2"/>
        <v xml:space="preserve">                         -   </v>
      </c>
      <c r="Q50" s="93" t="e">
        <f t="shared" si="3"/>
        <v>#VALUE!</v>
      </c>
    </row>
    <row r="51" spans="1:17" s="36" customFormat="1" x14ac:dyDescent="0.2">
      <c r="A51" s="96"/>
      <c r="B51" s="202" t="s">
        <v>114</v>
      </c>
      <c r="C51" s="202" t="s">
        <v>115</v>
      </c>
      <c r="D51" s="203">
        <v>220000000</v>
      </c>
      <c r="E51" s="203">
        <v>220000000</v>
      </c>
      <c r="F51" s="203">
        <v>55000000</v>
      </c>
      <c r="G51" s="204" t="s">
        <v>441</v>
      </c>
      <c r="H51" s="204" t="s">
        <v>405</v>
      </c>
      <c r="I51" s="204" t="s">
        <v>404</v>
      </c>
      <c r="J51" s="204" t="s">
        <v>405</v>
      </c>
      <c r="K51" s="204" t="s">
        <v>405</v>
      </c>
      <c r="L51" s="203">
        <v>220000000</v>
      </c>
      <c r="M51" s="203">
        <v>55000000</v>
      </c>
      <c r="N51" s="180" t="e">
        <f t="shared" si="0"/>
        <v>#VALUE!</v>
      </c>
      <c r="O51" s="94">
        <f t="shared" si="1"/>
        <v>220000000</v>
      </c>
      <c r="P51" s="94" t="str">
        <f t="shared" si="2"/>
        <v xml:space="preserve">                         -   </v>
      </c>
      <c r="Q51" s="93" t="e">
        <f t="shared" si="3"/>
        <v>#VALUE!</v>
      </c>
    </row>
    <row r="52" spans="1:17" s="36" customFormat="1" x14ac:dyDescent="0.2">
      <c r="A52" s="96"/>
      <c r="B52" s="202" t="s">
        <v>116</v>
      </c>
      <c r="C52" s="202" t="s">
        <v>117</v>
      </c>
      <c r="D52" s="203">
        <v>57229800</v>
      </c>
      <c r="E52" s="203">
        <v>57229800</v>
      </c>
      <c r="F52" s="203">
        <v>13457450</v>
      </c>
      <c r="G52" s="204" t="s">
        <v>441</v>
      </c>
      <c r="H52" s="203">
        <v>3979800</v>
      </c>
      <c r="I52" s="204" t="s">
        <v>404</v>
      </c>
      <c r="J52" s="204" t="s">
        <v>405</v>
      </c>
      <c r="K52" s="204" t="s">
        <v>405</v>
      </c>
      <c r="L52" s="203">
        <v>53250000</v>
      </c>
      <c r="M52" s="203">
        <v>9477650</v>
      </c>
      <c r="N52" s="180">
        <v>0</v>
      </c>
      <c r="O52" s="94">
        <f t="shared" si="1"/>
        <v>57229800</v>
      </c>
      <c r="P52" s="94" t="str">
        <f t="shared" si="2"/>
        <v xml:space="preserve">                         -   </v>
      </c>
      <c r="Q52" s="93">
        <v>0</v>
      </c>
    </row>
    <row r="53" spans="1:17" s="36" customFormat="1" x14ac:dyDescent="0.2">
      <c r="A53" s="96"/>
      <c r="B53" s="202" t="s">
        <v>118</v>
      </c>
      <c r="C53" s="202" t="s">
        <v>119</v>
      </c>
      <c r="D53" s="203">
        <v>189500000</v>
      </c>
      <c r="E53" s="203">
        <v>189500000</v>
      </c>
      <c r="F53" s="203">
        <v>118375000</v>
      </c>
      <c r="G53" s="204" t="s">
        <v>441</v>
      </c>
      <c r="H53" s="203">
        <v>33548842.5</v>
      </c>
      <c r="I53" s="204" t="s">
        <v>404</v>
      </c>
      <c r="J53" s="203">
        <v>2359625.2400000002</v>
      </c>
      <c r="K53" s="203">
        <v>2359625.2400000002</v>
      </c>
      <c r="L53" s="203">
        <v>153591532.25999999</v>
      </c>
      <c r="M53" s="203">
        <v>82466532.260000005</v>
      </c>
      <c r="N53" s="180">
        <f t="shared" si="0"/>
        <v>1.2451848232189975E-2</v>
      </c>
      <c r="O53" s="94">
        <f t="shared" si="1"/>
        <v>189500000</v>
      </c>
      <c r="P53" s="94">
        <f t="shared" si="2"/>
        <v>2359625.2400000002</v>
      </c>
      <c r="Q53" s="93">
        <f t="shared" si="3"/>
        <v>1.2451848232189975E-2</v>
      </c>
    </row>
    <row r="54" spans="1:17" s="36" customFormat="1" x14ac:dyDescent="0.2">
      <c r="A54" s="96"/>
      <c r="B54" s="202" t="s">
        <v>120</v>
      </c>
      <c r="C54" s="202" t="s">
        <v>121</v>
      </c>
      <c r="D54" s="203">
        <v>422711260</v>
      </c>
      <c r="E54" s="203">
        <v>422711260</v>
      </c>
      <c r="F54" s="203">
        <v>107948393</v>
      </c>
      <c r="G54" s="204" t="s">
        <v>441</v>
      </c>
      <c r="H54" s="203">
        <v>58895520.799999997</v>
      </c>
      <c r="I54" s="204" t="s">
        <v>404</v>
      </c>
      <c r="J54" s="203">
        <v>40403080.700000003</v>
      </c>
      <c r="K54" s="203">
        <v>19665424.329999998</v>
      </c>
      <c r="L54" s="203">
        <v>323412658.5</v>
      </c>
      <c r="M54" s="203">
        <v>8649791.5</v>
      </c>
      <c r="N54" s="180">
        <f>+J54/E54</f>
        <v>9.5580800710158523E-2</v>
      </c>
      <c r="O54" s="94">
        <f t="shared" si="1"/>
        <v>422711260</v>
      </c>
      <c r="P54" s="94">
        <f t="shared" si="2"/>
        <v>40403080.700000003</v>
      </c>
      <c r="Q54" s="93">
        <f t="shared" si="3"/>
        <v>9.5580800710158523E-2</v>
      </c>
    </row>
    <row r="55" spans="1:17" s="36" customFormat="1" x14ac:dyDescent="0.2">
      <c r="A55" s="96"/>
      <c r="B55" s="202" t="s">
        <v>122</v>
      </c>
      <c r="C55" s="202" t="s">
        <v>123</v>
      </c>
      <c r="D55" s="203">
        <v>121904104</v>
      </c>
      <c r="E55" s="203">
        <v>121904104</v>
      </c>
      <c r="F55" s="203">
        <v>30503526</v>
      </c>
      <c r="G55" s="204" t="s">
        <v>441</v>
      </c>
      <c r="H55" s="203">
        <v>21839960.649999999</v>
      </c>
      <c r="I55" s="204" t="s">
        <v>404</v>
      </c>
      <c r="J55" s="203">
        <v>7296192.3499999996</v>
      </c>
      <c r="K55" s="203">
        <v>1987939</v>
      </c>
      <c r="L55" s="203">
        <v>92767951</v>
      </c>
      <c r="M55" s="203">
        <v>1367373</v>
      </c>
      <c r="N55" s="180">
        <f t="shared" si="0"/>
        <v>5.9851900884321331E-2</v>
      </c>
      <c r="O55" s="94">
        <f t="shared" si="1"/>
        <v>121904104</v>
      </c>
      <c r="P55" s="94">
        <f t="shared" si="2"/>
        <v>7296192.3499999996</v>
      </c>
      <c r="Q55" s="93">
        <f t="shared" si="3"/>
        <v>5.9851900884321331E-2</v>
      </c>
    </row>
    <row r="56" spans="1:17" s="36" customFormat="1" x14ac:dyDescent="0.2">
      <c r="A56" s="96"/>
      <c r="B56" s="202" t="s">
        <v>124</v>
      </c>
      <c r="C56" s="202" t="s">
        <v>125</v>
      </c>
      <c r="D56" s="203">
        <v>126801687</v>
      </c>
      <c r="E56" s="203">
        <v>126801687</v>
      </c>
      <c r="F56" s="203">
        <v>32059923</v>
      </c>
      <c r="G56" s="204" t="s">
        <v>441</v>
      </c>
      <c r="H56" s="203">
        <v>14660608.67</v>
      </c>
      <c r="I56" s="204" t="s">
        <v>404</v>
      </c>
      <c r="J56" s="203">
        <v>16034291.33</v>
      </c>
      <c r="K56" s="203">
        <v>9648233.4199999999</v>
      </c>
      <c r="L56" s="203">
        <v>96106787</v>
      </c>
      <c r="M56" s="203">
        <v>1365023</v>
      </c>
      <c r="N56" s="180">
        <f t="shared" si="0"/>
        <v>0.12645171928982302</v>
      </c>
      <c r="O56" s="94">
        <f t="shared" si="1"/>
        <v>126801687</v>
      </c>
      <c r="P56" s="94">
        <f t="shared" si="2"/>
        <v>16034291.33</v>
      </c>
      <c r="Q56" s="93">
        <f t="shared" si="3"/>
        <v>0.12645171928982302</v>
      </c>
    </row>
    <row r="57" spans="1:17" s="36" customFormat="1" x14ac:dyDescent="0.2">
      <c r="A57" s="96"/>
      <c r="B57" s="202" t="s">
        <v>126</v>
      </c>
      <c r="C57" s="202" t="s">
        <v>127</v>
      </c>
      <c r="D57" s="203">
        <v>1207116</v>
      </c>
      <c r="E57" s="203">
        <v>1207116</v>
      </c>
      <c r="F57" s="203">
        <v>248856</v>
      </c>
      <c r="G57" s="204" t="s">
        <v>441</v>
      </c>
      <c r="H57" s="203">
        <v>72650</v>
      </c>
      <c r="I57" s="204" t="s">
        <v>404</v>
      </c>
      <c r="J57" s="203">
        <v>18927.5</v>
      </c>
      <c r="K57" s="203">
        <v>18927.5</v>
      </c>
      <c r="L57" s="203">
        <v>1115538.5</v>
      </c>
      <c r="M57" s="203">
        <v>157278.5</v>
      </c>
      <c r="N57" s="180">
        <f t="shared" si="0"/>
        <v>1.5679934654167452E-2</v>
      </c>
      <c r="O57" s="94">
        <f t="shared" si="1"/>
        <v>1207116</v>
      </c>
      <c r="P57" s="94">
        <f t="shared" si="2"/>
        <v>18927.5</v>
      </c>
      <c r="Q57" s="93">
        <f t="shared" si="3"/>
        <v>1.5679934654167452E-2</v>
      </c>
    </row>
    <row r="58" spans="1:17" s="36" customFormat="1" x14ac:dyDescent="0.2">
      <c r="A58" s="96"/>
      <c r="B58" s="202" t="s">
        <v>128</v>
      </c>
      <c r="C58" s="202" t="s">
        <v>129</v>
      </c>
      <c r="D58" s="203">
        <v>150486404</v>
      </c>
      <c r="E58" s="203">
        <v>150486404</v>
      </c>
      <c r="F58" s="203">
        <v>39526600</v>
      </c>
      <c r="G58" s="204" t="s">
        <v>441</v>
      </c>
      <c r="H58" s="203">
        <v>21913561.129999999</v>
      </c>
      <c r="I58" s="204" t="s">
        <v>404</v>
      </c>
      <c r="J58" s="203">
        <v>16293300.869999999</v>
      </c>
      <c r="K58" s="203">
        <v>7992073.4100000001</v>
      </c>
      <c r="L58" s="203">
        <v>112279542</v>
      </c>
      <c r="M58" s="203">
        <v>1319738</v>
      </c>
      <c r="N58" s="180">
        <f t="shared" si="0"/>
        <v>0.10827091642112731</v>
      </c>
      <c r="O58" s="94">
        <f t="shared" si="1"/>
        <v>150486404</v>
      </c>
      <c r="P58" s="94">
        <f t="shared" si="2"/>
        <v>16293300.869999999</v>
      </c>
      <c r="Q58" s="93">
        <f t="shared" si="3"/>
        <v>0.10827091642112731</v>
      </c>
    </row>
    <row r="59" spans="1:17" s="36" customFormat="1" x14ac:dyDescent="0.2">
      <c r="A59" s="96"/>
      <c r="B59" s="202" t="s">
        <v>130</v>
      </c>
      <c r="C59" s="202" t="s">
        <v>131</v>
      </c>
      <c r="D59" s="203">
        <v>22311949</v>
      </c>
      <c r="E59" s="203">
        <v>22311949</v>
      </c>
      <c r="F59" s="203">
        <v>5609488</v>
      </c>
      <c r="G59" s="204" t="s">
        <v>441</v>
      </c>
      <c r="H59" s="203">
        <v>408740.35</v>
      </c>
      <c r="I59" s="204" t="s">
        <v>404</v>
      </c>
      <c r="J59" s="203">
        <v>760368.65</v>
      </c>
      <c r="K59" s="203">
        <v>18251</v>
      </c>
      <c r="L59" s="203">
        <v>21142840</v>
      </c>
      <c r="M59" s="203">
        <v>4440379</v>
      </c>
      <c r="N59" s="180">
        <f t="shared" si="0"/>
        <v>3.4078988348350922E-2</v>
      </c>
      <c r="O59" s="94">
        <f t="shared" si="1"/>
        <v>22311949</v>
      </c>
      <c r="P59" s="94">
        <f t="shared" si="2"/>
        <v>760368.65</v>
      </c>
      <c r="Q59" s="93">
        <f t="shared" si="3"/>
        <v>3.4078988348350922E-2</v>
      </c>
    </row>
    <row r="60" spans="1:17" s="36" customFormat="1" x14ac:dyDescent="0.2">
      <c r="A60" s="96"/>
      <c r="B60" s="202" t="s">
        <v>132</v>
      </c>
      <c r="C60" s="202" t="s">
        <v>133</v>
      </c>
      <c r="D60" s="203">
        <v>209335581</v>
      </c>
      <c r="E60" s="203">
        <v>209335581</v>
      </c>
      <c r="F60" s="203">
        <v>71105817</v>
      </c>
      <c r="G60" s="203">
        <v>32298120</v>
      </c>
      <c r="H60" s="203">
        <v>16337200</v>
      </c>
      <c r="I60" s="204" t="s">
        <v>404</v>
      </c>
      <c r="J60" s="204" t="s">
        <v>405</v>
      </c>
      <c r="K60" s="204" t="s">
        <v>405</v>
      </c>
      <c r="L60" s="203">
        <v>160700261</v>
      </c>
      <c r="M60" s="203">
        <v>22470497</v>
      </c>
      <c r="N60" s="180" t="e">
        <f t="shared" si="0"/>
        <v>#VALUE!</v>
      </c>
      <c r="O60" s="94">
        <f t="shared" si="1"/>
        <v>209335581</v>
      </c>
      <c r="P60" s="94" t="str">
        <f t="shared" si="2"/>
        <v xml:space="preserve">                         -   </v>
      </c>
      <c r="Q60" s="93" t="e">
        <f t="shared" si="3"/>
        <v>#VALUE!</v>
      </c>
    </row>
    <row r="61" spans="1:17" s="36" customFormat="1" x14ac:dyDescent="0.2">
      <c r="A61" s="96"/>
      <c r="B61" s="202" t="s">
        <v>134</v>
      </c>
      <c r="C61" s="202" t="s">
        <v>135</v>
      </c>
      <c r="D61" s="203">
        <v>68474500</v>
      </c>
      <c r="E61" s="203">
        <v>68474500</v>
      </c>
      <c r="F61" s="203">
        <v>17868625</v>
      </c>
      <c r="G61" s="203">
        <v>7524000</v>
      </c>
      <c r="H61" s="203">
        <v>3500000</v>
      </c>
      <c r="I61" s="204" t="s">
        <v>404</v>
      </c>
      <c r="J61" s="204" t="s">
        <v>405</v>
      </c>
      <c r="K61" s="204" t="s">
        <v>405</v>
      </c>
      <c r="L61" s="203">
        <v>57450500</v>
      </c>
      <c r="M61" s="203">
        <v>6844625</v>
      </c>
      <c r="N61" s="180" t="e">
        <f t="shared" si="0"/>
        <v>#VALUE!</v>
      </c>
      <c r="O61" s="94">
        <f t="shared" si="1"/>
        <v>68474500</v>
      </c>
      <c r="P61" s="94" t="str">
        <f t="shared" si="2"/>
        <v xml:space="preserve">                         -   </v>
      </c>
      <c r="Q61" s="93" t="e">
        <f t="shared" si="3"/>
        <v>#VALUE!</v>
      </c>
    </row>
    <row r="62" spans="1:17" s="36" customFormat="1" x14ac:dyDescent="0.2">
      <c r="A62" s="96"/>
      <c r="B62" s="202" t="s">
        <v>136</v>
      </c>
      <c r="C62" s="202" t="s">
        <v>137</v>
      </c>
      <c r="D62" s="203">
        <v>4000000</v>
      </c>
      <c r="E62" s="203">
        <v>4000000</v>
      </c>
      <c r="F62" s="203">
        <v>1000000</v>
      </c>
      <c r="G62" s="204" t="s">
        <v>441</v>
      </c>
      <c r="H62" s="204" t="s">
        <v>405</v>
      </c>
      <c r="I62" s="204" t="s">
        <v>404</v>
      </c>
      <c r="J62" s="204" t="s">
        <v>405</v>
      </c>
      <c r="K62" s="204" t="s">
        <v>405</v>
      </c>
      <c r="L62" s="203">
        <v>4000000</v>
      </c>
      <c r="M62" s="203">
        <v>1000000</v>
      </c>
      <c r="N62" s="180" t="e">
        <f t="shared" si="0"/>
        <v>#VALUE!</v>
      </c>
      <c r="O62" s="94">
        <f t="shared" si="1"/>
        <v>4000000</v>
      </c>
      <c r="P62" s="94" t="str">
        <f t="shared" si="2"/>
        <v xml:space="preserve">                         -   </v>
      </c>
      <c r="Q62" s="93" t="e">
        <f t="shared" si="3"/>
        <v>#VALUE!</v>
      </c>
    </row>
    <row r="63" spans="1:17" s="36" customFormat="1" x14ac:dyDescent="0.2">
      <c r="A63" s="96"/>
      <c r="B63" s="202" t="s">
        <v>138</v>
      </c>
      <c r="C63" s="202" t="s">
        <v>139</v>
      </c>
      <c r="D63" s="203">
        <v>29824800</v>
      </c>
      <c r="E63" s="203">
        <v>29824800</v>
      </c>
      <c r="F63" s="203">
        <v>7706200</v>
      </c>
      <c r="G63" s="204" t="s">
        <v>441</v>
      </c>
      <c r="H63" s="203">
        <v>100000</v>
      </c>
      <c r="I63" s="204" t="s">
        <v>404</v>
      </c>
      <c r="J63" s="204" t="s">
        <v>405</v>
      </c>
      <c r="K63" s="204" t="s">
        <v>405</v>
      </c>
      <c r="L63" s="203">
        <v>29724800</v>
      </c>
      <c r="M63" s="203">
        <v>7606200</v>
      </c>
      <c r="N63" s="180">
        <v>0</v>
      </c>
      <c r="O63" s="94">
        <f t="shared" si="1"/>
        <v>29824800</v>
      </c>
      <c r="P63" s="94" t="str">
        <f t="shared" si="2"/>
        <v xml:space="preserve">                         -   </v>
      </c>
      <c r="Q63" s="93">
        <v>0</v>
      </c>
    </row>
    <row r="64" spans="1:17" s="36" customFormat="1" x14ac:dyDescent="0.2">
      <c r="A64" s="96"/>
      <c r="B64" s="202" t="s">
        <v>140</v>
      </c>
      <c r="C64" s="202" t="s">
        <v>141</v>
      </c>
      <c r="D64" s="203">
        <v>85315971</v>
      </c>
      <c r="E64" s="203">
        <v>85315971</v>
      </c>
      <c r="F64" s="203">
        <v>39189992</v>
      </c>
      <c r="G64" s="203">
        <v>24774120</v>
      </c>
      <c r="H64" s="203">
        <v>12687200</v>
      </c>
      <c r="I64" s="204" t="s">
        <v>404</v>
      </c>
      <c r="J64" s="204" t="s">
        <v>405</v>
      </c>
      <c r="K64" s="204" t="s">
        <v>405</v>
      </c>
      <c r="L64" s="203">
        <v>47854651</v>
      </c>
      <c r="M64" s="203">
        <v>1728672</v>
      </c>
      <c r="N64" s="180" t="e">
        <f t="shared" si="0"/>
        <v>#VALUE!</v>
      </c>
      <c r="O64" s="94">
        <f t="shared" si="1"/>
        <v>85315971</v>
      </c>
      <c r="P64" s="94" t="str">
        <f t="shared" si="2"/>
        <v xml:space="preserve">                         -   </v>
      </c>
      <c r="Q64" s="93" t="e">
        <f t="shared" si="3"/>
        <v>#VALUE!</v>
      </c>
    </row>
    <row r="65" spans="1:17" s="36" customFormat="1" x14ac:dyDescent="0.2">
      <c r="A65" s="96"/>
      <c r="B65" s="202" t="s">
        <v>142</v>
      </c>
      <c r="C65" s="202" t="s">
        <v>143</v>
      </c>
      <c r="D65" s="203">
        <v>300000</v>
      </c>
      <c r="E65" s="203">
        <v>300000</v>
      </c>
      <c r="F65" s="203">
        <v>75000</v>
      </c>
      <c r="G65" s="204" t="s">
        <v>441</v>
      </c>
      <c r="H65" s="204" t="s">
        <v>405</v>
      </c>
      <c r="I65" s="204" t="s">
        <v>404</v>
      </c>
      <c r="J65" s="204" t="s">
        <v>405</v>
      </c>
      <c r="K65" s="204" t="s">
        <v>405</v>
      </c>
      <c r="L65" s="203">
        <v>300000</v>
      </c>
      <c r="M65" s="203">
        <v>75000</v>
      </c>
      <c r="N65" s="180" t="e">
        <f t="shared" si="0"/>
        <v>#VALUE!</v>
      </c>
      <c r="O65" s="94">
        <f t="shared" si="1"/>
        <v>300000</v>
      </c>
      <c r="P65" s="94" t="str">
        <f t="shared" si="2"/>
        <v xml:space="preserve">                         -   </v>
      </c>
      <c r="Q65" s="93" t="e">
        <f t="shared" si="3"/>
        <v>#VALUE!</v>
      </c>
    </row>
    <row r="66" spans="1:17" s="36" customFormat="1" x14ac:dyDescent="0.2">
      <c r="A66" s="96"/>
      <c r="B66" s="202" t="s">
        <v>382</v>
      </c>
      <c r="C66" s="202" t="s">
        <v>383</v>
      </c>
      <c r="D66" s="203">
        <v>1000000</v>
      </c>
      <c r="E66" s="203">
        <v>1000000</v>
      </c>
      <c r="F66" s="203">
        <v>250000</v>
      </c>
      <c r="G66" s="204" t="s">
        <v>441</v>
      </c>
      <c r="H66" s="204" t="s">
        <v>405</v>
      </c>
      <c r="I66" s="204" t="s">
        <v>404</v>
      </c>
      <c r="J66" s="204" t="s">
        <v>405</v>
      </c>
      <c r="K66" s="204" t="s">
        <v>405</v>
      </c>
      <c r="L66" s="203">
        <v>1000000</v>
      </c>
      <c r="M66" s="203">
        <v>250000</v>
      </c>
      <c r="N66" s="180">
        <v>0</v>
      </c>
      <c r="O66" s="94">
        <f t="shared" si="1"/>
        <v>1000000</v>
      </c>
      <c r="P66" s="94" t="str">
        <f t="shared" si="2"/>
        <v xml:space="preserve">                         -   </v>
      </c>
      <c r="Q66" s="93">
        <v>0</v>
      </c>
    </row>
    <row r="67" spans="1:17" s="36" customFormat="1" x14ac:dyDescent="0.2">
      <c r="A67" s="96"/>
      <c r="B67" s="202" t="s">
        <v>144</v>
      </c>
      <c r="C67" s="202" t="s">
        <v>145</v>
      </c>
      <c r="D67" s="203">
        <v>20420310</v>
      </c>
      <c r="E67" s="203">
        <v>20420310</v>
      </c>
      <c r="F67" s="203">
        <v>5016000</v>
      </c>
      <c r="G67" s="204" t="s">
        <v>441</v>
      </c>
      <c r="H67" s="203">
        <v>50000</v>
      </c>
      <c r="I67" s="204" t="s">
        <v>404</v>
      </c>
      <c r="J67" s="204" t="s">
        <v>405</v>
      </c>
      <c r="K67" s="204" t="s">
        <v>405</v>
      </c>
      <c r="L67" s="203">
        <v>20370310</v>
      </c>
      <c r="M67" s="203">
        <v>4966000</v>
      </c>
      <c r="N67" s="180" t="e">
        <f t="shared" si="0"/>
        <v>#VALUE!</v>
      </c>
      <c r="O67" s="94">
        <f t="shared" si="1"/>
        <v>20420310</v>
      </c>
      <c r="P67" s="94" t="str">
        <f t="shared" si="2"/>
        <v xml:space="preserve">                         -   </v>
      </c>
      <c r="Q67" s="93" t="e">
        <f t="shared" si="3"/>
        <v>#VALUE!</v>
      </c>
    </row>
    <row r="68" spans="1:17" s="36" customFormat="1" x14ac:dyDescent="0.2">
      <c r="A68" s="96"/>
      <c r="B68" s="202" t="s">
        <v>146</v>
      </c>
      <c r="C68" s="202" t="s">
        <v>147</v>
      </c>
      <c r="D68" s="203">
        <v>2874610047</v>
      </c>
      <c r="E68" s="203">
        <v>2874610047</v>
      </c>
      <c r="F68" s="203">
        <v>810714504</v>
      </c>
      <c r="G68" s="203">
        <v>43903060</v>
      </c>
      <c r="H68" s="203">
        <v>530096647.68000001</v>
      </c>
      <c r="I68" s="203">
        <v>23871183.280000001</v>
      </c>
      <c r="J68" s="203">
        <v>240744.9</v>
      </c>
      <c r="K68" s="203">
        <v>177035.5</v>
      </c>
      <c r="L68" s="203">
        <v>2276498411.1399999</v>
      </c>
      <c r="M68" s="203">
        <v>212602868.13999999</v>
      </c>
      <c r="N68" s="180">
        <f t="shared" si="0"/>
        <v>8.3748715847996899E-5</v>
      </c>
      <c r="O68" s="94">
        <f t="shared" si="1"/>
        <v>2874610047</v>
      </c>
      <c r="P68" s="94">
        <f t="shared" si="2"/>
        <v>240744.9</v>
      </c>
      <c r="Q68" s="93">
        <f t="shared" si="3"/>
        <v>8.3748715847996899E-5</v>
      </c>
    </row>
    <row r="69" spans="1:17" s="36" customFormat="1" x14ac:dyDescent="0.2">
      <c r="A69" s="96"/>
      <c r="B69" s="202" t="s">
        <v>148</v>
      </c>
      <c r="C69" s="202" t="s">
        <v>149</v>
      </c>
      <c r="D69" s="203">
        <v>20000</v>
      </c>
      <c r="E69" s="203">
        <v>20000</v>
      </c>
      <c r="F69" s="204" t="s">
        <v>406</v>
      </c>
      <c r="G69" s="204" t="s">
        <v>441</v>
      </c>
      <c r="H69" s="204" t="s">
        <v>405</v>
      </c>
      <c r="I69" s="204" t="s">
        <v>404</v>
      </c>
      <c r="J69" s="204" t="s">
        <v>405</v>
      </c>
      <c r="K69" s="204" t="s">
        <v>405</v>
      </c>
      <c r="L69" s="203">
        <v>20000</v>
      </c>
      <c r="M69" s="204" t="s">
        <v>404</v>
      </c>
      <c r="N69" s="180" t="e">
        <f t="shared" si="0"/>
        <v>#VALUE!</v>
      </c>
      <c r="O69" s="94">
        <f t="shared" si="1"/>
        <v>20000</v>
      </c>
      <c r="P69" s="94" t="str">
        <f t="shared" si="2"/>
        <v xml:space="preserve">                         -   </v>
      </c>
      <c r="Q69" s="93" t="e">
        <f t="shared" si="3"/>
        <v>#VALUE!</v>
      </c>
    </row>
    <row r="70" spans="1:17" s="36" customFormat="1" x14ac:dyDescent="0.2">
      <c r="A70" s="96"/>
      <c r="B70" s="202" t="s">
        <v>150</v>
      </c>
      <c r="C70" s="202" t="s">
        <v>384</v>
      </c>
      <c r="D70" s="203">
        <v>133650000</v>
      </c>
      <c r="E70" s="203">
        <v>133650000</v>
      </c>
      <c r="F70" s="203">
        <v>15551500</v>
      </c>
      <c r="G70" s="204" t="s">
        <v>441</v>
      </c>
      <c r="H70" s="204" t="s">
        <v>405</v>
      </c>
      <c r="I70" s="204" t="s">
        <v>404</v>
      </c>
      <c r="J70" s="204" t="s">
        <v>405</v>
      </c>
      <c r="K70" s="204" t="s">
        <v>405</v>
      </c>
      <c r="L70" s="203">
        <v>133650000</v>
      </c>
      <c r="M70" s="203">
        <v>15551500</v>
      </c>
      <c r="N70" s="180">
        <v>0</v>
      </c>
      <c r="O70" s="94">
        <f t="shared" si="1"/>
        <v>133650000</v>
      </c>
      <c r="P70" s="94" t="str">
        <f t="shared" si="2"/>
        <v xml:space="preserve">                         -   </v>
      </c>
      <c r="Q70" s="93">
        <v>0</v>
      </c>
    </row>
    <row r="71" spans="1:17" s="36" customFormat="1" x14ac:dyDescent="0.2">
      <c r="A71" s="96"/>
      <c r="B71" s="202" t="s">
        <v>151</v>
      </c>
      <c r="C71" s="202" t="s">
        <v>152</v>
      </c>
      <c r="D71" s="203">
        <v>192000000</v>
      </c>
      <c r="E71" s="203">
        <v>192000000</v>
      </c>
      <c r="F71" s="203">
        <v>70500000</v>
      </c>
      <c r="G71" s="204" t="s">
        <v>441</v>
      </c>
      <c r="H71" s="203">
        <v>35580000</v>
      </c>
      <c r="I71" s="204" t="s">
        <v>404</v>
      </c>
      <c r="J71" s="204" t="s">
        <v>405</v>
      </c>
      <c r="K71" s="204" t="s">
        <v>405</v>
      </c>
      <c r="L71" s="203">
        <v>156420000</v>
      </c>
      <c r="M71" s="203">
        <v>34920000</v>
      </c>
      <c r="N71" s="180" t="e">
        <f t="shared" si="0"/>
        <v>#VALUE!</v>
      </c>
      <c r="O71" s="94">
        <f t="shared" si="1"/>
        <v>192000000</v>
      </c>
      <c r="P71" s="94" t="str">
        <f t="shared" si="2"/>
        <v xml:space="preserve">                         -   </v>
      </c>
      <c r="Q71" s="93" t="e">
        <f t="shared" si="3"/>
        <v>#VALUE!</v>
      </c>
    </row>
    <row r="72" spans="1:17" s="36" customFormat="1" x14ac:dyDescent="0.2">
      <c r="A72" s="96"/>
      <c r="B72" s="202" t="s">
        <v>153</v>
      </c>
      <c r="C72" s="202" t="s">
        <v>385</v>
      </c>
      <c r="D72" s="203">
        <v>182266000</v>
      </c>
      <c r="E72" s="203">
        <v>182266000</v>
      </c>
      <c r="F72" s="203">
        <v>86801250</v>
      </c>
      <c r="G72" s="204" t="s">
        <v>441</v>
      </c>
      <c r="H72" s="203">
        <v>66209143.479999997</v>
      </c>
      <c r="I72" s="204" t="s">
        <v>404</v>
      </c>
      <c r="J72" s="204" t="s">
        <v>405</v>
      </c>
      <c r="K72" s="204" t="s">
        <v>405</v>
      </c>
      <c r="L72" s="203">
        <v>116056856.52</v>
      </c>
      <c r="M72" s="203">
        <v>20592106.52</v>
      </c>
      <c r="N72" s="180" t="e">
        <f t="shared" ref="N72:N135" si="4">+J72/E72</f>
        <v>#VALUE!</v>
      </c>
      <c r="O72" s="94">
        <f t="shared" si="1"/>
        <v>182266000</v>
      </c>
      <c r="P72" s="94" t="str">
        <f t="shared" si="2"/>
        <v xml:space="preserve">                         -   </v>
      </c>
      <c r="Q72" s="93" t="e">
        <f t="shared" si="3"/>
        <v>#VALUE!</v>
      </c>
    </row>
    <row r="73" spans="1:17" s="36" customFormat="1" x14ac:dyDescent="0.2">
      <c r="A73" s="96"/>
      <c r="B73" s="202" t="s">
        <v>154</v>
      </c>
      <c r="C73" s="202" t="s">
        <v>155</v>
      </c>
      <c r="D73" s="203">
        <v>1205654736</v>
      </c>
      <c r="E73" s="203">
        <v>1205654736</v>
      </c>
      <c r="F73" s="203">
        <v>337078184</v>
      </c>
      <c r="G73" s="204" t="s">
        <v>441</v>
      </c>
      <c r="H73" s="203">
        <v>289147588.04000002</v>
      </c>
      <c r="I73" s="203">
        <v>23871183.280000001</v>
      </c>
      <c r="J73" s="203">
        <v>145180.79999999999</v>
      </c>
      <c r="K73" s="203">
        <v>145180.79999999999</v>
      </c>
      <c r="L73" s="203">
        <v>892490783.88</v>
      </c>
      <c r="M73" s="203">
        <v>23914231.879999999</v>
      </c>
      <c r="N73" s="180">
        <f t="shared" si="4"/>
        <v>1.2041656343644967E-4</v>
      </c>
      <c r="O73" s="94">
        <f t="shared" si="1"/>
        <v>1205654736</v>
      </c>
      <c r="P73" s="94">
        <f t="shared" si="2"/>
        <v>145180.79999999999</v>
      </c>
      <c r="Q73" s="93">
        <f t="shared" si="3"/>
        <v>1.2041656343644967E-4</v>
      </c>
    </row>
    <row r="74" spans="1:17" s="36" customFormat="1" x14ac:dyDescent="0.2">
      <c r="A74" s="96"/>
      <c r="B74" s="202" t="s">
        <v>156</v>
      </c>
      <c r="C74" s="202" t="s">
        <v>157</v>
      </c>
      <c r="D74" s="203">
        <v>1161019311</v>
      </c>
      <c r="E74" s="203">
        <v>1161019311</v>
      </c>
      <c r="F74" s="203">
        <v>300783570</v>
      </c>
      <c r="G74" s="203">
        <v>43903060</v>
      </c>
      <c r="H74" s="203">
        <v>139159916.16</v>
      </c>
      <c r="I74" s="204" t="s">
        <v>404</v>
      </c>
      <c r="J74" s="203">
        <v>95564.1</v>
      </c>
      <c r="K74" s="203">
        <v>31854.7</v>
      </c>
      <c r="L74" s="203">
        <v>977860770.74000001</v>
      </c>
      <c r="M74" s="203">
        <v>117625029.73999999</v>
      </c>
      <c r="N74" s="180">
        <f t="shared" si="4"/>
        <v>8.2310517227908537E-5</v>
      </c>
      <c r="O74" s="94">
        <f t="shared" si="1"/>
        <v>1161019311</v>
      </c>
      <c r="P74" s="94">
        <f t="shared" si="2"/>
        <v>95564.1</v>
      </c>
      <c r="Q74" s="93">
        <f t="shared" si="3"/>
        <v>8.2310517227908537E-5</v>
      </c>
    </row>
    <row r="75" spans="1:17" s="36" customFormat="1" x14ac:dyDescent="0.2">
      <c r="A75" s="96"/>
      <c r="B75" s="202" t="s">
        <v>158</v>
      </c>
      <c r="C75" s="202" t="s">
        <v>159</v>
      </c>
      <c r="D75" s="203">
        <v>291410940</v>
      </c>
      <c r="E75" s="203">
        <v>291410940</v>
      </c>
      <c r="F75" s="203">
        <v>80882086</v>
      </c>
      <c r="G75" s="203">
        <v>4240550</v>
      </c>
      <c r="H75" s="203">
        <v>53138535.509999998</v>
      </c>
      <c r="I75" s="204" t="s">
        <v>404</v>
      </c>
      <c r="J75" s="203">
        <v>6388389.9800000004</v>
      </c>
      <c r="K75" s="203">
        <v>5002309.9800000004</v>
      </c>
      <c r="L75" s="203">
        <v>227643464.50999999</v>
      </c>
      <c r="M75" s="203">
        <v>17114610.510000002</v>
      </c>
      <c r="N75" s="180">
        <f t="shared" si="4"/>
        <v>2.1922272307278515E-2</v>
      </c>
      <c r="O75" s="94">
        <f t="shared" si="1"/>
        <v>291410940</v>
      </c>
      <c r="P75" s="94">
        <f t="shared" si="2"/>
        <v>6388389.9800000004</v>
      </c>
      <c r="Q75" s="93">
        <f t="shared" si="3"/>
        <v>2.1922272307278515E-2</v>
      </c>
    </row>
    <row r="76" spans="1:17" s="36" customFormat="1" x14ac:dyDescent="0.2">
      <c r="A76" s="96"/>
      <c r="B76" s="202" t="s">
        <v>160</v>
      </c>
      <c r="C76" s="202" t="s">
        <v>161</v>
      </c>
      <c r="D76" s="203">
        <v>86364490</v>
      </c>
      <c r="E76" s="203">
        <v>86364490</v>
      </c>
      <c r="F76" s="203">
        <v>35062623</v>
      </c>
      <c r="G76" s="203">
        <v>3949350</v>
      </c>
      <c r="H76" s="203">
        <v>25406016.100000001</v>
      </c>
      <c r="I76" s="204" t="s">
        <v>404</v>
      </c>
      <c r="J76" s="203">
        <v>315418.34000000003</v>
      </c>
      <c r="K76" s="203">
        <v>291838.34000000003</v>
      </c>
      <c r="L76" s="203">
        <v>56693705.560000002</v>
      </c>
      <c r="M76" s="203">
        <v>5391838.5599999996</v>
      </c>
      <c r="N76" s="180">
        <f t="shared" si="4"/>
        <v>3.6521762590157139E-3</v>
      </c>
      <c r="O76" s="94">
        <f t="shared" si="1"/>
        <v>86364490</v>
      </c>
      <c r="P76" s="94">
        <f t="shared" si="2"/>
        <v>315418.34000000003</v>
      </c>
      <c r="Q76" s="93">
        <f t="shared" si="3"/>
        <v>3.6521762590157139E-3</v>
      </c>
    </row>
    <row r="77" spans="1:17" s="36" customFormat="1" x14ac:dyDescent="0.2">
      <c r="A77" s="96"/>
      <c r="B77" s="202" t="s">
        <v>162</v>
      </c>
      <c r="C77" s="202" t="s">
        <v>163</v>
      </c>
      <c r="D77" s="203">
        <v>138698450</v>
      </c>
      <c r="E77" s="203">
        <v>138698450</v>
      </c>
      <c r="F77" s="203">
        <v>31757463</v>
      </c>
      <c r="G77" s="203">
        <v>291200</v>
      </c>
      <c r="H77" s="203">
        <v>19576091.050000001</v>
      </c>
      <c r="I77" s="204" t="s">
        <v>404</v>
      </c>
      <c r="J77" s="203">
        <v>5229400</v>
      </c>
      <c r="K77" s="203">
        <v>3866900</v>
      </c>
      <c r="L77" s="203">
        <v>113601758.95</v>
      </c>
      <c r="M77" s="203">
        <v>6660771.9500000002</v>
      </c>
      <c r="N77" s="180">
        <f t="shared" si="4"/>
        <v>3.7703377362904918E-2</v>
      </c>
      <c r="O77" s="94">
        <f t="shared" si="1"/>
        <v>138698450</v>
      </c>
      <c r="P77" s="94">
        <f t="shared" si="2"/>
        <v>5229400</v>
      </c>
      <c r="Q77" s="93">
        <f t="shared" si="3"/>
        <v>3.7703377362904918E-2</v>
      </c>
    </row>
    <row r="78" spans="1:17" s="36" customFormat="1" x14ac:dyDescent="0.2">
      <c r="A78" s="96"/>
      <c r="B78" s="202" t="s">
        <v>164</v>
      </c>
      <c r="C78" s="202" t="s">
        <v>165</v>
      </c>
      <c r="D78" s="203">
        <v>41700000</v>
      </c>
      <c r="E78" s="203">
        <v>41700000</v>
      </c>
      <c r="F78" s="203">
        <v>9275000</v>
      </c>
      <c r="G78" s="204" t="s">
        <v>441</v>
      </c>
      <c r="H78" s="203">
        <v>4156428.36</v>
      </c>
      <c r="I78" s="204" t="s">
        <v>404</v>
      </c>
      <c r="J78" s="203">
        <v>843571.64</v>
      </c>
      <c r="K78" s="203">
        <v>843571.64</v>
      </c>
      <c r="L78" s="203">
        <v>36700000</v>
      </c>
      <c r="M78" s="203">
        <v>4275000</v>
      </c>
      <c r="N78" s="180">
        <f t="shared" si="4"/>
        <v>2.022953573141487E-2</v>
      </c>
      <c r="O78" s="94">
        <f t="shared" si="1"/>
        <v>41700000</v>
      </c>
      <c r="P78" s="94">
        <f t="shared" si="2"/>
        <v>843571.64</v>
      </c>
      <c r="Q78" s="93">
        <f t="shared" si="3"/>
        <v>2.022953573141487E-2</v>
      </c>
    </row>
    <row r="79" spans="1:17" s="36" customFormat="1" x14ac:dyDescent="0.2">
      <c r="A79" s="96"/>
      <c r="B79" s="202" t="s">
        <v>166</v>
      </c>
      <c r="C79" s="202" t="s">
        <v>167</v>
      </c>
      <c r="D79" s="203">
        <v>24648000</v>
      </c>
      <c r="E79" s="203">
        <v>24648000</v>
      </c>
      <c r="F79" s="203">
        <v>4787000</v>
      </c>
      <c r="G79" s="204" t="s">
        <v>441</v>
      </c>
      <c r="H79" s="203">
        <v>4000000</v>
      </c>
      <c r="I79" s="204" t="s">
        <v>404</v>
      </c>
      <c r="J79" s="204" t="s">
        <v>405</v>
      </c>
      <c r="K79" s="204" t="s">
        <v>405</v>
      </c>
      <c r="L79" s="203">
        <v>20648000</v>
      </c>
      <c r="M79" s="203">
        <v>787000</v>
      </c>
      <c r="N79" s="180" t="e">
        <f t="shared" si="4"/>
        <v>#VALUE!</v>
      </c>
      <c r="O79" s="94">
        <f t="shared" si="1"/>
        <v>24648000</v>
      </c>
      <c r="P79" s="94" t="str">
        <f t="shared" si="2"/>
        <v xml:space="preserve">                         -   </v>
      </c>
      <c r="Q79" s="93" t="e">
        <f t="shared" si="3"/>
        <v>#VALUE!</v>
      </c>
    </row>
    <row r="80" spans="1:17" s="36" customFormat="1" x14ac:dyDescent="0.2">
      <c r="A80" s="96"/>
      <c r="B80" s="202" t="s">
        <v>168</v>
      </c>
      <c r="C80" s="202" t="s">
        <v>169</v>
      </c>
      <c r="D80" s="203">
        <v>139116000</v>
      </c>
      <c r="E80" s="203">
        <v>139116000</v>
      </c>
      <c r="F80" s="203">
        <v>32529000</v>
      </c>
      <c r="G80" s="204" t="s">
        <v>441</v>
      </c>
      <c r="H80" s="203">
        <v>3290922</v>
      </c>
      <c r="I80" s="204" t="s">
        <v>404</v>
      </c>
      <c r="J80" s="203">
        <v>209078</v>
      </c>
      <c r="K80" s="203">
        <v>209078</v>
      </c>
      <c r="L80" s="203">
        <v>135616000</v>
      </c>
      <c r="M80" s="203">
        <v>29029000</v>
      </c>
      <c r="N80" s="180">
        <f t="shared" si="4"/>
        <v>1.5029040512953219E-3</v>
      </c>
      <c r="O80" s="94">
        <f t="shared" si="1"/>
        <v>139116000</v>
      </c>
      <c r="P80" s="94">
        <f t="shared" si="2"/>
        <v>209078</v>
      </c>
      <c r="Q80" s="93">
        <f t="shared" si="3"/>
        <v>1.5029040512953219E-3</v>
      </c>
    </row>
    <row r="81" spans="1:17" s="36" customFormat="1" x14ac:dyDescent="0.2">
      <c r="A81" s="96"/>
      <c r="B81" s="202" t="s">
        <v>170</v>
      </c>
      <c r="C81" s="202" t="s">
        <v>171</v>
      </c>
      <c r="D81" s="203">
        <v>139116000</v>
      </c>
      <c r="E81" s="203">
        <v>139116000</v>
      </c>
      <c r="F81" s="203">
        <v>32529000</v>
      </c>
      <c r="G81" s="204" t="s">
        <v>441</v>
      </c>
      <c r="H81" s="203">
        <v>3290922</v>
      </c>
      <c r="I81" s="204" t="s">
        <v>404</v>
      </c>
      <c r="J81" s="203">
        <v>209078</v>
      </c>
      <c r="K81" s="203">
        <v>209078</v>
      </c>
      <c r="L81" s="203">
        <v>135616000</v>
      </c>
      <c r="M81" s="203">
        <v>29029000</v>
      </c>
      <c r="N81" s="180">
        <f t="shared" si="4"/>
        <v>1.5029040512953219E-3</v>
      </c>
      <c r="O81" s="94">
        <f t="shared" si="1"/>
        <v>139116000</v>
      </c>
      <c r="P81" s="94">
        <f t="shared" si="2"/>
        <v>209078</v>
      </c>
      <c r="Q81" s="93">
        <f t="shared" si="3"/>
        <v>1.5029040512953219E-3</v>
      </c>
    </row>
    <row r="82" spans="1:17" s="36" customFormat="1" x14ac:dyDescent="0.2">
      <c r="A82" s="96"/>
      <c r="B82" s="202" t="s">
        <v>172</v>
      </c>
      <c r="C82" s="202" t="s">
        <v>173</v>
      </c>
      <c r="D82" s="203">
        <v>45017883</v>
      </c>
      <c r="E82" s="203">
        <v>45017883</v>
      </c>
      <c r="F82" s="203">
        <v>13079470</v>
      </c>
      <c r="G82" s="203">
        <v>1770821.25</v>
      </c>
      <c r="H82" s="203">
        <v>1000</v>
      </c>
      <c r="I82" s="204" t="s">
        <v>404</v>
      </c>
      <c r="J82" s="203">
        <v>50000</v>
      </c>
      <c r="K82" s="203">
        <v>50000</v>
      </c>
      <c r="L82" s="203">
        <v>43196061.75</v>
      </c>
      <c r="M82" s="203">
        <v>11257648.75</v>
      </c>
      <c r="N82" s="180">
        <f t="shared" si="4"/>
        <v>1.1106697309600276E-3</v>
      </c>
      <c r="O82" s="94">
        <f t="shared" si="1"/>
        <v>45017883</v>
      </c>
      <c r="P82" s="94">
        <f t="shared" si="2"/>
        <v>50000</v>
      </c>
      <c r="Q82" s="93">
        <f t="shared" si="3"/>
        <v>1.1106697309600276E-3</v>
      </c>
    </row>
    <row r="83" spans="1:17" s="36" customFormat="1" x14ac:dyDescent="0.2">
      <c r="A83" s="96"/>
      <c r="B83" s="202" t="s">
        <v>174</v>
      </c>
      <c r="C83" s="202" t="s">
        <v>175</v>
      </c>
      <c r="D83" s="203">
        <v>32122000</v>
      </c>
      <c r="E83" s="203">
        <v>32122000</v>
      </c>
      <c r="F83" s="203">
        <v>9280500</v>
      </c>
      <c r="G83" s="203">
        <v>1170821.25</v>
      </c>
      <c r="H83" s="203">
        <v>1000</v>
      </c>
      <c r="I83" s="204" t="s">
        <v>404</v>
      </c>
      <c r="J83" s="203">
        <v>50000</v>
      </c>
      <c r="K83" s="203">
        <v>50000</v>
      </c>
      <c r="L83" s="203">
        <v>30900178.75</v>
      </c>
      <c r="M83" s="203">
        <v>8058678.75</v>
      </c>
      <c r="N83" s="180">
        <f t="shared" si="4"/>
        <v>1.5565655936741175E-3</v>
      </c>
      <c r="O83" s="94">
        <f t="shared" si="1"/>
        <v>32122000</v>
      </c>
      <c r="P83" s="94">
        <f t="shared" si="2"/>
        <v>50000</v>
      </c>
      <c r="Q83" s="93">
        <f t="shared" si="3"/>
        <v>1.5565655936741175E-3</v>
      </c>
    </row>
    <row r="84" spans="1:17" s="36" customFormat="1" x14ac:dyDescent="0.2">
      <c r="A84" s="96"/>
      <c r="B84" s="202" t="s">
        <v>176</v>
      </c>
      <c r="C84" s="202" t="s">
        <v>177</v>
      </c>
      <c r="D84" s="203">
        <v>10807883</v>
      </c>
      <c r="E84" s="203">
        <v>10807883</v>
      </c>
      <c r="F84" s="203">
        <v>3276970</v>
      </c>
      <c r="G84" s="203">
        <v>600000</v>
      </c>
      <c r="H84" s="204" t="s">
        <v>405</v>
      </c>
      <c r="I84" s="204" t="s">
        <v>404</v>
      </c>
      <c r="J84" s="204" t="s">
        <v>405</v>
      </c>
      <c r="K84" s="204" t="s">
        <v>405</v>
      </c>
      <c r="L84" s="203">
        <v>10207883</v>
      </c>
      <c r="M84" s="203">
        <v>2676970</v>
      </c>
      <c r="N84" s="180" t="e">
        <f t="shared" si="4"/>
        <v>#VALUE!</v>
      </c>
      <c r="O84" s="94">
        <f t="shared" si="1"/>
        <v>10807883</v>
      </c>
      <c r="P84" s="94" t="str">
        <f t="shared" si="2"/>
        <v xml:space="preserve">                         -   </v>
      </c>
      <c r="Q84" s="93" t="e">
        <f t="shared" si="3"/>
        <v>#VALUE!</v>
      </c>
    </row>
    <row r="85" spans="1:17" s="36" customFormat="1" x14ac:dyDescent="0.2">
      <c r="A85" s="96"/>
      <c r="B85" s="202" t="s">
        <v>178</v>
      </c>
      <c r="C85" s="202" t="s">
        <v>179</v>
      </c>
      <c r="D85" s="203">
        <v>2088000</v>
      </c>
      <c r="E85" s="203">
        <v>2088000</v>
      </c>
      <c r="F85" s="203">
        <v>522000</v>
      </c>
      <c r="G85" s="204" t="s">
        <v>441</v>
      </c>
      <c r="H85" s="204" t="s">
        <v>405</v>
      </c>
      <c r="I85" s="204" t="s">
        <v>404</v>
      </c>
      <c r="J85" s="204" t="s">
        <v>405</v>
      </c>
      <c r="K85" s="204" t="s">
        <v>405</v>
      </c>
      <c r="L85" s="203">
        <v>2088000</v>
      </c>
      <c r="M85" s="203">
        <v>522000</v>
      </c>
      <c r="N85" s="180" t="e">
        <f t="shared" si="4"/>
        <v>#VALUE!</v>
      </c>
      <c r="O85" s="94">
        <f t="shared" si="1"/>
        <v>2088000</v>
      </c>
      <c r="P85" s="94" t="str">
        <f t="shared" si="2"/>
        <v xml:space="preserve">                         -   </v>
      </c>
      <c r="Q85" s="93" t="e">
        <f t="shared" si="3"/>
        <v>#VALUE!</v>
      </c>
    </row>
    <row r="86" spans="1:17" s="36" customFormat="1" x14ac:dyDescent="0.2">
      <c r="A86" s="96"/>
      <c r="B86" s="202" t="s">
        <v>180</v>
      </c>
      <c r="C86" s="202" t="s">
        <v>181</v>
      </c>
      <c r="D86" s="203">
        <v>586180880</v>
      </c>
      <c r="E86" s="203">
        <v>586180880</v>
      </c>
      <c r="F86" s="203">
        <v>248757197</v>
      </c>
      <c r="G86" s="203">
        <v>24358573.800000001</v>
      </c>
      <c r="H86" s="203">
        <v>106894169.81</v>
      </c>
      <c r="I86" s="204" t="s">
        <v>404</v>
      </c>
      <c r="J86" s="203">
        <v>2525427.04</v>
      </c>
      <c r="K86" s="203">
        <v>2507008.04</v>
      </c>
      <c r="L86" s="203">
        <v>452402709.35000002</v>
      </c>
      <c r="M86" s="203">
        <v>114979026.34999999</v>
      </c>
      <c r="N86" s="180">
        <f t="shared" si="4"/>
        <v>4.3082726273842298E-3</v>
      </c>
      <c r="O86" s="94">
        <f t="shared" si="1"/>
        <v>586180880</v>
      </c>
      <c r="P86" s="94">
        <f t="shared" si="2"/>
        <v>2525427.04</v>
      </c>
      <c r="Q86" s="93">
        <f t="shared" si="3"/>
        <v>4.3082726273842298E-3</v>
      </c>
    </row>
    <row r="87" spans="1:17" s="36" customFormat="1" x14ac:dyDescent="0.2">
      <c r="A87" s="96"/>
      <c r="B87" s="202" t="s">
        <v>182</v>
      </c>
      <c r="C87" s="202" t="s">
        <v>183</v>
      </c>
      <c r="D87" s="203">
        <v>321527480</v>
      </c>
      <c r="E87" s="203">
        <v>321527480</v>
      </c>
      <c r="F87" s="203">
        <v>102683297</v>
      </c>
      <c r="G87" s="204" t="s">
        <v>441</v>
      </c>
      <c r="H87" s="203">
        <v>32186408.140000001</v>
      </c>
      <c r="I87" s="204" t="s">
        <v>404</v>
      </c>
      <c r="J87" s="204" t="s">
        <v>405</v>
      </c>
      <c r="K87" s="204" t="s">
        <v>405</v>
      </c>
      <c r="L87" s="203">
        <v>289341071.86000001</v>
      </c>
      <c r="M87" s="203">
        <v>70496888.859999999</v>
      </c>
      <c r="N87" s="180" t="e">
        <f t="shared" si="4"/>
        <v>#VALUE!</v>
      </c>
      <c r="O87" s="94">
        <f t="shared" si="1"/>
        <v>321527480</v>
      </c>
      <c r="P87" s="94" t="str">
        <f t="shared" si="2"/>
        <v xml:space="preserve">                         -   </v>
      </c>
      <c r="Q87" s="93" t="e">
        <f t="shared" si="3"/>
        <v>#VALUE!</v>
      </c>
    </row>
    <row r="88" spans="1:17" s="36" customFormat="1" x14ac:dyDescent="0.2">
      <c r="A88" s="96"/>
      <c r="B88" s="202" t="s">
        <v>367</v>
      </c>
      <c r="C88" s="202" t="s">
        <v>368</v>
      </c>
      <c r="D88" s="203">
        <v>25000000</v>
      </c>
      <c r="E88" s="203">
        <v>25000000</v>
      </c>
      <c r="F88" s="203">
        <v>6250000</v>
      </c>
      <c r="G88" s="204" t="s">
        <v>441</v>
      </c>
      <c r="H88" s="204" t="s">
        <v>405</v>
      </c>
      <c r="I88" s="204" t="s">
        <v>404</v>
      </c>
      <c r="J88" s="204" t="s">
        <v>405</v>
      </c>
      <c r="K88" s="204" t="s">
        <v>405</v>
      </c>
      <c r="L88" s="203">
        <v>25000000</v>
      </c>
      <c r="M88" s="203">
        <v>6250000</v>
      </c>
      <c r="N88" s="180" t="e">
        <f t="shared" si="4"/>
        <v>#VALUE!</v>
      </c>
      <c r="O88" s="94">
        <f t="shared" si="1"/>
        <v>25000000</v>
      </c>
      <c r="P88" s="94" t="str">
        <f t="shared" si="2"/>
        <v xml:space="preserve">                         -   </v>
      </c>
      <c r="Q88" s="93" t="e">
        <f t="shared" si="3"/>
        <v>#VALUE!</v>
      </c>
    </row>
    <row r="89" spans="1:17" s="36" customFormat="1" x14ac:dyDescent="0.2">
      <c r="A89" s="96"/>
      <c r="B89" s="202" t="s">
        <v>184</v>
      </c>
      <c r="C89" s="202" t="s">
        <v>185</v>
      </c>
      <c r="D89" s="203">
        <v>2000000</v>
      </c>
      <c r="E89" s="203">
        <v>2000000</v>
      </c>
      <c r="F89" s="203">
        <v>375000</v>
      </c>
      <c r="G89" s="204" t="s">
        <v>441</v>
      </c>
      <c r="H89" s="203">
        <v>742001.41</v>
      </c>
      <c r="I89" s="204" t="s">
        <v>404</v>
      </c>
      <c r="J89" s="204" t="s">
        <v>405</v>
      </c>
      <c r="K89" s="204" t="s">
        <v>405</v>
      </c>
      <c r="L89" s="203">
        <v>1257998.5900000001</v>
      </c>
      <c r="M89" s="203">
        <v>-367001.41</v>
      </c>
      <c r="N89" s="180" t="e">
        <f t="shared" si="4"/>
        <v>#VALUE!</v>
      </c>
      <c r="O89" s="94">
        <f t="shared" si="1"/>
        <v>2000000</v>
      </c>
      <c r="P89" s="94" t="str">
        <f t="shared" si="2"/>
        <v xml:space="preserve">                         -   </v>
      </c>
      <c r="Q89" s="93" t="e">
        <f t="shared" si="3"/>
        <v>#VALUE!</v>
      </c>
    </row>
    <row r="90" spans="1:17" s="36" customFormat="1" x14ac:dyDescent="0.2">
      <c r="A90" s="96"/>
      <c r="B90" s="202" t="s">
        <v>186</v>
      </c>
      <c r="C90" s="202" t="s">
        <v>187</v>
      </c>
      <c r="D90" s="203">
        <v>33525000</v>
      </c>
      <c r="E90" s="203">
        <v>33525000</v>
      </c>
      <c r="F90" s="203">
        <v>8381250</v>
      </c>
      <c r="G90" s="204" t="s">
        <v>441</v>
      </c>
      <c r="H90" s="203">
        <v>7235670</v>
      </c>
      <c r="I90" s="204" t="s">
        <v>404</v>
      </c>
      <c r="J90" s="204" t="s">
        <v>405</v>
      </c>
      <c r="K90" s="204" t="s">
        <v>405</v>
      </c>
      <c r="L90" s="203">
        <v>26289330</v>
      </c>
      <c r="M90" s="203">
        <v>1145580</v>
      </c>
      <c r="N90" s="180" t="e">
        <f t="shared" si="4"/>
        <v>#VALUE!</v>
      </c>
      <c r="O90" s="94">
        <f t="shared" si="1"/>
        <v>33525000</v>
      </c>
      <c r="P90" s="94" t="str">
        <f t="shared" si="2"/>
        <v xml:space="preserve">                         -   </v>
      </c>
      <c r="Q90" s="93" t="e">
        <f t="shared" si="3"/>
        <v>#VALUE!</v>
      </c>
    </row>
    <row r="91" spans="1:17" s="36" customFormat="1" x14ac:dyDescent="0.2">
      <c r="A91" s="96"/>
      <c r="B91" s="202" t="s">
        <v>188</v>
      </c>
      <c r="C91" s="202" t="s">
        <v>189</v>
      </c>
      <c r="D91" s="203">
        <v>26205000</v>
      </c>
      <c r="E91" s="203">
        <v>26205000</v>
      </c>
      <c r="F91" s="203">
        <v>6470000</v>
      </c>
      <c r="G91" s="204" t="s">
        <v>441</v>
      </c>
      <c r="H91" s="204" t="s">
        <v>405</v>
      </c>
      <c r="I91" s="204" t="s">
        <v>404</v>
      </c>
      <c r="J91" s="204" t="s">
        <v>405</v>
      </c>
      <c r="K91" s="204" t="s">
        <v>405</v>
      </c>
      <c r="L91" s="203">
        <v>26205000</v>
      </c>
      <c r="M91" s="203">
        <v>6470000</v>
      </c>
      <c r="N91" s="180" t="e">
        <f t="shared" si="4"/>
        <v>#VALUE!</v>
      </c>
      <c r="O91" s="94">
        <f t="shared" si="1"/>
        <v>26205000</v>
      </c>
      <c r="P91" s="94" t="str">
        <f t="shared" si="2"/>
        <v xml:space="preserve">                         -   </v>
      </c>
      <c r="Q91" s="93" t="e">
        <f t="shared" si="3"/>
        <v>#VALUE!</v>
      </c>
    </row>
    <row r="92" spans="1:17" s="36" customFormat="1" x14ac:dyDescent="0.2">
      <c r="A92" s="96"/>
      <c r="B92" s="202" t="s">
        <v>190</v>
      </c>
      <c r="C92" s="202" t="s">
        <v>191</v>
      </c>
      <c r="D92" s="203">
        <v>16196000</v>
      </c>
      <c r="E92" s="203">
        <v>16196000</v>
      </c>
      <c r="F92" s="203">
        <v>5174000</v>
      </c>
      <c r="G92" s="204" t="s">
        <v>441</v>
      </c>
      <c r="H92" s="203">
        <v>1540632.52</v>
      </c>
      <c r="I92" s="204" t="s">
        <v>404</v>
      </c>
      <c r="J92" s="203">
        <v>18419</v>
      </c>
      <c r="K92" s="204" t="s">
        <v>405</v>
      </c>
      <c r="L92" s="203">
        <v>14636948.48</v>
      </c>
      <c r="M92" s="203">
        <v>3614948.48</v>
      </c>
      <c r="N92" s="180">
        <f t="shared" si="4"/>
        <v>1.1372561126204001E-3</v>
      </c>
      <c r="O92" s="94">
        <f t="shared" si="1"/>
        <v>16196000</v>
      </c>
      <c r="P92" s="94">
        <f t="shared" si="2"/>
        <v>18419</v>
      </c>
      <c r="Q92" s="93">
        <f t="shared" si="3"/>
        <v>1.1372561126204001E-3</v>
      </c>
    </row>
    <row r="93" spans="1:17" s="36" customFormat="1" x14ac:dyDescent="0.2">
      <c r="A93" s="96"/>
      <c r="B93" s="202" t="s">
        <v>192</v>
      </c>
      <c r="C93" s="202" t="s">
        <v>193</v>
      </c>
      <c r="D93" s="203">
        <v>156227400</v>
      </c>
      <c r="E93" s="203">
        <v>156227400</v>
      </c>
      <c r="F93" s="203">
        <v>118173650</v>
      </c>
      <c r="G93" s="203">
        <v>24358573.800000001</v>
      </c>
      <c r="H93" s="203">
        <v>64419457.740000002</v>
      </c>
      <c r="I93" s="204" t="s">
        <v>404</v>
      </c>
      <c r="J93" s="203">
        <v>2507008.04</v>
      </c>
      <c r="K93" s="203">
        <v>2507008.04</v>
      </c>
      <c r="L93" s="203">
        <v>64942360.420000002</v>
      </c>
      <c r="M93" s="203">
        <v>26888610.420000002</v>
      </c>
      <c r="N93" s="180">
        <f t="shared" si="4"/>
        <v>1.6047172519033152E-2</v>
      </c>
      <c r="O93" s="94">
        <f t="shared" si="1"/>
        <v>156227400</v>
      </c>
      <c r="P93" s="94">
        <f t="shared" si="2"/>
        <v>2507008.04</v>
      </c>
      <c r="Q93" s="93">
        <f t="shared" si="3"/>
        <v>1.6047172519033152E-2</v>
      </c>
    </row>
    <row r="94" spans="1:17" s="36" customFormat="1" x14ac:dyDescent="0.2">
      <c r="A94" s="96"/>
      <c r="B94" s="202" t="s">
        <v>194</v>
      </c>
      <c r="C94" s="202" t="s">
        <v>195</v>
      </c>
      <c r="D94" s="203">
        <v>5500000</v>
      </c>
      <c r="E94" s="203">
        <v>5500000</v>
      </c>
      <c r="F94" s="203">
        <v>1250000</v>
      </c>
      <c r="G94" s="204" t="s">
        <v>441</v>
      </c>
      <c r="H94" s="203">
        <v>770000</v>
      </c>
      <c r="I94" s="204" t="s">
        <v>404</v>
      </c>
      <c r="J94" s="204" t="s">
        <v>405</v>
      </c>
      <c r="K94" s="204" t="s">
        <v>405</v>
      </c>
      <c r="L94" s="203">
        <v>4730000</v>
      </c>
      <c r="M94" s="203">
        <v>480000</v>
      </c>
      <c r="N94" s="180" t="e">
        <f t="shared" si="4"/>
        <v>#VALUE!</v>
      </c>
      <c r="O94" s="94">
        <f t="shared" si="1"/>
        <v>5500000</v>
      </c>
      <c r="P94" s="94" t="str">
        <f t="shared" si="2"/>
        <v xml:space="preserve">                         -   </v>
      </c>
      <c r="Q94" s="93" t="e">
        <f t="shared" si="3"/>
        <v>#VALUE!</v>
      </c>
    </row>
    <row r="95" spans="1:17" s="36" customFormat="1" x14ac:dyDescent="0.2">
      <c r="A95" s="96"/>
      <c r="B95" s="202" t="s">
        <v>196</v>
      </c>
      <c r="C95" s="202" t="s">
        <v>197</v>
      </c>
      <c r="D95" s="203">
        <v>5500000</v>
      </c>
      <c r="E95" s="203">
        <v>5500000</v>
      </c>
      <c r="F95" s="203">
        <v>2174428</v>
      </c>
      <c r="G95" s="204" t="s">
        <v>441</v>
      </c>
      <c r="H95" s="203">
        <v>303915</v>
      </c>
      <c r="I95" s="204" t="s">
        <v>404</v>
      </c>
      <c r="J95" s="203">
        <v>538348</v>
      </c>
      <c r="K95" s="203">
        <v>538348</v>
      </c>
      <c r="L95" s="203">
        <v>4657737</v>
      </c>
      <c r="M95" s="203">
        <v>1332165</v>
      </c>
      <c r="N95" s="180">
        <f t="shared" si="4"/>
        <v>9.7881454545454549E-2</v>
      </c>
      <c r="O95" s="94">
        <f t="shared" si="1"/>
        <v>5500000</v>
      </c>
      <c r="P95" s="94">
        <f t="shared" si="2"/>
        <v>538348</v>
      </c>
      <c r="Q95" s="93">
        <f t="shared" si="3"/>
        <v>9.7881454545454549E-2</v>
      </c>
    </row>
    <row r="96" spans="1:17" s="36" customFormat="1" x14ac:dyDescent="0.2">
      <c r="A96" s="96"/>
      <c r="B96" s="202" t="s">
        <v>198</v>
      </c>
      <c r="C96" s="202" t="s">
        <v>199</v>
      </c>
      <c r="D96" s="203">
        <v>1000000</v>
      </c>
      <c r="E96" s="203">
        <v>1000000</v>
      </c>
      <c r="F96" s="203">
        <v>250000</v>
      </c>
      <c r="G96" s="204" t="s">
        <v>441</v>
      </c>
      <c r="H96" s="204" t="s">
        <v>405</v>
      </c>
      <c r="I96" s="204" t="s">
        <v>404</v>
      </c>
      <c r="J96" s="204" t="s">
        <v>405</v>
      </c>
      <c r="K96" s="204" t="s">
        <v>405</v>
      </c>
      <c r="L96" s="203">
        <v>1000000</v>
      </c>
      <c r="M96" s="203">
        <v>250000</v>
      </c>
      <c r="N96" s="180" t="e">
        <f t="shared" si="4"/>
        <v>#VALUE!</v>
      </c>
      <c r="O96" s="94">
        <f t="shared" si="1"/>
        <v>1000000</v>
      </c>
      <c r="P96" s="94" t="str">
        <f t="shared" si="2"/>
        <v xml:space="preserve">                         -   </v>
      </c>
      <c r="Q96" s="93" t="e">
        <f t="shared" si="3"/>
        <v>#VALUE!</v>
      </c>
    </row>
    <row r="97" spans="1:17" s="36" customFormat="1" x14ac:dyDescent="0.2">
      <c r="A97" s="96"/>
      <c r="B97" s="202" t="s">
        <v>200</v>
      </c>
      <c r="C97" s="202" t="s">
        <v>201</v>
      </c>
      <c r="D97" s="203">
        <v>4500000</v>
      </c>
      <c r="E97" s="203">
        <v>4500000</v>
      </c>
      <c r="F97" s="203">
        <v>1924428</v>
      </c>
      <c r="G97" s="204" t="s">
        <v>441</v>
      </c>
      <c r="H97" s="203">
        <v>303915</v>
      </c>
      <c r="I97" s="204" t="s">
        <v>404</v>
      </c>
      <c r="J97" s="203">
        <v>538348</v>
      </c>
      <c r="K97" s="203">
        <v>538348</v>
      </c>
      <c r="L97" s="203">
        <v>3657737</v>
      </c>
      <c r="M97" s="203">
        <v>1082165</v>
      </c>
      <c r="N97" s="180">
        <v>0</v>
      </c>
      <c r="O97" s="94">
        <f t="shared" si="1"/>
        <v>4500000</v>
      </c>
      <c r="P97" s="94">
        <f t="shared" si="2"/>
        <v>538348</v>
      </c>
      <c r="Q97" s="93">
        <v>0</v>
      </c>
    </row>
    <row r="98" spans="1:17" s="36" customFormat="1" x14ac:dyDescent="0.2">
      <c r="A98" s="96"/>
      <c r="B98" s="202" t="s">
        <v>202</v>
      </c>
      <c r="C98" s="202" t="s">
        <v>203</v>
      </c>
      <c r="D98" s="203">
        <v>2445000</v>
      </c>
      <c r="E98" s="203">
        <v>2445000</v>
      </c>
      <c r="F98" s="203">
        <v>686250</v>
      </c>
      <c r="G98" s="204" t="s">
        <v>441</v>
      </c>
      <c r="H98" s="203">
        <v>10000</v>
      </c>
      <c r="I98" s="204" t="s">
        <v>404</v>
      </c>
      <c r="J98" s="204" t="s">
        <v>405</v>
      </c>
      <c r="K98" s="204" t="s">
        <v>405</v>
      </c>
      <c r="L98" s="203">
        <v>2435000</v>
      </c>
      <c r="M98" s="203">
        <v>676250</v>
      </c>
      <c r="N98" s="180" t="e">
        <f t="shared" si="4"/>
        <v>#VALUE!</v>
      </c>
      <c r="O98" s="94">
        <f t="shared" si="1"/>
        <v>2445000</v>
      </c>
      <c r="P98" s="94" t="str">
        <f t="shared" si="2"/>
        <v xml:space="preserve">                         -   </v>
      </c>
      <c r="Q98" s="93" t="e">
        <f t="shared" si="3"/>
        <v>#VALUE!</v>
      </c>
    </row>
    <row r="99" spans="1:17" s="36" customFormat="1" x14ac:dyDescent="0.2">
      <c r="A99" s="96"/>
      <c r="B99" s="202" t="s">
        <v>204</v>
      </c>
      <c r="C99" s="202" t="s">
        <v>205</v>
      </c>
      <c r="D99" s="203">
        <v>345000</v>
      </c>
      <c r="E99" s="203">
        <v>345000</v>
      </c>
      <c r="F99" s="203">
        <v>36250</v>
      </c>
      <c r="G99" s="204" t="s">
        <v>441</v>
      </c>
      <c r="H99" s="204" t="s">
        <v>405</v>
      </c>
      <c r="I99" s="204" t="s">
        <v>404</v>
      </c>
      <c r="J99" s="204" t="s">
        <v>405</v>
      </c>
      <c r="K99" s="204" t="s">
        <v>405</v>
      </c>
      <c r="L99" s="203">
        <v>345000</v>
      </c>
      <c r="M99" s="203">
        <v>36250</v>
      </c>
      <c r="N99" s="180" t="e">
        <f t="shared" si="4"/>
        <v>#VALUE!</v>
      </c>
      <c r="O99" s="94">
        <f t="shared" si="1"/>
        <v>345000</v>
      </c>
      <c r="P99" s="94" t="str">
        <f t="shared" si="2"/>
        <v xml:space="preserve">                         -   </v>
      </c>
      <c r="Q99" s="93" t="e">
        <f t="shared" si="3"/>
        <v>#VALUE!</v>
      </c>
    </row>
    <row r="100" spans="1:17" s="36" customFormat="1" x14ac:dyDescent="0.2">
      <c r="A100" s="96"/>
      <c r="B100" s="202" t="s">
        <v>206</v>
      </c>
      <c r="C100" s="202" t="s">
        <v>207</v>
      </c>
      <c r="D100" s="203">
        <v>1700000</v>
      </c>
      <c r="E100" s="203">
        <v>1700000</v>
      </c>
      <c r="F100" s="203">
        <v>550000</v>
      </c>
      <c r="G100" s="204" t="s">
        <v>441</v>
      </c>
      <c r="H100" s="204" t="s">
        <v>405</v>
      </c>
      <c r="I100" s="204" t="s">
        <v>404</v>
      </c>
      <c r="J100" s="204" t="s">
        <v>405</v>
      </c>
      <c r="K100" s="204" t="s">
        <v>405</v>
      </c>
      <c r="L100" s="203">
        <v>1700000</v>
      </c>
      <c r="M100" s="203">
        <v>550000</v>
      </c>
      <c r="N100" s="180">
        <v>0</v>
      </c>
      <c r="O100" s="94">
        <f t="shared" si="1"/>
        <v>1700000</v>
      </c>
      <c r="P100" s="94" t="str">
        <f t="shared" si="2"/>
        <v xml:space="preserve">                         -   </v>
      </c>
      <c r="Q100" s="93">
        <v>0</v>
      </c>
    </row>
    <row r="101" spans="1:17" s="36" customFormat="1" x14ac:dyDescent="0.2">
      <c r="A101" s="96"/>
      <c r="B101" s="202" t="s">
        <v>208</v>
      </c>
      <c r="C101" s="202" t="s">
        <v>209</v>
      </c>
      <c r="D101" s="203">
        <v>400000</v>
      </c>
      <c r="E101" s="203">
        <v>400000</v>
      </c>
      <c r="F101" s="203">
        <v>100000</v>
      </c>
      <c r="G101" s="204" t="s">
        <v>441</v>
      </c>
      <c r="H101" s="203">
        <v>10000</v>
      </c>
      <c r="I101" s="204" t="s">
        <v>404</v>
      </c>
      <c r="J101" s="204" t="s">
        <v>405</v>
      </c>
      <c r="K101" s="204" t="s">
        <v>405</v>
      </c>
      <c r="L101" s="203">
        <v>390000</v>
      </c>
      <c r="M101" s="203">
        <v>90000</v>
      </c>
      <c r="N101" s="180" t="e">
        <f t="shared" si="4"/>
        <v>#VALUE!</v>
      </c>
      <c r="O101" s="94">
        <f t="shared" si="1"/>
        <v>400000</v>
      </c>
      <c r="P101" s="94" t="str">
        <f t="shared" si="2"/>
        <v xml:space="preserve">                         -   </v>
      </c>
      <c r="Q101" s="93" t="e">
        <f t="shared" si="3"/>
        <v>#VALUE!</v>
      </c>
    </row>
    <row r="102" spans="1:17" s="36" customFormat="1" x14ac:dyDescent="0.2">
      <c r="A102" s="96"/>
      <c r="B102" s="200" t="s">
        <v>210</v>
      </c>
      <c r="C102" s="200" t="s">
        <v>211</v>
      </c>
      <c r="D102" s="199">
        <v>319487473</v>
      </c>
      <c r="E102" s="199">
        <v>319487473</v>
      </c>
      <c r="F102" s="199">
        <v>81742442</v>
      </c>
      <c r="G102" s="199">
        <v>3023105</v>
      </c>
      <c r="H102" s="199">
        <v>26504216.23</v>
      </c>
      <c r="I102" s="199">
        <v>900613.21</v>
      </c>
      <c r="J102" s="199">
        <v>1194366.1000000001</v>
      </c>
      <c r="K102" s="199">
        <v>1163196.07</v>
      </c>
      <c r="L102" s="199">
        <v>287865172.45999998</v>
      </c>
      <c r="M102" s="199">
        <v>50120141.460000001</v>
      </c>
      <c r="N102" s="180">
        <f t="shared" si="4"/>
        <v>3.7383816297548544E-3</v>
      </c>
      <c r="O102" s="94">
        <f t="shared" si="1"/>
        <v>319487473</v>
      </c>
      <c r="P102" s="94">
        <f t="shared" si="2"/>
        <v>1194366.1000000001</v>
      </c>
      <c r="Q102" s="93">
        <f t="shared" si="3"/>
        <v>3.7383816297548544E-3</v>
      </c>
    </row>
    <row r="103" spans="1:17" s="95" customFormat="1" ht="15" x14ac:dyDescent="0.25">
      <c r="A103" s="92"/>
      <c r="B103" s="202" t="s">
        <v>212</v>
      </c>
      <c r="C103" s="202" t="s">
        <v>213</v>
      </c>
      <c r="D103" s="203">
        <v>106254973</v>
      </c>
      <c r="E103" s="203">
        <v>106254973</v>
      </c>
      <c r="F103" s="203">
        <v>28471244</v>
      </c>
      <c r="G103" s="204" t="s">
        <v>441</v>
      </c>
      <c r="H103" s="203">
        <v>12672953.93</v>
      </c>
      <c r="I103" s="203">
        <v>658304</v>
      </c>
      <c r="J103" s="203">
        <v>1141562.22</v>
      </c>
      <c r="K103" s="203">
        <v>1141562.22</v>
      </c>
      <c r="L103" s="203">
        <v>91782152.849999994</v>
      </c>
      <c r="M103" s="203">
        <v>13998423.85</v>
      </c>
      <c r="N103" s="179">
        <f t="shared" si="4"/>
        <v>1.0743612160157436E-2</v>
      </c>
      <c r="O103" s="28">
        <f t="shared" si="1"/>
        <v>106254973</v>
      </c>
      <c r="P103" s="28">
        <f t="shared" si="2"/>
        <v>1141562.22</v>
      </c>
      <c r="Q103" s="97">
        <f t="shared" si="3"/>
        <v>1.0743612160157436E-2</v>
      </c>
    </row>
    <row r="104" spans="1:17" s="36" customFormat="1" x14ac:dyDescent="0.2">
      <c r="A104" s="96"/>
      <c r="B104" s="202" t="s">
        <v>214</v>
      </c>
      <c r="C104" s="202" t="s">
        <v>215</v>
      </c>
      <c r="D104" s="203">
        <v>44718073</v>
      </c>
      <c r="E104" s="203">
        <v>44718073</v>
      </c>
      <c r="F104" s="203">
        <v>11549519</v>
      </c>
      <c r="G104" s="204" t="s">
        <v>441</v>
      </c>
      <c r="H104" s="203">
        <v>9144437.7799999993</v>
      </c>
      <c r="I104" s="204" t="s">
        <v>404</v>
      </c>
      <c r="J104" s="203">
        <v>1141562.22</v>
      </c>
      <c r="K104" s="203">
        <v>1141562.22</v>
      </c>
      <c r="L104" s="203">
        <v>34432073</v>
      </c>
      <c r="M104" s="203">
        <v>1263519</v>
      </c>
      <c r="N104" s="180">
        <f t="shared" si="4"/>
        <v>2.5527983283179487E-2</v>
      </c>
      <c r="O104" s="94">
        <f t="shared" si="1"/>
        <v>44718073</v>
      </c>
      <c r="P104" s="94">
        <f t="shared" si="2"/>
        <v>1141562.22</v>
      </c>
      <c r="Q104" s="93">
        <f t="shared" si="3"/>
        <v>2.5527983283179487E-2</v>
      </c>
    </row>
    <row r="105" spans="1:17" s="36" customFormat="1" x14ac:dyDescent="0.2">
      <c r="A105" s="96"/>
      <c r="B105" s="202" t="s">
        <v>216</v>
      </c>
      <c r="C105" s="202" t="s">
        <v>217</v>
      </c>
      <c r="D105" s="203">
        <v>2450000</v>
      </c>
      <c r="E105" s="203">
        <v>2450000</v>
      </c>
      <c r="F105" s="203">
        <v>560000</v>
      </c>
      <c r="G105" s="204" t="s">
        <v>441</v>
      </c>
      <c r="H105" s="204" t="s">
        <v>405</v>
      </c>
      <c r="I105" s="204" t="s">
        <v>404</v>
      </c>
      <c r="J105" s="204" t="s">
        <v>405</v>
      </c>
      <c r="K105" s="204" t="s">
        <v>405</v>
      </c>
      <c r="L105" s="203">
        <v>2450000</v>
      </c>
      <c r="M105" s="203">
        <v>560000</v>
      </c>
      <c r="N105" s="180" t="e">
        <f t="shared" si="4"/>
        <v>#VALUE!</v>
      </c>
      <c r="O105" s="94">
        <f t="shared" si="1"/>
        <v>2450000</v>
      </c>
      <c r="P105" s="94" t="str">
        <f t="shared" si="2"/>
        <v xml:space="preserve">                         -   </v>
      </c>
      <c r="Q105" s="93" t="e">
        <f t="shared" si="3"/>
        <v>#VALUE!</v>
      </c>
    </row>
    <row r="106" spans="1:17" s="36" customFormat="1" x14ac:dyDescent="0.2">
      <c r="A106" s="96"/>
      <c r="B106" s="202" t="s">
        <v>218</v>
      </c>
      <c r="C106" s="202" t="s">
        <v>219</v>
      </c>
      <c r="D106" s="203">
        <v>58086900</v>
      </c>
      <c r="E106" s="203">
        <v>58086900</v>
      </c>
      <c r="F106" s="203">
        <v>16236725</v>
      </c>
      <c r="G106" s="204" t="s">
        <v>441</v>
      </c>
      <c r="H106" s="203">
        <v>3478516.15</v>
      </c>
      <c r="I106" s="203">
        <v>658304</v>
      </c>
      <c r="J106" s="204" t="s">
        <v>405</v>
      </c>
      <c r="K106" s="204" t="s">
        <v>405</v>
      </c>
      <c r="L106" s="203">
        <v>53950079.850000001</v>
      </c>
      <c r="M106" s="203">
        <v>12099904.85</v>
      </c>
      <c r="N106" s="180" t="e">
        <f t="shared" si="4"/>
        <v>#VALUE!</v>
      </c>
      <c r="O106" s="94">
        <f t="shared" si="1"/>
        <v>58086900</v>
      </c>
      <c r="P106" s="94" t="str">
        <f t="shared" si="2"/>
        <v xml:space="preserve">                         -   </v>
      </c>
      <c r="Q106" s="93" t="e">
        <f t="shared" si="3"/>
        <v>#VALUE!</v>
      </c>
    </row>
    <row r="107" spans="1:17" s="36" customFormat="1" x14ac:dyDescent="0.2">
      <c r="A107" s="96"/>
      <c r="B107" s="202" t="s">
        <v>220</v>
      </c>
      <c r="C107" s="202" t="s">
        <v>221</v>
      </c>
      <c r="D107" s="203">
        <v>1000000</v>
      </c>
      <c r="E107" s="203">
        <v>1000000</v>
      </c>
      <c r="F107" s="203">
        <v>125000</v>
      </c>
      <c r="G107" s="204" t="s">
        <v>441</v>
      </c>
      <c r="H107" s="203">
        <v>50000</v>
      </c>
      <c r="I107" s="204" t="s">
        <v>404</v>
      </c>
      <c r="J107" s="204" t="s">
        <v>405</v>
      </c>
      <c r="K107" s="204" t="s">
        <v>405</v>
      </c>
      <c r="L107" s="203">
        <v>950000</v>
      </c>
      <c r="M107" s="203">
        <v>75000</v>
      </c>
      <c r="N107" s="180" t="e">
        <f t="shared" si="4"/>
        <v>#VALUE!</v>
      </c>
      <c r="O107" s="94">
        <f t="shared" si="1"/>
        <v>1000000</v>
      </c>
      <c r="P107" s="94" t="str">
        <f t="shared" si="2"/>
        <v xml:space="preserve">                         -   </v>
      </c>
      <c r="Q107" s="93" t="e">
        <f t="shared" si="3"/>
        <v>#VALUE!</v>
      </c>
    </row>
    <row r="108" spans="1:17" s="36" customFormat="1" x14ac:dyDescent="0.2">
      <c r="A108" s="96"/>
      <c r="B108" s="202" t="s">
        <v>222</v>
      </c>
      <c r="C108" s="202" t="s">
        <v>223</v>
      </c>
      <c r="D108" s="203">
        <v>2800000</v>
      </c>
      <c r="E108" s="203">
        <v>2800000</v>
      </c>
      <c r="F108" s="203">
        <v>1075000</v>
      </c>
      <c r="G108" s="203">
        <v>500000</v>
      </c>
      <c r="H108" s="203">
        <v>50000</v>
      </c>
      <c r="I108" s="204" t="s">
        <v>404</v>
      </c>
      <c r="J108" s="204" t="s">
        <v>405</v>
      </c>
      <c r="K108" s="204" t="s">
        <v>405</v>
      </c>
      <c r="L108" s="203">
        <v>2250000</v>
      </c>
      <c r="M108" s="203">
        <v>525000</v>
      </c>
      <c r="N108" s="180" t="e">
        <f t="shared" si="4"/>
        <v>#VALUE!</v>
      </c>
      <c r="O108" s="94">
        <f t="shared" si="1"/>
        <v>2800000</v>
      </c>
      <c r="P108" s="94" t="str">
        <f t="shared" si="2"/>
        <v xml:space="preserve">                         -   </v>
      </c>
      <c r="Q108" s="93" t="e">
        <f t="shared" si="3"/>
        <v>#VALUE!</v>
      </c>
    </row>
    <row r="109" spans="1:17" s="36" customFormat="1" x14ac:dyDescent="0.2">
      <c r="A109" s="96"/>
      <c r="B109" s="202" t="s">
        <v>224</v>
      </c>
      <c r="C109" s="202" t="s">
        <v>225</v>
      </c>
      <c r="D109" s="203">
        <v>800000</v>
      </c>
      <c r="E109" s="203">
        <v>800000</v>
      </c>
      <c r="F109" s="203">
        <v>200000</v>
      </c>
      <c r="G109" s="204" t="s">
        <v>441</v>
      </c>
      <c r="H109" s="204" t="s">
        <v>405</v>
      </c>
      <c r="I109" s="204" t="s">
        <v>404</v>
      </c>
      <c r="J109" s="204" t="s">
        <v>405</v>
      </c>
      <c r="K109" s="204" t="s">
        <v>405</v>
      </c>
      <c r="L109" s="203">
        <v>800000</v>
      </c>
      <c r="M109" s="203">
        <v>200000</v>
      </c>
      <c r="N109" s="180" t="e">
        <f t="shared" si="4"/>
        <v>#VALUE!</v>
      </c>
      <c r="O109" s="94">
        <f t="shared" si="1"/>
        <v>800000</v>
      </c>
      <c r="P109" s="94" t="str">
        <f t="shared" si="2"/>
        <v xml:space="preserve">                         -   </v>
      </c>
      <c r="Q109" s="93" t="e">
        <f t="shared" si="3"/>
        <v>#VALUE!</v>
      </c>
    </row>
    <row r="110" spans="1:17" s="36" customFormat="1" x14ac:dyDescent="0.2">
      <c r="A110" s="96"/>
      <c r="B110" s="202" t="s">
        <v>226</v>
      </c>
      <c r="C110" s="202" t="s">
        <v>227</v>
      </c>
      <c r="D110" s="203">
        <v>2000000</v>
      </c>
      <c r="E110" s="203">
        <v>2000000</v>
      </c>
      <c r="F110" s="203">
        <v>875000</v>
      </c>
      <c r="G110" s="203">
        <v>500000</v>
      </c>
      <c r="H110" s="203">
        <v>50000</v>
      </c>
      <c r="I110" s="204" t="s">
        <v>404</v>
      </c>
      <c r="J110" s="204" t="s">
        <v>405</v>
      </c>
      <c r="K110" s="204" t="s">
        <v>405</v>
      </c>
      <c r="L110" s="203">
        <v>1450000</v>
      </c>
      <c r="M110" s="203">
        <v>325000</v>
      </c>
      <c r="N110" s="180">
        <v>0</v>
      </c>
      <c r="O110" s="94">
        <f t="shared" si="1"/>
        <v>2000000</v>
      </c>
      <c r="P110" s="94" t="str">
        <f t="shared" si="2"/>
        <v xml:space="preserve">                         -   </v>
      </c>
      <c r="Q110" s="93">
        <v>0</v>
      </c>
    </row>
    <row r="111" spans="1:17" s="36" customFormat="1" x14ac:dyDescent="0.2">
      <c r="A111" s="96"/>
      <c r="B111" s="202" t="s">
        <v>228</v>
      </c>
      <c r="C111" s="202" t="s">
        <v>229</v>
      </c>
      <c r="D111" s="203">
        <v>38300000</v>
      </c>
      <c r="E111" s="203">
        <v>38300000</v>
      </c>
      <c r="F111" s="203">
        <v>11649423</v>
      </c>
      <c r="G111" s="203">
        <v>521852</v>
      </c>
      <c r="H111" s="203">
        <v>4265210.63</v>
      </c>
      <c r="I111" s="203">
        <v>56876.55</v>
      </c>
      <c r="J111" s="203">
        <v>31170.03</v>
      </c>
      <c r="K111" s="204" t="s">
        <v>405</v>
      </c>
      <c r="L111" s="203">
        <v>33424890.789999999</v>
      </c>
      <c r="M111" s="203">
        <v>6774313.79</v>
      </c>
      <c r="N111" s="180">
        <f t="shared" si="4"/>
        <v>8.1383890339425588E-4</v>
      </c>
      <c r="O111" s="94">
        <f t="shared" si="1"/>
        <v>38300000</v>
      </c>
      <c r="P111" s="94">
        <f t="shared" si="2"/>
        <v>31170.03</v>
      </c>
      <c r="Q111" s="93">
        <f t="shared" si="3"/>
        <v>8.1383890339425588E-4</v>
      </c>
    </row>
    <row r="112" spans="1:17" s="36" customFormat="1" x14ac:dyDescent="0.2">
      <c r="A112" s="96"/>
      <c r="B112" s="202" t="s">
        <v>230</v>
      </c>
      <c r="C112" s="202" t="s">
        <v>231</v>
      </c>
      <c r="D112" s="203">
        <v>7000000</v>
      </c>
      <c r="E112" s="203">
        <v>7000000</v>
      </c>
      <c r="F112" s="203">
        <v>1662500</v>
      </c>
      <c r="G112" s="204" t="s">
        <v>441</v>
      </c>
      <c r="H112" s="203">
        <v>473400</v>
      </c>
      <c r="I112" s="204" t="s">
        <v>404</v>
      </c>
      <c r="J112" s="204" t="s">
        <v>405</v>
      </c>
      <c r="K112" s="204" t="s">
        <v>405</v>
      </c>
      <c r="L112" s="203">
        <v>6526600</v>
      </c>
      <c r="M112" s="203">
        <v>1189100</v>
      </c>
      <c r="N112" s="180" t="e">
        <f t="shared" si="4"/>
        <v>#VALUE!</v>
      </c>
      <c r="O112" s="94">
        <f t="shared" si="1"/>
        <v>7000000</v>
      </c>
      <c r="P112" s="94" t="str">
        <f t="shared" si="2"/>
        <v xml:space="preserve">                         -   </v>
      </c>
      <c r="Q112" s="93" t="e">
        <f t="shared" si="3"/>
        <v>#VALUE!</v>
      </c>
    </row>
    <row r="113" spans="1:17" s="36" customFormat="1" x14ac:dyDescent="0.2">
      <c r="A113" s="96"/>
      <c r="B113" s="202" t="s">
        <v>232</v>
      </c>
      <c r="C113" s="202" t="s">
        <v>233</v>
      </c>
      <c r="D113" s="203">
        <v>200000</v>
      </c>
      <c r="E113" s="203">
        <v>200000</v>
      </c>
      <c r="F113" s="203">
        <v>50000</v>
      </c>
      <c r="G113" s="204" t="s">
        <v>441</v>
      </c>
      <c r="H113" s="204" t="s">
        <v>405</v>
      </c>
      <c r="I113" s="204" t="s">
        <v>404</v>
      </c>
      <c r="J113" s="204" t="s">
        <v>405</v>
      </c>
      <c r="K113" s="204" t="s">
        <v>405</v>
      </c>
      <c r="L113" s="203">
        <v>200000</v>
      </c>
      <c r="M113" s="203">
        <v>50000</v>
      </c>
      <c r="N113" s="180" t="e">
        <f t="shared" si="4"/>
        <v>#VALUE!</v>
      </c>
      <c r="O113" s="94">
        <f t="shared" ref="O113:O146" si="5">+E113</f>
        <v>200000</v>
      </c>
      <c r="P113" s="94" t="str">
        <f t="shared" ref="P113:P146" si="6">+J113</f>
        <v xml:space="preserve">                         -   </v>
      </c>
      <c r="Q113" s="93" t="e">
        <f t="shared" ref="Q113:Q145" si="7">+P113/O113</f>
        <v>#VALUE!</v>
      </c>
    </row>
    <row r="114" spans="1:17" s="36" customFormat="1" x14ac:dyDescent="0.2">
      <c r="A114" s="96"/>
      <c r="B114" s="202" t="s">
        <v>234</v>
      </c>
      <c r="C114" s="202" t="s">
        <v>235</v>
      </c>
      <c r="D114" s="203">
        <v>2950000</v>
      </c>
      <c r="E114" s="203">
        <v>2950000</v>
      </c>
      <c r="F114" s="203">
        <v>662500</v>
      </c>
      <c r="G114" s="204" t="s">
        <v>441</v>
      </c>
      <c r="H114" s="204" t="s">
        <v>405</v>
      </c>
      <c r="I114" s="204" t="s">
        <v>404</v>
      </c>
      <c r="J114" s="204" t="s">
        <v>405</v>
      </c>
      <c r="K114" s="204" t="s">
        <v>405</v>
      </c>
      <c r="L114" s="203">
        <v>2950000</v>
      </c>
      <c r="M114" s="203">
        <v>662500</v>
      </c>
      <c r="N114" s="180">
        <v>0</v>
      </c>
      <c r="O114" s="94">
        <f t="shared" si="5"/>
        <v>2950000</v>
      </c>
      <c r="P114" s="94" t="str">
        <f t="shared" si="6"/>
        <v xml:space="preserve">                         -   </v>
      </c>
      <c r="Q114" s="93">
        <v>0</v>
      </c>
    </row>
    <row r="115" spans="1:17" s="36" customFormat="1" x14ac:dyDescent="0.2">
      <c r="A115" s="96"/>
      <c r="B115" s="202" t="s">
        <v>236</v>
      </c>
      <c r="C115" s="202" t="s">
        <v>237</v>
      </c>
      <c r="D115" s="203">
        <v>22800000</v>
      </c>
      <c r="E115" s="203">
        <v>22800000</v>
      </c>
      <c r="F115" s="203">
        <v>7874423</v>
      </c>
      <c r="G115" s="203">
        <v>424750</v>
      </c>
      <c r="H115" s="203">
        <v>2437368.64</v>
      </c>
      <c r="I115" s="204" t="s">
        <v>404</v>
      </c>
      <c r="J115" s="203">
        <v>28620.03</v>
      </c>
      <c r="K115" s="204" t="s">
        <v>405</v>
      </c>
      <c r="L115" s="203">
        <v>19909261.329999998</v>
      </c>
      <c r="M115" s="203">
        <v>4983684.33</v>
      </c>
      <c r="N115" s="180">
        <f t="shared" si="4"/>
        <v>1.2552644736842104E-3</v>
      </c>
      <c r="O115" s="94">
        <f t="shared" si="5"/>
        <v>22800000</v>
      </c>
      <c r="P115" s="94">
        <f t="shared" si="6"/>
        <v>28620.03</v>
      </c>
      <c r="Q115" s="93">
        <f t="shared" si="7"/>
        <v>1.2552644736842104E-3</v>
      </c>
    </row>
    <row r="116" spans="1:17" s="36" customFormat="1" x14ac:dyDescent="0.2">
      <c r="A116" s="96"/>
      <c r="B116" s="202" t="s">
        <v>238</v>
      </c>
      <c r="C116" s="202" t="s">
        <v>239</v>
      </c>
      <c r="D116" s="203">
        <v>3500000</v>
      </c>
      <c r="E116" s="203">
        <v>3500000</v>
      </c>
      <c r="F116" s="203">
        <v>950000</v>
      </c>
      <c r="G116" s="204" t="s">
        <v>441</v>
      </c>
      <c r="H116" s="203">
        <v>124043.95</v>
      </c>
      <c r="I116" s="203">
        <v>56876.55</v>
      </c>
      <c r="J116" s="203">
        <v>2550</v>
      </c>
      <c r="K116" s="204" t="s">
        <v>405</v>
      </c>
      <c r="L116" s="203">
        <v>3316529.5</v>
      </c>
      <c r="M116" s="203">
        <v>766529.5</v>
      </c>
      <c r="N116" s="180">
        <f t="shared" si="4"/>
        <v>7.2857142857142858E-4</v>
      </c>
      <c r="O116" s="94">
        <f t="shared" si="5"/>
        <v>3500000</v>
      </c>
      <c r="P116" s="94">
        <f t="shared" si="6"/>
        <v>2550</v>
      </c>
      <c r="Q116" s="93">
        <f t="shared" si="7"/>
        <v>7.2857142857142858E-4</v>
      </c>
    </row>
    <row r="117" spans="1:17" s="36" customFormat="1" x14ac:dyDescent="0.2">
      <c r="A117" s="96"/>
      <c r="B117" s="202" t="s">
        <v>240</v>
      </c>
      <c r="C117" s="202" t="s">
        <v>241</v>
      </c>
      <c r="D117" s="203">
        <v>1850000</v>
      </c>
      <c r="E117" s="203">
        <v>1850000</v>
      </c>
      <c r="F117" s="203">
        <v>450000</v>
      </c>
      <c r="G117" s="203">
        <v>97102</v>
      </c>
      <c r="H117" s="203">
        <v>1230398.04</v>
      </c>
      <c r="I117" s="204" t="s">
        <v>404</v>
      </c>
      <c r="J117" s="204" t="s">
        <v>405</v>
      </c>
      <c r="K117" s="204" t="s">
        <v>405</v>
      </c>
      <c r="L117" s="203">
        <v>522499.96</v>
      </c>
      <c r="M117" s="203">
        <v>-877500.04</v>
      </c>
      <c r="N117" s="180" t="e">
        <f t="shared" si="4"/>
        <v>#VALUE!</v>
      </c>
      <c r="O117" s="94">
        <f t="shared" si="5"/>
        <v>1850000</v>
      </c>
      <c r="P117" s="94" t="str">
        <f t="shared" si="6"/>
        <v xml:space="preserve">                         -   </v>
      </c>
      <c r="Q117" s="93" t="e">
        <f t="shared" si="7"/>
        <v>#VALUE!</v>
      </c>
    </row>
    <row r="118" spans="1:17" s="36" customFormat="1" x14ac:dyDescent="0.2">
      <c r="A118" s="96"/>
      <c r="B118" s="202" t="s">
        <v>242</v>
      </c>
      <c r="C118" s="202" t="s">
        <v>243</v>
      </c>
      <c r="D118" s="203">
        <v>37317500</v>
      </c>
      <c r="E118" s="203">
        <v>37317500</v>
      </c>
      <c r="F118" s="203">
        <v>10326375</v>
      </c>
      <c r="G118" s="203">
        <v>1016395</v>
      </c>
      <c r="H118" s="203">
        <v>1236555.54</v>
      </c>
      <c r="I118" s="204" t="s">
        <v>404</v>
      </c>
      <c r="J118" s="203">
        <v>21633.85</v>
      </c>
      <c r="K118" s="203">
        <v>21633.85</v>
      </c>
      <c r="L118" s="203">
        <v>35042915.609999999</v>
      </c>
      <c r="M118" s="203">
        <v>8051790.6100000003</v>
      </c>
      <c r="N118" s="180">
        <f t="shared" si="4"/>
        <v>5.7972399008508074E-4</v>
      </c>
      <c r="O118" s="94">
        <f t="shared" si="5"/>
        <v>37317500</v>
      </c>
      <c r="P118" s="94">
        <f t="shared" si="6"/>
        <v>21633.85</v>
      </c>
      <c r="Q118" s="93">
        <f t="shared" si="7"/>
        <v>5.7972399008508074E-4</v>
      </c>
    </row>
    <row r="119" spans="1:17" s="36" customFormat="1" x14ac:dyDescent="0.2">
      <c r="A119" s="96"/>
      <c r="B119" s="202" t="s">
        <v>244</v>
      </c>
      <c r="C119" s="202" t="s">
        <v>245</v>
      </c>
      <c r="D119" s="203">
        <v>17025000</v>
      </c>
      <c r="E119" s="203">
        <v>17025000</v>
      </c>
      <c r="F119" s="203">
        <v>4863250</v>
      </c>
      <c r="G119" s="203">
        <v>139700</v>
      </c>
      <c r="H119" s="203">
        <v>242100</v>
      </c>
      <c r="I119" s="204" t="s">
        <v>404</v>
      </c>
      <c r="J119" s="204" t="s">
        <v>405</v>
      </c>
      <c r="K119" s="204" t="s">
        <v>405</v>
      </c>
      <c r="L119" s="203">
        <v>16643200</v>
      </c>
      <c r="M119" s="203">
        <v>4481450</v>
      </c>
      <c r="N119" s="180" t="e">
        <f t="shared" si="4"/>
        <v>#VALUE!</v>
      </c>
      <c r="O119" s="94">
        <f t="shared" si="5"/>
        <v>17025000</v>
      </c>
      <c r="P119" s="94" t="str">
        <f t="shared" si="6"/>
        <v xml:space="preserve">                         -   </v>
      </c>
      <c r="Q119" s="93" t="e">
        <f t="shared" si="7"/>
        <v>#VALUE!</v>
      </c>
    </row>
    <row r="120" spans="1:17" s="36" customFormat="1" x14ac:dyDescent="0.2">
      <c r="A120" s="96"/>
      <c r="B120" s="202" t="s">
        <v>246</v>
      </c>
      <c r="C120" s="202" t="s">
        <v>247</v>
      </c>
      <c r="D120" s="203">
        <v>20292500</v>
      </c>
      <c r="E120" s="203">
        <v>20292500</v>
      </c>
      <c r="F120" s="203">
        <v>5463125</v>
      </c>
      <c r="G120" s="203">
        <v>876695</v>
      </c>
      <c r="H120" s="203">
        <v>994455.54</v>
      </c>
      <c r="I120" s="204" t="s">
        <v>404</v>
      </c>
      <c r="J120" s="203">
        <v>21633.85</v>
      </c>
      <c r="K120" s="203">
        <v>21633.85</v>
      </c>
      <c r="L120" s="203">
        <v>18399715.609999999</v>
      </c>
      <c r="M120" s="203">
        <v>3570340.61</v>
      </c>
      <c r="N120" s="180">
        <f t="shared" si="4"/>
        <v>1.0661007761488233E-3</v>
      </c>
      <c r="O120" s="94">
        <f t="shared" si="5"/>
        <v>20292500</v>
      </c>
      <c r="P120" s="94">
        <f t="shared" si="6"/>
        <v>21633.85</v>
      </c>
      <c r="Q120" s="93">
        <f t="shared" si="7"/>
        <v>1.0661007761488233E-3</v>
      </c>
    </row>
    <row r="121" spans="1:17" s="36" customFormat="1" x14ac:dyDescent="0.2">
      <c r="A121" s="96"/>
      <c r="B121" s="202" t="s">
        <v>248</v>
      </c>
      <c r="C121" s="202" t="s">
        <v>386</v>
      </c>
      <c r="D121" s="203">
        <v>134815000</v>
      </c>
      <c r="E121" s="203">
        <v>134815000</v>
      </c>
      <c r="F121" s="203">
        <v>30220400</v>
      </c>
      <c r="G121" s="203">
        <v>984858</v>
      </c>
      <c r="H121" s="203">
        <v>8279496.1299999999</v>
      </c>
      <c r="I121" s="203">
        <v>185432.66</v>
      </c>
      <c r="J121" s="204" t="s">
        <v>405</v>
      </c>
      <c r="K121" s="204" t="s">
        <v>405</v>
      </c>
      <c r="L121" s="203">
        <v>125365213.20999999</v>
      </c>
      <c r="M121" s="203">
        <v>20770613.210000001</v>
      </c>
      <c r="N121" s="180" t="e">
        <f t="shared" si="4"/>
        <v>#VALUE!</v>
      </c>
      <c r="O121" s="94">
        <f t="shared" si="5"/>
        <v>134815000</v>
      </c>
      <c r="P121" s="94" t="str">
        <f t="shared" si="6"/>
        <v xml:space="preserve">                         -   </v>
      </c>
      <c r="Q121" s="93" t="e">
        <f t="shared" si="7"/>
        <v>#VALUE!</v>
      </c>
    </row>
    <row r="122" spans="1:17" s="36" customFormat="1" x14ac:dyDescent="0.2">
      <c r="A122" s="96"/>
      <c r="B122" s="202" t="s">
        <v>249</v>
      </c>
      <c r="C122" s="202" t="s">
        <v>250</v>
      </c>
      <c r="D122" s="203">
        <v>9104000</v>
      </c>
      <c r="E122" s="203">
        <v>9104000</v>
      </c>
      <c r="F122" s="203">
        <v>2044000</v>
      </c>
      <c r="G122" s="204" t="s">
        <v>441</v>
      </c>
      <c r="H122" s="203">
        <v>699991.7</v>
      </c>
      <c r="I122" s="203">
        <v>140000</v>
      </c>
      <c r="J122" s="204" t="s">
        <v>405</v>
      </c>
      <c r="K122" s="204" t="s">
        <v>405</v>
      </c>
      <c r="L122" s="203">
        <v>8264008.2999999998</v>
      </c>
      <c r="M122" s="203">
        <v>1204008.3</v>
      </c>
      <c r="N122" s="180" t="e">
        <f t="shared" si="4"/>
        <v>#VALUE!</v>
      </c>
      <c r="O122" s="94">
        <f t="shared" si="5"/>
        <v>9104000</v>
      </c>
      <c r="P122" s="94" t="str">
        <f t="shared" si="6"/>
        <v xml:space="preserve">                         -   </v>
      </c>
      <c r="Q122" s="93" t="e">
        <f t="shared" si="7"/>
        <v>#VALUE!</v>
      </c>
    </row>
    <row r="123" spans="1:17" s="36" customFormat="1" x14ac:dyDescent="0.2">
      <c r="A123" s="96"/>
      <c r="B123" s="202" t="s">
        <v>251</v>
      </c>
      <c r="C123" s="202" t="s">
        <v>252</v>
      </c>
      <c r="D123" s="203">
        <v>3100000</v>
      </c>
      <c r="E123" s="203">
        <v>3100000</v>
      </c>
      <c r="F123" s="203">
        <v>850000</v>
      </c>
      <c r="G123" s="203">
        <v>156750</v>
      </c>
      <c r="H123" s="204" t="s">
        <v>405</v>
      </c>
      <c r="I123" s="204" t="s">
        <v>404</v>
      </c>
      <c r="J123" s="204" t="s">
        <v>405</v>
      </c>
      <c r="K123" s="204" t="s">
        <v>405</v>
      </c>
      <c r="L123" s="203">
        <v>2943250</v>
      </c>
      <c r="M123" s="203">
        <v>693250</v>
      </c>
      <c r="N123" s="180" t="e">
        <f t="shared" si="4"/>
        <v>#VALUE!</v>
      </c>
      <c r="O123" s="94">
        <f t="shared" si="5"/>
        <v>3100000</v>
      </c>
      <c r="P123" s="94" t="str">
        <f t="shared" si="6"/>
        <v xml:space="preserve">                         -   </v>
      </c>
      <c r="Q123" s="93" t="e">
        <f t="shared" si="7"/>
        <v>#VALUE!</v>
      </c>
    </row>
    <row r="124" spans="1:17" s="36" customFormat="1" x14ac:dyDescent="0.2">
      <c r="A124" s="96"/>
      <c r="B124" s="202" t="s">
        <v>253</v>
      </c>
      <c r="C124" s="202" t="s">
        <v>254</v>
      </c>
      <c r="D124" s="203">
        <v>58786000</v>
      </c>
      <c r="E124" s="203">
        <v>58786000</v>
      </c>
      <c r="F124" s="203">
        <v>21120150</v>
      </c>
      <c r="G124" s="203">
        <v>828108</v>
      </c>
      <c r="H124" s="203">
        <v>7479504.4299999997</v>
      </c>
      <c r="I124" s="203">
        <v>45432.66</v>
      </c>
      <c r="J124" s="204" t="s">
        <v>405</v>
      </c>
      <c r="K124" s="204" t="s">
        <v>405</v>
      </c>
      <c r="L124" s="203">
        <v>50432954.909999996</v>
      </c>
      <c r="M124" s="203">
        <v>12767104.91</v>
      </c>
      <c r="N124" s="180" t="e">
        <f t="shared" si="4"/>
        <v>#VALUE!</v>
      </c>
      <c r="O124" s="94">
        <f t="shared" si="5"/>
        <v>58786000</v>
      </c>
      <c r="P124" s="94" t="str">
        <f t="shared" si="6"/>
        <v xml:space="preserve">                         -   </v>
      </c>
      <c r="Q124" s="93" t="e">
        <f t="shared" si="7"/>
        <v>#VALUE!</v>
      </c>
    </row>
    <row r="125" spans="1:17" s="36" customFormat="1" x14ac:dyDescent="0.2">
      <c r="A125" s="96"/>
      <c r="B125" s="202" t="s">
        <v>255</v>
      </c>
      <c r="C125" s="202" t="s">
        <v>256</v>
      </c>
      <c r="D125" s="203">
        <v>46100000</v>
      </c>
      <c r="E125" s="203">
        <v>46100000</v>
      </c>
      <c r="F125" s="203">
        <v>2350000</v>
      </c>
      <c r="G125" s="204" t="s">
        <v>441</v>
      </c>
      <c r="H125" s="204" t="s">
        <v>405</v>
      </c>
      <c r="I125" s="204" t="s">
        <v>404</v>
      </c>
      <c r="J125" s="204" t="s">
        <v>405</v>
      </c>
      <c r="K125" s="204" t="s">
        <v>405</v>
      </c>
      <c r="L125" s="203">
        <v>46100000</v>
      </c>
      <c r="M125" s="203">
        <v>2350000</v>
      </c>
      <c r="N125" s="180" t="e">
        <f t="shared" si="4"/>
        <v>#VALUE!</v>
      </c>
      <c r="O125" s="94">
        <f t="shared" si="5"/>
        <v>46100000</v>
      </c>
      <c r="P125" s="94" t="str">
        <f t="shared" si="6"/>
        <v xml:space="preserve">                         -   </v>
      </c>
      <c r="Q125" s="93" t="e">
        <f t="shared" si="7"/>
        <v>#VALUE!</v>
      </c>
    </row>
    <row r="126" spans="1:17" s="36" customFormat="1" x14ac:dyDescent="0.2">
      <c r="A126" s="96"/>
      <c r="B126" s="202" t="s">
        <v>257</v>
      </c>
      <c r="C126" s="202" t="s">
        <v>258</v>
      </c>
      <c r="D126" s="203">
        <v>10865000</v>
      </c>
      <c r="E126" s="203">
        <v>10865000</v>
      </c>
      <c r="F126" s="203">
        <v>1716250</v>
      </c>
      <c r="G126" s="204" t="s">
        <v>441</v>
      </c>
      <c r="H126" s="203">
        <v>50000</v>
      </c>
      <c r="I126" s="204" t="s">
        <v>404</v>
      </c>
      <c r="J126" s="204" t="s">
        <v>405</v>
      </c>
      <c r="K126" s="204" t="s">
        <v>405</v>
      </c>
      <c r="L126" s="203">
        <v>10815000</v>
      </c>
      <c r="M126" s="203">
        <v>1666250</v>
      </c>
      <c r="N126" s="180" t="e">
        <f t="shared" si="4"/>
        <v>#VALUE!</v>
      </c>
      <c r="O126" s="94">
        <f t="shared" si="5"/>
        <v>10865000</v>
      </c>
      <c r="P126" s="94" t="str">
        <f t="shared" si="6"/>
        <v xml:space="preserve">                         -   </v>
      </c>
      <c r="Q126" s="93" t="e">
        <f t="shared" si="7"/>
        <v>#VALUE!</v>
      </c>
    </row>
    <row r="127" spans="1:17" s="36" customFormat="1" x14ac:dyDescent="0.2">
      <c r="A127" s="96"/>
      <c r="B127" s="202" t="s">
        <v>259</v>
      </c>
      <c r="C127" s="202" t="s">
        <v>260</v>
      </c>
      <c r="D127" s="203">
        <v>2495000</v>
      </c>
      <c r="E127" s="203">
        <v>2495000</v>
      </c>
      <c r="F127" s="203">
        <v>773750</v>
      </c>
      <c r="G127" s="204" t="s">
        <v>441</v>
      </c>
      <c r="H127" s="204" t="s">
        <v>405</v>
      </c>
      <c r="I127" s="204" t="s">
        <v>404</v>
      </c>
      <c r="J127" s="204" t="s">
        <v>405</v>
      </c>
      <c r="K127" s="204" t="s">
        <v>405</v>
      </c>
      <c r="L127" s="203">
        <v>2495000</v>
      </c>
      <c r="M127" s="203">
        <v>773750</v>
      </c>
      <c r="N127" s="180" t="e">
        <f t="shared" si="4"/>
        <v>#VALUE!</v>
      </c>
      <c r="O127" s="94">
        <f t="shared" si="5"/>
        <v>2495000</v>
      </c>
      <c r="P127" s="94" t="str">
        <f t="shared" si="6"/>
        <v xml:space="preserve">                         -   </v>
      </c>
      <c r="Q127" s="93" t="e">
        <f t="shared" si="7"/>
        <v>#VALUE!</v>
      </c>
    </row>
    <row r="128" spans="1:17" s="36" customFormat="1" x14ac:dyDescent="0.2">
      <c r="A128" s="96"/>
      <c r="B128" s="202" t="s">
        <v>261</v>
      </c>
      <c r="C128" s="202" t="s">
        <v>262</v>
      </c>
      <c r="D128" s="203">
        <v>2100000</v>
      </c>
      <c r="E128" s="203">
        <v>2100000</v>
      </c>
      <c r="F128" s="203">
        <v>975000</v>
      </c>
      <c r="G128" s="204" t="s">
        <v>441</v>
      </c>
      <c r="H128" s="204" t="s">
        <v>405</v>
      </c>
      <c r="I128" s="204" t="s">
        <v>404</v>
      </c>
      <c r="J128" s="204" t="s">
        <v>405</v>
      </c>
      <c r="K128" s="204" t="s">
        <v>405</v>
      </c>
      <c r="L128" s="203">
        <v>2100000</v>
      </c>
      <c r="M128" s="203">
        <v>975000</v>
      </c>
      <c r="N128" s="180" t="e">
        <f t="shared" si="4"/>
        <v>#VALUE!</v>
      </c>
      <c r="O128" s="94">
        <f t="shared" si="5"/>
        <v>2100000</v>
      </c>
      <c r="P128" s="94" t="str">
        <f t="shared" si="6"/>
        <v xml:space="preserve">                         -   </v>
      </c>
      <c r="Q128" s="93" t="e">
        <f t="shared" si="7"/>
        <v>#VALUE!</v>
      </c>
    </row>
    <row r="129" spans="1:17" s="36" customFormat="1" x14ac:dyDescent="0.2">
      <c r="A129" s="96"/>
      <c r="B129" s="202" t="s">
        <v>263</v>
      </c>
      <c r="C129" s="202" t="s">
        <v>264</v>
      </c>
      <c r="D129" s="203">
        <v>2265000</v>
      </c>
      <c r="E129" s="203">
        <v>2265000</v>
      </c>
      <c r="F129" s="203">
        <v>391250</v>
      </c>
      <c r="G129" s="204" t="s">
        <v>441</v>
      </c>
      <c r="H129" s="203">
        <v>50000</v>
      </c>
      <c r="I129" s="204" t="s">
        <v>404</v>
      </c>
      <c r="J129" s="204" t="s">
        <v>405</v>
      </c>
      <c r="K129" s="204" t="s">
        <v>405</v>
      </c>
      <c r="L129" s="203">
        <v>2215000</v>
      </c>
      <c r="M129" s="203">
        <v>341250</v>
      </c>
      <c r="N129" s="180" t="e">
        <f t="shared" si="4"/>
        <v>#VALUE!</v>
      </c>
      <c r="O129" s="94">
        <f t="shared" si="5"/>
        <v>2265000</v>
      </c>
      <c r="P129" s="94" t="str">
        <f t="shared" si="6"/>
        <v xml:space="preserve">                         -   </v>
      </c>
      <c r="Q129" s="93" t="e">
        <f t="shared" si="7"/>
        <v>#VALUE!</v>
      </c>
    </row>
    <row r="130" spans="1:17" s="36" customFormat="1" x14ac:dyDescent="0.2">
      <c r="A130" s="96"/>
      <c r="B130" s="200" t="s">
        <v>265</v>
      </c>
      <c r="C130" s="200" t="s">
        <v>266</v>
      </c>
      <c r="D130" s="199">
        <v>1272780905</v>
      </c>
      <c r="E130" s="199">
        <v>1272780905</v>
      </c>
      <c r="F130" s="199">
        <v>276200671</v>
      </c>
      <c r="G130" s="199">
        <v>262500</v>
      </c>
      <c r="H130" s="199">
        <v>170468049.28999999</v>
      </c>
      <c r="I130" s="199">
        <v>400000</v>
      </c>
      <c r="J130" s="199">
        <v>570123.92000000004</v>
      </c>
      <c r="K130" s="199">
        <v>570123.92000000004</v>
      </c>
      <c r="L130" s="199">
        <v>1101080231.79</v>
      </c>
      <c r="M130" s="199">
        <v>104499997.79000001</v>
      </c>
      <c r="N130" s="180">
        <v>0</v>
      </c>
      <c r="O130" s="94">
        <f t="shared" si="5"/>
        <v>1272780905</v>
      </c>
      <c r="P130" s="94">
        <f t="shared" si="6"/>
        <v>570123.92000000004</v>
      </c>
      <c r="Q130" s="93">
        <v>0</v>
      </c>
    </row>
    <row r="131" spans="1:17" s="36" customFormat="1" x14ac:dyDescent="0.2">
      <c r="A131" s="96"/>
      <c r="B131" s="202" t="s">
        <v>267</v>
      </c>
      <c r="C131" s="202" t="s">
        <v>268</v>
      </c>
      <c r="D131" s="203">
        <v>286305414</v>
      </c>
      <c r="E131" s="203">
        <v>286305414</v>
      </c>
      <c r="F131" s="203">
        <v>72647603</v>
      </c>
      <c r="G131" s="203">
        <v>262500</v>
      </c>
      <c r="H131" s="203">
        <v>17097131.260000002</v>
      </c>
      <c r="I131" s="203">
        <v>400000</v>
      </c>
      <c r="J131" s="203">
        <v>570123.92000000004</v>
      </c>
      <c r="K131" s="203">
        <v>570123.92000000004</v>
      </c>
      <c r="L131" s="203">
        <v>267975658.81999999</v>
      </c>
      <c r="M131" s="203">
        <v>54317847.82</v>
      </c>
      <c r="N131" s="180">
        <f t="shared" si="4"/>
        <v>1.9913137933186276E-3</v>
      </c>
      <c r="O131" s="94">
        <f t="shared" si="5"/>
        <v>286305414</v>
      </c>
      <c r="P131" s="94">
        <f t="shared" si="6"/>
        <v>570123.92000000004</v>
      </c>
      <c r="Q131" s="93">
        <f t="shared" si="7"/>
        <v>1.9913137933186276E-3</v>
      </c>
    </row>
    <row r="132" spans="1:17" s="95" customFormat="1" ht="15" x14ac:dyDescent="0.25">
      <c r="A132" s="92"/>
      <c r="B132" s="202" t="s">
        <v>269</v>
      </c>
      <c r="C132" s="202" t="s">
        <v>270</v>
      </c>
      <c r="D132" s="203">
        <v>3000000</v>
      </c>
      <c r="E132" s="203">
        <v>3000000</v>
      </c>
      <c r="F132" s="203">
        <v>1484780</v>
      </c>
      <c r="G132" s="204" t="s">
        <v>441</v>
      </c>
      <c r="H132" s="203">
        <v>870780</v>
      </c>
      <c r="I132" s="204" t="s">
        <v>404</v>
      </c>
      <c r="J132" s="204" t="s">
        <v>405</v>
      </c>
      <c r="K132" s="204" t="s">
        <v>405</v>
      </c>
      <c r="L132" s="203">
        <v>2129220</v>
      </c>
      <c r="M132" s="203">
        <v>614000</v>
      </c>
      <c r="N132" s="179" t="e">
        <f t="shared" si="4"/>
        <v>#VALUE!</v>
      </c>
      <c r="O132" s="28">
        <f t="shared" si="5"/>
        <v>3000000</v>
      </c>
      <c r="P132" s="28" t="str">
        <f t="shared" si="6"/>
        <v xml:space="preserve">                         -   </v>
      </c>
      <c r="Q132" s="97" t="e">
        <f t="shared" si="7"/>
        <v>#VALUE!</v>
      </c>
    </row>
    <row r="133" spans="1:17" s="36" customFormat="1" x14ac:dyDescent="0.2">
      <c r="A133" s="96"/>
      <c r="B133" s="202" t="s">
        <v>411</v>
      </c>
      <c r="C133" s="202" t="s">
        <v>412</v>
      </c>
      <c r="D133" s="203">
        <v>76000000</v>
      </c>
      <c r="E133" s="203">
        <v>76000000</v>
      </c>
      <c r="F133" s="203">
        <v>19000000</v>
      </c>
      <c r="G133" s="204" t="s">
        <v>441</v>
      </c>
      <c r="H133" s="204" t="s">
        <v>405</v>
      </c>
      <c r="I133" s="204" t="s">
        <v>404</v>
      </c>
      <c r="J133" s="204" t="s">
        <v>405</v>
      </c>
      <c r="K133" s="204" t="s">
        <v>405</v>
      </c>
      <c r="L133" s="203">
        <v>76000000</v>
      </c>
      <c r="M133" s="203">
        <v>19000000</v>
      </c>
      <c r="N133" s="180" t="e">
        <f t="shared" si="4"/>
        <v>#VALUE!</v>
      </c>
      <c r="O133" s="94">
        <f t="shared" si="5"/>
        <v>76000000</v>
      </c>
      <c r="P133" s="94" t="str">
        <f t="shared" si="6"/>
        <v xml:space="preserve">                         -   </v>
      </c>
      <c r="Q133" s="93" t="e">
        <f t="shared" si="7"/>
        <v>#VALUE!</v>
      </c>
    </row>
    <row r="134" spans="1:17" s="36" customFormat="1" x14ac:dyDescent="0.2">
      <c r="A134" s="96"/>
      <c r="B134" s="202" t="s">
        <v>271</v>
      </c>
      <c r="C134" s="202" t="s">
        <v>272</v>
      </c>
      <c r="D134" s="203">
        <v>11150000</v>
      </c>
      <c r="E134" s="203">
        <v>11150000</v>
      </c>
      <c r="F134" s="203">
        <v>1872500</v>
      </c>
      <c r="G134" s="204" t="s">
        <v>441</v>
      </c>
      <c r="H134" s="203">
        <v>452073.1</v>
      </c>
      <c r="I134" s="204" t="s">
        <v>404</v>
      </c>
      <c r="J134" s="204" t="s">
        <v>405</v>
      </c>
      <c r="K134" s="204" t="s">
        <v>405</v>
      </c>
      <c r="L134" s="203">
        <v>10697926.9</v>
      </c>
      <c r="M134" s="203">
        <v>1420426.9</v>
      </c>
      <c r="N134" s="180" t="e">
        <f t="shared" si="4"/>
        <v>#VALUE!</v>
      </c>
      <c r="O134" s="94">
        <f t="shared" si="5"/>
        <v>11150000</v>
      </c>
      <c r="P134" s="94" t="str">
        <f t="shared" si="6"/>
        <v xml:space="preserve">                         -   </v>
      </c>
      <c r="Q134" s="93" t="e">
        <f t="shared" si="7"/>
        <v>#VALUE!</v>
      </c>
    </row>
    <row r="135" spans="1:17" s="36" customFormat="1" x14ac:dyDescent="0.2">
      <c r="A135" s="96"/>
      <c r="B135" s="202" t="s">
        <v>273</v>
      </c>
      <c r="C135" s="202" t="s">
        <v>274</v>
      </c>
      <c r="D135" s="203">
        <v>43179000</v>
      </c>
      <c r="E135" s="203">
        <v>43179000</v>
      </c>
      <c r="F135" s="203">
        <v>10173970</v>
      </c>
      <c r="G135" s="204" t="s">
        <v>441</v>
      </c>
      <c r="H135" s="203">
        <v>5149033.74</v>
      </c>
      <c r="I135" s="203">
        <v>400000</v>
      </c>
      <c r="J135" s="203">
        <v>570123.92000000004</v>
      </c>
      <c r="K135" s="203">
        <v>570123.92000000004</v>
      </c>
      <c r="L135" s="203">
        <v>37059842.340000004</v>
      </c>
      <c r="M135" s="203">
        <v>4054812.34</v>
      </c>
      <c r="N135" s="180">
        <f t="shared" si="4"/>
        <v>1.3203731443525789E-2</v>
      </c>
      <c r="O135" s="94">
        <f t="shared" si="5"/>
        <v>43179000</v>
      </c>
      <c r="P135" s="94">
        <f t="shared" si="6"/>
        <v>570123.92000000004</v>
      </c>
      <c r="Q135" s="93">
        <f t="shared" si="7"/>
        <v>1.3203731443525789E-2</v>
      </c>
    </row>
    <row r="136" spans="1:17" s="36" customFormat="1" x14ac:dyDescent="0.2">
      <c r="A136" s="96"/>
      <c r="B136" s="202" t="s">
        <v>275</v>
      </c>
      <c r="C136" s="202" t="s">
        <v>276</v>
      </c>
      <c r="D136" s="203">
        <v>145976414</v>
      </c>
      <c r="E136" s="203">
        <v>145976414</v>
      </c>
      <c r="F136" s="203">
        <v>36480353</v>
      </c>
      <c r="G136" s="204" t="s">
        <v>441</v>
      </c>
      <c r="H136" s="203">
        <v>7887744.4199999999</v>
      </c>
      <c r="I136" s="204" t="s">
        <v>404</v>
      </c>
      <c r="J136" s="204" t="s">
        <v>405</v>
      </c>
      <c r="K136" s="204" t="s">
        <v>405</v>
      </c>
      <c r="L136" s="203">
        <v>138088669.58000001</v>
      </c>
      <c r="M136" s="203">
        <v>28592608.579999998</v>
      </c>
      <c r="N136" s="180" t="e">
        <f t="shared" ref="N136:N199" si="8">+J136/E136</f>
        <v>#VALUE!</v>
      </c>
      <c r="O136" s="94">
        <f t="shared" si="5"/>
        <v>145976414</v>
      </c>
      <c r="P136" s="94" t="str">
        <f t="shared" si="6"/>
        <v xml:space="preserve">                         -   </v>
      </c>
      <c r="Q136" s="93" t="e">
        <f t="shared" si="7"/>
        <v>#VALUE!</v>
      </c>
    </row>
    <row r="137" spans="1:17" s="36" customFormat="1" x14ac:dyDescent="0.2">
      <c r="A137" s="96"/>
      <c r="B137" s="202" t="s">
        <v>387</v>
      </c>
      <c r="C137" s="202" t="s">
        <v>388</v>
      </c>
      <c r="D137" s="203">
        <v>1000000</v>
      </c>
      <c r="E137" s="203">
        <v>1000000</v>
      </c>
      <c r="F137" s="203">
        <v>136000</v>
      </c>
      <c r="G137" s="204" t="s">
        <v>441</v>
      </c>
      <c r="H137" s="204" t="s">
        <v>405</v>
      </c>
      <c r="I137" s="204" t="s">
        <v>404</v>
      </c>
      <c r="J137" s="204" t="s">
        <v>405</v>
      </c>
      <c r="K137" s="204" t="s">
        <v>405</v>
      </c>
      <c r="L137" s="203">
        <v>1000000</v>
      </c>
      <c r="M137" s="203">
        <v>136000</v>
      </c>
      <c r="N137" s="180" t="e">
        <f t="shared" si="8"/>
        <v>#VALUE!</v>
      </c>
      <c r="O137" s="94">
        <f t="shared" si="5"/>
        <v>1000000</v>
      </c>
      <c r="P137" s="94" t="str">
        <f t="shared" si="6"/>
        <v xml:space="preserve">                         -   </v>
      </c>
      <c r="Q137" s="93" t="e">
        <f t="shared" si="7"/>
        <v>#VALUE!</v>
      </c>
    </row>
    <row r="138" spans="1:17" s="36" customFormat="1" x14ac:dyDescent="0.2">
      <c r="A138" s="96"/>
      <c r="B138" s="202" t="s">
        <v>277</v>
      </c>
      <c r="C138" s="202" t="s">
        <v>278</v>
      </c>
      <c r="D138" s="203">
        <v>6000000</v>
      </c>
      <c r="E138" s="203">
        <v>6000000</v>
      </c>
      <c r="F138" s="203">
        <v>3500000</v>
      </c>
      <c r="G138" s="203">
        <v>262500</v>
      </c>
      <c r="H138" s="203">
        <v>2737500</v>
      </c>
      <c r="I138" s="204" t="s">
        <v>404</v>
      </c>
      <c r="J138" s="204" t="s">
        <v>405</v>
      </c>
      <c r="K138" s="204" t="s">
        <v>405</v>
      </c>
      <c r="L138" s="203">
        <v>3000000</v>
      </c>
      <c r="M138" s="203">
        <v>500000</v>
      </c>
      <c r="N138" s="180">
        <v>0</v>
      </c>
      <c r="O138" s="94">
        <f t="shared" si="5"/>
        <v>6000000</v>
      </c>
      <c r="P138" s="94" t="str">
        <f t="shared" si="6"/>
        <v xml:space="preserve">                         -   </v>
      </c>
      <c r="Q138" s="93">
        <v>0</v>
      </c>
    </row>
    <row r="139" spans="1:17" s="36" customFormat="1" x14ac:dyDescent="0.2">
      <c r="A139" s="96"/>
      <c r="B139" s="202" t="s">
        <v>279</v>
      </c>
      <c r="C139" s="202" t="s">
        <v>280</v>
      </c>
      <c r="D139" s="203">
        <v>929675491</v>
      </c>
      <c r="E139" s="203">
        <v>929675491</v>
      </c>
      <c r="F139" s="203">
        <v>181198068</v>
      </c>
      <c r="G139" s="204" t="s">
        <v>441</v>
      </c>
      <c r="H139" s="203">
        <v>146651284.78</v>
      </c>
      <c r="I139" s="204" t="s">
        <v>404</v>
      </c>
      <c r="J139" s="204" t="s">
        <v>405</v>
      </c>
      <c r="K139" s="204" t="s">
        <v>405</v>
      </c>
      <c r="L139" s="203">
        <v>783024206.22000003</v>
      </c>
      <c r="M139" s="203">
        <v>34546783.219999999</v>
      </c>
      <c r="N139" s="180">
        <v>0</v>
      </c>
      <c r="O139" s="94">
        <f t="shared" si="5"/>
        <v>929675491</v>
      </c>
      <c r="P139" s="94" t="str">
        <f t="shared" si="6"/>
        <v xml:space="preserve">                         -   </v>
      </c>
      <c r="Q139" s="93">
        <v>0</v>
      </c>
    </row>
    <row r="140" spans="1:17" s="36" customFormat="1" x14ac:dyDescent="0.2">
      <c r="A140" s="96"/>
      <c r="B140" s="202" t="s">
        <v>389</v>
      </c>
      <c r="C140" s="202" t="s">
        <v>390</v>
      </c>
      <c r="D140" s="203">
        <v>14675491</v>
      </c>
      <c r="E140" s="203">
        <v>14675491</v>
      </c>
      <c r="F140" s="203">
        <v>3668872</v>
      </c>
      <c r="G140" s="204" t="s">
        <v>441</v>
      </c>
      <c r="H140" s="203">
        <v>1092284.78</v>
      </c>
      <c r="I140" s="204" t="s">
        <v>404</v>
      </c>
      <c r="J140" s="204" t="s">
        <v>405</v>
      </c>
      <c r="K140" s="204" t="s">
        <v>405</v>
      </c>
      <c r="L140" s="203">
        <v>13583206.220000001</v>
      </c>
      <c r="M140" s="203">
        <v>2576587.2200000002</v>
      </c>
      <c r="N140" s="180" t="e">
        <f t="shared" si="8"/>
        <v>#VALUE!</v>
      </c>
      <c r="O140" s="94">
        <f t="shared" si="5"/>
        <v>14675491</v>
      </c>
      <c r="P140" s="94" t="str">
        <f t="shared" si="6"/>
        <v xml:space="preserve">                         -   </v>
      </c>
      <c r="Q140" s="93" t="e">
        <f t="shared" si="7"/>
        <v>#VALUE!</v>
      </c>
    </row>
    <row r="141" spans="1:17" s="36" customFormat="1" x14ac:dyDescent="0.2">
      <c r="A141" s="96"/>
      <c r="B141" s="202" t="s">
        <v>281</v>
      </c>
      <c r="C141" s="202" t="s">
        <v>282</v>
      </c>
      <c r="D141" s="203">
        <v>915000000</v>
      </c>
      <c r="E141" s="203">
        <v>915000000</v>
      </c>
      <c r="F141" s="203">
        <v>177529196</v>
      </c>
      <c r="G141" s="204" t="s">
        <v>441</v>
      </c>
      <c r="H141" s="203">
        <v>145559000</v>
      </c>
      <c r="I141" s="204" t="s">
        <v>404</v>
      </c>
      <c r="J141" s="204" t="s">
        <v>405</v>
      </c>
      <c r="K141" s="204" t="s">
        <v>405</v>
      </c>
      <c r="L141" s="203">
        <v>769441000</v>
      </c>
      <c r="M141" s="203">
        <v>31970196</v>
      </c>
      <c r="N141" s="180" t="e">
        <f t="shared" si="8"/>
        <v>#VALUE!</v>
      </c>
      <c r="O141" s="94">
        <f t="shared" si="5"/>
        <v>915000000</v>
      </c>
      <c r="P141" s="94" t="str">
        <f t="shared" si="6"/>
        <v xml:space="preserve">                         -   </v>
      </c>
      <c r="Q141" s="93" t="e">
        <f t="shared" si="7"/>
        <v>#VALUE!</v>
      </c>
    </row>
    <row r="142" spans="1:17" s="36" customFormat="1" x14ac:dyDescent="0.2">
      <c r="A142" s="96"/>
      <c r="B142" s="202" t="s">
        <v>283</v>
      </c>
      <c r="C142" s="202" t="s">
        <v>284</v>
      </c>
      <c r="D142" s="203">
        <v>56800000</v>
      </c>
      <c r="E142" s="203">
        <v>56800000</v>
      </c>
      <c r="F142" s="203">
        <v>22355000</v>
      </c>
      <c r="G142" s="204" t="s">
        <v>441</v>
      </c>
      <c r="H142" s="203">
        <v>6719633.25</v>
      </c>
      <c r="I142" s="204" t="s">
        <v>404</v>
      </c>
      <c r="J142" s="204" t="s">
        <v>405</v>
      </c>
      <c r="K142" s="204" t="s">
        <v>405</v>
      </c>
      <c r="L142" s="203">
        <v>50080366.75</v>
      </c>
      <c r="M142" s="203">
        <v>15635366.75</v>
      </c>
      <c r="N142" s="180">
        <v>0</v>
      </c>
      <c r="O142" s="94">
        <f t="shared" si="5"/>
        <v>56800000</v>
      </c>
      <c r="P142" s="94" t="str">
        <f t="shared" si="6"/>
        <v xml:space="preserve">                         -   </v>
      </c>
      <c r="Q142" s="93">
        <v>0</v>
      </c>
    </row>
    <row r="143" spans="1:17" s="36" customFormat="1" x14ac:dyDescent="0.2">
      <c r="A143" s="96"/>
      <c r="B143" s="202" t="s">
        <v>285</v>
      </c>
      <c r="C143" s="202" t="s">
        <v>286</v>
      </c>
      <c r="D143" s="203">
        <v>56800000</v>
      </c>
      <c r="E143" s="203">
        <v>56800000</v>
      </c>
      <c r="F143" s="203">
        <v>22355000</v>
      </c>
      <c r="G143" s="204" t="s">
        <v>441</v>
      </c>
      <c r="H143" s="203">
        <v>6719633.25</v>
      </c>
      <c r="I143" s="204" t="s">
        <v>404</v>
      </c>
      <c r="J143" s="204" t="s">
        <v>405</v>
      </c>
      <c r="K143" s="204" t="s">
        <v>405</v>
      </c>
      <c r="L143" s="203">
        <v>50080366.75</v>
      </c>
      <c r="M143" s="203">
        <v>15635366.75</v>
      </c>
      <c r="N143" s="180" t="e">
        <f t="shared" si="8"/>
        <v>#VALUE!</v>
      </c>
      <c r="O143" s="94">
        <f t="shared" si="5"/>
        <v>56800000</v>
      </c>
      <c r="P143" s="94" t="str">
        <f t="shared" si="6"/>
        <v xml:space="preserve">                         -   </v>
      </c>
      <c r="Q143" s="93" t="e">
        <f t="shared" si="7"/>
        <v>#VALUE!</v>
      </c>
    </row>
    <row r="144" spans="1:17" s="36" customFormat="1" x14ac:dyDescent="0.2">
      <c r="A144" s="96"/>
      <c r="B144" s="200" t="s">
        <v>287</v>
      </c>
      <c r="C144" s="200" t="s">
        <v>288</v>
      </c>
      <c r="D144" s="199">
        <v>27610831273</v>
      </c>
      <c r="E144" s="199">
        <v>27610831273</v>
      </c>
      <c r="F144" s="199">
        <v>6831852932</v>
      </c>
      <c r="G144" s="201" t="s">
        <v>441</v>
      </c>
      <c r="H144" s="199">
        <v>2453026283.4200001</v>
      </c>
      <c r="I144" s="201" t="s">
        <v>404</v>
      </c>
      <c r="J144" s="199">
        <v>4067322437.0799999</v>
      </c>
      <c r="K144" s="199">
        <v>4067322437.0799999</v>
      </c>
      <c r="L144" s="199">
        <v>21090482552.5</v>
      </c>
      <c r="M144" s="199">
        <v>311504211.5</v>
      </c>
      <c r="N144" s="180">
        <f t="shared" si="8"/>
        <v>0.14730894542307177</v>
      </c>
      <c r="O144" s="94">
        <f t="shared" si="5"/>
        <v>27610831273</v>
      </c>
      <c r="P144" s="94">
        <f t="shared" si="6"/>
        <v>4067322437.0799999</v>
      </c>
      <c r="Q144" s="93">
        <f t="shared" si="7"/>
        <v>0.14730894542307177</v>
      </c>
    </row>
    <row r="145" spans="1:17" s="36" customFormat="1" x14ac:dyDescent="0.2">
      <c r="A145" s="96"/>
      <c r="B145" s="202" t="s">
        <v>289</v>
      </c>
      <c r="C145" s="202" t="s">
        <v>290</v>
      </c>
      <c r="D145" s="203">
        <v>23540147600</v>
      </c>
      <c r="E145" s="203">
        <v>23540147600</v>
      </c>
      <c r="F145" s="203">
        <v>5776281106</v>
      </c>
      <c r="G145" s="204" t="s">
        <v>441</v>
      </c>
      <c r="H145" s="203">
        <v>2099736790.3599999</v>
      </c>
      <c r="I145" s="204" t="s">
        <v>404</v>
      </c>
      <c r="J145" s="203">
        <v>3659707741.6399999</v>
      </c>
      <c r="K145" s="203">
        <v>3659707741.6399999</v>
      </c>
      <c r="L145" s="203">
        <v>17780703068</v>
      </c>
      <c r="M145" s="203">
        <v>16836574</v>
      </c>
      <c r="N145" s="180">
        <f t="shared" si="8"/>
        <v>0.15546664378773903</v>
      </c>
      <c r="O145" s="94">
        <f t="shared" si="5"/>
        <v>23540147600</v>
      </c>
      <c r="P145" s="94">
        <f t="shared" si="6"/>
        <v>3659707741.6399999</v>
      </c>
      <c r="Q145" s="93">
        <f t="shared" si="7"/>
        <v>0.15546664378773903</v>
      </c>
    </row>
    <row r="146" spans="1:17" s="36" customFormat="1" x14ac:dyDescent="0.2">
      <c r="A146" s="96"/>
      <c r="B146" s="202" t="s">
        <v>291</v>
      </c>
      <c r="C146" s="202" t="s">
        <v>413</v>
      </c>
      <c r="D146" s="203">
        <v>1119100000</v>
      </c>
      <c r="E146" s="203">
        <v>1119100000</v>
      </c>
      <c r="F146" s="203">
        <v>279775000</v>
      </c>
      <c r="G146" s="204" t="s">
        <v>441</v>
      </c>
      <c r="H146" s="203">
        <v>32519034</v>
      </c>
      <c r="I146" s="204" t="s">
        <v>404</v>
      </c>
      <c r="J146" s="203">
        <v>247255966</v>
      </c>
      <c r="K146" s="203">
        <v>247255966</v>
      </c>
      <c r="L146" s="203">
        <v>839325000</v>
      </c>
      <c r="M146" s="204" t="s">
        <v>404</v>
      </c>
      <c r="N146" s="180">
        <v>0</v>
      </c>
      <c r="O146" s="94">
        <f t="shared" si="5"/>
        <v>1119100000</v>
      </c>
      <c r="P146" s="94">
        <f t="shared" si="6"/>
        <v>247255966</v>
      </c>
      <c r="Q146" s="93">
        <v>0</v>
      </c>
    </row>
    <row r="147" spans="1:17" s="95" customFormat="1" ht="15" x14ac:dyDescent="0.25">
      <c r="A147" s="92"/>
      <c r="B147" s="202" t="s">
        <v>292</v>
      </c>
      <c r="C147" s="202" t="s">
        <v>435</v>
      </c>
      <c r="D147" s="203">
        <v>2981000000</v>
      </c>
      <c r="E147" s="203">
        <v>2981000000</v>
      </c>
      <c r="F147" s="203">
        <v>695250000</v>
      </c>
      <c r="G147" s="204" t="s">
        <v>441</v>
      </c>
      <c r="H147" s="203">
        <v>164706839</v>
      </c>
      <c r="I147" s="204" t="s">
        <v>404</v>
      </c>
      <c r="J147" s="203">
        <v>530543161</v>
      </c>
      <c r="K147" s="203">
        <v>530543161</v>
      </c>
      <c r="L147" s="203">
        <v>2285750000</v>
      </c>
      <c r="M147" s="204" t="s">
        <v>404</v>
      </c>
      <c r="N147" s="179">
        <f t="shared" si="8"/>
        <v>0.17797489466621938</v>
      </c>
      <c r="O147" s="28">
        <f>+O176+O179+O192</f>
        <v>2998943070</v>
      </c>
      <c r="P147" s="28" t="e">
        <f>+P176+P179+P192</f>
        <v>#VALUE!</v>
      </c>
      <c r="Q147" s="97" t="e">
        <f>+P147/O147</f>
        <v>#VALUE!</v>
      </c>
    </row>
    <row r="148" spans="1:17" s="36" customFormat="1" x14ac:dyDescent="0.2">
      <c r="A148" s="96"/>
      <c r="B148" s="202" t="s">
        <v>293</v>
      </c>
      <c r="C148" s="202" t="s">
        <v>414</v>
      </c>
      <c r="D148" s="203">
        <v>1342700000</v>
      </c>
      <c r="E148" s="203">
        <v>1342700000</v>
      </c>
      <c r="F148" s="203">
        <v>335675000</v>
      </c>
      <c r="G148" s="204" t="s">
        <v>441</v>
      </c>
      <c r="H148" s="203">
        <v>111891668</v>
      </c>
      <c r="I148" s="204" t="s">
        <v>404</v>
      </c>
      <c r="J148" s="203">
        <v>223783332</v>
      </c>
      <c r="K148" s="203">
        <v>223783332</v>
      </c>
      <c r="L148" s="203">
        <v>1007025000</v>
      </c>
      <c r="M148" s="204" t="s">
        <v>404</v>
      </c>
      <c r="N148" s="180">
        <f t="shared" si="8"/>
        <v>0.16666666567364266</v>
      </c>
      <c r="O148" s="94"/>
      <c r="P148" s="94"/>
      <c r="Q148" s="93"/>
    </row>
    <row r="149" spans="1:17" s="36" customFormat="1" x14ac:dyDescent="0.2">
      <c r="A149" s="96"/>
      <c r="B149" s="202" t="s">
        <v>294</v>
      </c>
      <c r="C149" s="202" t="s">
        <v>295</v>
      </c>
      <c r="D149" s="203">
        <v>2633400000</v>
      </c>
      <c r="E149" s="203">
        <v>2633400000</v>
      </c>
      <c r="F149" s="203">
        <v>658350000</v>
      </c>
      <c r="G149" s="204" t="s">
        <v>441</v>
      </c>
      <c r="H149" s="203">
        <v>338890527</v>
      </c>
      <c r="I149" s="204" t="s">
        <v>404</v>
      </c>
      <c r="J149" s="203">
        <v>319459473</v>
      </c>
      <c r="K149" s="203">
        <v>319459473</v>
      </c>
      <c r="L149" s="203">
        <v>1975050000</v>
      </c>
      <c r="M149" s="204" t="s">
        <v>404</v>
      </c>
      <c r="N149" s="180">
        <f t="shared" si="8"/>
        <v>0.12131065276828434</v>
      </c>
      <c r="O149" s="94"/>
      <c r="P149" s="94"/>
      <c r="Q149" s="93"/>
    </row>
    <row r="150" spans="1:17" s="36" customFormat="1" x14ac:dyDescent="0.2">
      <c r="A150" s="96"/>
      <c r="B150" s="202" t="s">
        <v>296</v>
      </c>
      <c r="C150" s="202" t="s">
        <v>436</v>
      </c>
      <c r="D150" s="203">
        <v>1215770859</v>
      </c>
      <c r="E150" s="203">
        <v>1215770859</v>
      </c>
      <c r="F150" s="203">
        <v>303942714</v>
      </c>
      <c r="G150" s="204" t="s">
        <v>441</v>
      </c>
      <c r="H150" s="203">
        <v>82178724</v>
      </c>
      <c r="I150" s="204" t="s">
        <v>404</v>
      </c>
      <c r="J150" s="203">
        <v>221763990</v>
      </c>
      <c r="K150" s="203">
        <v>221763990</v>
      </c>
      <c r="L150" s="203">
        <v>911828145</v>
      </c>
      <c r="M150" s="204" t="s">
        <v>404</v>
      </c>
      <c r="N150" s="180">
        <f t="shared" si="8"/>
        <v>0.1824060745973185</v>
      </c>
      <c r="O150" s="94"/>
      <c r="P150" s="94"/>
      <c r="Q150" s="93"/>
    </row>
    <row r="151" spans="1:17" s="36" customFormat="1" x14ac:dyDescent="0.2">
      <c r="A151" s="96"/>
      <c r="B151" s="202" t="s">
        <v>297</v>
      </c>
      <c r="C151" s="202" t="s">
        <v>420</v>
      </c>
      <c r="D151" s="203">
        <v>3492100000</v>
      </c>
      <c r="E151" s="203">
        <v>3492100000</v>
      </c>
      <c r="F151" s="203">
        <v>796178200</v>
      </c>
      <c r="G151" s="204" t="s">
        <v>441</v>
      </c>
      <c r="H151" s="203">
        <v>439904174</v>
      </c>
      <c r="I151" s="204" t="s">
        <v>404</v>
      </c>
      <c r="J151" s="203">
        <v>356274026</v>
      </c>
      <c r="K151" s="203">
        <v>356274026</v>
      </c>
      <c r="L151" s="203">
        <v>2695921800</v>
      </c>
      <c r="M151" s="204" t="s">
        <v>404</v>
      </c>
      <c r="N151" s="180">
        <f t="shared" si="8"/>
        <v>0.10202285902465565</v>
      </c>
      <c r="O151" s="94"/>
      <c r="P151" s="94"/>
      <c r="Q151" s="93"/>
    </row>
    <row r="152" spans="1:17" s="36" customFormat="1" x14ac:dyDescent="0.2">
      <c r="A152" s="96"/>
      <c r="B152" s="202" t="s">
        <v>298</v>
      </c>
      <c r="C152" s="202" t="s">
        <v>437</v>
      </c>
      <c r="D152" s="203">
        <v>3264600000</v>
      </c>
      <c r="E152" s="203">
        <v>3264600000</v>
      </c>
      <c r="F152" s="203">
        <v>716188750</v>
      </c>
      <c r="G152" s="204" t="s">
        <v>441</v>
      </c>
      <c r="H152" s="203">
        <v>95340298</v>
      </c>
      <c r="I152" s="204" t="s">
        <v>404</v>
      </c>
      <c r="J152" s="203">
        <v>620848452</v>
      </c>
      <c r="K152" s="203">
        <v>620848452</v>
      </c>
      <c r="L152" s="203">
        <v>2548411250</v>
      </c>
      <c r="M152" s="204" t="s">
        <v>404</v>
      </c>
      <c r="N152" s="180">
        <f t="shared" si="8"/>
        <v>0.19017596397721007</v>
      </c>
      <c r="O152" s="94"/>
      <c r="P152" s="94"/>
      <c r="Q152" s="93"/>
    </row>
    <row r="153" spans="1:17" s="36" customFormat="1" x14ac:dyDescent="0.2">
      <c r="A153" s="96"/>
      <c r="B153" s="202" t="s">
        <v>299</v>
      </c>
      <c r="C153" s="202" t="s">
        <v>421</v>
      </c>
      <c r="D153" s="203">
        <v>1856100000</v>
      </c>
      <c r="E153" s="203">
        <v>1856100000</v>
      </c>
      <c r="F153" s="203">
        <v>464025000</v>
      </c>
      <c r="G153" s="204" t="s">
        <v>441</v>
      </c>
      <c r="H153" s="203">
        <v>272512566</v>
      </c>
      <c r="I153" s="204" t="s">
        <v>404</v>
      </c>
      <c r="J153" s="203">
        <v>191512434</v>
      </c>
      <c r="K153" s="203">
        <v>191512434</v>
      </c>
      <c r="L153" s="203">
        <v>1392075000</v>
      </c>
      <c r="M153" s="204" t="s">
        <v>404</v>
      </c>
      <c r="N153" s="180">
        <f t="shared" si="8"/>
        <v>0.10318001939550671</v>
      </c>
      <c r="O153" s="94"/>
      <c r="P153" s="94"/>
      <c r="Q153" s="93"/>
    </row>
    <row r="154" spans="1:17" s="36" customFormat="1" x14ac:dyDescent="0.2">
      <c r="A154" s="96"/>
      <c r="B154" s="202" t="s">
        <v>300</v>
      </c>
      <c r="C154" s="202" t="s">
        <v>301</v>
      </c>
      <c r="D154" s="203">
        <v>574806</v>
      </c>
      <c r="E154" s="203">
        <v>574806</v>
      </c>
      <c r="F154" s="203">
        <v>143701</v>
      </c>
      <c r="G154" s="204" t="s">
        <v>441</v>
      </c>
      <c r="H154" s="204" t="s">
        <v>405</v>
      </c>
      <c r="I154" s="204" t="s">
        <v>404</v>
      </c>
      <c r="J154" s="204" t="s">
        <v>405</v>
      </c>
      <c r="K154" s="204" t="s">
        <v>405</v>
      </c>
      <c r="L154" s="203">
        <v>574806</v>
      </c>
      <c r="M154" s="203">
        <v>143701</v>
      </c>
      <c r="N154" s="180" t="e">
        <f t="shared" si="8"/>
        <v>#VALUE!</v>
      </c>
      <c r="O154" s="94"/>
      <c r="P154" s="94"/>
      <c r="Q154" s="93"/>
    </row>
    <row r="155" spans="1:17" s="36" customFormat="1" x14ac:dyDescent="0.2">
      <c r="A155" s="96"/>
      <c r="B155" s="202" t="s">
        <v>302</v>
      </c>
      <c r="C155" s="202" t="s">
        <v>422</v>
      </c>
      <c r="D155" s="203">
        <v>2330500000</v>
      </c>
      <c r="E155" s="203">
        <v>2330500000</v>
      </c>
      <c r="F155" s="203">
        <v>582625000</v>
      </c>
      <c r="G155" s="204" t="s">
        <v>441</v>
      </c>
      <c r="H155" s="203">
        <v>138927637</v>
      </c>
      <c r="I155" s="204" t="s">
        <v>404</v>
      </c>
      <c r="J155" s="203">
        <v>443697363</v>
      </c>
      <c r="K155" s="203">
        <v>443697363</v>
      </c>
      <c r="L155" s="203">
        <v>1747875000</v>
      </c>
      <c r="M155" s="204" t="s">
        <v>404</v>
      </c>
      <c r="N155" s="180">
        <f t="shared" si="8"/>
        <v>0.19038719716798971</v>
      </c>
      <c r="O155" s="94"/>
      <c r="P155" s="94"/>
      <c r="Q155" s="93"/>
    </row>
    <row r="156" spans="1:17" s="36" customFormat="1" x14ac:dyDescent="0.2">
      <c r="A156" s="96"/>
      <c r="B156" s="202" t="s">
        <v>303</v>
      </c>
      <c r="C156" s="202" t="s">
        <v>423</v>
      </c>
      <c r="D156" s="203">
        <v>54600000</v>
      </c>
      <c r="E156" s="203">
        <v>54600000</v>
      </c>
      <c r="F156" s="203">
        <v>13650000</v>
      </c>
      <c r="G156" s="204" t="s">
        <v>441</v>
      </c>
      <c r="H156" s="203">
        <v>4550000</v>
      </c>
      <c r="I156" s="204" t="s">
        <v>404</v>
      </c>
      <c r="J156" s="203">
        <v>9100000</v>
      </c>
      <c r="K156" s="203">
        <v>9100000</v>
      </c>
      <c r="L156" s="203">
        <v>40950000</v>
      </c>
      <c r="M156" s="204" t="s">
        <v>404</v>
      </c>
      <c r="N156" s="180">
        <f>+J156/E156</f>
        <v>0.16666666666666666</v>
      </c>
      <c r="O156" s="94"/>
      <c r="P156" s="94"/>
      <c r="Q156" s="93"/>
    </row>
    <row r="157" spans="1:17" s="36" customFormat="1" x14ac:dyDescent="0.2">
      <c r="B157" s="202" t="s">
        <v>304</v>
      </c>
      <c r="C157" s="202" t="s">
        <v>424</v>
      </c>
      <c r="D157" s="203">
        <v>637000000</v>
      </c>
      <c r="E157" s="203">
        <v>637000000</v>
      </c>
      <c r="F157" s="203">
        <v>159250000</v>
      </c>
      <c r="G157" s="204" t="s">
        <v>441</v>
      </c>
      <c r="H157" s="203">
        <v>84953660</v>
      </c>
      <c r="I157" s="204" t="s">
        <v>404</v>
      </c>
      <c r="J157" s="203">
        <v>74296340</v>
      </c>
      <c r="K157" s="203">
        <v>74296340</v>
      </c>
      <c r="L157" s="203">
        <v>477750000</v>
      </c>
      <c r="M157" s="204" t="s">
        <v>404</v>
      </c>
      <c r="N157" s="180">
        <v>0</v>
      </c>
      <c r="O157" s="94"/>
      <c r="P157" s="94"/>
      <c r="Q157" s="93"/>
    </row>
    <row r="158" spans="1:17" s="36" customFormat="1" x14ac:dyDescent="0.2">
      <c r="B158" s="202" t="s">
        <v>305</v>
      </c>
      <c r="C158" s="202" t="s">
        <v>425</v>
      </c>
      <c r="D158" s="203">
        <v>296000000</v>
      </c>
      <c r="E158" s="203">
        <v>296000000</v>
      </c>
      <c r="F158" s="203">
        <v>74000000</v>
      </c>
      <c r="G158" s="204" t="s">
        <v>441</v>
      </c>
      <c r="H158" s="203">
        <v>21411859</v>
      </c>
      <c r="I158" s="204" t="s">
        <v>404</v>
      </c>
      <c r="J158" s="203">
        <v>52588141</v>
      </c>
      <c r="K158" s="203">
        <v>52588141</v>
      </c>
      <c r="L158" s="203">
        <v>222000000</v>
      </c>
      <c r="M158" s="204" t="s">
        <v>404</v>
      </c>
      <c r="N158" s="180">
        <f t="shared" si="8"/>
        <v>0.17766263851351352</v>
      </c>
      <c r="O158" s="94"/>
      <c r="P158" s="94"/>
      <c r="Q158" s="93"/>
    </row>
    <row r="159" spans="1:17" s="36" customFormat="1" x14ac:dyDescent="0.2">
      <c r="B159" s="202" t="s">
        <v>306</v>
      </c>
      <c r="C159" s="202" t="s">
        <v>426</v>
      </c>
      <c r="D159" s="203">
        <v>362000000</v>
      </c>
      <c r="E159" s="203">
        <v>362000000</v>
      </c>
      <c r="F159" s="203">
        <v>90500000</v>
      </c>
      <c r="G159" s="204" t="s">
        <v>441</v>
      </c>
      <c r="H159" s="203">
        <v>40150631</v>
      </c>
      <c r="I159" s="204" t="s">
        <v>404</v>
      </c>
      <c r="J159" s="203">
        <v>50349369</v>
      </c>
      <c r="K159" s="203">
        <v>50349369</v>
      </c>
      <c r="L159" s="203">
        <v>271500000</v>
      </c>
      <c r="M159" s="204" t="s">
        <v>404</v>
      </c>
      <c r="N159" s="180">
        <f t="shared" si="8"/>
        <v>0.1390866546961326</v>
      </c>
      <c r="O159" s="94"/>
      <c r="P159" s="94"/>
      <c r="Q159" s="93"/>
    </row>
    <row r="160" spans="1:17" s="36" customFormat="1" x14ac:dyDescent="0.2">
      <c r="B160" s="202" t="s">
        <v>307</v>
      </c>
      <c r="C160" s="202" t="s">
        <v>427</v>
      </c>
      <c r="D160" s="203">
        <v>185000000</v>
      </c>
      <c r="E160" s="203">
        <v>185000000</v>
      </c>
      <c r="F160" s="203">
        <v>46250000</v>
      </c>
      <c r="G160" s="204" t="s">
        <v>441</v>
      </c>
      <c r="H160" s="203">
        <v>19644461</v>
      </c>
      <c r="I160" s="204" t="s">
        <v>404</v>
      </c>
      <c r="J160" s="203">
        <v>26605539</v>
      </c>
      <c r="K160" s="203">
        <v>26605539</v>
      </c>
      <c r="L160" s="203">
        <v>138750000</v>
      </c>
      <c r="M160" s="204" t="s">
        <v>404</v>
      </c>
      <c r="N160" s="180">
        <f t="shared" si="8"/>
        <v>0.14381372432432432</v>
      </c>
      <c r="O160" s="94"/>
      <c r="P160" s="94"/>
      <c r="Q160" s="93"/>
    </row>
    <row r="161" spans="2:17" s="95" customFormat="1" ht="15" x14ac:dyDescent="0.25">
      <c r="B161" s="202" t="s">
        <v>308</v>
      </c>
      <c r="C161" s="202" t="s">
        <v>309</v>
      </c>
      <c r="D161" s="203">
        <v>113243449</v>
      </c>
      <c r="E161" s="203">
        <v>113243449</v>
      </c>
      <c r="F161" s="203">
        <v>28310862</v>
      </c>
      <c r="G161" s="204" t="s">
        <v>441</v>
      </c>
      <c r="H161" s="203">
        <v>8369525</v>
      </c>
      <c r="I161" s="204" t="s">
        <v>404</v>
      </c>
      <c r="J161" s="203">
        <v>19941337</v>
      </c>
      <c r="K161" s="203">
        <v>19941337</v>
      </c>
      <c r="L161" s="203">
        <v>84932587</v>
      </c>
      <c r="M161" s="204" t="s">
        <v>404</v>
      </c>
      <c r="N161" s="180">
        <f t="shared" si="8"/>
        <v>0.17609263207799331</v>
      </c>
      <c r="O161" s="94"/>
      <c r="P161" s="94"/>
      <c r="Q161" s="93"/>
    </row>
    <row r="162" spans="2:17" s="36" customFormat="1" x14ac:dyDescent="0.2">
      <c r="B162" s="202" t="s">
        <v>310</v>
      </c>
      <c r="C162" s="202" t="s">
        <v>415</v>
      </c>
      <c r="D162" s="203">
        <v>41923611</v>
      </c>
      <c r="E162" s="203">
        <v>41923611</v>
      </c>
      <c r="F162" s="203">
        <v>41813425</v>
      </c>
      <c r="G162" s="204" t="s">
        <v>441</v>
      </c>
      <c r="H162" s="203">
        <v>30295980.859999999</v>
      </c>
      <c r="I162" s="204" t="s">
        <v>404</v>
      </c>
      <c r="J162" s="203">
        <v>7627630.1399999997</v>
      </c>
      <c r="K162" s="203">
        <v>7627630.1399999997</v>
      </c>
      <c r="L162" s="203">
        <v>4000000</v>
      </c>
      <c r="M162" s="203">
        <v>3889814</v>
      </c>
      <c r="N162" s="180">
        <f t="shared" si="8"/>
        <v>0.18194115339921457</v>
      </c>
      <c r="O162" s="94"/>
      <c r="P162" s="94"/>
      <c r="Q162" s="93"/>
    </row>
    <row r="163" spans="2:17" s="36" customFormat="1" x14ac:dyDescent="0.2">
      <c r="B163" s="202" t="s">
        <v>311</v>
      </c>
      <c r="C163" s="202" t="s">
        <v>415</v>
      </c>
      <c r="D163" s="203">
        <v>7850466</v>
      </c>
      <c r="E163" s="203">
        <v>7850466</v>
      </c>
      <c r="F163" s="203">
        <v>7850466</v>
      </c>
      <c r="G163" s="204" t="s">
        <v>441</v>
      </c>
      <c r="H163" s="203">
        <v>5785240.4699999997</v>
      </c>
      <c r="I163" s="204" t="s">
        <v>404</v>
      </c>
      <c r="J163" s="203">
        <v>1465225.53</v>
      </c>
      <c r="K163" s="203">
        <v>1465225.53</v>
      </c>
      <c r="L163" s="203">
        <v>600000</v>
      </c>
      <c r="M163" s="203">
        <v>600000</v>
      </c>
      <c r="N163" s="180">
        <f t="shared" si="8"/>
        <v>0.18664185412687603</v>
      </c>
      <c r="O163" s="94"/>
      <c r="P163" s="94"/>
      <c r="Q163" s="93"/>
    </row>
    <row r="164" spans="2:17" s="36" customFormat="1" x14ac:dyDescent="0.2">
      <c r="B164" s="202" t="s">
        <v>312</v>
      </c>
      <c r="C164" s="202" t="s">
        <v>415</v>
      </c>
      <c r="D164" s="203">
        <v>10254783</v>
      </c>
      <c r="E164" s="203">
        <v>10254783</v>
      </c>
      <c r="F164" s="203">
        <v>10254783</v>
      </c>
      <c r="G164" s="204" t="s">
        <v>441</v>
      </c>
      <c r="H164" s="203">
        <v>7418948.9400000004</v>
      </c>
      <c r="I164" s="204" t="s">
        <v>404</v>
      </c>
      <c r="J164" s="203">
        <v>1835834.06</v>
      </c>
      <c r="K164" s="203">
        <v>1835834.06</v>
      </c>
      <c r="L164" s="203">
        <v>1000000</v>
      </c>
      <c r="M164" s="203">
        <v>1000000</v>
      </c>
      <c r="N164" s="180">
        <f t="shared" si="8"/>
        <v>0.17902222406851515</v>
      </c>
      <c r="O164" s="94"/>
      <c r="P164" s="94"/>
      <c r="Q164" s="93"/>
    </row>
    <row r="165" spans="2:17" s="36" customFormat="1" x14ac:dyDescent="0.2">
      <c r="B165" s="202" t="s">
        <v>313</v>
      </c>
      <c r="C165" s="202" t="s">
        <v>415</v>
      </c>
      <c r="D165" s="203">
        <v>35345923</v>
      </c>
      <c r="E165" s="203">
        <v>35345923</v>
      </c>
      <c r="F165" s="203">
        <v>34982887</v>
      </c>
      <c r="G165" s="204" t="s">
        <v>441</v>
      </c>
      <c r="H165" s="203">
        <v>26042122.890000001</v>
      </c>
      <c r="I165" s="204" t="s">
        <v>404</v>
      </c>
      <c r="J165" s="203">
        <v>6303800.1100000003</v>
      </c>
      <c r="K165" s="203">
        <v>6303800.1100000003</v>
      </c>
      <c r="L165" s="203">
        <v>3000000</v>
      </c>
      <c r="M165" s="203">
        <v>2636964</v>
      </c>
      <c r="N165" s="180">
        <f t="shared" si="8"/>
        <v>0.1783458904157065</v>
      </c>
      <c r="O165" s="94"/>
      <c r="P165" s="94"/>
      <c r="Q165" s="93"/>
    </row>
    <row r="166" spans="2:17" s="36" customFormat="1" x14ac:dyDescent="0.2">
      <c r="B166" s="202" t="s">
        <v>314</v>
      </c>
      <c r="C166" s="202" t="s">
        <v>415</v>
      </c>
      <c r="D166" s="203">
        <v>38953920</v>
      </c>
      <c r="E166" s="203">
        <v>38953920</v>
      </c>
      <c r="F166" s="203">
        <v>38953920</v>
      </c>
      <c r="G166" s="204" t="s">
        <v>441</v>
      </c>
      <c r="H166" s="203">
        <v>27721500.539999999</v>
      </c>
      <c r="I166" s="204" t="s">
        <v>404</v>
      </c>
      <c r="J166" s="203">
        <v>6232419.46</v>
      </c>
      <c r="K166" s="203">
        <v>6232419.46</v>
      </c>
      <c r="L166" s="203">
        <v>5000000</v>
      </c>
      <c r="M166" s="203">
        <v>5000000</v>
      </c>
      <c r="N166" s="180">
        <f t="shared" si="8"/>
        <v>0.15999466703222678</v>
      </c>
      <c r="O166" s="94"/>
      <c r="P166" s="94"/>
      <c r="Q166" s="93"/>
    </row>
    <row r="167" spans="2:17" s="36" customFormat="1" x14ac:dyDescent="0.2">
      <c r="B167" s="202" t="s">
        <v>315</v>
      </c>
      <c r="C167" s="202" t="s">
        <v>416</v>
      </c>
      <c r="D167" s="203">
        <v>7433264</v>
      </c>
      <c r="E167" s="203">
        <v>7433264</v>
      </c>
      <c r="F167" s="203">
        <v>7413727</v>
      </c>
      <c r="G167" s="204" t="s">
        <v>441</v>
      </c>
      <c r="H167" s="203">
        <v>5022903.57</v>
      </c>
      <c r="I167" s="204" t="s">
        <v>404</v>
      </c>
      <c r="J167" s="203">
        <v>1410360.43</v>
      </c>
      <c r="K167" s="203">
        <v>1410360.43</v>
      </c>
      <c r="L167" s="203">
        <v>1000000</v>
      </c>
      <c r="M167" s="203">
        <v>980463</v>
      </c>
      <c r="N167" s="180">
        <f t="shared" si="8"/>
        <v>0.18973635673373096</v>
      </c>
      <c r="O167" s="94"/>
      <c r="P167" s="94"/>
      <c r="Q167" s="93"/>
    </row>
    <row r="168" spans="2:17" s="36" customFormat="1" x14ac:dyDescent="0.2">
      <c r="B168" s="202" t="s">
        <v>316</v>
      </c>
      <c r="C168" s="202" t="s">
        <v>416</v>
      </c>
      <c r="D168" s="203">
        <v>1391926</v>
      </c>
      <c r="E168" s="203">
        <v>1391926</v>
      </c>
      <c r="F168" s="203">
        <v>1391926</v>
      </c>
      <c r="G168" s="204" t="s">
        <v>441</v>
      </c>
      <c r="H168" s="203">
        <v>820860.93</v>
      </c>
      <c r="I168" s="204" t="s">
        <v>404</v>
      </c>
      <c r="J168" s="203">
        <v>271065.07</v>
      </c>
      <c r="K168" s="203">
        <v>271065.07</v>
      </c>
      <c r="L168" s="203">
        <v>300000</v>
      </c>
      <c r="M168" s="203">
        <v>300000</v>
      </c>
      <c r="N168" s="180">
        <f t="shared" si="8"/>
        <v>0.19474100634660177</v>
      </c>
      <c r="O168" s="94"/>
      <c r="P168" s="94"/>
      <c r="Q168" s="93"/>
    </row>
    <row r="169" spans="2:17" s="36" customFormat="1" x14ac:dyDescent="0.2">
      <c r="B169" s="202" t="s">
        <v>317</v>
      </c>
      <c r="C169" s="202" t="s">
        <v>416</v>
      </c>
      <c r="D169" s="203">
        <v>1818224</v>
      </c>
      <c r="E169" s="203">
        <v>1818224</v>
      </c>
      <c r="F169" s="203">
        <v>1818224</v>
      </c>
      <c r="G169" s="204" t="s">
        <v>441</v>
      </c>
      <c r="H169" s="203">
        <v>1129453.0900000001</v>
      </c>
      <c r="I169" s="204" t="s">
        <v>404</v>
      </c>
      <c r="J169" s="203">
        <v>338770.91</v>
      </c>
      <c r="K169" s="203">
        <v>338770.91</v>
      </c>
      <c r="L169" s="203">
        <v>350000</v>
      </c>
      <c r="M169" s="203">
        <v>350000</v>
      </c>
      <c r="N169" s="180">
        <f t="shared" si="8"/>
        <v>0.18631967788347309</v>
      </c>
      <c r="O169" s="94"/>
      <c r="P169" s="94"/>
      <c r="Q169" s="93"/>
    </row>
    <row r="170" spans="2:17" s="36" customFormat="1" x14ac:dyDescent="0.2">
      <c r="B170" s="202" t="s">
        <v>318</v>
      </c>
      <c r="C170" s="202" t="s">
        <v>416</v>
      </c>
      <c r="D170" s="203">
        <v>6267007</v>
      </c>
      <c r="E170" s="203">
        <v>6267007</v>
      </c>
      <c r="F170" s="203">
        <v>6202639</v>
      </c>
      <c r="G170" s="204" t="s">
        <v>441</v>
      </c>
      <c r="H170" s="203">
        <v>4099675.55</v>
      </c>
      <c r="I170" s="204" t="s">
        <v>404</v>
      </c>
      <c r="J170" s="203">
        <v>1167331.45</v>
      </c>
      <c r="K170" s="203">
        <v>1167331.45</v>
      </c>
      <c r="L170" s="203">
        <v>1000000</v>
      </c>
      <c r="M170" s="203">
        <v>935632</v>
      </c>
      <c r="N170" s="180">
        <f t="shared" si="8"/>
        <v>0.18626617937398185</v>
      </c>
      <c r="O170" s="94"/>
      <c r="P170" s="94"/>
      <c r="Q170" s="93"/>
    </row>
    <row r="171" spans="2:17" s="36" customFormat="1" x14ac:dyDescent="0.2">
      <c r="B171" s="202" t="s">
        <v>319</v>
      </c>
      <c r="C171" s="202" t="s">
        <v>416</v>
      </c>
      <c r="D171" s="203">
        <v>6906723</v>
      </c>
      <c r="E171" s="203">
        <v>6906723</v>
      </c>
      <c r="F171" s="203">
        <v>6906723</v>
      </c>
      <c r="G171" s="204" t="s">
        <v>441</v>
      </c>
      <c r="H171" s="203">
        <v>4755781.5199999996</v>
      </c>
      <c r="I171" s="204" t="s">
        <v>404</v>
      </c>
      <c r="J171" s="203">
        <v>1150941.48</v>
      </c>
      <c r="K171" s="203">
        <v>1150941.48</v>
      </c>
      <c r="L171" s="203">
        <v>1000000</v>
      </c>
      <c r="M171" s="203">
        <v>1000000</v>
      </c>
      <c r="N171" s="180">
        <f t="shared" si="8"/>
        <v>0.16664074699390724</v>
      </c>
      <c r="O171" s="94"/>
      <c r="P171" s="94"/>
      <c r="Q171" s="93"/>
    </row>
    <row r="172" spans="2:17" s="36" customFormat="1" x14ac:dyDescent="0.2">
      <c r="B172" s="202" t="s">
        <v>320</v>
      </c>
      <c r="C172" s="202" t="s">
        <v>417</v>
      </c>
      <c r="D172" s="203">
        <v>1498312639</v>
      </c>
      <c r="E172" s="203">
        <v>1498312639</v>
      </c>
      <c r="F172" s="203">
        <v>374578159</v>
      </c>
      <c r="G172" s="204" t="s">
        <v>441</v>
      </c>
      <c r="H172" s="203">
        <v>130692719</v>
      </c>
      <c r="I172" s="204" t="s">
        <v>404</v>
      </c>
      <c r="J172" s="203">
        <v>243885440</v>
      </c>
      <c r="K172" s="203">
        <v>243885440</v>
      </c>
      <c r="L172" s="203">
        <v>1123734480</v>
      </c>
      <c r="M172" s="204" t="s">
        <v>404</v>
      </c>
      <c r="N172" s="180">
        <f t="shared" si="8"/>
        <v>0.16277339832277821</v>
      </c>
      <c r="O172" s="94"/>
      <c r="P172" s="94"/>
      <c r="Q172" s="93"/>
    </row>
    <row r="173" spans="2:17" s="36" customFormat="1" x14ac:dyDescent="0.2">
      <c r="B173" s="202" t="s">
        <v>321</v>
      </c>
      <c r="C173" s="202" t="s">
        <v>322</v>
      </c>
      <c r="D173" s="203">
        <v>563300000</v>
      </c>
      <c r="E173" s="203">
        <v>563300000</v>
      </c>
      <c r="F173" s="203">
        <v>140075000</v>
      </c>
      <c r="G173" s="204" t="s">
        <v>441</v>
      </c>
      <c r="H173" s="203">
        <v>60400000</v>
      </c>
      <c r="I173" s="204" t="s">
        <v>404</v>
      </c>
      <c r="J173" s="204" t="s">
        <v>405</v>
      </c>
      <c r="K173" s="204" t="s">
        <v>405</v>
      </c>
      <c r="L173" s="203">
        <v>502900000</v>
      </c>
      <c r="M173" s="203">
        <v>79675000</v>
      </c>
      <c r="N173" s="180" t="e">
        <f t="shared" si="8"/>
        <v>#VALUE!</v>
      </c>
      <c r="O173" s="94"/>
      <c r="P173" s="94"/>
      <c r="Q173" s="93"/>
    </row>
    <row r="174" spans="2:17" s="36" customFormat="1" x14ac:dyDescent="0.2">
      <c r="B174" s="202" t="s">
        <v>323</v>
      </c>
      <c r="C174" s="202" t="s">
        <v>324</v>
      </c>
      <c r="D174" s="203">
        <v>46800000</v>
      </c>
      <c r="E174" s="203">
        <v>46800000</v>
      </c>
      <c r="F174" s="203">
        <v>11700000</v>
      </c>
      <c r="G174" s="204" t="s">
        <v>441</v>
      </c>
      <c r="H174" s="204" t="s">
        <v>405</v>
      </c>
      <c r="I174" s="204" t="s">
        <v>404</v>
      </c>
      <c r="J174" s="204" t="s">
        <v>405</v>
      </c>
      <c r="K174" s="204" t="s">
        <v>405</v>
      </c>
      <c r="L174" s="203">
        <v>46800000</v>
      </c>
      <c r="M174" s="203">
        <v>11700000</v>
      </c>
      <c r="N174" s="180" t="e">
        <f t="shared" si="8"/>
        <v>#VALUE!</v>
      </c>
      <c r="O174" s="94"/>
      <c r="P174" s="94"/>
      <c r="Q174" s="93"/>
    </row>
    <row r="175" spans="2:17" s="36" customFormat="1" x14ac:dyDescent="0.2">
      <c r="B175" s="202" t="s">
        <v>325</v>
      </c>
      <c r="C175" s="202" t="s">
        <v>326</v>
      </c>
      <c r="D175" s="203">
        <v>516500000</v>
      </c>
      <c r="E175" s="203">
        <v>516500000</v>
      </c>
      <c r="F175" s="203">
        <v>128375000</v>
      </c>
      <c r="G175" s="204" t="s">
        <v>441</v>
      </c>
      <c r="H175" s="203">
        <v>60400000</v>
      </c>
      <c r="I175" s="204" t="s">
        <v>404</v>
      </c>
      <c r="J175" s="204" t="s">
        <v>405</v>
      </c>
      <c r="K175" s="204" t="s">
        <v>405</v>
      </c>
      <c r="L175" s="203">
        <v>456100000</v>
      </c>
      <c r="M175" s="203">
        <v>67975000</v>
      </c>
      <c r="N175" s="180" t="e">
        <f t="shared" si="8"/>
        <v>#VALUE!</v>
      </c>
      <c r="O175" s="94"/>
      <c r="P175" s="94"/>
      <c r="Q175" s="93"/>
    </row>
    <row r="176" spans="2:17" s="36" customFormat="1" x14ac:dyDescent="0.2">
      <c r="B176" s="202" t="s">
        <v>327</v>
      </c>
      <c r="C176" s="202" t="s">
        <v>328</v>
      </c>
      <c r="D176" s="203">
        <v>360780000</v>
      </c>
      <c r="E176" s="203">
        <v>360780000</v>
      </c>
      <c r="F176" s="203">
        <v>106957500</v>
      </c>
      <c r="G176" s="204" t="s">
        <v>441</v>
      </c>
      <c r="H176" s="203">
        <v>20039738.059999999</v>
      </c>
      <c r="I176" s="204" t="s">
        <v>404</v>
      </c>
      <c r="J176" s="203">
        <v>9673683.4399999995</v>
      </c>
      <c r="K176" s="203">
        <v>9673683.4399999995</v>
      </c>
      <c r="L176" s="203">
        <v>331066578.5</v>
      </c>
      <c r="M176" s="203">
        <v>77244078.5</v>
      </c>
      <c r="N176" s="180">
        <f t="shared" si="8"/>
        <v>2.6813247519263814E-2</v>
      </c>
      <c r="O176" s="94">
        <f t="shared" ref="O176:O181" si="9">+E176</f>
        <v>360780000</v>
      </c>
      <c r="P176" s="94">
        <f t="shared" ref="P176:P181" si="10">+J176</f>
        <v>9673683.4399999995</v>
      </c>
      <c r="Q176" s="93">
        <f t="shared" ref="Q176:Q181" si="11">+P176/O176</f>
        <v>2.6813247519263814E-2</v>
      </c>
    </row>
    <row r="177" spans="2:17" s="36" customFormat="1" x14ac:dyDescent="0.2">
      <c r="B177" s="202" t="s">
        <v>329</v>
      </c>
      <c r="C177" s="202" t="s">
        <v>330</v>
      </c>
      <c r="D177" s="203">
        <v>306380000</v>
      </c>
      <c r="E177" s="203">
        <v>306380000</v>
      </c>
      <c r="F177" s="203">
        <v>57557500</v>
      </c>
      <c r="G177" s="204" t="s">
        <v>441</v>
      </c>
      <c r="H177" s="203">
        <v>20039738.059999999</v>
      </c>
      <c r="I177" s="204" t="s">
        <v>404</v>
      </c>
      <c r="J177" s="203">
        <v>3460261.94</v>
      </c>
      <c r="K177" s="203">
        <v>3460261.94</v>
      </c>
      <c r="L177" s="203">
        <v>282880000</v>
      </c>
      <c r="M177" s="203">
        <v>34057500</v>
      </c>
      <c r="N177" s="180">
        <f t="shared" si="8"/>
        <v>1.1294020301586265E-2</v>
      </c>
      <c r="O177" s="94">
        <f t="shared" si="9"/>
        <v>306380000</v>
      </c>
      <c r="P177" s="94">
        <f t="shared" si="10"/>
        <v>3460261.94</v>
      </c>
      <c r="Q177" s="93">
        <f t="shared" si="11"/>
        <v>1.1294020301586265E-2</v>
      </c>
    </row>
    <row r="178" spans="2:17" s="36" customFormat="1" x14ac:dyDescent="0.2">
      <c r="B178" s="202" t="s">
        <v>331</v>
      </c>
      <c r="C178" s="202" t="s">
        <v>332</v>
      </c>
      <c r="D178" s="203">
        <v>54400000</v>
      </c>
      <c r="E178" s="203">
        <v>54400000</v>
      </c>
      <c r="F178" s="203">
        <v>49400000</v>
      </c>
      <c r="G178" s="204" t="s">
        <v>441</v>
      </c>
      <c r="H178" s="204" t="s">
        <v>405</v>
      </c>
      <c r="I178" s="204" t="s">
        <v>404</v>
      </c>
      <c r="J178" s="203">
        <v>6213421.5</v>
      </c>
      <c r="K178" s="203">
        <v>6213421.5</v>
      </c>
      <c r="L178" s="203">
        <v>48186578.5</v>
      </c>
      <c r="M178" s="203">
        <v>43186578.5</v>
      </c>
      <c r="N178" s="180">
        <f t="shared" si="8"/>
        <v>0.11421730698529411</v>
      </c>
      <c r="O178" s="94">
        <f t="shared" si="9"/>
        <v>54400000</v>
      </c>
      <c r="P178" s="94">
        <f t="shared" si="10"/>
        <v>6213421.5</v>
      </c>
      <c r="Q178" s="93">
        <f t="shared" si="11"/>
        <v>0.11421730698529411</v>
      </c>
    </row>
    <row r="179" spans="2:17" s="95" customFormat="1" ht="15" x14ac:dyDescent="0.25">
      <c r="B179" s="202" t="s">
        <v>333</v>
      </c>
      <c r="C179" s="202" t="s">
        <v>334</v>
      </c>
      <c r="D179" s="203">
        <v>2563163070</v>
      </c>
      <c r="E179" s="203">
        <v>2563163070</v>
      </c>
      <c r="F179" s="203">
        <v>640790767</v>
      </c>
      <c r="G179" s="204" t="s">
        <v>441</v>
      </c>
      <c r="H179" s="203">
        <v>259234008</v>
      </c>
      <c r="I179" s="204" t="s">
        <v>404</v>
      </c>
      <c r="J179" s="203">
        <v>381556759</v>
      </c>
      <c r="K179" s="203">
        <v>381556759</v>
      </c>
      <c r="L179" s="203">
        <v>1922372303</v>
      </c>
      <c r="M179" s="204" t="s">
        <v>404</v>
      </c>
      <c r="N179" s="180">
        <f t="shared" si="8"/>
        <v>0.14886167933123351</v>
      </c>
      <c r="O179" s="94">
        <f t="shared" si="9"/>
        <v>2563163070</v>
      </c>
      <c r="P179" s="94">
        <f t="shared" si="10"/>
        <v>381556759</v>
      </c>
      <c r="Q179" s="93">
        <f t="shared" si="11"/>
        <v>0.14886167933123351</v>
      </c>
    </row>
    <row r="180" spans="2:17" s="36" customFormat="1" x14ac:dyDescent="0.2">
      <c r="B180" s="202" t="s">
        <v>335</v>
      </c>
      <c r="C180" s="202" t="s">
        <v>428</v>
      </c>
      <c r="D180" s="203">
        <v>4200000</v>
      </c>
      <c r="E180" s="203">
        <v>4200000</v>
      </c>
      <c r="F180" s="203">
        <v>1050000</v>
      </c>
      <c r="G180" s="204" t="s">
        <v>441</v>
      </c>
      <c r="H180" s="203">
        <v>1050000</v>
      </c>
      <c r="I180" s="204" t="s">
        <v>404</v>
      </c>
      <c r="J180" s="204" t="s">
        <v>405</v>
      </c>
      <c r="K180" s="204" t="s">
        <v>405</v>
      </c>
      <c r="L180" s="203">
        <v>3150000</v>
      </c>
      <c r="M180" s="204" t="s">
        <v>404</v>
      </c>
      <c r="N180" s="180" t="e">
        <f t="shared" si="8"/>
        <v>#VALUE!</v>
      </c>
      <c r="O180" s="94">
        <f t="shared" si="9"/>
        <v>4200000</v>
      </c>
      <c r="P180" s="94" t="str">
        <f t="shared" si="10"/>
        <v xml:space="preserve">                         -   </v>
      </c>
      <c r="Q180" s="93" t="e">
        <f t="shared" si="11"/>
        <v>#VALUE!</v>
      </c>
    </row>
    <row r="181" spans="2:17" s="36" customFormat="1" x14ac:dyDescent="0.2">
      <c r="B181" s="202" t="s">
        <v>336</v>
      </c>
      <c r="C181" s="202" t="s">
        <v>377</v>
      </c>
      <c r="D181" s="203">
        <v>5160000</v>
      </c>
      <c r="E181" s="203">
        <v>5160000</v>
      </c>
      <c r="F181" s="203">
        <v>1290000</v>
      </c>
      <c r="G181" s="204" t="s">
        <v>441</v>
      </c>
      <c r="H181" s="203">
        <v>1290000</v>
      </c>
      <c r="I181" s="204" t="s">
        <v>404</v>
      </c>
      <c r="J181" s="204" t="s">
        <v>405</v>
      </c>
      <c r="K181" s="204" t="s">
        <v>405</v>
      </c>
      <c r="L181" s="203">
        <v>3870000</v>
      </c>
      <c r="M181" s="204" t="s">
        <v>404</v>
      </c>
      <c r="N181" s="180" t="e">
        <f t="shared" si="8"/>
        <v>#VALUE!</v>
      </c>
      <c r="O181" s="94">
        <f t="shared" si="9"/>
        <v>5160000</v>
      </c>
      <c r="P181" s="94" t="str">
        <f t="shared" si="10"/>
        <v xml:space="preserve">                         -   </v>
      </c>
      <c r="Q181" s="93" t="e">
        <f t="shared" si="11"/>
        <v>#VALUE!</v>
      </c>
    </row>
    <row r="182" spans="2:17" s="36" customFormat="1" x14ac:dyDescent="0.2">
      <c r="B182" s="202" t="s">
        <v>337</v>
      </c>
      <c r="C182" s="202" t="s">
        <v>378</v>
      </c>
      <c r="D182" s="203">
        <v>105000000</v>
      </c>
      <c r="E182" s="203">
        <v>105000000</v>
      </c>
      <c r="F182" s="203">
        <v>26250000</v>
      </c>
      <c r="G182" s="204" t="s">
        <v>441</v>
      </c>
      <c r="H182" s="203">
        <v>17500000</v>
      </c>
      <c r="I182" s="204" t="s">
        <v>404</v>
      </c>
      <c r="J182" s="203">
        <v>8750000</v>
      </c>
      <c r="K182" s="203">
        <v>8750000</v>
      </c>
      <c r="L182" s="203">
        <v>78750000</v>
      </c>
      <c r="M182" s="204" t="s">
        <v>404</v>
      </c>
      <c r="N182" s="180">
        <f t="shared" si="8"/>
        <v>8.3333333333333329E-2</v>
      </c>
      <c r="O182" s="94"/>
      <c r="P182" s="94"/>
      <c r="Q182" s="93"/>
    </row>
    <row r="183" spans="2:17" s="36" customFormat="1" x14ac:dyDescent="0.2">
      <c r="B183" s="202" t="s">
        <v>338</v>
      </c>
      <c r="C183" s="202" t="s">
        <v>339</v>
      </c>
      <c r="D183" s="203">
        <v>100000000</v>
      </c>
      <c r="E183" s="203">
        <v>100000000</v>
      </c>
      <c r="F183" s="203">
        <v>25000000</v>
      </c>
      <c r="G183" s="204" t="s">
        <v>441</v>
      </c>
      <c r="H183" s="203">
        <v>8333334</v>
      </c>
      <c r="I183" s="204" t="s">
        <v>404</v>
      </c>
      <c r="J183" s="203">
        <v>16666666</v>
      </c>
      <c r="K183" s="203">
        <v>16666666</v>
      </c>
      <c r="L183" s="203">
        <v>75000000</v>
      </c>
      <c r="M183" s="204" t="s">
        <v>404</v>
      </c>
      <c r="N183" s="180">
        <v>0</v>
      </c>
      <c r="O183" s="94"/>
      <c r="P183" s="94"/>
      <c r="Q183" s="93"/>
    </row>
    <row r="184" spans="2:17" s="36" customFormat="1" x14ac:dyDescent="0.2">
      <c r="B184" s="202" t="s">
        <v>340</v>
      </c>
      <c r="C184" s="202" t="s">
        <v>418</v>
      </c>
      <c r="D184" s="203">
        <v>847200000</v>
      </c>
      <c r="E184" s="203">
        <v>847200000</v>
      </c>
      <c r="F184" s="203">
        <v>211800000</v>
      </c>
      <c r="G184" s="204" t="s">
        <v>441</v>
      </c>
      <c r="H184" s="203">
        <v>100424585</v>
      </c>
      <c r="I184" s="204" t="s">
        <v>404</v>
      </c>
      <c r="J184" s="203">
        <v>111375415</v>
      </c>
      <c r="K184" s="203">
        <v>111375415</v>
      </c>
      <c r="L184" s="203">
        <v>635400000</v>
      </c>
      <c r="M184" s="204" t="s">
        <v>404</v>
      </c>
      <c r="N184" s="180">
        <f t="shared" si="8"/>
        <v>0.1314629544381492</v>
      </c>
      <c r="O184" s="94"/>
      <c r="P184" s="94"/>
      <c r="Q184" s="93"/>
    </row>
    <row r="185" spans="2:17" s="36" customFormat="1" x14ac:dyDescent="0.2">
      <c r="B185" s="202" t="s">
        <v>341</v>
      </c>
      <c r="C185" s="202" t="s">
        <v>391</v>
      </c>
      <c r="D185" s="203">
        <v>1468588070</v>
      </c>
      <c r="E185" s="203">
        <v>1468588070</v>
      </c>
      <c r="F185" s="203">
        <v>367147017</v>
      </c>
      <c r="G185" s="204" t="s">
        <v>441</v>
      </c>
      <c r="H185" s="203">
        <v>122382339</v>
      </c>
      <c r="I185" s="204" t="s">
        <v>404</v>
      </c>
      <c r="J185" s="203">
        <v>244764678</v>
      </c>
      <c r="K185" s="203">
        <v>244764678</v>
      </c>
      <c r="L185" s="203">
        <v>1101441053</v>
      </c>
      <c r="M185" s="204" t="s">
        <v>404</v>
      </c>
      <c r="N185" s="180">
        <f t="shared" si="8"/>
        <v>0.16666666643969127</v>
      </c>
      <c r="O185" s="94"/>
      <c r="P185" s="94"/>
      <c r="Q185" s="93"/>
    </row>
    <row r="186" spans="2:17" s="36" customFormat="1" x14ac:dyDescent="0.2">
      <c r="B186" s="202" t="s">
        <v>342</v>
      </c>
      <c r="C186" s="202" t="s">
        <v>429</v>
      </c>
      <c r="D186" s="203">
        <v>3570000</v>
      </c>
      <c r="E186" s="203">
        <v>3570000</v>
      </c>
      <c r="F186" s="203">
        <v>892500</v>
      </c>
      <c r="G186" s="204" t="s">
        <v>441</v>
      </c>
      <c r="H186" s="203">
        <v>892500</v>
      </c>
      <c r="I186" s="204" t="s">
        <v>404</v>
      </c>
      <c r="J186" s="204" t="s">
        <v>405</v>
      </c>
      <c r="K186" s="204" t="s">
        <v>405</v>
      </c>
      <c r="L186" s="203">
        <v>2677500</v>
      </c>
      <c r="M186" s="204" t="s">
        <v>404</v>
      </c>
      <c r="N186" s="180">
        <v>0</v>
      </c>
      <c r="O186" s="94"/>
      <c r="P186" s="94"/>
      <c r="Q186" s="93"/>
    </row>
    <row r="187" spans="2:17" s="95" customFormat="1" ht="15" x14ac:dyDescent="0.25">
      <c r="B187" s="202" t="s">
        <v>343</v>
      </c>
      <c r="C187" s="202" t="s">
        <v>344</v>
      </c>
      <c r="D187" s="203">
        <v>11945000</v>
      </c>
      <c r="E187" s="203">
        <v>11945000</v>
      </c>
      <c r="F187" s="203">
        <v>2986250</v>
      </c>
      <c r="G187" s="204" t="s">
        <v>441</v>
      </c>
      <c r="H187" s="203">
        <v>2986250</v>
      </c>
      <c r="I187" s="204" t="s">
        <v>404</v>
      </c>
      <c r="J187" s="204" t="s">
        <v>405</v>
      </c>
      <c r="K187" s="204" t="s">
        <v>405</v>
      </c>
      <c r="L187" s="203">
        <v>8958750</v>
      </c>
      <c r="M187" s="204" t="s">
        <v>404</v>
      </c>
      <c r="N187" s="180" t="e">
        <f t="shared" si="8"/>
        <v>#VALUE!</v>
      </c>
      <c r="O187" s="94"/>
      <c r="P187" s="94"/>
      <c r="Q187" s="93"/>
    </row>
    <row r="188" spans="2:17" s="36" customFormat="1" x14ac:dyDescent="0.2">
      <c r="B188" s="202" t="s">
        <v>345</v>
      </c>
      <c r="C188" s="202" t="s">
        <v>430</v>
      </c>
      <c r="D188" s="203">
        <v>17500000</v>
      </c>
      <c r="E188" s="203">
        <v>17500000</v>
      </c>
      <c r="F188" s="203">
        <v>4375000</v>
      </c>
      <c r="G188" s="204" t="s">
        <v>441</v>
      </c>
      <c r="H188" s="203">
        <v>4375000</v>
      </c>
      <c r="I188" s="204" t="s">
        <v>404</v>
      </c>
      <c r="J188" s="204" t="s">
        <v>405</v>
      </c>
      <c r="K188" s="204" t="s">
        <v>405</v>
      </c>
      <c r="L188" s="203">
        <v>13125000</v>
      </c>
      <c r="M188" s="204" t="s">
        <v>404</v>
      </c>
      <c r="N188" s="180" t="e">
        <f t="shared" si="8"/>
        <v>#VALUE!</v>
      </c>
      <c r="O188" s="94"/>
      <c r="P188" s="94"/>
      <c r="Q188" s="93"/>
    </row>
    <row r="189" spans="2:17" s="36" customFormat="1" x14ac:dyDescent="0.2">
      <c r="B189" s="202" t="s">
        <v>372</v>
      </c>
      <c r="C189" s="202" t="s">
        <v>373</v>
      </c>
      <c r="D189" s="203">
        <v>434000000</v>
      </c>
      <c r="E189" s="203">
        <v>434000000</v>
      </c>
      <c r="F189" s="203">
        <v>127250000</v>
      </c>
      <c r="G189" s="204" t="s">
        <v>441</v>
      </c>
      <c r="H189" s="203">
        <v>13615747</v>
      </c>
      <c r="I189" s="204" t="s">
        <v>404</v>
      </c>
      <c r="J189" s="203">
        <v>16384253</v>
      </c>
      <c r="K189" s="203">
        <v>16384253</v>
      </c>
      <c r="L189" s="203">
        <v>404000000</v>
      </c>
      <c r="M189" s="203">
        <v>97250000</v>
      </c>
      <c r="N189" s="180">
        <f t="shared" si="8"/>
        <v>3.7751735023041473E-2</v>
      </c>
      <c r="O189" s="94"/>
      <c r="P189" s="94"/>
      <c r="Q189" s="93"/>
    </row>
    <row r="190" spans="2:17" s="36" customFormat="1" x14ac:dyDescent="0.2">
      <c r="B190" s="202" t="s">
        <v>374</v>
      </c>
      <c r="C190" s="202" t="s">
        <v>375</v>
      </c>
      <c r="D190" s="203">
        <v>434000000</v>
      </c>
      <c r="E190" s="203">
        <v>434000000</v>
      </c>
      <c r="F190" s="203">
        <v>127250000</v>
      </c>
      <c r="G190" s="204" t="s">
        <v>441</v>
      </c>
      <c r="H190" s="203">
        <v>13615747</v>
      </c>
      <c r="I190" s="204" t="s">
        <v>404</v>
      </c>
      <c r="J190" s="203">
        <v>16384253</v>
      </c>
      <c r="K190" s="203">
        <v>16384253</v>
      </c>
      <c r="L190" s="203">
        <v>404000000</v>
      </c>
      <c r="M190" s="203">
        <v>97250000</v>
      </c>
      <c r="N190" s="180">
        <f t="shared" si="8"/>
        <v>3.7751735023041473E-2</v>
      </c>
      <c r="O190" s="94"/>
      <c r="P190" s="94"/>
      <c r="Q190" s="93"/>
    </row>
    <row r="191" spans="2:17" s="36" customFormat="1" x14ac:dyDescent="0.2">
      <c r="B191" s="202" t="s">
        <v>346</v>
      </c>
      <c r="C191" s="202" t="s">
        <v>347</v>
      </c>
      <c r="D191" s="203">
        <v>149440603</v>
      </c>
      <c r="E191" s="203">
        <v>149440603</v>
      </c>
      <c r="F191" s="203">
        <v>40498559</v>
      </c>
      <c r="G191" s="204" t="s">
        <v>441</v>
      </c>
      <c r="H191" s="204" t="s">
        <v>405</v>
      </c>
      <c r="I191" s="204" t="s">
        <v>404</v>
      </c>
      <c r="J191" s="204" t="s">
        <v>405</v>
      </c>
      <c r="K191" s="204" t="s">
        <v>405</v>
      </c>
      <c r="L191" s="203">
        <v>149440603</v>
      </c>
      <c r="M191" s="203">
        <v>40498559</v>
      </c>
      <c r="N191" s="180">
        <v>0</v>
      </c>
      <c r="O191" s="94"/>
      <c r="P191" s="94"/>
      <c r="Q191" s="93"/>
    </row>
    <row r="192" spans="2:17" s="36" customFormat="1" x14ac:dyDescent="0.2">
      <c r="B192" s="202" t="s">
        <v>348</v>
      </c>
      <c r="C192" s="202" t="s">
        <v>419</v>
      </c>
      <c r="D192" s="203">
        <v>75000000</v>
      </c>
      <c r="E192" s="203">
        <v>75000000</v>
      </c>
      <c r="F192" s="204" t="s">
        <v>406</v>
      </c>
      <c r="G192" s="204" t="s">
        <v>441</v>
      </c>
      <c r="H192" s="204" t="s">
        <v>405</v>
      </c>
      <c r="I192" s="204" t="s">
        <v>404</v>
      </c>
      <c r="J192" s="204" t="s">
        <v>405</v>
      </c>
      <c r="K192" s="204" t="s">
        <v>405</v>
      </c>
      <c r="L192" s="203">
        <v>75000000</v>
      </c>
      <c r="M192" s="204" t="s">
        <v>404</v>
      </c>
      <c r="N192" s="180" t="e">
        <f t="shared" si="8"/>
        <v>#VALUE!</v>
      </c>
      <c r="O192" s="94">
        <f>+E192</f>
        <v>75000000</v>
      </c>
      <c r="P192" s="94" t="str">
        <f>+J192</f>
        <v xml:space="preserve">                         -   </v>
      </c>
      <c r="Q192" s="93" t="e">
        <f>+P192/O192</f>
        <v>#VALUE!</v>
      </c>
    </row>
    <row r="193" spans="2:17" s="36" customFormat="1" x14ac:dyDescent="0.2">
      <c r="B193" s="202" t="s">
        <v>349</v>
      </c>
      <c r="C193" s="202" t="s">
        <v>350</v>
      </c>
      <c r="D193" s="203">
        <v>15711000</v>
      </c>
      <c r="E193" s="203">
        <v>15711000</v>
      </c>
      <c r="F193" s="203">
        <v>15711000</v>
      </c>
      <c r="G193" s="204" t="s">
        <v>441</v>
      </c>
      <c r="H193" s="204" t="s">
        <v>405</v>
      </c>
      <c r="I193" s="204" t="s">
        <v>404</v>
      </c>
      <c r="J193" s="204" t="s">
        <v>405</v>
      </c>
      <c r="K193" s="204" t="s">
        <v>405</v>
      </c>
      <c r="L193" s="203">
        <v>15711000</v>
      </c>
      <c r="M193" s="203">
        <v>15711000</v>
      </c>
      <c r="N193" s="180" t="e">
        <f t="shared" si="8"/>
        <v>#VALUE!</v>
      </c>
      <c r="O193" s="94">
        <f>+E193</f>
        <v>15711000</v>
      </c>
      <c r="P193" s="94" t="str">
        <f>+J193</f>
        <v xml:space="preserve">                         -   </v>
      </c>
      <c r="Q193" s="93" t="e">
        <f>+P193/O193</f>
        <v>#VALUE!</v>
      </c>
    </row>
    <row r="194" spans="2:17" s="36" customFormat="1" x14ac:dyDescent="0.2">
      <c r="B194" s="202" t="s">
        <v>351</v>
      </c>
      <c r="C194" s="202" t="s">
        <v>352</v>
      </c>
      <c r="D194" s="203">
        <v>2262384</v>
      </c>
      <c r="E194" s="203">
        <v>2262384</v>
      </c>
      <c r="F194" s="203">
        <v>2262384</v>
      </c>
      <c r="G194" s="204" t="s">
        <v>441</v>
      </c>
      <c r="H194" s="204" t="s">
        <v>405</v>
      </c>
      <c r="I194" s="204" t="s">
        <v>404</v>
      </c>
      <c r="J194" s="204" t="s">
        <v>405</v>
      </c>
      <c r="K194" s="204" t="s">
        <v>405</v>
      </c>
      <c r="L194" s="203">
        <v>2262384</v>
      </c>
      <c r="M194" s="203">
        <v>2262384</v>
      </c>
      <c r="N194" s="180" t="e">
        <f t="shared" si="8"/>
        <v>#VALUE!</v>
      </c>
      <c r="O194" s="94"/>
      <c r="P194" s="94"/>
      <c r="Q194" s="93"/>
    </row>
    <row r="195" spans="2:17" s="36" customFormat="1" x14ac:dyDescent="0.2">
      <c r="B195" s="202" t="s">
        <v>353</v>
      </c>
      <c r="C195" s="202" t="s">
        <v>354</v>
      </c>
      <c r="D195" s="203">
        <v>634724</v>
      </c>
      <c r="E195" s="203">
        <v>634724</v>
      </c>
      <c r="F195" s="204" t="s">
        <v>406</v>
      </c>
      <c r="G195" s="204" t="s">
        <v>441</v>
      </c>
      <c r="H195" s="204" t="s">
        <v>405</v>
      </c>
      <c r="I195" s="204" t="s">
        <v>404</v>
      </c>
      <c r="J195" s="204" t="s">
        <v>405</v>
      </c>
      <c r="K195" s="204" t="s">
        <v>405</v>
      </c>
      <c r="L195" s="203">
        <v>634724</v>
      </c>
      <c r="M195" s="204" t="s">
        <v>404</v>
      </c>
      <c r="N195" s="180" t="e">
        <f t="shared" si="8"/>
        <v>#VALUE!</v>
      </c>
      <c r="O195" s="94"/>
      <c r="P195" s="94"/>
      <c r="Q195" s="93"/>
    </row>
    <row r="196" spans="2:17" s="36" customFormat="1" x14ac:dyDescent="0.2">
      <c r="B196" s="202" t="s">
        <v>355</v>
      </c>
      <c r="C196" s="202" t="s">
        <v>356</v>
      </c>
      <c r="D196" s="203">
        <v>3621071</v>
      </c>
      <c r="E196" s="203">
        <v>3621071</v>
      </c>
      <c r="F196" s="203">
        <v>3621071</v>
      </c>
      <c r="G196" s="204" t="s">
        <v>441</v>
      </c>
      <c r="H196" s="204" t="s">
        <v>405</v>
      </c>
      <c r="I196" s="204" t="s">
        <v>404</v>
      </c>
      <c r="J196" s="204" t="s">
        <v>405</v>
      </c>
      <c r="K196" s="204" t="s">
        <v>405</v>
      </c>
      <c r="L196" s="203">
        <v>3621071</v>
      </c>
      <c r="M196" s="203">
        <v>3621071</v>
      </c>
      <c r="N196" s="180" t="e">
        <f t="shared" si="8"/>
        <v>#VALUE!</v>
      </c>
      <c r="O196" s="94"/>
      <c r="P196" s="94"/>
      <c r="Q196" s="93"/>
    </row>
    <row r="197" spans="2:17" s="36" customFormat="1" x14ac:dyDescent="0.2">
      <c r="B197" s="202" t="s">
        <v>357</v>
      </c>
      <c r="C197" s="202" t="s">
        <v>358</v>
      </c>
      <c r="D197" s="203">
        <v>5027520</v>
      </c>
      <c r="E197" s="203">
        <v>5027520</v>
      </c>
      <c r="F197" s="203">
        <v>5027520</v>
      </c>
      <c r="G197" s="204" t="s">
        <v>441</v>
      </c>
      <c r="H197" s="204" t="s">
        <v>405</v>
      </c>
      <c r="I197" s="204" t="s">
        <v>404</v>
      </c>
      <c r="J197" s="204" t="s">
        <v>405</v>
      </c>
      <c r="K197" s="204" t="s">
        <v>405</v>
      </c>
      <c r="L197" s="203">
        <v>5027520</v>
      </c>
      <c r="M197" s="203">
        <v>5027520</v>
      </c>
      <c r="N197" s="180" t="e">
        <f t="shared" si="8"/>
        <v>#VALUE!</v>
      </c>
      <c r="O197" s="94"/>
      <c r="P197" s="94"/>
      <c r="Q197" s="93"/>
    </row>
    <row r="198" spans="2:17" s="36" customFormat="1" x14ac:dyDescent="0.2">
      <c r="B198" s="202" t="s">
        <v>359</v>
      </c>
      <c r="C198" s="202" t="s">
        <v>360</v>
      </c>
      <c r="D198" s="203">
        <v>6284400</v>
      </c>
      <c r="E198" s="203">
        <v>6284400</v>
      </c>
      <c r="F198" s="204" t="s">
        <v>406</v>
      </c>
      <c r="G198" s="204" t="s">
        <v>441</v>
      </c>
      <c r="H198" s="204" t="s">
        <v>405</v>
      </c>
      <c r="I198" s="204" t="s">
        <v>404</v>
      </c>
      <c r="J198" s="204" t="s">
        <v>405</v>
      </c>
      <c r="K198" s="204" t="s">
        <v>405</v>
      </c>
      <c r="L198" s="203">
        <v>6284400</v>
      </c>
      <c r="M198" s="204" t="s">
        <v>404</v>
      </c>
      <c r="N198" s="180" t="e">
        <f t="shared" si="8"/>
        <v>#VALUE!</v>
      </c>
      <c r="O198" s="94"/>
      <c r="P198" s="94"/>
      <c r="Q198" s="93"/>
    </row>
    <row r="199" spans="2:17" s="36" customFormat="1" x14ac:dyDescent="0.2">
      <c r="B199" s="202" t="s">
        <v>361</v>
      </c>
      <c r="C199" s="202" t="s">
        <v>362</v>
      </c>
      <c r="D199" s="203">
        <v>8169720</v>
      </c>
      <c r="E199" s="203">
        <v>8169720</v>
      </c>
      <c r="F199" s="204" t="s">
        <v>406</v>
      </c>
      <c r="G199" s="204" t="s">
        <v>441</v>
      </c>
      <c r="H199" s="204" t="s">
        <v>405</v>
      </c>
      <c r="I199" s="204" t="s">
        <v>404</v>
      </c>
      <c r="J199" s="204" t="s">
        <v>405</v>
      </c>
      <c r="K199" s="204" t="s">
        <v>405</v>
      </c>
      <c r="L199" s="203">
        <v>8169720</v>
      </c>
      <c r="M199" s="204" t="s">
        <v>404</v>
      </c>
      <c r="N199" s="180" t="e">
        <f t="shared" si="8"/>
        <v>#VALUE!</v>
      </c>
      <c r="O199" s="94"/>
      <c r="P199" s="94"/>
      <c r="Q199" s="93"/>
    </row>
    <row r="200" spans="2:17" s="36" customFormat="1" x14ac:dyDescent="0.2">
      <c r="B200" s="202" t="s">
        <v>363</v>
      </c>
      <c r="C200" s="202" t="s">
        <v>379</v>
      </c>
      <c r="D200" s="203">
        <v>9677976</v>
      </c>
      <c r="E200" s="203">
        <v>9677976</v>
      </c>
      <c r="F200" s="203">
        <v>9677976</v>
      </c>
      <c r="G200" s="204" t="s">
        <v>441</v>
      </c>
      <c r="H200" s="204" t="s">
        <v>405</v>
      </c>
      <c r="I200" s="204" t="s">
        <v>404</v>
      </c>
      <c r="J200" s="204" t="s">
        <v>405</v>
      </c>
      <c r="K200" s="204" t="s">
        <v>405</v>
      </c>
      <c r="L200" s="203">
        <v>9677976</v>
      </c>
      <c r="M200" s="203">
        <v>9677976</v>
      </c>
      <c r="N200" s="180" t="e">
        <f t="shared" ref="N200:N210" si="12">+J200/E200</f>
        <v>#VALUE!</v>
      </c>
      <c r="O200" s="94"/>
      <c r="P200" s="94"/>
      <c r="Q200" s="93"/>
    </row>
    <row r="201" spans="2:17" s="36" customFormat="1" x14ac:dyDescent="0.2">
      <c r="B201" s="202" t="s">
        <v>364</v>
      </c>
      <c r="C201" s="202" t="s">
        <v>365</v>
      </c>
      <c r="D201" s="203">
        <v>18853200</v>
      </c>
      <c r="E201" s="203">
        <v>18853200</v>
      </c>
      <c r="F201" s="204" t="s">
        <v>406</v>
      </c>
      <c r="G201" s="204" t="s">
        <v>441</v>
      </c>
      <c r="H201" s="204" t="s">
        <v>405</v>
      </c>
      <c r="I201" s="204" t="s">
        <v>404</v>
      </c>
      <c r="J201" s="204" t="s">
        <v>405</v>
      </c>
      <c r="K201" s="204" t="s">
        <v>405</v>
      </c>
      <c r="L201" s="203">
        <v>18853200</v>
      </c>
      <c r="M201" s="204" t="s">
        <v>404</v>
      </c>
      <c r="N201" s="180" t="e">
        <f t="shared" si="12"/>
        <v>#VALUE!</v>
      </c>
      <c r="O201" s="94"/>
      <c r="P201" s="94"/>
      <c r="Q201" s="93"/>
    </row>
    <row r="202" spans="2:17" s="36" customFormat="1" x14ac:dyDescent="0.2">
      <c r="B202" s="202" t="s">
        <v>366</v>
      </c>
      <c r="C202" s="202" t="s">
        <v>380</v>
      </c>
      <c r="D202" s="203">
        <v>3252177</v>
      </c>
      <c r="E202" s="203">
        <v>3252177</v>
      </c>
      <c r="F202" s="203">
        <v>3252177</v>
      </c>
      <c r="G202" s="204" t="s">
        <v>441</v>
      </c>
      <c r="H202" s="204" t="s">
        <v>405</v>
      </c>
      <c r="I202" s="204" t="s">
        <v>404</v>
      </c>
      <c r="J202" s="204" t="s">
        <v>405</v>
      </c>
      <c r="K202" s="204" t="s">
        <v>405</v>
      </c>
      <c r="L202" s="203">
        <v>3252177</v>
      </c>
      <c r="M202" s="203">
        <v>3252177</v>
      </c>
      <c r="N202" s="180" t="e">
        <f t="shared" si="12"/>
        <v>#VALUE!</v>
      </c>
      <c r="O202" s="94"/>
      <c r="P202" s="94"/>
      <c r="Q202" s="93"/>
    </row>
    <row r="203" spans="2:17" s="36" customFormat="1" x14ac:dyDescent="0.2">
      <c r="B203" s="202" t="s">
        <v>369</v>
      </c>
      <c r="C203" s="202" t="s">
        <v>381</v>
      </c>
      <c r="D203" s="203">
        <v>453734</v>
      </c>
      <c r="E203" s="203">
        <v>453734</v>
      </c>
      <c r="F203" s="203">
        <v>453734</v>
      </c>
      <c r="G203" s="204" t="s">
        <v>441</v>
      </c>
      <c r="H203" s="204" t="s">
        <v>405</v>
      </c>
      <c r="I203" s="204" t="s">
        <v>404</v>
      </c>
      <c r="J203" s="204" t="s">
        <v>405</v>
      </c>
      <c r="K203" s="204" t="s">
        <v>405</v>
      </c>
      <c r="L203" s="203">
        <v>453734</v>
      </c>
      <c r="M203" s="203">
        <v>453734</v>
      </c>
      <c r="N203" s="180" t="e">
        <f t="shared" si="12"/>
        <v>#VALUE!</v>
      </c>
      <c r="O203" s="94"/>
      <c r="P203" s="94"/>
      <c r="Q203" s="93"/>
    </row>
    <row r="204" spans="2:17" s="36" customFormat="1" x14ac:dyDescent="0.2">
      <c r="B204" s="202" t="s">
        <v>370</v>
      </c>
      <c r="C204" s="202" t="s">
        <v>371</v>
      </c>
      <c r="D204" s="203">
        <v>492697</v>
      </c>
      <c r="E204" s="203">
        <v>492697</v>
      </c>
      <c r="F204" s="203">
        <v>492697</v>
      </c>
      <c r="G204" s="204" t="s">
        <v>441</v>
      </c>
      <c r="H204" s="204" t="s">
        <v>405</v>
      </c>
      <c r="I204" s="204" t="s">
        <v>404</v>
      </c>
      <c r="J204" s="204" t="s">
        <v>405</v>
      </c>
      <c r="K204" s="204" t="s">
        <v>405</v>
      </c>
      <c r="L204" s="203">
        <v>492697</v>
      </c>
      <c r="M204" s="203">
        <v>492697</v>
      </c>
      <c r="N204" s="180" t="e">
        <f t="shared" si="12"/>
        <v>#VALUE!</v>
      </c>
      <c r="O204" s="94"/>
      <c r="P204" s="94"/>
      <c r="Q204" s="93"/>
    </row>
    <row r="205" spans="2:17" s="36" customFormat="1" x14ac:dyDescent="0.2">
      <c r="B205" s="200" t="s">
        <v>392</v>
      </c>
      <c r="C205" s="200" t="s">
        <v>393</v>
      </c>
      <c r="D205" s="199">
        <v>315000000</v>
      </c>
      <c r="E205" s="199">
        <v>315000000</v>
      </c>
      <c r="F205" s="201" t="s">
        <v>406</v>
      </c>
      <c r="G205" s="201" t="s">
        <v>441</v>
      </c>
      <c r="H205" s="201" t="s">
        <v>405</v>
      </c>
      <c r="I205" s="201" t="s">
        <v>404</v>
      </c>
      <c r="J205" s="201" t="s">
        <v>405</v>
      </c>
      <c r="K205" s="201" t="s">
        <v>405</v>
      </c>
      <c r="L205" s="199">
        <v>315000000</v>
      </c>
      <c r="M205" s="201" t="s">
        <v>404</v>
      </c>
      <c r="N205" s="180" t="e">
        <f t="shared" si="12"/>
        <v>#VALUE!</v>
      </c>
      <c r="O205" s="94"/>
      <c r="P205" s="94"/>
      <c r="Q205" s="93"/>
    </row>
    <row r="206" spans="2:17" s="36" customFormat="1" x14ac:dyDescent="0.2">
      <c r="B206" s="202" t="s">
        <v>431</v>
      </c>
      <c r="C206" s="202" t="s">
        <v>432</v>
      </c>
      <c r="D206" s="203">
        <v>315000000</v>
      </c>
      <c r="E206" s="203">
        <v>315000000</v>
      </c>
      <c r="F206" s="204" t="s">
        <v>406</v>
      </c>
      <c r="G206" s="204" t="s">
        <v>441</v>
      </c>
      <c r="H206" s="204" t="s">
        <v>405</v>
      </c>
      <c r="I206" s="204" t="s">
        <v>404</v>
      </c>
      <c r="J206" s="204" t="s">
        <v>405</v>
      </c>
      <c r="K206" s="204" t="s">
        <v>405</v>
      </c>
      <c r="L206" s="203">
        <v>315000000</v>
      </c>
      <c r="M206" s="204" t="s">
        <v>404</v>
      </c>
      <c r="N206" s="180" t="e">
        <f t="shared" si="12"/>
        <v>#VALUE!</v>
      </c>
      <c r="O206" s="94"/>
      <c r="P206" s="94"/>
      <c r="Q206" s="93"/>
    </row>
    <row r="207" spans="2:17" s="36" customFormat="1" x14ac:dyDescent="0.2">
      <c r="B207" s="202" t="s">
        <v>433</v>
      </c>
      <c r="C207" s="202" t="s">
        <v>434</v>
      </c>
      <c r="D207" s="203">
        <v>315000000</v>
      </c>
      <c r="E207" s="203">
        <v>315000000</v>
      </c>
      <c r="F207" s="204" t="s">
        <v>406</v>
      </c>
      <c r="G207" s="204" t="s">
        <v>441</v>
      </c>
      <c r="H207" s="204" t="s">
        <v>405</v>
      </c>
      <c r="I207" s="204" t="s">
        <v>404</v>
      </c>
      <c r="J207" s="204" t="s">
        <v>405</v>
      </c>
      <c r="K207" s="204" t="s">
        <v>405</v>
      </c>
      <c r="L207" s="203">
        <v>315000000</v>
      </c>
      <c r="M207" s="204" t="s">
        <v>404</v>
      </c>
      <c r="N207" s="180" t="e">
        <f t="shared" si="12"/>
        <v>#VALUE!</v>
      </c>
      <c r="O207" s="94"/>
      <c r="P207" s="94"/>
      <c r="Q207" s="93"/>
    </row>
    <row r="208" spans="2:17" s="95" customFormat="1" ht="15" x14ac:dyDescent="0.25">
      <c r="B208" s="202"/>
      <c r="C208" s="202"/>
      <c r="D208" s="203"/>
      <c r="E208" s="203"/>
      <c r="F208" s="203"/>
      <c r="G208" s="204"/>
      <c r="H208" s="203"/>
      <c r="I208" s="204"/>
      <c r="J208" s="203"/>
      <c r="K208" s="203"/>
      <c r="L208" s="204"/>
      <c r="M208" s="204"/>
      <c r="N208" s="212" t="e">
        <f t="shared" si="12"/>
        <v>#DIV/0!</v>
      </c>
      <c r="Q208" s="104"/>
    </row>
    <row r="209" spans="2:17" s="95" customFormat="1" ht="15" x14ac:dyDescent="0.25">
      <c r="B209" s="200"/>
      <c r="C209" s="200"/>
      <c r="D209" s="199"/>
      <c r="E209" s="199"/>
      <c r="F209" s="199"/>
      <c r="G209" s="201"/>
      <c r="H209" s="201"/>
      <c r="I209" s="201"/>
      <c r="J209" s="199"/>
      <c r="K209" s="199"/>
      <c r="L209" s="201"/>
      <c r="M209" s="201"/>
      <c r="N209" s="212" t="e">
        <f t="shared" si="12"/>
        <v>#DIV/0!</v>
      </c>
      <c r="Q209" s="104"/>
    </row>
    <row r="210" spans="2:17" s="36" customFormat="1" ht="15.6" customHeight="1" x14ac:dyDescent="0.2">
      <c r="B210" s="202"/>
      <c r="C210" s="202"/>
      <c r="D210" s="203"/>
      <c r="E210" s="203"/>
      <c r="F210" s="203"/>
      <c r="G210" s="204"/>
      <c r="H210" s="204"/>
      <c r="I210" s="204"/>
      <c r="J210" s="203"/>
      <c r="K210" s="203"/>
      <c r="L210" s="204"/>
      <c r="M210" s="204"/>
      <c r="N210" s="213" t="e">
        <f t="shared" si="12"/>
        <v>#DIV/0!</v>
      </c>
      <c r="Q210" s="103"/>
    </row>
    <row r="211" spans="2:17" s="36" customFormat="1" ht="15.6" customHeight="1" x14ac:dyDescent="0.2">
      <c r="B211" s="202"/>
      <c r="C211" s="202"/>
      <c r="D211" s="203"/>
      <c r="E211" s="203"/>
      <c r="F211" s="203"/>
      <c r="G211" s="204"/>
      <c r="H211" s="204"/>
      <c r="I211" s="204"/>
      <c r="J211" s="203"/>
      <c r="K211" s="203"/>
      <c r="L211" s="204"/>
      <c r="M211" s="204"/>
      <c r="N211" s="181"/>
      <c r="Q211" s="103"/>
    </row>
    <row r="212" spans="2:17" s="36" customFormat="1" ht="15.6" customHeight="1" x14ac:dyDescent="0.25">
      <c r="B212" s="102"/>
      <c r="C212" s="102"/>
      <c r="D212" s="102"/>
      <c r="E212" s="102"/>
      <c r="F212" s="102"/>
      <c r="G212" s="40"/>
      <c r="H212" s="40"/>
      <c r="I212" s="40"/>
      <c r="J212" s="40"/>
      <c r="K212" s="40"/>
      <c r="L212" s="40"/>
      <c r="M212" s="40"/>
      <c r="N212" s="181"/>
      <c r="Q212" s="103"/>
    </row>
    <row r="213" spans="2:17" s="36" customFormat="1" ht="15.6" customHeight="1" x14ac:dyDescent="0.25">
      <c r="B213" s="102"/>
      <c r="C213" s="102"/>
      <c r="D213" s="102"/>
      <c r="E213" s="102"/>
      <c r="F213" s="102"/>
      <c r="G213" s="40"/>
      <c r="H213" s="40"/>
      <c r="I213" s="40"/>
      <c r="J213" s="40"/>
      <c r="K213" s="40"/>
      <c r="L213" s="40"/>
      <c r="M213" s="40"/>
      <c r="N213" s="181"/>
      <c r="Q213" s="103"/>
    </row>
    <row r="214" spans="2:17" s="36" customFormat="1" ht="15.6" customHeight="1" x14ac:dyDescent="0.25">
      <c r="B214" s="102"/>
      <c r="C214" s="102"/>
      <c r="D214" s="102"/>
      <c r="E214" s="102"/>
      <c r="F214" s="102"/>
      <c r="G214" s="40"/>
      <c r="H214" s="40"/>
      <c r="I214" s="40"/>
      <c r="J214" s="40"/>
      <c r="K214" s="40"/>
      <c r="L214" s="40"/>
      <c r="M214" s="40"/>
      <c r="N214" s="181"/>
      <c r="Q214" s="103"/>
    </row>
    <row r="215" spans="2:17" s="36" customFormat="1" ht="15.6" customHeight="1" x14ac:dyDescent="0.25">
      <c r="B215" s="102"/>
      <c r="C215" s="102"/>
      <c r="D215" s="102"/>
      <c r="E215" s="102"/>
      <c r="F215" s="102"/>
      <c r="G215" s="40"/>
      <c r="H215" s="40"/>
      <c r="I215" s="40"/>
      <c r="J215" s="40"/>
      <c r="K215" s="40"/>
      <c r="L215" s="40"/>
      <c r="M215" s="40"/>
      <c r="N215" s="181"/>
      <c r="Q215" s="103"/>
    </row>
    <row r="216" spans="2:17" s="36" customFormat="1" ht="15.6" customHeight="1" x14ac:dyDescent="0.25">
      <c r="B216" s="102"/>
      <c r="C216" s="102"/>
      <c r="D216" s="102"/>
      <c r="E216" s="102"/>
      <c r="F216" s="102"/>
      <c r="G216" s="40"/>
      <c r="H216" s="40"/>
      <c r="I216" s="40"/>
      <c r="J216" s="40"/>
      <c r="K216" s="40"/>
      <c r="L216" s="40"/>
      <c r="M216" s="40"/>
      <c r="N216" s="181"/>
      <c r="Q216" s="103"/>
    </row>
    <row r="217" spans="2:17" s="36" customFormat="1" ht="15.6" customHeight="1" x14ac:dyDescent="0.25">
      <c r="B217" s="102"/>
      <c r="C217" s="102"/>
      <c r="D217" s="102"/>
      <c r="E217" s="102"/>
      <c r="F217" s="102"/>
      <c r="G217" s="40"/>
      <c r="H217" s="40"/>
      <c r="I217" s="40"/>
      <c r="J217" s="40"/>
      <c r="K217" s="40"/>
      <c r="L217" s="40"/>
      <c r="M217" s="40"/>
      <c r="N217" s="181"/>
      <c r="Q217" s="103"/>
    </row>
    <row r="218" spans="2:17" s="36" customFormat="1" ht="15.6" customHeight="1" x14ac:dyDescent="0.25">
      <c r="B218" s="102"/>
      <c r="C218" s="102"/>
      <c r="D218" s="102"/>
      <c r="E218" s="102"/>
      <c r="F218" s="102"/>
      <c r="G218" s="40"/>
      <c r="H218" s="40"/>
      <c r="I218" s="40"/>
      <c r="J218" s="40"/>
      <c r="K218" s="40"/>
      <c r="L218" s="40"/>
      <c r="M218" s="40"/>
      <c r="N218" s="181"/>
      <c r="Q218" s="103"/>
    </row>
    <row r="219" spans="2:17" s="36" customFormat="1" ht="15.6" customHeight="1" x14ac:dyDescent="0.25">
      <c r="B219" s="102"/>
      <c r="C219" s="102"/>
      <c r="D219" s="102"/>
      <c r="E219" s="102"/>
      <c r="F219" s="102"/>
      <c r="G219" s="40"/>
      <c r="H219" s="40"/>
      <c r="I219" s="40"/>
      <c r="J219" s="40"/>
      <c r="K219" s="40"/>
      <c r="L219" s="40"/>
      <c r="M219" s="40"/>
      <c r="N219" s="181"/>
      <c r="Q219" s="103"/>
    </row>
    <row r="220" spans="2:17" s="36" customFormat="1" ht="15.6" customHeight="1" x14ac:dyDescent="0.25">
      <c r="B220" s="102"/>
      <c r="C220" s="102"/>
      <c r="D220" s="102"/>
      <c r="E220" s="102"/>
      <c r="F220" s="102"/>
      <c r="G220" s="40"/>
      <c r="H220" s="40"/>
      <c r="I220" s="40"/>
      <c r="J220" s="40"/>
      <c r="K220" s="40"/>
      <c r="L220" s="40"/>
      <c r="M220" s="40"/>
      <c r="N220" s="181"/>
      <c r="Q220" s="103"/>
    </row>
    <row r="221" spans="2:17" s="36" customFormat="1" ht="15.6" customHeight="1" x14ac:dyDescent="0.25">
      <c r="B221" s="102"/>
      <c r="C221" s="102"/>
      <c r="D221" s="102"/>
      <c r="E221" s="102"/>
      <c r="F221" s="102"/>
      <c r="G221" s="40"/>
      <c r="H221" s="40"/>
      <c r="I221" s="40"/>
      <c r="J221" s="40"/>
      <c r="K221" s="40"/>
      <c r="L221" s="40"/>
      <c r="M221" s="40"/>
      <c r="N221" s="181"/>
      <c r="Q221" s="103"/>
    </row>
    <row r="222" spans="2:17" ht="32.1" customHeight="1" thickBot="1" x14ac:dyDescent="0.25">
      <c r="B222" s="74" t="s">
        <v>6</v>
      </c>
      <c r="C222" s="74" t="s">
        <v>7</v>
      </c>
      <c r="D222" s="74" t="s">
        <v>8</v>
      </c>
      <c r="E222" s="74" t="s">
        <v>9</v>
      </c>
      <c r="F222" s="74" t="s">
        <v>21</v>
      </c>
    </row>
    <row r="223" spans="2:17" ht="15" thickTop="1" x14ac:dyDescent="0.2">
      <c r="B223" s="37" t="s">
        <v>45</v>
      </c>
      <c r="C223" s="38">
        <f>+'749'!D158</f>
        <v>14525176958</v>
      </c>
      <c r="D223" s="39">
        <f>+'749'!E158</f>
        <v>1781152768.8</v>
      </c>
      <c r="E223" s="24">
        <f>+C223-D223</f>
        <v>12744024189.200001</v>
      </c>
      <c r="F223" s="46">
        <f t="shared" ref="F223:F228" si="13">+D223/C223</f>
        <v>0.12262520270494869</v>
      </c>
    </row>
    <row r="224" spans="2:17" x14ac:dyDescent="0.2">
      <c r="B224" s="37" t="s">
        <v>46</v>
      </c>
      <c r="C224" s="24">
        <f>+'751'!D141</f>
        <v>11521091620</v>
      </c>
      <c r="D224" s="36">
        <f>+'751'!E141</f>
        <v>1339230110.01</v>
      </c>
      <c r="E224" s="24">
        <f>+C224-D224</f>
        <v>10181861509.99</v>
      </c>
      <c r="F224" s="46">
        <f t="shared" si="13"/>
        <v>0.1162415988156164</v>
      </c>
    </row>
    <row r="225" spans="2:15" x14ac:dyDescent="0.2">
      <c r="B225" s="37" t="s">
        <v>47</v>
      </c>
      <c r="C225" s="24">
        <f>+'753'!D108</f>
        <v>2194956204</v>
      </c>
      <c r="D225" s="36">
        <f>+'753'!E108</f>
        <v>183956580.78</v>
      </c>
      <c r="E225" s="24">
        <f>+C225-D225</f>
        <v>2010999623.22</v>
      </c>
      <c r="F225" s="46">
        <f t="shared" si="13"/>
        <v>8.3808770509755465E-2</v>
      </c>
    </row>
    <row r="226" spans="2:15" x14ac:dyDescent="0.2">
      <c r="B226" s="37" t="s">
        <v>48</v>
      </c>
      <c r="C226" s="24">
        <f>+'755'!D133</f>
        <v>4297664633</v>
      </c>
      <c r="D226" s="36">
        <f>+'755'!E133</f>
        <v>591773237.09000003</v>
      </c>
      <c r="E226" s="24">
        <f>+C226-D226</f>
        <v>3705891395.9099998</v>
      </c>
      <c r="F226" s="46">
        <f t="shared" si="13"/>
        <v>0.13769646718034176</v>
      </c>
    </row>
    <row r="227" spans="2:15" x14ac:dyDescent="0.2">
      <c r="B227" s="37" t="s">
        <v>49</v>
      </c>
      <c r="C227" s="24">
        <f>+'758'!D119</f>
        <v>4065905806</v>
      </c>
      <c r="D227" s="36">
        <f>+'758'!E119</f>
        <v>559198576.82000005</v>
      </c>
      <c r="E227" s="24">
        <f>+C227-D227</f>
        <v>3506707229.1799998</v>
      </c>
      <c r="F227" s="46">
        <f t="shared" si="13"/>
        <v>0.13753357886323844</v>
      </c>
    </row>
    <row r="228" spans="2:15" ht="16.5" thickBot="1" x14ac:dyDescent="0.3">
      <c r="B228" s="75" t="s">
        <v>10</v>
      </c>
      <c r="C228" s="75">
        <f>SUM(C223:C227)</f>
        <v>36604795221</v>
      </c>
      <c r="D228" s="75">
        <f>SUM(D223:D227)</f>
        <v>4455311273.5</v>
      </c>
      <c r="E228" s="75">
        <f>SUM(E223:E227)</f>
        <v>32149483947.500004</v>
      </c>
      <c r="F228" s="76">
        <f t="shared" si="13"/>
        <v>0.12171386963377981</v>
      </c>
    </row>
    <row r="229" spans="2:15" ht="15.75" thickTop="1" x14ac:dyDescent="0.25">
      <c r="B229" s="34"/>
      <c r="C229" s="63"/>
      <c r="D229" s="63"/>
      <c r="E229" s="32"/>
    </row>
    <row r="230" spans="2:15" ht="15" x14ac:dyDescent="0.25">
      <c r="B230" s="32"/>
      <c r="C230" s="34"/>
      <c r="D230" s="40"/>
      <c r="E230" s="32"/>
      <c r="F230" s="32"/>
    </row>
    <row r="231" spans="2:15" ht="15.6" customHeight="1" x14ac:dyDescent="0.25">
      <c r="B231" s="216" t="s">
        <v>35</v>
      </c>
      <c r="C231" s="216"/>
      <c r="D231" s="216"/>
      <c r="E231" s="216"/>
      <c r="F231" s="216"/>
      <c r="G231" s="177"/>
      <c r="O231" s="73"/>
    </row>
    <row r="232" spans="2:15" ht="32.1" customHeight="1" thickBot="1" x14ac:dyDescent="0.3">
      <c r="B232" s="77" t="s">
        <v>6</v>
      </c>
      <c r="C232" s="77" t="s">
        <v>31</v>
      </c>
      <c r="D232" s="77" t="s">
        <v>32</v>
      </c>
      <c r="E232" s="77" t="s">
        <v>36</v>
      </c>
      <c r="F232" s="77" t="s">
        <v>33</v>
      </c>
      <c r="G232" s="177"/>
      <c r="O232" s="73"/>
    </row>
    <row r="233" spans="2:15" ht="15" thickTop="1" x14ac:dyDescent="0.2">
      <c r="B233" s="37" t="s">
        <v>45</v>
      </c>
      <c r="C233" s="24">
        <f>+'749'!D167</f>
        <v>7866107747</v>
      </c>
      <c r="D233" s="24">
        <f>+'749'!E167</f>
        <v>1102104868.8299999</v>
      </c>
      <c r="E233" s="24">
        <f>+C233-D233</f>
        <v>6764002878.1700001</v>
      </c>
      <c r="F233" s="46">
        <f t="shared" ref="F233:F238" si="14">+D233/C233</f>
        <v>0.14010803109712347</v>
      </c>
      <c r="G233" s="177"/>
      <c r="O233" s="73"/>
    </row>
    <row r="234" spans="2:15" x14ac:dyDescent="0.2">
      <c r="B234" s="37" t="s">
        <v>46</v>
      </c>
      <c r="C234" s="24">
        <f>+'751'!D151</f>
        <v>10493398463</v>
      </c>
      <c r="D234" s="24">
        <f>+'751'!E151</f>
        <v>1211723273.8699999</v>
      </c>
      <c r="E234" s="24">
        <f>+C234-D234</f>
        <v>9281675189.1300011</v>
      </c>
      <c r="F234" s="46">
        <f t="shared" si="14"/>
        <v>0.11547481763344528</v>
      </c>
      <c r="G234" s="177"/>
      <c r="O234" s="73"/>
    </row>
    <row r="235" spans="2:15" x14ac:dyDescent="0.2">
      <c r="B235" s="37" t="s">
        <v>47</v>
      </c>
      <c r="C235" s="24">
        <f>+'753'!D116</f>
        <v>670250000</v>
      </c>
      <c r="D235" s="24">
        <f>+'753'!E116</f>
        <v>6006220.5700000003</v>
      </c>
      <c r="E235" s="24">
        <f>+C235-D235</f>
        <v>664243779.42999995</v>
      </c>
      <c r="F235" s="46">
        <f t="shared" si="14"/>
        <v>8.9611645953002611E-3</v>
      </c>
      <c r="G235" s="177"/>
      <c r="O235" s="73"/>
    </row>
    <row r="236" spans="2:15" x14ac:dyDescent="0.2">
      <c r="B236" s="37" t="s">
        <v>48</v>
      </c>
      <c r="C236" s="24">
        <f>+'755'!D143</f>
        <v>947600000</v>
      </c>
      <c r="D236" s="24">
        <f>+'755'!E143</f>
        <v>23258632.16</v>
      </c>
      <c r="E236" s="24">
        <f>+C236-D236</f>
        <v>924341367.84000003</v>
      </c>
      <c r="F236" s="46">
        <f t="shared" si="14"/>
        <v>2.4544778556352891E-2</v>
      </c>
      <c r="G236" s="177"/>
      <c r="O236" s="73"/>
    </row>
    <row r="237" spans="2:15" x14ac:dyDescent="0.2">
      <c r="B237" s="37" t="s">
        <v>49</v>
      </c>
      <c r="C237" s="24">
        <f>+'758'!D128</f>
        <v>640000000</v>
      </c>
      <c r="D237" s="24">
        <f>+'758'!E128</f>
        <v>11901041.92</v>
      </c>
      <c r="E237" s="24">
        <f>+C237-D237</f>
        <v>628098958.08000004</v>
      </c>
      <c r="F237" s="46">
        <f t="shared" si="14"/>
        <v>1.8595377999999999E-2</v>
      </c>
      <c r="G237" s="177"/>
      <c r="O237" s="73"/>
    </row>
    <row r="238" spans="2:15" ht="16.5" thickBot="1" x14ac:dyDescent="0.3">
      <c r="B238" s="78" t="s">
        <v>10</v>
      </c>
      <c r="C238" s="78">
        <f>SUM(C233:C237)</f>
        <v>20617356210</v>
      </c>
      <c r="D238" s="78">
        <f>SUM(D233:D237)</f>
        <v>2354994037.3499999</v>
      </c>
      <c r="E238" s="78">
        <f>SUM(E233:E237)</f>
        <v>18262362172.650002</v>
      </c>
      <c r="F238" s="79">
        <f t="shared" si="14"/>
        <v>0.11422386136044743</v>
      </c>
      <c r="G238" s="177"/>
      <c r="O238" s="73"/>
    </row>
    <row r="239" spans="2:15" ht="15" thickTop="1" x14ac:dyDescent="0.2">
      <c r="B239" s="73"/>
      <c r="C239" s="73"/>
      <c r="D239" s="73"/>
      <c r="E239" s="73"/>
      <c r="F239" s="73"/>
      <c r="G239" s="177"/>
      <c r="O239" s="73"/>
    </row>
    <row r="240" spans="2:15" x14ac:dyDescent="0.2">
      <c r="B240" s="73"/>
      <c r="C240" s="73"/>
      <c r="D240" s="73"/>
      <c r="E240" s="73"/>
      <c r="F240" s="73"/>
      <c r="G240" s="177"/>
      <c r="O240" s="73"/>
    </row>
    <row r="241" spans="2:15" x14ac:dyDescent="0.2">
      <c r="B241" s="73"/>
      <c r="C241" s="73"/>
      <c r="D241" s="73"/>
      <c r="E241" s="73"/>
      <c r="F241" s="73"/>
      <c r="G241" s="177"/>
      <c r="O241" s="73"/>
    </row>
    <row r="242" spans="2:15" x14ac:dyDescent="0.2">
      <c r="B242" s="73"/>
      <c r="C242" s="73"/>
      <c r="D242" s="73"/>
      <c r="E242" s="73"/>
      <c r="F242" s="73"/>
      <c r="G242" s="177"/>
      <c r="O242" s="73"/>
    </row>
    <row r="243" spans="2:15" x14ac:dyDescent="0.2">
      <c r="B243" s="73"/>
      <c r="C243" s="73"/>
      <c r="D243" s="73"/>
      <c r="E243" s="73"/>
      <c r="F243" s="73"/>
      <c r="G243" s="177"/>
      <c r="O243" s="73"/>
    </row>
    <row r="244" spans="2:15" x14ac:dyDescent="0.2">
      <c r="B244" s="73"/>
      <c r="C244" s="73"/>
      <c r="D244" s="73"/>
      <c r="E244" s="73"/>
      <c r="F244" s="73"/>
      <c r="G244" s="177"/>
      <c r="O244" s="73"/>
    </row>
    <row r="245" spans="2:15" x14ac:dyDescent="0.2">
      <c r="B245" s="73"/>
      <c r="C245" s="73"/>
      <c r="D245" s="73"/>
      <c r="E245" s="73"/>
      <c r="F245" s="73"/>
      <c r="G245" s="177"/>
      <c r="O245" s="73"/>
    </row>
    <row r="246" spans="2:15" x14ac:dyDescent="0.2">
      <c r="B246" s="73"/>
      <c r="C246" s="73"/>
      <c r="D246" s="73"/>
      <c r="E246" s="73"/>
      <c r="F246" s="73"/>
      <c r="G246" s="177"/>
      <c r="O246" s="73"/>
    </row>
    <row r="247" spans="2:15" x14ac:dyDescent="0.2">
      <c r="B247" s="73"/>
      <c r="C247" s="73"/>
      <c r="D247" s="73"/>
      <c r="E247" s="73"/>
      <c r="F247" s="73"/>
      <c r="G247" s="177"/>
      <c r="O247" s="73"/>
    </row>
    <row r="248" spans="2:15" x14ac:dyDescent="0.2">
      <c r="B248" s="73"/>
      <c r="C248" s="73"/>
      <c r="D248" s="73"/>
      <c r="E248" s="73"/>
      <c r="F248" s="73"/>
      <c r="G248" s="177"/>
      <c r="O248" s="73"/>
    </row>
    <row r="249" spans="2:15" x14ac:dyDescent="0.2">
      <c r="B249" s="73"/>
      <c r="C249" s="73"/>
      <c r="D249" s="73"/>
      <c r="E249" s="73"/>
      <c r="F249" s="73"/>
      <c r="G249" s="177"/>
      <c r="O249" s="73"/>
    </row>
    <row r="250" spans="2:15" x14ac:dyDescent="0.2">
      <c r="B250" s="73"/>
      <c r="C250" s="73"/>
      <c r="D250" s="73"/>
      <c r="E250" s="73"/>
      <c r="F250" s="73"/>
      <c r="G250" s="177"/>
      <c r="O250" s="73"/>
    </row>
    <row r="251" spans="2:15" ht="15" x14ac:dyDescent="0.2">
      <c r="B251" s="85" t="s">
        <v>51</v>
      </c>
      <c r="C251" s="86" t="s">
        <v>52</v>
      </c>
      <c r="D251" s="86" t="s">
        <v>53</v>
      </c>
      <c r="E251" s="85" t="s">
        <v>7</v>
      </c>
      <c r="F251" s="85" t="s">
        <v>19</v>
      </c>
      <c r="G251" s="177"/>
      <c r="O251" s="73"/>
    </row>
    <row r="252" spans="2:15" x14ac:dyDescent="0.2">
      <c r="B252" s="87" t="s">
        <v>45</v>
      </c>
      <c r="C252" s="88">
        <f>+F252/E252</f>
        <v>0.12262520270494869</v>
      </c>
      <c r="D252" s="88">
        <f>+(100%/12)*2</f>
        <v>0.16666666666666666</v>
      </c>
      <c r="E252" s="89">
        <f>+C223</f>
        <v>14525176958</v>
      </c>
      <c r="F252" s="89">
        <f t="shared" ref="E252:F256" si="15">+D223</f>
        <v>1781152768.8</v>
      </c>
      <c r="G252" s="177"/>
      <c r="O252" s="73"/>
    </row>
    <row r="253" spans="2:15" x14ac:dyDescent="0.2">
      <c r="B253" s="87" t="s">
        <v>46</v>
      </c>
      <c r="C253" s="88">
        <f>+F253/E253</f>
        <v>0.1162415988156164</v>
      </c>
      <c r="D253" s="88">
        <f t="shared" ref="D253:D256" si="16">+(100%/12)*2</f>
        <v>0.16666666666666666</v>
      </c>
      <c r="E253" s="89">
        <f t="shared" si="15"/>
        <v>11521091620</v>
      </c>
      <c r="F253" s="89">
        <f t="shared" si="15"/>
        <v>1339230110.01</v>
      </c>
      <c r="G253" s="177"/>
      <c r="O253" s="73"/>
    </row>
    <row r="254" spans="2:15" x14ac:dyDescent="0.2">
      <c r="B254" s="87" t="s">
        <v>47</v>
      </c>
      <c r="C254" s="88">
        <f>+F254/E254</f>
        <v>8.3808770509755465E-2</v>
      </c>
      <c r="D254" s="88">
        <f t="shared" si="16"/>
        <v>0.16666666666666666</v>
      </c>
      <c r="E254" s="89">
        <f t="shared" si="15"/>
        <v>2194956204</v>
      </c>
      <c r="F254" s="89">
        <f t="shared" si="15"/>
        <v>183956580.78</v>
      </c>
      <c r="G254" s="177"/>
      <c r="O254" s="73"/>
    </row>
    <row r="255" spans="2:15" x14ac:dyDescent="0.2">
      <c r="B255" s="87" t="s">
        <v>48</v>
      </c>
      <c r="C255" s="88">
        <f>+F255/E255</f>
        <v>0.13769646718034176</v>
      </c>
      <c r="D255" s="88">
        <f t="shared" si="16"/>
        <v>0.16666666666666666</v>
      </c>
      <c r="E255" s="89">
        <f t="shared" si="15"/>
        <v>4297664633</v>
      </c>
      <c r="F255" s="89">
        <f t="shared" si="15"/>
        <v>591773237.09000003</v>
      </c>
      <c r="G255" s="177"/>
      <c r="O255" s="73"/>
    </row>
    <row r="256" spans="2:15" x14ac:dyDescent="0.2">
      <c r="B256" s="87" t="s">
        <v>49</v>
      </c>
      <c r="C256" s="88">
        <f>+F256/E256</f>
        <v>0.13753357886323844</v>
      </c>
      <c r="D256" s="88">
        <f t="shared" si="16"/>
        <v>0.16666666666666666</v>
      </c>
      <c r="E256" s="89">
        <f t="shared" si="15"/>
        <v>4065905806</v>
      </c>
      <c r="F256" s="89">
        <f t="shared" si="15"/>
        <v>559198576.82000005</v>
      </c>
      <c r="G256" s="177"/>
      <c r="O256" s="73"/>
    </row>
    <row r="257" spans="2:15" x14ac:dyDescent="0.2">
      <c r="B257" s="90"/>
      <c r="C257" s="90"/>
      <c r="D257" s="90"/>
      <c r="E257" s="90"/>
      <c r="F257" s="90"/>
      <c r="G257" s="177"/>
      <c r="O257" s="73"/>
    </row>
    <row r="258" spans="2:15" x14ac:dyDescent="0.2">
      <c r="B258" s="73"/>
      <c r="C258" s="73"/>
      <c r="D258" s="73"/>
      <c r="E258" s="73"/>
      <c r="F258" s="73"/>
      <c r="G258" s="177"/>
      <c r="O258" s="73"/>
    </row>
    <row r="259" spans="2:15" x14ac:dyDescent="0.2">
      <c r="B259" s="73"/>
      <c r="C259" s="73"/>
      <c r="D259" s="73"/>
      <c r="E259" s="73"/>
      <c r="F259" s="73"/>
      <c r="G259" s="177"/>
      <c r="O259" s="73"/>
    </row>
    <row r="260" spans="2:15" x14ac:dyDescent="0.2">
      <c r="B260" s="73"/>
      <c r="C260" s="73"/>
      <c r="D260" s="73"/>
      <c r="E260" s="73"/>
      <c r="F260" s="73"/>
      <c r="G260" s="177"/>
      <c r="O260" s="73"/>
    </row>
    <row r="261" spans="2:15" x14ac:dyDescent="0.2">
      <c r="B261" s="73"/>
      <c r="C261" s="73"/>
      <c r="D261" s="73"/>
      <c r="E261" s="73"/>
      <c r="F261" s="73"/>
      <c r="G261" s="177"/>
      <c r="O261" s="73"/>
    </row>
    <row r="262" spans="2:15" x14ac:dyDescent="0.2">
      <c r="B262" s="73"/>
      <c r="C262" s="73"/>
      <c r="D262" s="73"/>
      <c r="E262" s="73"/>
      <c r="F262" s="73"/>
      <c r="G262" s="177"/>
      <c r="O262" s="73"/>
    </row>
    <row r="263" spans="2:15" x14ac:dyDescent="0.2">
      <c r="B263" s="73"/>
      <c r="C263" s="73"/>
      <c r="D263" s="73"/>
      <c r="E263" s="73"/>
      <c r="F263" s="73"/>
      <c r="G263" s="177"/>
      <c r="O263" s="73"/>
    </row>
    <row r="264" spans="2:15" x14ac:dyDescent="0.2">
      <c r="B264" s="73"/>
      <c r="C264" s="73"/>
      <c r="D264" s="73"/>
      <c r="E264" s="73"/>
      <c r="F264" s="73"/>
      <c r="G264" s="177"/>
      <c r="O264" s="73"/>
    </row>
    <row r="265" spans="2:15" x14ac:dyDescent="0.2">
      <c r="B265" s="73"/>
      <c r="C265" s="73"/>
      <c r="D265" s="73"/>
      <c r="E265" s="73"/>
      <c r="F265" s="73"/>
      <c r="G265" s="177"/>
      <c r="O265" s="73"/>
    </row>
    <row r="266" spans="2:15" x14ac:dyDescent="0.2">
      <c r="B266" s="73"/>
      <c r="C266" s="73"/>
      <c r="D266" s="73"/>
      <c r="E266" s="73"/>
      <c r="F266" s="73"/>
      <c r="G266" s="177"/>
      <c r="O266" s="73"/>
    </row>
    <row r="267" spans="2:15" x14ac:dyDescent="0.2">
      <c r="B267" s="73"/>
      <c r="C267" s="73"/>
      <c r="D267" s="73"/>
      <c r="E267" s="73"/>
      <c r="F267" s="73"/>
      <c r="G267" s="177"/>
      <c r="O267" s="73"/>
    </row>
    <row r="268" spans="2:15" x14ac:dyDescent="0.2">
      <c r="B268" s="73"/>
      <c r="C268" s="73"/>
      <c r="D268" s="73"/>
      <c r="E268" s="73"/>
      <c r="F268" s="73"/>
      <c r="G268" s="177"/>
      <c r="O268" s="73"/>
    </row>
    <row r="269" spans="2:15" x14ac:dyDescent="0.2">
      <c r="B269" s="73"/>
      <c r="C269" s="73"/>
      <c r="D269" s="73"/>
      <c r="E269" s="73"/>
      <c r="F269" s="73"/>
      <c r="G269" s="177"/>
      <c r="O269" s="73"/>
    </row>
    <row r="270" spans="2:15" x14ac:dyDescent="0.2">
      <c r="B270" s="73"/>
      <c r="C270" s="73"/>
      <c r="D270" s="73"/>
      <c r="E270" s="73"/>
      <c r="F270" s="73"/>
      <c r="G270" s="177"/>
      <c r="O270" s="73"/>
    </row>
    <row r="271" spans="2:15" x14ac:dyDescent="0.2">
      <c r="B271" s="73"/>
      <c r="C271" s="73"/>
      <c r="D271" s="73"/>
      <c r="E271" s="73"/>
      <c r="F271" s="73"/>
      <c r="G271" s="177"/>
      <c r="O271" s="73"/>
    </row>
    <row r="272" spans="2:15" x14ac:dyDescent="0.2">
      <c r="B272" s="73"/>
      <c r="C272" s="73"/>
      <c r="D272" s="73"/>
      <c r="E272" s="73"/>
      <c r="F272" s="73"/>
      <c r="G272" s="177"/>
      <c r="O272" s="73"/>
    </row>
    <row r="273" spans="2:15" x14ac:dyDescent="0.2">
      <c r="B273" s="73"/>
      <c r="C273" s="73"/>
      <c r="D273" s="73"/>
      <c r="E273" s="73"/>
      <c r="F273" s="73"/>
      <c r="G273" s="177"/>
      <c r="O273" s="73"/>
    </row>
    <row r="274" spans="2:15" x14ac:dyDescent="0.2">
      <c r="B274" s="73"/>
      <c r="C274" s="73"/>
      <c r="D274" s="73"/>
      <c r="E274" s="73"/>
      <c r="F274" s="73"/>
      <c r="G274" s="177"/>
      <c r="O274" s="73"/>
    </row>
    <row r="275" spans="2:15" x14ac:dyDescent="0.2">
      <c r="B275" s="73"/>
      <c r="C275" s="73"/>
      <c r="D275" s="73"/>
      <c r="E275" s="73"/>
      <c r="F275" s="73"/>
      <c r="G275" s="177"/>
      <c r="O275" s="73"/>
    </row>
  </sheetData>
  <mergeCells count="5">
    <mergeCell ref="B231:F231"/>
    <mergeCell ref="B1:O1"/>
    <mergeCell ref="B2:O2"/>
    <mergeCell ref="B3:O3"/>
    <mergeCell ref="B4:O4"/>
  </mergeCells>
  <pageMargins left="0.98425196850393704" right="0" top="0.74803149606299213" bottom="0.35433070866141736" header="0.31496062992125984" footer="0.31496062992125984"/>
  <pageSetup paperSize="5" scale="63" orientation="landscape" r:id="rId1"/>
  <headerFooter>
    <oddFooter>&amp;R&amp;P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0.39997558519241921"/>
  </sheetPr>
  <dimension ref="A1:R846"/>
  <sheetViews>
    <sheetView showGridLines="0" zoomScaleNormal="100" zoomScalePageLayoutView="60" workbookViewId="0">
      <pane ySplit="6" topLeftCell="A142" activePane="bottomLeft" state="frozen"/>
      <selection pane="bottomLeft" activeCell="D153" sqref="D153"/>
    </sheetView>
  </sheetViews>
  <sheetFormatPr baseColWidth="10" defaultColWidth="16.42578125" defaultRowHeight="12.75" x14ac:dyDescent="0.2"/>
  <cols>
    <col min="1" max="1" width="12.5703125" style="21" customWidth="1"/>
    <col min="2" max="2" width="12.5703125" style="108" customWidth="1"/>
    <col min="3" max="3" width="16.85546875" style="21" customWidth="1"/>
    <col min="4" max="4" width="24" style="103" customWidth="1"/>
    <col min="5" max="5" width="21.85546875" style="21" customWidth="1"/>
    <col min="6" max="6" width="21.7109375" style="21" customWidth="1"/>
    <col min="7" max="7" width="21" style="21" bestFit="1" customWidth="1"/>
    <col min="8" max="8" width="18.28515625" style="49" customWidth="1"/>
    <col min="9" max="9" width="19.5703125" style="49" customWidth="1"/>
    <col min="10" max="10" width="18.28515625" style="134" customWidth="1"/>
    <col min="11" max="13" width="22.140625" style="49" customWidth="1"/>
    <col min="14" max="14" width="20" style="49" customWidth="1"/>
    <col min="15" max="15" width="14.42578125" style="21" customWidth="1"/>
    <col min="16" max="16" width="19.5703125" style="103" customWidth="1"/>
    <col min="17" max="17" width="21.42578125" style="21" customWidth="1"/>
    <col min="18" max="18" width="14.5703125" style="21" customWidth="1"/>
    <col min="19" max="16384" width="16.42578125" style="21"/>
  </cols>
  <sheetData>
    <row r="1" spans="1:18" s="55" customFormat="1" x14ac:dyDescent="0.2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  <c r="P1" s="158"/>
    </row>
    <row r="2" spans="1:18" s="55" customFormat="1" x14ac:dyDescent="0.2">
      <c r="A2" s="220" t="s">
        <v>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  <c r="P2" s="158"/>
    </row>
    <row r="3" spans="1:18" s="55" customFormat="1" x14ac:dyDescent="0.2">
      <c r="A3" s="220" t="s">
        <v>5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  <c r="P3" s="158"/>
    </row>
    <row r="4" spans="1:18" s="17" customFormat="1" x14ac:dyDescent="0.2">
      <c r="A4" s="219" t="s">
        <v>438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  <c r="P4" s="157"/>
    </row>
    <row r="5" spans="1:18" s="55" customFormat="1" x14ac:dyDescent="0.2">
      <c r="B5" s="159"/>
      <c r="C5" s="18"/>
      <c r="D5" s="28"/>
      <c r="E5" s="18"/>
      <c r="F5" s="18"/>
      <c r="G5" s="18"/>
      <c r="H5" s="183"/>
      <c r="I5" s="183"/>
      <c r="J5" s="133"/>
      <c r="K5" s="183"/>
      <c r="L5" s="183"/>
      <c r="M5" s="183"/>
      <c r="N5" s="183"/>
      <c r="P5" s="28"/>
      <c r="Q5" s="18"/>
    </row>
    <row r="6" spans="1:18" s="126" customFormat="1" ht="38.25" customHeight="1" thickBot="1" x14ac:dyDescent="0.25">
      <c r="A6" s="160" t="s">
        <v>12</v>
      </c>
      <c r="B6" s="161" t="s">
        <v>395</v>
      </c>
      <c r="C6" s="162" t="s">
        <v>41</v>
      </c>
      <c r="D6" s="163" t="s">
        <v>40</v>
      </c>
      <c r="E6" s="163" t="s">
        <v>13</v>
      </c>
      <c r="F6" s="163" t="s">
        <v>14</v>
      </c>
      <c r="G6" s="163" t="s">
        <v>15</v>
      </c>
      <c r="H6" s="184" t="s">
        <v>16</v>
      </c>
      <c r="I6" s="184" t="s">
        <v>17</v>
      </c>
      <c r="J6" s="184" t="s">
        <v>18</v>
      </c>
      <c r="K6" s="184" t="s">
        <v>19</v>
      </c>
      <c r="L6" s="184" t="s">
        <v>20</v>
      </c>
      <c r="M6" s="184" t="s">
        <v>42</v>
      </c>
      <c r="N6" s="184" t="s">
        <v>43</v>
      </c>
      <c r="O6" s="48" t="s">
        <v>34</v>
      </c>
      <c r="P6" s="125" t="s">
        <v>30</v>
      </c>
      <c r="Q6" s="125" t="s">
        <v>28</v>
      </c>
      <c r="R6" s="125" t="s">
        <v>29</v>
      </c>
    </row>
    <row r="7" spans="1:18" s="55" customFormat="1" ht="13.5" thickTop="1" x14ac:dyDescent="0.2">
      <c r="A7" s="17" t="s">
        <v>398</v>
      </c>
      <c r="B7" s="159" t="s">
        <v>396</v>
      </c>
      <c r="C7" s="17" t="s">
        <v>399</v>
      </c>
      <c r="D7" s="17" t="s">
        <v>399</v>
      </c>
      <c r="E7" s="185">
        <v>14525176958</v>
      </c>
      <c r="F7" s="185">
        <v>14525176958</v>
      </c>
      <c r="G7" s="185">
        <v>6863913092</v>
      </c>
      <c r="H7" s="185">
        <v>57289900.049999997</v>
      </c>
      <c r="I7" s="185">
        <v>1561276754.98</v>
      </c>
      <c r="J7" s="185">
        <v>15811886.380000001</v>
      </c>
      <c r="K7" s="186">
        <v>1781152768.8</v>
      </c>
      <c r="L7" s="185">
        <v>1771321295.49</v>
      </c>
      <c r="M7" s="185">
        <v>11109645647.790001</v>
      </c>
      <c r="N7" s="185">
        <v>3448381781.79</v>
      </c>
      <c r="O7" s="23">
        <f>+K7/F7</f>
        <v>0.12262520270494869</v>
      </c>
      <c r="P7" s="18">
        <f>+P29+P79+P105+P115</f>
        <v>549849800</v>
      </c>
      <c r="Q7" s="18">
        <f>+Q29+Q79+Q105+Q115</f>
        <v>4061835.24</v>
      </c>
      <c r="R7" s="23">
        <f>+Q7/P7</f>
        <v>7.3871723514312461E-3</v>
      </c>
    </row>
    <row r="8" spans="1:18" s="92" customFormat="1" x14ac:dyDescent="0.2">
      <c r="A8" s="92" t="s">
        <v>398</v>
      </c>
      <c r="B8" s="106" t="s">
        <v>396</v>
      </c>
      <c r="C8" s="92" t="s">
        <v>54</v>
      </c>
      <c r="D8" s="92" t="s">
        <v>22</v>
      </c>
      <c r="E8" s="186">
        <v>3889863755</v>
      </c>
      <c r="F8" s="186">
        <v>3889863755</v>
      </c>
      <c r="G8" s="186">
        <v>3879874316</v>
      </c>
      <c r="H8" s="186">
        <v>0</v>
      </c>
      <c r="I8" s="186">
        <v>437979497</v>
      </c>
      <c r="J8" s="186">
        <v>0</v>
      </c>
      <c r="K8" s="186">
        <v>660817440.35000002</v>
      </c>
      <c r="L8" s="186">
        <v>660817440.35000002</v>
      </c>
      <c r="M8" s="186">
        <v>2791066817.6500001</v>
      </c>
      <c r="N8" s="186">
        <v>2781077378.6500001</v>
      </c>
      <c r="O8" s="23">
        <f t="shared" ref="O8:O71" si="0">+K8/F8</f>
        <v>0.16988189869133347</v>
      </c>
      <c r="P8" s="28"/>
      <c r="Q8" s="28"/>
      <c r="R8" s="97"/>
    </row>
    <row r="9" spans="1:18" s="96" customFormat="1" x14ac:dyDescent="0.2">
      <c r="A9" s="96" t="s">
        <v>398</v>
      </c>
      <c r="B9" s="110" t="s">
        <v>396</v>
      </c>
      <c r="C9" s="96" t="s">
        <v>55</v>
      </c>
      <c r="D9" s="96" t="s">
        <v>56</v>
      </c>
      <c r="E9" s="187">
        <v>1404441900</v>
      </c>
      <c r="F9" s="187">
        <v>1404441900</v>
      </c>
      <c r="G9" s="187">
        <v>1397201700</v>
      </c>
      <c r="H9" s="187">
        <v>0</v>
      </c>
      <c r="I9" s="187">
        <v>0</v>
      </c>
      <c r="J9" s="187">
        <v>0</v>
      </c>
      <c r="K9" s="187">
        <v>195915306.88</v>
      </c>
      <c r="L9" s="187">
        <v>195915306.88</v>
      </c>
      <c r="M9" s="187">
        <v>1208526593.1199999</v>
      </c>
      <c r="N9" s="187">
        <v>1201286393.1199999</v>
      </c>
      <c r="O9" s="93">
        <f t="shared" si="0"/>
        <v>0.13949691110753673</v>
      </c>
      <c r="P9" s="94"/>
      <c r="Q9" s="94"/>
      <c r="R9" s="93"/>
    </row>
    <row r="10" spans="1:18" s="96" customFormat="1" x14ac:dyDescent="0.2">
      <c r="A10" s="96" t="s">
        <v>398</v>
      </c>
      <c r="B10" s="110" t="s">
        <v>396</v>
      </c>
      <c r="C10" s="96" t="s">
        <v>57</v>
      </c>
      <c r="D10" s="96" t="s">
        <v>58</v>
      </c>
      <c r="E10" s="187">
        <v>1384441900</v>
      </c>
      <c r="F10" s="187">
        <v>1384441900</v>
      </c>
      <c r="G10" s="187">
        <v>1377201700</v>
      </c>
      <c r="H10" s="187">
        <v>0</v>
      </c>
      <c r="I10" s="187">
        <v>0</v>
      </c>
      <c r="J10" s="187">
        <v>0</v>
      </c>
      <c r="K10" s="187">
        <v>195473339.86000001</v>
      </c>
      <c r="L10" s="187">
        <v>195473339.86000001</v>
      </c>
      <c r="M10" s="187">
        <v>1188968560.1400001</v>
      </c>
      <c r="N10" s="187">
        <v>1181728360.1400001</v>
      </c>
      <c r="O10" s="93">
        <f t="shared" si="0"/>
        <v>0.14119288058242099</v>
      </c>
      <c r="P10" s="94"/>
      <c r="Q10" s="94"/>
      <c r="R10" s="93"/>
    </row>
    <row r="11" spans="1:18" s="96" customFormat="1" x14ac:dyDescent="0.2">
      <c r="A11" s="96" t="s">
        <v>398</v>
      </c>
      <c r="B11" s="110" t="s">
        <v>396</v>
      </c>
      <c r="C11" s="96" t="s">
        <v>59</v>
      </c>
      <c r="D11" s="96" t="s">
        <v>60</v>
      </c>
      <c r="E11" s="187">
        <v>20000000</v>
      </c>
      <c r="F11" s="187">
        <v>20000000</v>
      </c>
      <c r="G11" s="187">
        <v>20000000</v>
      </c>
      <c r="H11" s="187">
        <v>0</v>
      </c>
      <c r="I11" s="187">
        <v>0</v>
      </c>
      <c r="J11" s="187">
        <v>0</v>
      </c>
      <c r="K11" s="187">
        <v>441967.02</v>
      </c>
      <c r="L11" s="187">
        <v>441967.02</v>
      </c>
      <c r="M11" s="187">
        <v>19558032.98</v>
      </c>
      <c r="N11" s="187">
        <v>19558032.98</v>
      </c>
      <c r="O11" s="93">
        <f t="shared" si="0"/>
        <v>2.2098351000000002E-2</v>
      </c>
      <c r="P11" s="94"/>
      <c r="Q11" s="94"/>
      <c r="R11" s="93"/>
    </row>
    <row r="12" spans="1:18" s="96" customFormat="1" x14ac:dyDescent="0.2">
      <c r="A12" s="96" t="s">
        <v>398</v>
      </c>
      <c r="B12" s="110" t="s">
        <v>396</v>
      </c>
      <c r="C12" s="96" t="s">
        <v>61</v>
      </c>
      <c r="D12" s="96" t="s">
        <v>62</v>
      </c>
      <c r="E12" s="187">
        <v>51000000</v>
      </c>
      <c r="F12" s="187">
        <v>51000000</v>
      </c>
      <c r="G12" s="187">
        <v>51000000</v>
      </c>
      <c r="H12" s="187">
        <v>0</v>
      </c>
      <c r="I12" s="187">
        <v>0</v>
      </c>
      <c r="J12" s="187">
        <v>0</v>
      </c>
      <c r="K12" s="187">
        <v>2138858</v>
      </c>
      <c r="L12" s="187">
        <v>2138858</v>
      </c>
      <c r="M12" s="187">
        <v>48861142</v>
      </c>
      <c r="N12" s="187">
        <v>48861142</v>
      </c>
      <c r="O12" s="93">
        <f t="shared" si="0"/>
        <v>4.1938392156862743E-2</v>
      </c>
      <c r="P12" s="94"/>
      <c r="Q12" s="94"/>
      <c r="R12" s="93"/>
    </row>
    <row r="13" spans="1:18" s="96" customFormat="1" x14ac:dyDescent="0.2">
      <c r="A13" s="96" t="s">
        <v>398</v>
      </c>
      <c r="B13" s="110" t="s">
        <v>396</v>
      </c>
      <c r="C13" s="96" t="s">
        <v>63</v>
      </c>
      <c r="D13" s="96" t="s">
        <v>64</v>
      </c>
      <c r="E13" s="187">
        <v>51000000</v>
      </c>
      <c r="F13" s="187">
        <v>51000000</v>
      </c>
      <c r="G13" s="187">
        <v>51000000</v>
      </c>
      <c r="H13" s="187">
        <v>0</v>
      </c>
      <c r="I13" s="187">
        <v>0</v>
      </c>
      <c r="J13" s="187">
        <v>0</v>
      </c>
      <c r="K13" s="187">
        <v>2138858</v>
      </c>
      <c r="L13" s="187">
        <v>2138858</v>
      </c>
      <c r="M13" s="187">
        <v>48861142</v>
      </c>
      <c r="N13" s="187">
        <v>48861142</v>
      </c>
      <c r="O13" s="93">
        <f t="shared" si="0"/>
        <v>4.1938392156862743E-2</v>
      </c>
      <c r="P13" s="94"/>
      <c r="Q13" s="94"/>
      <c r="R13" s="93"/>
    </row>
    <row r="14" spans="1:18" s="96" customFormat="1" x14ac:dyDescent="0.2">
      <c r="A14" s="96" t="s">
        <v>398</v>
      </c>
      <c r="B14" s="110" t="s">
        <v>396</v>
      </c>
      <c r="C14" s="96" t="s">
        <v>65</v>
      </c>
      <c r="D14" s="96" t="s">
        <v>66</v>
      </c>
      <c r="E14" s="187">
        <v>1754627218</v>
      </c>
      <c r="F14" s="187">
        <v>1754627218</v>
      </c>
      <c r="G14" s="187">
        <v>1753401831</v>
      </c>
      <c r="H14" s="187">
        <v>0</v>
      </c>
      <c r="I14" s="187">
        <v>0</v>
      </c>
      <c r="J14" s="187">
        <v>0</v>
      </c>
      <c r="K14" s="187">
        <v>352948135.47000003</v>
      </c>
      <c r="L14" s="187">
        <v>352948135.47000003</v>
      </c>
      <c r="M14" s="187">
        <v>1401679082.53</v>
      </c>
      <c r="N14" s="187">
        <v>1400453695.53</v>
      </c>
      <c r="O14" s="93">
        <f t="shared" si="0"/>
        <v>0.20115277584278304</v>
      </c>
      <c r="P14" s="94"/>
      <c r="Q14" s="94"/>
      <c r="R14" s="93"/>
    </row>
    <row r="15" spans="1:18" s="96" customFormat="1" x14ac:dyDescent="0.2">
      <c r="A15" s="96" t="s">
        <v>398</v>
      </c>
      <c r="B15" s="110" t="s">
        <v>396</v>
      </c>
      <c r="C15" s="96" t="s">
        <v>67</v>
      </c>
      <c r="D15" s="96" t="s">
        <v>68</v>
      </c>
      <c r="E15" s="187">
        <v>467800000</v>
      </c>
      <c r="F15" s="187">
        <v>467800000</v>
      </c>
      <c r="G15" s="187">
        <v>467225572</v>
      </c>
      <c r="H15" s="187">
        <v>0</v>
      </c>
      <c r="I15" s="187">
        <v>0</v>
      </c>
      <c r="J15" s="187">
        <v>0</v>
      </c>
      <c r="K15" s="187">
        <v>60485767.049999997</v>
      </c>
      <c r="L15" s="187">
        <v>60485767.049999997</v>
      </c>
      <c r="M15" s="187">
        <v>407314232.94999999</v>
      </c>
      <c r="N15" s="187">
        <v>406739804.94999999</v>
      </c>
      <c r="O15" s="93">
        <f t="shared" si="0"/>
        <v>0.12929834769132106</v>
      </c>
      <c r="P15" s="94"/>
      <c r="Q15" s="94"/>
      <c r="R15" s="93"/>
    </row>
    <row r="16" spans="1:18" s="96" customFormat="1" x14ac:dyDescent="0.2">
      <c r="A16" s="96" t="s">
        <v>398</v>
      </c>
      <c r="B16" s="110" t="s">
        <v>396</v>
      </c>
      <c r="C16" s="96" t="s">
        <v>69</v>
      </c>
      <c r="D16" s="96" t="s">
        <v>70</v>
      </c>
      <c r="E16" s="187">
        <v>639637097</v>
      </c>
      <c r="F16" s="187">
        <v>639637097</v>
      </c>
      <c r="G16" s="187">
        <v>639637097</v>
      </c>
      <c r="H16" s="187">
        <v>0</v>
      </c>
      <c r="I16" s="187">
        <v>0</v>
      </c>
      <c r="J16" s="187">
        <v>0</v>
      </c>
      <c r="K16" s="187">
        <v>83107659.780000001</v>
      </c>
      <c r="L16" s="187">
        <v>83107659.780000001</v>
      </c>
      <c r="M16" s="187">
        <v>556529437.22000003</v>
      </c>
      <c r="N16" s="187">
        <v>556529437.22000003</v>
      </c>
      <c r="O16" s="93">
        <f t="shared" si="0"/>
        <v>0.12992939304144205</v>
      </c>
      <c r="P16" s="94"/>
      <c r="Q16" s="94"/>
      <c r="R16" s="93"/>
    </row>
    <row r="17" spans="1:18" s="96" customFormat="1" x14ac:dyDescent="0.2">
      <c r="A17" s="96" t="s">
        <v>398</v>
      </c>
      <c r="B17" s="110" t="s">
        <v>396</v>
      </c>
      <c r="C17" s="96" t="s">
        <v>73</v>
      </c>
      <c r="D17" s="96" t="s">
        <v>74</v>
      </c>
      <c r="E17" s="187">
        <v>214926847</v>
      </c>
      <c r="F17" s="187">
        <v>214926847</v>
      </c>
      <c r="G17" s="187">
        <v>214926847</v>
      </c>
      <c r="H17" s="187">
        <v>0</v>
      </c>
      <c r="I17" s="187">
        <v>0</v>
      </c>
      <c r="J17" s="187">
        <v>0</v>
      </c>
      <c r="K17" s="187">
        <v>188747844.94999999</v>
      </c>
      <c r="L17" s="187">
        <v>188747844.94999999</v>
      </c>
      <c r="M17" s="187">
        <v>26179002.050000001</v>
      </c>
      <c r="N17" s="187">
        <v>26179002.050000001</v>
      </c>
      <c r="O17" s="93">
        <f t="shared" si="0"/>
        <v>0.87819575629842084</v>
      </c>
      <c r="P17" s="94"/>
      <c r="Q17" s="94"/>
      <c r="R17" s="93"/>
    </row>
    <row r="18" spans="1:18" s="96" customFormat="1" x14ac:dyDescent="0.2">
      <c r="A18" s="96" t="s">
        <v>398</v>
      </c>
      <c r="B18" s="110" t="s">
        <v>396</v>
      </c>
      <c r="C18" s="96" t="s">
        <v>75</v>
      </c>
      <c r="D18" s="96" t="s">
        <v>76</v>
      </c>
      <c r="E18" s="187">
        <v>185500000</v>
      </c>
      <c r="F18" s="187">
        <v>185500000</v>
      </c>
      <c r="G18" s="187">
        <v>185500000</v>
      </c>
      <c r="H18" s="187">
        <v>0</v>
      </c>
      <c r="I18" s="187">
        <v>0</v>
      </c>
      <c r="J18" s="187">
        <v>0</v>
      </c>
      <c r="K18" s="187">
        <v>20606863.690000001</v>
      </c>
      <c r="L18" s="187">
        <v>20606863.690000001</v>
      </c>
      <c r="M18" s="187">
        <v>164893136.31</v>
      </c>
      <c r="N18" s="187">
        <v>164893136.31</v>
      </c>
      <c r="O18" s="93">
        <f t="shared" si="0"/>
        <v>0.11108821396226416</v>
      </c>
      <c r="P18" s="94"/>
      <c r="Q18" s="94"/>
      <c r="R18" s="93"/>
    </row>
    <row r="19" spans="1:18" s="96" customFormat="1" ht="14.1" customHeight="1" x14ac:dyDescent="0.2">
      <c r="A19" s="96" t="s">
        <v>398</v>
      </c>
      <c r="B19" s="110" t="s">
        <v>397</v>
      </c>
      <c r="C19" s="96" t="s">
        <v>71</v>
      </c>
      <c r="D19" s="96" t="s">
        <v>72</v>
      </c>
      <c r="E19" s="187">
        <v>246763274</v>
      </c>
      <c r="F19" s="187">
        <v>246763274</v>
      </c>
      <c r="G19" s="187">
        <v>246112315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246763274</v>
      </c>
      <c r="N19" s="187">
        <v>246112315</v>
      </c>
      <c r="O19" s="93">
        <v>0</v>
      </c>
      <c r="P19" s="94"/>
      <c r="Q19" s="94"/>
      <c r="R19" s="93"/>
    </row>
    <row r="20" spans="1:18" s="96" customFormat="1" x14ac:dyDescent="0.2">
      <c r="A20" s="96" t="s">
        <v>398</v>
      </c>
      <c r="B20" s="110" t="s">
        <v>396</v>
      </c>
      <c r="C20" s="96" t="s">
        <v>77</v>
      </c>
      <c r="D20" s="96" t="s">
        <v>78</v>
      </c>
      <c r="E20" s="187">
        <v>289897319</v>
      </c>
      <c r="F20" s="187">
        <v>289897319</v>
      </c>
      <c r="G20" s="187">
        <v>289135393</v>
      </c>
      <c r="H20" s="187">
        <v>0</v>
      </c>
      <c r="I20" s="187">
        <v>223655198.21000001</v>
      </c>
      <c r="J20" s="187">
        <v>0</v>
      </c>
      <c r="K20" s="187">
        <v>55242120.789999999</v>
      </c>
      <c r="L20" s="187">
        <v>55242120.789999999</v>
      </c>
      <c r="M20" s="187">
        <v>11000000</v>
      </c>
      <c r="N20" s="187">
        <v>10238074</v>
      </c>
      <c r="O20" s="93">
        <f t="shared" si="0"/>
        <v>0.19055754285882168</v>
      </c>
      <c r="P20" s="94"/>
      <c r="Q20" s="94"/>
      <c r="R20" s="93"/>
    </row>
    <row r="21" spans="1:18" s="96" customFormat="1" x14ac:dyDescent="0.2">
      <c r="A21" s="96" t="s">
        <v>398</v>
      </c>
      <c r="B21" s="110" t="s">
        <v>396</v>
      </c>
      <c r="C21" s="96" t="s">
        <v>79</v>
      </c>
      <c r="D21" s="96" t="s">
        <v>407</v>
      </c>
      <c r="E21" s="187">
        <v>275030790</v>
      </c>
      <c r="F21" s="187">
        <v>275030790</v>
      </c>
      <c r="G21" s="187">
        <v>274307937</v>
      </c>
      <c r="H21" s="187">
        <v>0</v>
      </c>
      <c r="I21" s="187">
        <v>212618833.21000001</v>
      </c>
      <c r="J21" s="187">
        <v>0</v>
      </c>
      <c r="K21" s="187">
        <v>52411956.789999999</v>
      </c>
      <c r="L21" s="187">
        <v>52411956.789999999</v>
      </c>
      <c r="M21" s="187">
        <v>10000000</v>
      </c>
      <c r="N21" s="187">
        <v>9277147</v>
      </c>
      <c r="O21" s="93">
        <f t="shared" si="0"/>
        <v>0.19056759714066923</v>
      </c>
      <c r="P21" s="94"/>
      <c r="Q21" s="94"/>
      <c r="R21" s="93"/>
    </row>
    <row r="22" spans="1:18" s="96" customFormat="1" x14ac:dyDescent="0.2">
      <c r="A22" s="96" t="s">
        <v>398</v>
      </c>
      <c r="B22" s="110" t="s">
        <v>396</v>
      </c>
      <c r="C22" s="96" t="s">
        <v>84</v>
      </c>
      <c r="D22" s="96" t="s">
        <v>376</v>
      </c>
      <c r="E22" s="187">
        <v>14866529</v>
      </c>
      <c r="F22" s="187">
        <v>14866529</v>
      </c>
      <c r="G22" s="187">
        <v>14827456</v>
      </c>
      <c r="H22" s="187">
        <v>0</v>
      </c>
      <c r="I22" s="187">
        <v>11036365</v>
      </c>
      <c r="J22" s="187">
        <v>0</v>
      </c>
      <c r="K22" s="187">
        <v>2830164</v>
      </c>
      <c r="L22" s="187">
        <v>2830164</v>
      </c>
      <c r="M22" s="187">
        <v>1000000</v>
      </c>
      <c r="N22" s="187">
        <v>960927</v>
      </c>
      <c r="O22" s="93">
        <f t="shared" si="0"/>
        <v>0.19037153864227488</v>
      </c>
      <c r="P22" s="94"/>
      <c r="Q22" s="94"/>
      <c r="R22" s="93"/>
    </row>
    <row r="23" spans="1:18" s="96" customFormat="1" x14ac:dyDescent="0.2">
      <c r="A23" s="96" t="s">
        <v>398</v>
      </c>
      <c r="B23" s="110" t="s">
        <v>396</v>
      </c>
      <c r="C23" s="96" t="s">
        <v>89</v>
      </c>
      <c r="D23" s="96" t="s">
        <v>90</v>
      </c>
      <c r="E23" s="187">
        <v>389897318</v>
      </c>
      <c r="F23" s="187">
        <v>389897318</v>
      </c>
      <c r="G23" s="187">
        <v>389135392</v>
      </c>
      <c r="H23" s="187">
        <v>0</v>
      </c>
      <c r="I23" s="187">
        <v>214324298.78999999</v>
      </c>
      <c r="J23" s="187">
        <v>0</v>
      </c>
      <c r="K23" s="187">
        <v>54573019.210000001</v>
      </c>
      <c r="L23" s="187">
        <v>54573019.210000001</v>
      </c>
      <c r="M23" s="187">
        <v>121000000</v>
      </c>
      <c r="N23" s="187">
        <v>120238074</v>
      </c>
      <c r="O23" s="93">
        <f t="shared" si="0"/>
        <v>0.13996767018028064</v>
      </c>
      <c r="P23" s="94"/>
      <c r="Q23" s="94"/>
      <c r="R23" s="93"/>
    </row>
    <row r="24" spans="1:18" s="96" customFormat="1" x14ac:dyDescent="0.2">
      <c r="A24" s="96" t="s">
        <v>398</v>
      </c>
      <c r="B24" s="110" t="s">
        <v>396</v>
      </c>
      <c r="C24" s="96" t="s">
        <v>91</v>
      </c>
      <c r="D24" s="96" t="s">
        <v>408</v>
      </c>
      <c r="E24" s="187">
        <v>156098556</v>
      </c>
      <c r="F24" s="187">
        <v>156098556</v>
      </c>
      <c r="G24" s="187">
        <v>155688288</v>
      </c>
      <c r="H24" s="187">
        <v>0</v>
      </c>
      <c r="I24" s="187">
        <v>117012311.42</v>
      </c>
      <c r="J24" s="187">
        <v>0</v>
      </c>
      <c r="K24" s="187">
        <v>29086244.579999998</v>
      </c>
      <c r="L24" s="187">
        <v>29086244.579999998</v>
      </c>
      <c r="M24" s="187">
        <v>10000000</v>
      </c>
      <c r="N24" s="187">
        <v>9589732</v>
      </c>
      <c r="O24" s="93">
        <f t="shared" si="0"/>
        <v>0.18633256658697084</v>
      </c>
      <c r="P24" s="94"/>
      <c r="Q24" s="94"/>
      <c r="R24" s="93"/>
    </row>
    <row r="25" spans="1:18" s="96" customFormat="1" x14ac:dyDescent="0.2">
      <c r="A25" s="96" t="s">
        <v>398</v>
      </c>
      <c r="B25" s="110" t="s">
        <v>396</v>
      </c>
      <c r="C25" s="96" t="s">
        <v>96</v>
      </c>
      <c r="D25" s="96" t="s">
        <v>409</v>
      </c>
      <c r="E25" s="187">
        <v>44599587</v>
      </c>
      <c r="F25" s="187">
        <v>44599587</v>
      </c>
      <c r="G25" s="187">
        <v>44482368</v>
      </c>
      <c r="H25" s="187">
        <v>0</v>
      </c>
      <c r="I25" s="187">
        <v>31093782.370000001</v>
      </c>
      <c r="J25" s="187">
        <v>0</v>
      </c>
      <c r="K25" s="187">
        <v>8505804.6300000008</v>
      </c>
      <c r="L25" s="187">
        <v>8505804.6300000008</v>
      </c>
      <c r="M25" s="187">
        <v>5000000</v>
      </c>
      <c r="N25" s="187">
        <v>4882781</v>
      </c>
      <c r="O25" s="93">
        <f t="shared" si="0"/>
        <v>0.19071487433280493</v>
      </c>
      <c r="P25" s="94"/>
      <c r="Q25" s="94"/>
      <c r="R25" s="93"/>
    </row>
    <row r="26" spans="1:18" s="96" customFormat="1" x14ac:dyDescent="0.2">
      <c r="A26" s="96" t="s">
        <v>398</v>
      </c>
      <c r="B26" s="110" t="s">
        <v>396</v>
      </c>
      <c r="C26" s="96" t="s">
        <v>101</v>
      </c>
      <c r="D26" s="96" t="s">
        <v>410</v>
      </c>
      <c r="E26" s="187">
        <v>89199175</v>
      </c>
      <c r="F26" s="187">
        <v>89199175</v>
      </c>
      <c r="G26" s="187">
        <v>88964736</v>
      </c>
      <c r="H26" s="187">
        <v>0</v>
      </c>
      <c r="I26" s="187">
        <v>66218205</v>
      </c>
      <c r="J26" s="187">
        <v>0</v>
      </c>
      <c r="K26" s="187">
        <v>16980970</v>
      </c>
      <c r="L26" s="187">
        <v>16980970</v>
      </c>
      <c r="M26" s="187">
        <v>6000000</v>
      </c>
      <c r="N26" s="187">
        <v>5765561</v>
      </c>
      <c r="O26" s="93">
        <f t="shared" si="0"/>
        <v>0.19037137955592079</v>
      </c>
      <c r="P26" s="94"/>
      <c r="Q26" s="94"/>
      <c r="R26" s="93"/>
    </row>
    <row r="27" spans="1:18" s="96" customFormat="1" x14ac:dyDescent="0.2">
      <c r="A27" s="96" t="s">
        <v>398</v>
      </c>
      <c r="B27" s="110" t="s">
        <v>396</v>
      </c>
      <c r="C27" s="96" t="s">
        <v>106</v>
      </c>
      <c r="D27" s="96" t="s">
        <v>107</v>
      </c>
      <c r="E27" s="187">
        <v>100000000</v>
      </c>
      <c r="F27" s="187">
        <v>100000000</v>
      </c>
      <c r="G27" s="187">
        <v>100000000</v>
      </c>
      <c r="H27" s="187">
        <v>0</v>
      </c>
      <c r="I27" s="187">
        <v>0</v>
      </c>
      <c r="J27" s="187">
        <v>0</v>
      </c>
      <c r="K27" s="187">
        <v>0</v>
      </c>
      <c r="L27" s="187">
        <v>0</v>
      </c>
      <c r="M27" s="187">
        <v>100000000</v>
      </c>
      <c r="N27" s="187">
        <v>100000000</v>
      </c>
      <c r="O27" s="93">
        <f t="shared" si="0"/>
        <v>0</v>
      </c>
      <c r="P27" s="94"/>
      <c r="Q27" s="94"/>
      <c r="R27" s="93"/>
    </row>
    <row r="28" spans="1:18" s="92" customFormat="1" x14ac:dyDescent="0.2">
      <c r="A28" s="92" t="s">
        <v>398</v>
      </c>
      <c r="B28" s="106" t="s">
        <v>396</v>
      </c>
      <c r="C28" s="92" t="s">
        <v>108</v>
      </c>
      <c r="D28" s="92" t="s">
        <v>109</v>
      </c>
      <c r="E28" s="186">
        <v>3232035256</v>
      </c>
      <c r="F28" s="186">
        <v>3232035256</v>
      </c>
      <c r="G28" s="186">
        <v>1108566868</v>
      </c>
      <c r="H28" s="186">
        <v>56256455.049999997</v>
      </c>
      <c r="I28" s="186">
        <v>559566790.46000004</v>
      </c>
      <c r="J28" s="186">
        <v>15411886.380000001</v>
      </c>
      <c r="K28" s="186">
        <v>20590084.859999999</v>
      </c>
      <c r="L28" s="186">
        <v>10789781.58</v>
      </c>
      <c r="M28" s="186">
        <v>2580210039.25</v>
      </c>
      <c r="N28" s="186">
        <v>456741651.25</v>
      </c>
      <c r="O28" s="97">
        <v>0</v>
      </c>
      <c r="P28" s="28"/>
      <c r="Q28" s="28"/>
      <c r="R28" s="97"/>
    </row>
    <row r="29" spans="1:18" s="96" customFormat="1" x14ac:dyDescent="0.2">
      <c r="A29" s="96" t="s">
        <v>398</v>
      </c>
      <c r="B29" s="110" t="s">
        <v>396</v>
      </c>
      <c r="C29" s="96" t="s">
        <v>110</v>
      </c>
      <c r="D29" s="96" t="s">
        <v>111</v>
      </c>
      <c r="E29" s="187">
        <v>462829800</v>
      </c>
      <c r="F29" s="187">
        <v>462829800</v>
      </c>
      <c r="G29" s="187">
        <v>186707450</v>
      </c>
      <c r="H29" s="187">
        <v>0</v>
      </c>
      <c r="I29" s="187">
        <v>37528642.5</v>
      </c>
      <c r="J29" s="187">
        <v>0</v>
      </c>
      <c r="K29" s="187">
        <v>2359625.2400000002</v>
      </c>
      <c r="L29" s="187">
        <v>2359625.2400000002</v>
      </c>
      <c r="M29" s="187">
        <v>422941532.25999999</v>
      </c>
      <c r="N29" s="187">
        <v>146819182.25999999</v>
      </c>
      <c r="O29" s="93">
        <f t="shared" si="0"/>
        <v>5.0982569402402353E-3</v>
      </c>
      <c r="P29" s="94">
        <f t="shared" ref="P29:P92" si="1">+F29</f>
        <v>462829800</v>
      </c>
      <c r="Q29" s="94">
        <f t="shared" ref="Q29:Q92" si="2">+K29</f>
        <v>2359625.2400000002</v>
      </c>
      <c r="R29" s="93">
        <f t="shared" ref="R29:R92" si="3">+Q29/P29</f>
        <v>5.0982569402402353E-3</v>
      </c>
    </row>
    <row r="30" spans="1:18" s="96" customFormat="1" x14ac:dyDescent="0.2">
      <c r="A30" s="96" t="s">
        <v>398</v>
      </c>
      <c r="B30" s="110" t="s">
        <v>396</v>
      </c>
      <c r="C30" s="96" t="s">
        <v>114</v>
      </c>
      <c r="D30" s="96" t="s">
        <v>115</v>
      </c>
      <c r="E30" s="187">
        <v>220000000</v>
      </c>
      <c r="F30" s="187">
        <v>220000000</v>
      </c>
      <c r="G30" s="187">
        <v>55000000</v>
      </c>
      <c r="H30" s="187">
        <v>0</v>
      </c>
      <c r="I30" s="187">
        <v>0</v>
      </c>
      <c r="J30" s="187">
        <v>0</v>
      </c>
      <c r="K30" s="187">
        <v>0</v>
      </c>
      <c r="L30" s="187">
        <v>0</v>
      </c>
      <c r="M30" s="187">
        <v>220000000</v>
      </c>
      <c r="N30" s="187">
        <v>55000000</v>
      </c>
      <c r="O30" s="93">
        <f t="shared" si="0"/>
        <v>0</v>
      </c>
      <c r="P30" s="94">
        <f t="shared" si="1"/>
        <v>220000000</v>
      </c>
      <c r="Q30" s="94">
        <f t="shared" si="2"/>
        <v>0</v>
      </c>
      <c r="R30" s="93">
        <f t="shared" si="3"/>
        <v>0</v>
      </c>
    </row>
    <row r="31" spans="1:18" s="96" customFormat="1" x14ac:dyDescent="0.2">
      <c r="A31" s="96" t="s">
        <v>398</v>
      </c>
      <c r="B31" s="110" t="s">
        <v>396</v>
      </c>
      <c r="C31" s="96" t="s">
        <v>116</v>
      </c>
      <c r="D31" s="96" t="s">
        <v>117</v>
      </c>
      <c r="E31" s="187">
        <v>53829800</v>
      </c>
      <c r="F31" s="187">
        <v>53829800</v>
      </c>
      <c r="G31" s="187">
        <v>13457450</v>
      </c>
      <c r="H31" s="187">
        <v>0</v>
      </c>
      <c r="I31" s="187">
        <v>3979800</v>
      </c>
      <c r="J31" s="187">
        <v>0</v>
      </c>
      <c r="K31" s="187">
        <v>0</v>
      </c>
      <c r="L31" s="187">
        <v>0</v>
      </c>
      <c r="M31" s="187">
        <v>49850000</v>
      </c>
      <c r="N31" s="187">
        <v>9477650</v>
      </c>
      <c r="O31" s="93">
        <f t="shared" si="0"/>
        <v>0</v>
      </c>
      <c r="P31" s="94">
        <f t="shared" si="1"/>
        <v>53829800</v>
      </c>
      <c r="Q31" s="94">
        <f t="shared" si="2"/>
        <v>0</v>
      </c>
      <c r="R31" s="93">
        <f t="shared" si="3"/>
        <v>0</v>
      </c>
    </row>
    <row r="32" spans="1:18" s="96" customFormat="1" x14ac:dyDescent="0.2">
      <c r="A32" s="96" t="s">
        <v>398</v>
      </c>
      <c r="B32" s="110" t="s">
        <v>396</v>
      </c>
      <c r="C32" s="96" t="s">
        <v>118</v>
      </c>
      <c r="D32" s="96" t="s">
        <v>119</v>
      </c>
      <c r="E32" s="187">
        <v>189000000</v>
      </c>
      <c r="F32" s="187">
        <v>189000000</v>
      </c>
      <c r="G32" s="187">
        <v>118250000</v>
      </c>
      <c r="H32" s="187">
        <v>0</v>
      </c>
      <c r="I32" s="187">
        <v>33548842.5</v>
      </c>
      <c r="J32" s="187">
        <v>0</v>
      </c>
      <c r="K32" s="187">
        <v>2359625.2400000002</v>
      </c>
      <c r="L32" s="187">
        <v>2359625.2400000002</v>
      </c>
      <c r="M32" s="187">
        <v>153091532.25999999</v>
      </c>
      <c r="N32" s="187">
        <v>82341532.260000005</v>
      </c>
      <c r="O32" s="93">
        <f t="shared" si="0"/>
        <v>1.2484789629629631E-2</v>
      </c>
      <c r="P32" s="94">
        <f t="shared" si="1"/>
        <v>189000000</v>
      </c>
      <c r="Q32" s="94">
        <f t="shared" si="2"/>
        <v>2359625.2400000002</v>
      </c>
      <c r="R32" s="93">
        <f t="shared" si="3"/>
        <v>1.2484789629629631E-2</v>
      </c>
    </row>
    <row r="33" spans="1:18" s="96" customFormat="1" x14ac:dyDescent="0.2">
      <c r="A33" s="96" t="s">
        <v>398</v>
      </c>
      <c r="B33" s="110" t="s">
        <v>396</v>
      </c>
      <c r="C33" s="96" t="s">
        <v>120</v>
      </c>
      <c r="D33" s="96" t="s">
        <v>121</v>
      </c>
      <c r="E33" s="187">
        <v>225885009</v>
      </c>
      <c r="F33" s="187">
        <v>225885009</v>
      </c>
      <c r="G33" s="187">
        <v>56471254</v>
      </c>
      <c r="H33" s="187">
        <v>0</v>
      </c>
      <c r="I33" s="187">
        <v>35920462.789999999</v>
      </c>
      <c r="J33" s="187">
        <v>0</v>
      </c>
      <c r="K33" s="187">
        <v>16511802.210000001</v>
      </c>
      <c r="L33" s="187">
        <v>6849899.9800000004</v>
      </c>
      <c r="M33" s="187">
        <v>173452744</v>
      </c>
      <c r="N33" s="187">
        <v>4038989</v>
      </c>
      <c r="O33" s="93">
        <f t="shared" si="0"/>
        <v>7.3098264834387486E-2</v>
      </c>
      <c r="P33" s="94">
        <f t="shared" si="1"/>
        <v>225885009</v>
      </c>
      <c r="Q33" s="94">
        <f t="shared" si="2"/>
        <v>16511802.210000001</v>
      </c>
      <c r="R33" s="93">
        <f t="shared" si="3"/>
        <v>7.3098264834387486E-2</v>
      </c>
    </row>
    <row r="34" spans="1:18" s="96" customFormat="1" x14ac:dyDescent="0.2">
      <c r="A34" s="96" t="s">
        <v>398</v>
      </c>
      <c r="B34" s="110" t="s">
        <v>396</v>
      </c>
      <c r="C34" s="96" t="s">
        <v>122</v>
      </c>
      <c r="D34" s="96" t="s">
        <v>123</v>
      </c>
      <c r="E34" s="187">
        <v>84255809</v>
      </c>
      <c r="F34" s="187">
        <v>84255809</v>
      </c>
      <c r="G34" s="187">
        <v>21063953</v>
      </c>
      <c r="H34" s="187">
        <v>0</v>
      </c>
      <c r="I34" s="187">
        <v>17399719</v>
      </c>
      <c r="J34" s="187">
        <v>0</v>
      </c>
      <c r="K34" s="187">
        <v>3664234</v>
      </c>
      <c r="L34" s="187">
        <v>0</v>
      </c>
      <c r="M34" s="187">
        <v>63191856</v>
      </c>
      <c r="N34" s="187">
        <v>0</v>
      </c>
      <c r="O34" s="93">
        <f t="shared" si="0"/>
        <v>4.3489393117096535E-2</v>
      </c>
      <c r="P34" s="94">
        <f t="shared" si="1"/>
        <v>84255809</v>
      </c>
      <c r="Q34" s="94">
        <f t="shared" si="2"/>
        <v>3664234</v>
      </c>
      <c r="R34" s="93">
        <f t="shared" si="3"/>
        <v>4.3489393117096535E-2</v>
      </c>
    </row>
    <row r="35" spans="1:18" s="96" customFormat="1" x14ac:dyDescent="0.2">
      <c r="A35" s="96" t="s">
        <v>398</v>
      </c>
      <c r="B35" s="110" t="s">
        <v>396</v>
      </c>
      <c r="C35" s="96" t="s">
        <v>124</v>
      </c>
      <c r="D35" s="96" t="s">
        <v>125</v>
      </c>
      <c r="E35" s="187">
        <v>36807687</v>
      </c>
      <c r="F35" s="187">
        <v>36807687</v>
      </c>
      <c r="G35" s="187">
        <v>9201923</v>
      </c>
      <c r="H35" s="187">
        <v>0</v>
      </c>
      <c r="I35" s="187">
        <v>5135330</v>
      </c>
      <c r="J35" s="187">
        <v>0</v>
      </c>
      <c r="K35" s="187">
        <v>4064670</v>
      </c>
      <c r="L35" s="187">
        <v>0</v>
      </c>
      <c r="M35" s="187">
        <v>27607687</v>
      </c>
      <c r="N35" s="187">
        <v>1923</v>
      </c>
      <c r="O35" s="93">
        <f t="shared" si="0"/>
        <v>0.11042992188017682</v>
      </c>
      <c r="P35" s="94">
        <f t="shared" si="1"/>
        <v>36807687</v>
      </c>
      <c r="Q35" s="94">
        <f t="shared" si="2"/>
        <v>4064670</v>
      </c>
      <c r="R35" s="93">
        <f t="shared" si="3"/>
        <v>0.11042992188017682</v>
      </c>
    </row>
    <row r="36" spans="1:18" s="96" customFormat="1" x14ac:dyDescent="0.2">
      <c r="A36" s="96" t="s">
        <v>398</v>
      </c>
      <c r="B36" s="110" t="s">
        <v>396</v>
      </c>
      <c r="C36" s="96" t="s">
        <v>126</v>
      </c>
      <c r="D36" s="96" t="s">
        <v>127</v>
      </c>
      <c r="E36" s="187">
        <v>68250</v>
      </c>
      <c r="F36" s="187">
        <v>68250</v>
      </c>
      <c r="G36" s="187">
        <v>17062</v>
      </c>
      <c r="H36" s="187">
        <v>0</v>
      </c>
      <c r="I36" s="187">
        <v>0</v>
      </c>
      <c r="J36" s="187">
        <v>0</v>
      </c>
      <c r="K36" s="187">
        <v>0</v>
      </c>
      <c r="L36" s="187">
        <v>0</v>
      </c>
      <c r="M36" s="187">
        <v>68250</v>
      </c>
      <c r="N36" s="187">
        <v>17062</v>
      </c>
      <c r="O36" s="93">
        <f t="shared" si="0"/>
        <v>0</v>
      </c>
      <c r="P36" s="94">
        <f t="shared" si="1"/>
        <v>68250</v>
      </c>
      <c r="Q36" s="94">
        <f t="shared" si="2"/>
        <v>0</v>
      </c>
      <c r="R36" s="93">
        <f t="shared" si="3"/>
        <v>0</v>
      </c>
    </row>
    <row r="37" spans="1:18" s="96" customFormat="1" x14ac:dyDescent="0.2">
      <c r="A37" s="96" t="s">
        <v>398</v>
      </c>
      <c r="B37" s="110" t="s">
        <v>396</v>
      </c>
      <c r="C37" s="96" t="s">
        <v>128</v>
      </c>
      <c r="D37" s="96" t="s">
        <v>129</v>
      </c>
      <c r="E37" s="187">
        <v>87953250</v>
      </c>
      <c r="F37" s="187">
        <v>87953250</v>
      </c>
      <c r="G37" s="187">
        <v>21988312</v>
      </c>
      <c r="H37" s="187">
        <v>0</v>
      </c>
      <c r="I37" s="187">
        <v>13205413.789999999</v>
      </c>
      <c r="J37" s="187">
        <v>0</v>
      </c>
      <c r="K37" s="187">
        <v>8782898.2100000009</v>
      </c>
      <c r="L37" s="187">
        <v>6849899.9800000004</v>
      </c>
      <c r="M37" s="187">
        <v>65964938</v>
      </c>
      <c r="N37" s="187">
        <v>0</v>
      </c>
      <c r="O37" s="93">
        <f t="shared" si="0"/>
        <v>9.9858711417713394E-2</v>
      </c>
      <c r="P37" s="94">
        <f t="shared" si="1"/>
        <v>87953250</v>
      </c>
      <c r="Q37" s="94">
        <f t="shared" si="2"/>
        <v>8782898.2100000009</v>
      </c>
      <c r="R37" s="93">
        <f t="shared" si="3"/>
        <v>9.9858711417713394E-2</v>
      </c>
    </row>
    <row r="38" spans="1:18" s="96" customFormat="1" x14ac:dyDescent="0.2">
      <c r="A38" s="96" t="s">
        <v>398</v>
      </c>
      <c r="B38" s="110" t="s">
        <v>396</v>
      </c>
      <c r="C38" s="96" t="s">
        <v>130</v>
      </c>
      <c r="D38" s="96" t="s">
        <v>131</v>
      </c>
      <c r="E38" s="187">
        <v>16800013</v>
      </c>
      <c r="F38" s="187">
        <v>16800013</v>
      </c>
      <c r="G38" s="187">
        <v>4200004</v>
      </c>
      <c r="H38" s="187">
        <v>0</v>
      </c>
      <c r="I38" s="187">
        <v>180000</v>
      </c>
      <c r="J38" s="187">
        <v>0</v>
      </c>
      <c r="K38" s="187">
        <v>0</v>
      </c>
      <c r="L38" s="187">
        <v>0</v>
      </c>
      <c r="M38" s="187">
        <v>16620013</v>
      </c>
      <c r="N38" s="187">
        <v>4020004</v>
      </c>
      <c r="O38" s="93">
        <f t="shared" si="0"/>
        <v>0</v>
      </c>
      <c r="P38" s="94">
        <f t="shared" si="1"/>
        <v>16800013</v>
      </c>
      <c r="Q38" s="94">
        <f t="shared" si="2"/>
        <v>0</v>
      </c>
      <c r="R38" s="93">
        <f t="shared" si="3"/>
        <v>0</v>
      </c>
    </row>
    <row r="39" spans="1:18" s="96" customFormat="1" x14ac:dyDescent="0.2">
      <c r="A39" s="96" t="s">
        <v>398</v>
      </c>
      <c r="B39" s="110" t="s">
        <v>396</v>
      </c>
      <c r="C39" s="96" t="s">
        <v>132</v>
      </c>
      <c r="D39" s="96" t="s">
        <v>133</v>
      </c>
      <c r="E39" s="187">
        <v>93742800</v>
      </c>
      <c r="F39" s="187">
        <v>93742800</v>
      </c>
      <c r="G39" s="187">
        <v>23435700</v>
      </c>
      <c r="H39" s="187">
        <v>7524000</v>
      </c>
      <c r="I39" s="187">
        <v>3150000</v>
      </c>
      <c r="J39" s="187">
        <v>0</v>
      </c>
      <c r="K39" s="187">
        <v>0</v>
      </c>
      <c r="L39" s="187">
        <v>0</v>
      </c>
      <c r="M39" s="187">
        <v>83068800</v>
      </c>
      <c r="N39" s="187">
        <v>12761700</v>
      </c>
      <c r="O39" s="93">
        <f t="shared" si="0"/>
        <v>0</v>
      </c>
      <c r="P39" s="94">
        <f t="shared" si="1"/>
        <v>93742800</v>
      </c>
      <c r="Q39" s="94">
        <f t="shared" si="2"/>
        <v>0</v>
      </c>
      <c r="R39" s="93">
        <f t="shared" si="3"/>
        <v>0</v>
      </c>
    </row>
    <row r="40" spans="1:18" s="96" customFormat="1" x14ac:dyDescent="0.2">
      <c r="A40" s="96" t="s">
        <v>398</v>
      </c>
      <c r="B40" s="110" t="s">
        <v>396</v>
      </c>
      <c r="C40" s="96" t="s">
        <v>134</v>
      </c>
      <c r="D40" s="96" t="s">
        <v>135</v>
      </c>
      <c r="E40" s="187">
        <v>63918000</v>
      </c>
      <c r="F40" s="187">
        <v>63918000</v>
      </c>
      <c r="G40" s="187">
        <v>15979500</v>
      </c>
      <c r="H40" s="187">
        <v>7524000</v>
      </c>
      <c r="I40" s="187">
        <v>3000000</v>
      </c>
      <c r="J40" s="187">
        <v>0</v>
      </c>
      <c r="K40" s="187">
        <v>0</v>
      </c>
      <c r="L40" s="187">
        <v>0</v>
      </c>
      <c r="M40" s="187">
        <v>53394000</v>
      </c>
      <c r="N40" s="187">
        <v>5455500</v>
      </c>
      <c r="O40" s="93">
        <f t="shared" si="0"/>
        <v>0</v>
      </c>
      <c r="P40" s="94">
        <f t="shared" si="1"/>
        <v>63918000</v>
      </c>
      <c r="Q40" s="94">
        <f t="shared" si="2"/>
        <v>0</v>
      </c>
      <c r="R40" s="93">
        <f t="shared" si="3"/>
        <v>0</v>
      </c>
    </row>
    <row r="41" spans="1:18" s="96" customFormat="1" x14ac:dyDescent="0.2">
      <c r="A41" s="96" t="s">
        <v>398</v>
      </c>
      <c r="B41" s="110" t="s">
        <v>396</v>
      </c>
      <c r="C41" s="96" t="s">
        <v>138</v>
      </c>
      <c r="D41" s="96" t="s">
        <v>139</v>
      </c>
      <c r="E41" s="187">
        <v>26824800</v>
      </c>
      <c r="F41" s="187">
        <v>26824800</v>
      </c>
      <c r="G41" s="187">
        <v>6706200</v>
      </c>
      <c r="H41" s="187">
        <v>0</v>
      </c>
      <c r="I41" s="187">
        <v>100000</v>
      </c>
      <c r="J41" s="187">
        <v>0</v>
      </c>
      <c r="K41" s="187">
        <v>0</v>
      </c>
      <c r="L41" s="187">
        <v>0</v>
      </c>
      <c r="M41" s="187">
        <v>26724800</v>
      </c>
      <c r="N41" s="187">
        <v>6606200</v>
      </c>
      <c r="O41" s="93">
        <f t="shared" si="0"/>
        <v>0</v>
      </c>
      <c r="P41" s="94">
        <f t="shared" si="1"/>
        <v>26824800</v>
      </c>
      <c r="Q41" s="94">
        <f t="shared" si="2"/>
        <v>0</v>
      </c>
      <c r="R41" s="93">
        <f t="shared" si="3"/>
        <v>0</v>
      </c>
    </row>
    <row r="42" spans="1:18" s="96" customFormat="1" x14ac:dyDescent="0.2">
      <c r="A42" s="96" t="s">
        <v>398</v>
      </c>
      <c r="B42" s="110" t="s">
        <v>396</v>
      </c>
      <c r="C42" s="96" t="s">
        <v>382</v>
      </c>
      <c r="D42" s="96" t="s">
        <v>383</v>
      </c>
      <c r="E42" s="187">
        <v>1000000</v>
      </c>
      <c r="F42" s="187">
        <v>1000000</v>
      </c>
      <c r="G42" s="187">
        <v>250000</v>
      </c>
      <c r="H42" s="187">
        <v>0</v>
      </c>
      <c r="I42" s="187">
        <v>0</v>
      </c>
      <c r="J42" s="187">
        <v>0</v>
      </c>
      <c r="K42" s="187">
        <v>0</v>
      </c>
      <c r="L42" s="187">
        <v>0</v>
      </c>
      <c r="M42" s="187">
        <v>1000000</v>
      </c>
      <c r="N42" s="187">
        <v>250000</v>
      </c>
      <c r="O42" s="93">
        <f t="shared" si="0"/>
        <v>0</v>
      </c>
      <c r="P42" s="94">
        <f t="shared" si="1"/>
        <v>1000000</v>
      </c>
      <c r="Q42" s="94">
        <f t="shared" si="2"/>
        <v>0</v>
      </c>
      <c r="R42" s="93">
        <f t="shared" si="3"/>
        <v>0</v>
      </c>
    </row>
    <row r="43" spans="1:18" s="96" customFormat="1" x14ac:dyDescent="0.2">
      <c r="A43" s="96" t="s">
        <v>398</v>
      </c>
      <c r="B43" s="110" t="s">
        <v>396</v>
      </c>
      <c r="C43" s="96" t="s">
        <v>144</v>
      </c>
      <c r="D43" s="96" t="s">
        <v>145</v>
      </c>
      <c r="E43" s="187">
        <v>2000000</v>
      </c>
      <c r="F43" s="187">
        <v>2000000</v>
      </c>
      <c r="G43" s="187">
        <v>500000</v>
      </c>
      <c r="H43" s="187">
        <v>0</v>
      </c>
      <c r="I43" s="187">
        <v>50000</v>
      </c>
      <c r="J43" s="187">
        <v>0</v>
      </c>
      <c r="K43" s="187">
        <v>0</v>
      </c>
      <c r="L43" s="187">
        <v>0</v>
      </c>
      <c r="M43" s="187">
        <v>1950000</v>
      </c>
      <c r="N43" s="187">
        <v>450000</v>
      </c>
      <c r="O43" s="93">
        <v>0</v>
      </c>
      <c r="P43" s="94">
        <f t="shared" si="1"/>
        <v>2000000</v>
      </c>
      <c r="Q43" s="94">
        <f t="shared" si="2"/>
        <v>0</v>
      </c>
      <c r="R43" s="93">
        <v>0</v>
      </c>
    </row>
    <row r="44" spans="1:18" s="96" customFormat="1" x14ac:dyDescent="0.2">
      <c r="A44" s="96" t="s">
        <v>398</v>
      </c>
      <c r="B44" s="110" t="s">
        <v>396</v>
      </c>
      <c r="C44" s="96" t="s">
        <v>146</v>
      </c>
      <c r="D44" s="96" t="s">
        <v>147</v>
      </c>
      <c r="E44" s="187">
        <v>1902404407</v>
      </c>
      <c r="F44" s="187">
        <v>1902404407</v>
      </c>
      <c r="G44" s="187">
        <v>589915853</v>
      </c>
      <c r="H44" s="187">
        <v>23203060</v>
      </c>
      <c r="I44" s="187">
        <v>384127133.41000003</v>
      </c>
      <c r="J44" s="187">
        <v>15411886.380000001</v>
      </c>
      <c r="K44" s="187">
        <v>79636.75</v>
      </c>
      <c r="L44" s="187">
        <v>31854.7</v>
      </c>
      <c r="M44" s="187">
        <v>1479582690.46</v>
      </c>
      <c r="N44" s="187">
        <v>167094136.46000001</v>
      </c>
      <c r="O44" s="93">
        <f t="shared" si="0"/>
        <v>4.1861104666795485E-5</v>
      </c>
      <c r="P44" s="94">
        <f t="shared" si="1"/>
        <v>1902404407</v>
      </c>
      <c r="Q44" s="94">
        <f t="shared" si="2"/>
        <v>79636.75</v>
      </c>
      <c r="R44" s="93">
        <f t="shared" si="3"/>
        <v>4.1861104666795485E-5</v>
      </c>
    </row>
    <row r="45" spans="1:18" s="96" customFormat="1" x14ac:dyDescent="0.2">
      <c r="A45" s="96" t="s">
        <v>398</v>
      </c>
      <c r="B45" s="110" t="s">
        <v>396</v>
      </c>
      <c r="C45" s="96" t="s">
        <v>150</v>
      </c>
      <c r="D45" s="96" t="s">
        <v>384</v>
      </c>
      <c r="E45" s="187">
        <v>40000000</v>
      </c>
      <c r="F45" s="187">
        <v>40000000</v>
      </c>
      <c r="G45" s="187">
        <v>10000000</v>
      </c>
      <c r="H45" s="187">
        <v>0</v>
      </c>
      <c r="I45" s="187">
        <v>0</v>
      </c>
      <c r="J45" s="187">
        <v>0</v>
      </c>
      <c r="K45" s="187">
        <v>0</v>
      </c>
      <c r="L45" s="187">
        <v>0</v>
      </c>
      <c r="M45" s="187">
        <v>40000000</v>
      </c>
      <c r="N45" s="187">
        <v>10000000</v>
      </c>
      <c r="O45" s="93">
        <f t="shared" si="0"/>
        <v>0</v>
      </c>
      <c r="P45" s="94">
        <f t="shared" si="1"/>
        <v>40000000</v>
      </c>
      <c r="Q45" s="94">
        <f t="shared" si="2"/>
        <v>0</v>
      </c>
      <c r="R45" s="93">
        <f t="shared" si="3"/>
        <v>0</v>
      </c>
    </row>
    <row r="46" spans="1:18" s="96" customFormat="1" x14ac:dyDescent="0.2">
      <c r="A46" s="96" t="s">
        <v>398</v>
      </c>
      <c r="B46" s="110" t="s">
        <v>396</v>
      </c>
      <c r="C46" s="96" t="s">
        <v>151</v>
      </c>
      <c r="D46" s="96" t="s">
        <v>152</v>
      </c>
      <c r="E46" s="187">
        <v>146000000</v>
      </c>
      <c r="F46" s="187">
        <v>146000000</v>
      </c>
      <c r="G46" s="187">
        <v>36500000</v>
      </c>
      <c r="H46" s="187">
        <v>0</v>
      </c>
      <c r="I46" s="187">
        <v>14100000</v>
      </c>
      <c r="J46" s="187">
        <v>0</v>
      </c>
      <c r="K46" s="187">
        <v>0</v>
      </c>
      <c r="L46" s="187">
        <v>0</v>
      </c>
      <c r="M46" s="187">
        <v>131900000</v>
      </c>
      <c r="N46" s="187">
        <v>22400000</v>
      </c>
      <c r="O46" s="93">
        <f t="shared" si="0"/>
        <v>0</v>
      </c>
      <c r="P46" s="94">
        <f t="shared" si="1"/>
        <v>146000000</v>
      </c>
      <c r="Q46" s="94">
        <f t="shared" si="2"/>
        <v>0</v>
      </c>
      <c r="R46" s="93">
        <f t="shared" si="3"/>
        <v>0</v>
      </c>
    </row>
    <row r="47" spans="1:18" s="96" customFormat="1" x14ac:dyDescent="0.2">
      <c r="A47" s="96" t="s">
        <v>398</v>
      </c>
      <c r="B47" s="110" t="s">
        <v>396</v>
      </c>
      <c r="C47" s="96" t="s">
        <v>153</v>
      </c>
      <c r="D47" s="96" t="s">
        <v>385</v>
      </c>
      <c r="E47" s="187">
        <v>161475000</v>
      </c>
      <c r="F47" s="187">
        <v>161475000</v>
      </c>
      <c r="G47" s="187">
        <v>81603500</v>
      </c>
      <c r="H47" s="187">
        <v>0</v>
      </c>
      <c r="I47" s="187">
        <v>66209143.479999997</v>
      </c>
      <c r="J47" s="187">
        <v>0</v>
      </c>
      <c r="K47" s="187">
        <v>0</v>
      </c>
      <c r="L47" s="187">
        <v>0</v>
      </c>
      <c r="M47" s="187">
        <v>95265856.519999996</v>
      </c>
      <c r="N47" s="187">
        <v>15394356.52</v>
      </c>
      <c r="O47" s="93">
        <f t="shared" si="0"/>
        <v>0</v>
      </c>
      <c r="P47" s="94">
        <f t="shared" si="1"/>
        <v>161475000</v>
      </c>
      <c r="Q47" s="94">
        <f t="shared" si="2"/>
        <v>0</v>
      </c>
      <c r="R47" s="93">
        <f t="shared" si="3"/>
        <v>0</v>
      </c>
    </row>
    <row r="48" spans="1:18" s="96" customFormat="1" x14ac:dyDescent="0.2">
      <c r="A48" s="96" t="s">
        <v>398</v>
      </c>
      <c r="B48" s="110" t="s">
        <v>396</v>
      </c>
      <c r="C48" s="96" t="s">
        <v>154</v>
      </c>
      <c r="D48" s="96" t="s">
        <v>155</v>
      </c>
      <c r="E48" s="187">
        <v>785787896</v>
      </c>
      <c r="F48" s="187">
        <v>785787896</v>
      </c>
      <c r="G48" s="187">
        <v>196446974</v>
      </c>
      <c r="H48" s="187">
        <v>0</v>
      </c>
      <c r="I48" s="187">
        <v>167396926.68000001</v>
      </c>
      <c r="J48" s="187">
        <v>15411886.380000001</v>
      </c>
      <c r="K48" s="187">
        <v>0</v>
      </c>
      <c r="L48" s="187">
        <v>0</v>
      </c>
      <c r="M48" s="187">
        <v>602979082.94000006</v>
      </c>
      <c r="N48" s="187">
        <v>13638160.939999999</v>
      </c>
      <c r="O48" s="93">
        <f t="shared" si="0"/>
        <v>0</v>
      </c>
      <c r="P48" s="94">
        <f t="shared" si="1"/>
        <v>785787896</v>
      </c>
      <c r="Q48" s="94">
        <f t="shared" si="2"/>
        <v>0</v>
      </c>
      <c r="R48" s="93">
        <f t="shared" si="3"/>
        <v>0</v>
      </c>
    </row>
    <row r="49" spans="1:18" s="96" customFormat="1" x14ac:dyDescent="0.2">
      <c r="A49" s="96" t="s">
        <v>398</v>
      </c>
      <c r="B49" s="110" t="s">
        <v>396</v>
      </c>
      <c r="C49" s="96" t="s">
        <v>156</v>
      </c>
      <c r="D49" s="96" t="s">
        <v>157</v>
      </c>
      <c r="E49" s="187">
        <v>769141511</v>
      </c>
      <c r="F49" s="187">
        <v>769141511</v>
      </c>
      <c r="G49" s="187">
        <v>265365379</v>
      </c>
      <c r="H49" s="187">
        <v>23203060</v>
      </c>
      <c r="I49" s="187">
        <v>136421063.25</v>
      </c>
      <c r="J49" s="187">
        <v>0</v>
      </c>
      <c r="K49" s="187">
        <v>79636.75</v>
      </c>
      <c r="L49" s="187">
        <v>31854.7</v>
      </c>
      <c r="M49" s="187">
        <v>609437751</v>
      </c>
      <c r="N49" s="187">
        <v>105661619</v>
      </c>
      <c r="O49" s="93">
        <f t="shared" si="0"/>
        <v>1.0353978931193066E-4</v>
      </c>
      <c r="P49" s="94">
        <f t="shared" si="1"/>
        <v>769141511</v>
      </c>
      <c r="Q49" s="94">
        <f t="shared" si="2"/>
        <v>79636.75</v>
      </c>
      <c r="R49" s="93">
        <f t="shared" si="3"/>
        <v>1.0353978931193066E-4</v>
      </c>
    </row>
    <row r="50" spans="1:18" s="96" customFormat="1" x14ac:dyDescent="0.2">
      <c r="A50" s="96" t="s">
        <v>398</v>
      </c>
      <c r="B50" s="110" t="s">
        <v>396</v>
      </c>
      <c r="C50" s="96" t="s">
        <v>158</v>
      </c>
      <c r="D50" s="96" t="s">
        <v>159</v>
      </c>
      <c r="E50" s="187">
        <v>130820840</v>
      </c>
      <c r="F50" s="187">
        <v>130820840</v>
      </c>
      <c r="G50" s="187">
        <v>46101711</v>
      </c>
      <c r="H50" s="187">
        <v>0</v>
      </c>
      <c r="I50" s="187">
        <v>32292598.739999998</v>
      </c>
      <c r="J50" s="187">
        <v>0</v>
      </c>
      <c r="K50" s="187">
        <v>1620601.66</v>
      </c>
      <c r="L50" s="187">
        <v>1548401.66</v>
      </c>
      <c r="M50" s="187">
        <v>96907639.599999994</v>
      </c>
      <c r="N50" s="187">
        <v>12188510.6</v>
      </c>
      <c r="O50" s="93">
        <f t="shared" si="0"/>
        <v>1.2387947210857229E-2</v>
      </c>
      <c r="P50" s="94">
        <f t="shared" si="1"/>
        <v>130820840</v>
      </c>
      <c r="Q50" s="94">
        <f t="shared" si="2"/>
        <v>1620601.66</v>
      </c>
      <c r="R50" s="93">
        <f t="shared" si="3"/>
        <v>1.2387947210857229E-2</v>
      </c>
    </row>
    <row r="51" spans="1:18" s="96" customFormat="1" ht="14.25" customHeight="1" x14ac:dyDescent="0.2">
      <c r="A51" s="96" t="s">
        <v>398</v>
      </c>
      <c r="B51" s="110" t="s">
        <v>396</v>
      </c>
      <c r="C51" s="96" t="s">
        <v>160</v>
      </c>
      <c r="D51" s="96" t="s">
        <v>161</v>
      </c>
      <c r="E51" s="187">
        <v>21864490</v>
      </c>
      <c r="F51" s="187">
        <v>21864490</v>
      </c>
      <c r="G51" s="187">
        <v>18862623</v>
      </c>
      <c r="H51" s="187">
        <v>0</v>
      </c>
      <c r="I51" s="187">
        <v>16377469.98</v>
      </c>
      <c r="J51" s="187">
        <v>0</v>
      </c>
      <c r="K51" s="187">
        <v>19030.02</v>
      </c>
      <c r="L51" s="187">
        <v>19030.02</v>
      </c>
      <c r="M51" s="187">
        <v>5467990</v>
      </c>
      <c r="N51" s="187">
        <v>2466123</v>
      </c>
      <c r="O51" s="93">
        <f t="shared" si="0"/>
        <v>8.7036194304097652E-4</v>
      </c>
      <c r="P51" s="94">
        <f t="shared" si="1"/>
        <v>21864490</v>
      </c>
      <c r="Q51" s="94">
        <f t="shared" si="2"/>
        <v>19030.02</v>
      </c>
      <c r="R51" s="93">
        <f t="shared" si="3"/>
        <v>8.7036194304097652E-4</v>
      </c>
    </row>
    <row r="52" spans="1:18" s="96" customFormat="1" ht="14.25" customHeight="1" x14ac:dyDescent="0.2">
      <c r="A52" s="96" t="s">
        <v>398</v>
      </c>
      <c r="B52" s="110" t="s">
        <v>396</v>
      </c>
      <c r="C52" s="96" t="s">
        <v>162</v>
      </c>
      <c r="D52" s="96" t="s">
        <v>163</v>
      </c>
      <c r="E52" s="187">
        <v>54108350</v>
      </c>
      <c r="F52" s="187">
        <v>54108350</v>
      </c>
      <c r="G52" s="187">
        <v>13527088</v>
      </c>
      <c r="H52" s="187">
        <v>0</v>
      </c>
      <c r="I52" s="187">
        <v>7758700.4000000004</v>
      </c>
      <c r="J52" s="187">
        <v>0</v>
      </c>
      <c r="K52" s="187">
        <v>758000</v>
      </c>
      <c r="L52" s="187">
        <v>685800</v>
      </c>
      <c r="M52" s="187">
        <v>45591649.600000001</v>
      </c>
      <c r="N52" s="187">
        <v>5010387.5999999996</v>
      </c>
      <c r="O52" s="93">
        <f t="shared" si="0"/>
        <v>1.4008928381663828E-2</v>
      </c>
      <c r="P52" s="94">
        <f t="shared" si="1"/>
        <v>54108350</v>
      </c>
      <c r="Q52" s="94">
        <f t="shared" si="2"/>
        <v>758000</v>
      </c>
      <c r="R52" s="93">
        <f t="shared" si="3"/>
        <v>1.4008928381663828E-2</v>
      </c>
    </row>
    <row r="53" spans="1:18" s="103" customFormat="1" x14ac:dyDescent="0.2">
      <c r="A53" s="96" t="s">
        <v>398</v>
      </c>
      <c r="B53" s="110" t="s">
        <v>396</v>
      </c>
      <c r="C53" s="96" t="s">
        <v>164</v>
      </c>
      <c r="D53" s="96" t="s">
        <v>165</v>
      </c>
      <c r="E53" s="187">
        <v>35700000</v>
      </c>
      <c r="F53" s="187">
        <v>35700000</v>
      </c>
      <c r="G53" s="187">
        <v>8925000</v>
      </c>
      <c r="H53" s="187">
        <v>0</v>
      </c>
      <c r="I53" s="187">
        <v>4156428.36</v>
      </c>
      <c r="J53" s="187">
        <v>0</v>
      </c>
      <c r="K53" s="187">
        <v>843571.64</v>
      </c>
      <c r="L53" s="187">
        <v>843571.64</v>
      </c>
      <c r="M53" s="187">
        <v>30700000</v>
      </c>
      <c r="N53" s="187">
        <v>3925000</v>
      </c>
      <c r="O53" s="93">
        <f t="shared" si="0"/>
        <v>2.3629457703081232E-2</v>
      </c>
      <c r="P53" s="94">
        <f t="shared" si="1"/>
        <v>35700000</v>
      </c>
      <c r="Q53" s="94">
        <f t="shared" si="2"/>
        <v>843571.64</v>
      </c>
      <c r="R53" s="93">
        <f t="shared" si="3"/>
        <v>2.3629457703081232E-2</v>
      </c>
    </row>
    <row r="54" spans="1:18" s="103" customFormat="1" x14ac:dyDescent="0.2">
      <c r="A54" s="96" t="s">
        <v>398</v>
      </c>
      <c r="B54" s="110" t="s">
        <v>396</v>
      </c>
      <c r="C54" s="96" t="s">
        <v>166</v>
      </c>
      <c r="D54" s="96" t="s">
        <v>167</v>
      </c>
      <c r="E54" s="187">
        <v>19148000</v>
      </c>
      <c r="F54" s="187">
        <v>19148000</v>
      </c>
      <c r="G54" s="187">
        <v>4787000</v>
      </c>
      <c r="H54" s="187">
        <v>0</v>
      </c>
      <c r="I54" s="187">
        <v>4000000</v>
      </c>
      <c r="J54" s="187">
        <v>0</v>
      </c>
      <c r="K54" s="187">
        <v>0</v>
      </c>
      <c r="L54" s="187">
        <v>0</v>
      </c>
      <c r="M54" s="187">
        <v>15148000</v>
      </c>
      <c r="N54" s="187">
        <v>787000</v>
      </c>
      <c r="O54" s="93">
        <f t="shared" si="0"/>
        <v>0</v>
      </c>
      <c r="P54" s="94">
        <f t="shared" si="1"/>
        <v>19148000</v>
      </c>
      <c r="Q54" s="94">
        <f t="shared" si="2"/>
        <v>0</v>
      </c>
      <c r="R54" s="93">
        <f t="shared" si="3"/>
        <v>0</v>
      </c>
    </row>
    <row r="55" spans="1:18" s="103" customFormat="1" x14ac:dyDescent="0.2">
      <c r="A55" s="96" t="s">
        <v>398</v>
      </c>
      <c r="B55" s="110" t="s">
        <v>396</v>
      </c>
      <c r="C55" s="96" t="s">
        <v>168</v>
      </c>
      <c r="D55" s="96" t="s">
        <v>169</v>
      </c>
      <c r="E55" s="187">
        <v>92500000</v>
      </c>
      <c r="F55" s="187">
        <v>92500000</v>
      </c>
      <c r="G55" s="187">
        <v>23125000</v>
      </c>
      <c r="H55" s="187">
        <v>0</v>
      </c>
      <c r="I55" s="187">
        <v>0</v>
      </c>
      <c r="J55" s="187">
        <v>0</v>
      </c>
      <c r="K55" s="187">
        <v>0</v>
      </c>
      <c r="L55" s="187">
        <v>0</v>
      </c>
      <c r="M55" s="187">
        <v>92500000</v>
      </c>
      <c r="N55" s="187">
        <v>23125000</v>
      </c>
      <c r="O55" s="93">
        <f t="shared" si="0"/>
        <v>0</v>
      </c>
      <c r="P55" s="94">
        <f t="shared" si="1"/>
        <v>92500000</v>
      </c>
      <c r="Q55" s="94">
        <f t="shared" si="2"/>
        <v>0</v>
      </c>
      <c r="R55" s="93">
        <f t="shared" si="3"/>
        <v>0</v>
      </c>
    </row>
    <row r="56" spans="1:18" s="103" customFormat="1" x14ac:dyDescent="0.2">
      <c r="A56" s="96" t="s">
        <v>398</v>
      </c>
      <c r="B56" s="110" t="s">
        <v>396</v>
      </c>
      <c r="C56" s="96" t="s">
        <v>170</v>
      </c>
      <c r="D56" s="96" t="s">
        <v>171</v>
      </c>
      <c r="E56" s="187">
        <v>92500000</v>
      </c>
      <c r="F56" s="187">
        <v>92500000</v>
      </c>
      <c r="G56" s="187">
        <v>23125000</v>
      </c>
      <c r="H56" s="187">
        <v>0</v>
      </c>
      <c r="I56" s="187">
        <v>0</v>
      </c>
      <c r="J56" s="187">
        <v>0</v>
      </c>
      <c r="K56" s="187">
        <v>0</v>
      </c>
      <c r="L56" s="187">
        <v>0</v>
      </c>
      <c r="M56" s="187">
        <v>92500000</v>
      </c>
      <c r="N56" s="187">
        <v>23125000</v>
      </c>
      <c r="O56" s="93">
        <f t="shared" si="0"/>
        <v>0</v>
      </c>
      <c r="P56" s="94">
        <f t="shared" si="1"/>
        <v>92500000</v>
      </c>
      <c r="Q56" s="94">
        <f t="shared" si="2"/>
        <v>0</v>
      </c>
      <c r="R56" s="93">
        <f t="shared" si="3"/>
        <v>0</v>
      </c>
    </row>
    <row r="57" spans="1:18" s="103" customFormat="1" x14ac:dyDescent="0.2">
      <c r="A57" s="96" t="s">
        <v>398</v>
      </c>
      <c r="B57" s="110" t="s">
        <v>396</v>
      </c>
      <c r="C57" s="96" t="s">
        <v>172</v>
      </c>
      <c r="D57" s="96" t="s">
        <v>173</v>
      </c>
      <c r="E57" s="187">
        <v>38010000</v>
      </c>
      <c r="F57" s="187">
        <v>38010000</v>
      </c>
      <c r="G57" s="187">
        <v>9502500</v>
      </c>
      <c r="H57" s="187">
        <v>1170821.25</v>
      </c>
      <c r="I57" s="187">
        <v>0</v>
      </c>
      <c r="J57" s="187">
        <v>0</v>
      </c>
      <c r="K57" s="187">
        <v>0</v>
      </c>
      <c r="L57" s="187">
        <v>0</v>
      </c>
      <c r="M57" s="187">
        <v>36839178.75</v>
      </c>
      <c r="N57" s="187">
        <v>8331678.75</v>
      </c>
      <c r="O57" s="93">
        <f t="shared" si="0"/>
        <v>0</v>
      </c>
      <c r="P57" s="94">
        <f t="shared" si="1"/>
        <v>38010000</v>
      </c>
      <c r="Q57" s="94">
        <f t="shared" si="2"/>
        <v>0</v>
      </c>
      <c r="R57" s="93">
        <f t="shared" si="3"/>
        <v>0</v>
      </c>
    </row>
    <row r="58" spans="1:18" s="103" customFormat="1" x14ac:dyDescent="0.2">
      <c r="A58" s="96" t="s">
        <v>398</v>
      </c>
      <c r="B58" s="110" t="s">
        <v>396</v>
      </c>
      <c r="C58" s="96" t="s">
        <v>174</v>
      </c>
      <c r="D58" s="96" t="s">
        <v>175</v>
      </c>
      <c r="E58" s="187">
        <v>27922000</v>
      </c>
      <c r="F58" s="187">
        <v>27922000</v>
      </c>
      <c r="G58" s="187">
        <v>6980500</v>
      </c>
      <c r="H58" s="187">
        <v>1170821.25</v>
      </c>
      <c r="I58" s="187">
        <v>0</v>
      </c>
      <c r="J58" s="187">
        <v>0</v>
      </c>
      <c r="K58" s="187">
        <v>0</v>
      </c>
      <c r="L58" s="187">
        <v>0</v>
      </c>
      <c r="M58" s="187">
        <v>26751178.75</v>
      </c>
      <c r="N58" s="187">
        <v>5809678.75</v>
      </c>
      <c r="O58" s="93">
        <f t="shared" si="0"/>
        <v>0</v>
      </c>
      <c r="P58" s="94">
        <f t="shared" si="1"/>
        <v>27922000</v>
      </c>
      <c r="Q58" s="94">
        <f t="shared" si="2"/>
        <v>0</v>
      </c>
      <c r="R58" s="93">
        <f t="shared" si="3"/>
        <v>0</v>
      </c>
    </row>
    <row r="59" spans="1:18" s="103" customFormat="1" x14ac:dyDescent="0.2">
      <c r="A59" s="96" t="s">
        <v>398</v>
      </c>
      <c r="B59" s="110" t="s">
        <v>396</v>
      </c>
      <c r="C59" s="96" t="s">
        <v>176</v>
      </c>
      <c r="D59" s="96" t="s">
        <v>177</v>
      </c>
      <c r="E59" s="187">
        <v>8000000</v>
      </c>
      <c r="F59" s="187">
        <v>8000000</v>
      </c>
      <c r="G59" s="187">
        <v>2000000</v>
      </c>
      <c r="H59" s="187">
        <v>0</v>
      </c>
      <c r="I59" s="187">
        <v>0</v>
      </c>
      <c r="J59" s="187">
        <v>0</v>
      </c>
      <c r="K59" s="187">
        <v>0</v>
      </c>
      <c r="L59" s="187">
        <v>0</v>
      </c>
      <c r="M59" s="187">
        <v>8000000</v>
      </c>
      <c r="N59" s="187">
        <v>2000000</v>
      </c>
      <c r="O59" s="93">
        <f t="shared" si="0"/>
        <v>0</v>
      </c>
      <c r="P59" s="94">
        <f t="shared" si="1"/>
        <v>8000000</v>
      </c>
      <c r="Q59" s="94">
        <f t="shared" si="2"/>
        <v>0</v>
      </c>
      <c r="R59" s="93">
        <f t="shared" si="3"/>
        <v>0</v>
      </c>
    </row>
    <row r="60" spans="1:18" s="103" customFormat="1" x14ac:dyDescent="0.2">
      <c r="A60" s="96" t="s">
        <v>398</v>
      </c>
      <c r="B60" s="110" t="s">
        <v>396</v>
      </c>
      <c r="C60" s="96" t="s">
        <v>178</v>
      </c>
      <c r="D60" s="96" t="s">
        <v>179</v>
      </c>
      <c r="E60" s="187">
        <v>2088000</v>
      </c>
      <c r="F60" s="187">
        <v>2088000</v>
      </c>
      <c r="G60" s="187">
        <v>522000</v>
      </c>
      <c r="H60" s="187">
        <v>0</v>
      </c>
      <c r="I60" s="187">
        <v>0</v>
      </c>
      <c r="J60" s="187">
        <v>0</v>
      </c>
      <c r="K60" s="187">
        <v>0</v>
      </c>
      <c r="L60" s="187">
        <v>0</v>
      </c>
      <c r="M60" s="187">
        <v>2088000</v>
      </c>
      <c r="N60" s="187">
        <v>522000</v>
      </c>
      <c r="O60" s="93">
        <f t="shared" si="0"/>
        <v>0</v>
      </c>
      <c r="P60" s="94">
        <f t="shared" si="1"/>
        <v>2088000</v>
      </c>
      <c r="Q60" s="94">
        <f t="shared" si="2"/>
        <v>0</v>
      </c>
      <c r="R60" s="93">
        <f t="shared" si="3"/>
        <v>0</v>
      </c>
    </row>
    <row r="61" spans="1:18" s="103" customFormat="1" x14ac:dyDescent="0.2">
      <c r="A61" s="96" t="s">
        <v>398</v>
      </c>
      <c r="B61" s="110" t="s">
        <v>396</v>
      </c>
      <c r="C61" s="96" t="s">
        <v>180</v>
      </c>
      <c r="D61" s="96" t="s">
        <v>181</v>
      </c>
      <c r="E61" s="187">
        <v>280842400</v>
      </c>
      <c r="F61" s="187">
        <v>280842400</v>
      </c>
      <c r="G61" s="187">
        <v>172057400</v>
      </c>
      <c r="H61" s="187">
        <v>24358573.800000001</v>
      </c>
      <c r="I61" s="187">
        <v>66547953.020000003</v>
      </c>
      <c r="J61" s="187">
        <v>0</v>
      </c>
      <c r="K61" s="187">
        <v>18419</v>
      </c>
      <c r="L61" s="187">
        <v>0</v>
      </c>
      <c r="M61" s="187">
        <v>189917454.18000001</v>
      </c>
      <c r="N61" s="187">
        <v>81132454.180000007</v>
      </c>
      <c r="O61" s="93">
        <f t="shared" si="0"/>
        <v>6.558482622282105E-5</v>
      </c>
      <c r="P61" s="94">
        <f t="shared" si="1"/>
        <v>280842400</v>
      </c>
      <c r="Q61" s="94">
        <f t="shared" si="2"/>
        <v>18419</v>
      </c>
      <c r="R61" s="93">
        <f t="shared" si="3"/>
        <v>6.558482622282105E-5</v>
      </c>
    </row>
    <row r="62" spans="1:18" s="103" customFormat="1" x14ac:dyDescent="0.2">
      <c r="A62" s="96" t="s">
        <v>398</v>
      </c>
      <c r="B62" s="110" t="s">
        <v>396</v>
      </c>
      <c r="C62" s="96" t="s">
        <v>182</v>
      </c>
      <c r="D62" s="96" t="s">
        <v>183</v>
      </c>
      <c r="E62" s="187">
        <v>100000000</v>
      </c>
      <c r="F62" s="187">
        <v>100000000</v>
      </c>
      <c r="G62" s="187">
        <v>50000000</v>
      </c>
      <c r="H62" s="187">
        <v>0</v>
      </c>
      <c r="I62" s="187">
        <v>6545671.54</v>
      </c>
      <c r="J62" s="187">
        <v>0</v>
      </c>
      <c r="K62" s="187">
        <v>0</v>
      </c>
      <c r="L62" s="187">
        <v>0</v>
      </c>
      <c r="M62" s="187">
        <v>93454328.459999993</v>
      </c>
      <c r="N62" s="187">
        <v>43454328.460000001</v>
      </c>
      <c r="O62" s="93">
        <f t="shared" si="0"/>
        <v>0</v>
      </c>
      <c r="P62" s="94">
        <f t="shared" si="1"/>
        <v>100000000</v>
      </c>
      <c r="Q62" s="94">
        <f t="shared" si="2"/>
        <v>0</v>
      </c>
      <c r="R62" s="93">
        <f t="shared" si="3"/>
        <v>0</v>
      </c>
    </row>
    <row r="63" spans="1:18" s="103" customFormat="1" x14ac:dyDescent="0.2">
      <c r="A63" s="96" t="s">
        <v>398</v>
      </c>
      <c r="B63" s="110" t="s">
        <v>396</v>
      </c>
      <c r="C63" s="96" t="s">
        <v>367</v>
      </c>
      <c r="D63" s="96" t="s">
        <v>368</v>
      </c>
      <c r="E63" s="187">
        <v>25000000</v>
      </c>
      <c r="F63" s="187">
        <v>25000000</v>
      </c>
      <c r="G63" s="187">
        <v>6250000</v>
      </c>
      <c r="H63" s="187">
        <v>0</v>
      </c>
      <c r="I63" s="187">
        <v>0</v>
      </c>
      <c r="J63" s="187">
        <v>0</v>
      </c>
      <c r="K63" s="187">
        <v>0</v>
      </c>
      <c r="L63" s="187">
        <v>0</v>
      </c>
      <c r="M63" s="187">
        <v>25000000</v>
      </c>
      <c r="N63" s="187">
        <v>6250000</v>
      </c>
      <c r="O63" s="93">
        <f t="shared" si="0"/>
        <v>0</v>
      </c>
      <c r="P63" s="94">
        <f t="shared" si="1"/>
        <v>25000000</v>
      </c>
      <c r="Q63" s="94">
        <f t="shared" si="2"/>
        <v>0</v>
      </c>
      <c r="R63" s="93">
        <f t="shared" si="3"/>
        <v>0</v>
      </c>
    </row>
    <row r="64" spans="1:18" s="103" customFormat="1" x14ac:dyDescent="0.2">
      <c r="A64" s="96" t="s">
        <v>398</v>
      </c>
      <c r="B64" s="110" t="s">
        <v>396</v>
      </c>
      <c r="C64" s="96" t="s">
        <v>186</v>
      </c>
      <c r="D64" s="96" t="s">
        <v>187</v>
      </c>
      <c r="E64" s="187">
        <v>19000000</v>
      </c>
      <c r="F64" s="187">
        <v>19000000</v>
      </c>
      <c r="G64" s="187">
        <v>4750000</v>
      </c>
      <c r="H64" s="187">
        <v>0</v>
      </c>
      <c r="I64" s="187">
        <v>4000000</v>
      </c>
      <c r="J64" s="187">
        <v>0</v>
      </c>
      <c r="K64" s="187">
        <v>0</v>
      </c>
      <c r="L64" s="187">
        <v>0</v>
      </c>
      <c r="M64" s="187">
        <v>15000000</v>
      </c>
      <c r="N64" s="187">
        <v>750000</v>
      </c>
      <c r="O64" s="93">
        <f t="shared" si="0"/>
        <v>0</v>
      </c>
      <c r="P64" s="94">
        <f t="shared" si="1"/>
        <v>19000000</v>
      </c>
      <c r="Q64" s="94">
        <f t="shared" si="2"/>
        <v>0</v>
      </c>
      <c r="R64" s="93">
        <f t="shared" si="3"/>
        <v>0</v>
      </c>
    </row>
    <row r="65" spans="1:18" s="103" customFormat="1" x14ac:dyDescent="0.2">
      <c r="A65" s="96" t="s">
        <v>398</v>
      </c>
      <c r="B65" s="110" t="s">
        <v>396</v>
      </c>
      <c r="C65" s="96" t="s">
        <v>188</v>
      </c>
      <c r="D65" s="96" t="s">
        <v>189</v>
      </c>
      <c r="E65" s="187">
        <v>25380000</v>
      </c>
      <c r="F65" s="187">
        <v>25380000</v>
      </c>
      <c r="G65" s="187">
        <v>6345000</v>
      </c>
      <c r="H65" s="187">
        <v>0</v>
      </c>
      <c r="I65" s="187">
        <v>0</v>
      </c>
      <c r="J65" s="187">
        <v>0</v>
      </c>
      <c r="K65" s="187">
        <v>0</v>
      </c>
      <c r="L65" s="187">
        <v>0</v>
      </c>
      <c r="M65" s="187">
        <v>25380000</v>
      </c>
      <c r="N65" s="187">
        <v>6345000</v>
      </c>
      <c r="O65" s="93">
        <f t="shared" si="0"/>
        <v>0</v>
      </c>
      <c r="P65" s="94">
        <f t="shared" si="1"/>
        <v>25380000</v>
      </c>
      <c r="Q65" s="94">
        <f t="shared" si="2"/>
        <v>0</v>
      </c>
      <c r="R65" s="93">
        <f t="shared" si="3"/>
        <v>0</v>
      </c>
    </row>
    <row r="66" spans="1:18" s="103" customFormat="1" x14ac:dyDescent="0.2">
      <c r="A66" s="96" t="s">
        <v>398</v>
      </c>
      <c r="B66" s="110" t="s">
        <v>396</v>
      </c>
      <c r="C66" s="96" t="s">
        <v>190</v>
      </c>
      <c r="D66" s="96" t="s">
        <v>191</v>
      </c>
      <c r="E66" s="187">
        <v>8000000</v>
      </c>
      <c r="F66" s="187">
        <v>8000000</v>
      </c>
      <c r="G66" s="187">
        <v>2000000</v>
      </c>
      <c r="H66" s="187">
        <v>0</v>
      </c>
      <c r="I66" s="187">
        <v>81581</v>
      </c>
      <c r="J66" s="187">
        <v>0</v>
      </c>
      <c r="K66" s="187">
        <v>18419</v>
      </c>
      <c r="L66" s="187">
        <v>0</v>
      </c>
      <c r="M66" s="187">
        <v>7900000</v>
      </c>
      <c r="N66" s="187">
        <v>1900000</v>
      </c>
      <c r="O66" s="93">
        <f t="shared" si="0"/>
        <v>2.3023750000000002E-3</v>
      </c>
      <c r="P66" s="94">
        <f t="shared" si="1"/>
        <v>8000000</v>
      </c>
      <c r="Q66" s="94">
        <f t="shared" si="2"/>
        <v>18419</v>
      </c>
      <c r="R66" s="93">
        <f t="shared" si="3"/>
        <v>2.3023750000000002E-3</v>
      </c>
    </row>
    <row r="67" spans="1:18" s="103" customFormat="1" x14ac:dyDescent="0.2">
      <c r="A67" s="96" t="s">
        <v>398</v>
      </c>
      <c r="B67" s="110" t="s">
        <v>396</v>
      </c>
      <c r="C67" s="96" t="s">
        <v>192</v>
      </c>
      <c r="D67" s="96" t="s">
        <v>193</v>
      </c>
      <c r="E67" s="187">
        <v>102462400</v>
      </c>
      <c r="F67" s="187">
        <v>102462400</v>
      </c>
      <c r="G67" s="187">
        <v>102462400</v>
      </c>
      <c r="H67" s="187">
        <v>24358573.800000001</v>
      </c>
      <c r="I67" s="187">
        <v>55920700.479999997</v>
      </c>
      <c r="J67" s="187">
        <v>0</v>
      </c>
      <c r="K67" s="187">
        <v>0</v>
      </c>
      <c r="L67" s="187">
        <v>0</v>
      </c>
      <c r="M67" s="187">
        <v>22183125.719999999</v>
      </c>
      <c r="N67" s="187">
        <v>22183125.719999999</v>
      </c>
      <c r="O67" s="93">
        <f t="shared" si="0"/>
        <v>0</v>
      </c>
      <c r="P67" s="94">
        <f t="shared" si="1"/>
        <v>102462400</v>
      </c>
      <c r="Q67" s="94">
        <f t="shared" si="2"/>
        <v>0</v>
      </c>
      <c r="R67" s="93">
        <f t="shared" si="3"/>
        <v>0</v>
      </c>
    </row>
    <row r="68" spans="1:18" s="103" customFormat="1" x14ac:dyDescent="0.2">
      <c r="A68" s="96" t="s">
        <v>398</v>
      </c>
      <c r="B68" s="110" t="s">
        <v>396</v>
      </c>
      <c r="C68" s="96" t="s">
        <v>194</v>
      </c>
      <c r="D68" s="96" t="s">
        <v>195</v>
      </c>
      <c r="E68" s="187">
        <v>1000000</v>
      </c>
      <c r="F68" s="187">
        <v>1000000</v>
      </c>
      <c r="G68" s="187">
        <v>250000</v>
      </c>
      <c r="H68" s="187">
        <v>0</v>
      </c>
      <c r="I68" s="187">
        <v>0</v>
      </c>
      <c r="J68" s="187">
        <v>0</v>
      </c>
      <c r="K68" s="187">
        <v>0</v>
      </c>
      <c r="L68" s="187">
        <v>0</v>
      </c>
      <c r="M68" s="187">
        <v>1000000</v>
      </c>
      <c r="N68" s="187">
        <v>250000</v>
      </c>
      <c r="O68" s="93">
        <f t="shared" si="0"/>
        <v>0</v>
      </c>
      <c r="P68" s="94">
        <f t="shared" si="1"/>
        <v>1000000</v>
      </c>
      <c r="Q68" s="94">
        <f t="shared" si="2"/>
        <v>0</v>
      </c>
      <c r="R68" s="93">
        <f t="shared" si="3"/>
        <v>0</v>
      </c>
    </row>
    <row r="69" spans="1:18" s="103" customFormat="1" x14ac:dyDescent="0.2">
      <c r="A69" s="96" t="s">
        <v>398</v>
      </c>
      <c r="B69" s="110" t="s">
        <v>396</v>
      </c>
      <c r="C69" s="96" t="s">
        <v>196</v>
      </c>
      <c r="D69" s="96" t="s">
        <v>197</v>
      </c>
      <c r="E69" s="187">
        <v>4100000</v>
      </c>
      <c r="F69" s="187">
        <v>4100000</v>
      </c>
      <c r="G69" s="187">
        <v>1025000</v>
      </c>
      <c r="H69" s="187">
        <v>0</v>
      </c>
      <c r="I69" s="187">
        <v>0</v>
      </c>
      <c r="J69" s="187">
        <v>0</v>
      </c>
      <c r="K69" s="187">
        <v>0</v>
      </c>
      <c r="L69" s="187">
        <v>0</v>
      </c>
      <c r="M69" s="187">
        <v>4100000</v>
      </c>
      <c r="N69" s="187">
        <v>1025000</v>
      </c>
      <c r="O69" s="93">
        <f t="shared" si="0"/>
        <v>0</v>
      </c>
      <c r="P69" s="94">
        <f t="shared" si="1"/>
        <v>4100000</v>
      </c>
      <c r="Q69" s="94">
        <f t="shared" si="2"/>
        <v>0</v>
      </c>
      <c r="R69" s="93">
        <f t="shared" si="3"/>
        <v>0</v>
      </c>
    </row>
    <row r="70" spans="1:18" s="103" customFormat="1" x14ac:dyDescent="0.2">
      <c r="A70" s="96" t="s">
        <v>398</v>
      </c>
      <c r="B70" s="110" t="s">
        <v>396</v>
      </c>
      <c r="C70" s="96" t="s">
        <v>198</v>
      </c>
      <c r="D70" s="96" t="s">
        <v>199</v>
      </c>
      <c r="E70" s="187">
        <v>1000000</v>
      </c>
      <c r="F70" s="187">
        <v>1000000</v>
      </c>
      <c r="G70" s="187">
        <v>250000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1000000</v>
      </c>
      <c r="N70" s="187">
        <v>250000</v>
      </c>
      <c r="O70" s="93">
        <f t="shared" si="0"/>
        <v>0</v>
      </c>
      <c r="P70" s="94">
        <f t="shared" si="1"/>
        <v>1000000</v>
      </c>
      <c r="Q70" s="94">
        <f t="shared" si="2"/>
        <v>0</v>
      </c>
      <c r="R70" s="93">
        <f t="shared" si="3"/>
        <v>0</v>
      </c>
    </row>
    <row r="71" spans="1:18" s="103" customFormat="1" x14ac:dyDescent="0.2">
      <c r="A71" s="96" t="s">
        <v>398</v>
      </c>
      <c r="B71" s="110" t="s">
        <v>396</v>
      </c>
      <c r="C71" s="96" t="s">
        <v>200</v>
      </c>
      <c r="D71" s="96" t="s">
        <v>201</v>
      </c>
      <c r="E71" s="187">
        <v>3100000</v>
      </c>
      <c r="F71" s="187">
        <v>3100000</v>
      </c>
      <c r="G71" s="187">
        <v>775000</v>
      </c>
      <c r="H71" s="187">
        <v>0</v>
      </c>
      <c r="I71" s="187">
        <v>0</v>
      </c>
      <c r="J71" s="187">
        <v>0</v>
      </c>
      <c r="K71" s="187">
        <v>0</v>
      </c>
      <c r="L71" s="187">
        <v>0</v>
      </c>
      <c r="M71" s="187">
        <v>3100000</v>
      </c>
      <c r="N71" s="187">
        <v>775000</v>
      </c>
      <c r="O71" s="93">
        <f t="shared" si="0"/>
        <v>0</v>
      </c>
      <c r="P71" s="94">
        <f t="shared" si="1"/>
        <v>3100000</v>
      </c>
      <c r="Q71" s="94">
        <f t="shared" si="2"/>
        <v>0</v>
      </c>
      <c r="R71" s="93">
        <f t="shared" si="3"/>
        <v>0</v>
      </c>
    </row>
    <row r="72" spans="1:18" s="103" customFormat="1" x14ac:dyDescent="0.2">
      <c r="A72" s="96" t="s">
        <v>398</v>
      </c>
      <c r="B72" s="110" t="s">
        <v>396</v>
      </c>
      <c r="C72" s="96" t="s">
        <v>202</v>
      </c>
      <c r="D72" s="96" t="s">
        <v>203</v>
      </c>
      <c r="E72" s="187">
        <v>900000</v>
      </c>
      <c r="F72" s="187">
        <v>900000</v>
      </c>
      <c r="G72" s="187">
        <v>225000</v>
      </c>
      <c r="H72" s="187">
        <v>0</v>
      </c>
      <c r="I72" s="187">
        <v>0</v>
      </c>
      <c r="J72" s="187">
        <v>0</v>
      </c>
      <c r="K72" s="187">
        <v>0</v>
      </c>
      <c r="L72" s="187">
        <v>0</v>
      </c>
      <c r="M72" s="187">
        <v>900000</v>
      </c>
      <c r="N72" s="187">
        <v>225000</v>
      </c>
      <c r="O72" s="93">
        <f t="shared" ref="O72:O135" si="4">+K72/F72</f>
        <v>0</v>
      </c>
      <c r="P72" s="94">
        <f t="shared" si="1"/>
        <v>900000</v>
      </c>
      <c r="Q72" s="94">
        <f t="shared" si="2"/>
        <v>0</v>
      </c>
      <c r="R72" s="93">
        <f t="shared" si="3"/>
        <v>0</v>
      </c>
    </row>
    <row r="73" spans="1:18" s="103" customFormat="1" x14ac:dyDescent="0.2">
      <c r="A73" s="96" t="s">
        <v>398</v>
      </c>
      <c r="B73" s="110" t="s">
        <v>396</v>
      </c>
      <c r="C73" s="96" t="s">
        <v>206</v>
      </c>
      <c r="D73" s="96" t="s">
        <v>207</v>
      </c>
      <c r="E73" s="187">
        <v>600000</v>
      </c>
      <c r="F73" s="187">
        <v>600000</v>
      </c>
      <c r="G73" s="187">
        <v>150000</v>
      </c>
      <c r="H73" s="187">
        <v>0</v>
      </c>
      <c r="I73" s="187">
        <v>0</v>
      </c>
      <c r="J73" s="187">
        <v>0</v>
      </c>
      <c r="K73" s="187">
        <v>0</v>
      </c>
      <c r="L73" s="187">
        <v>0</v>
      </c>
      <c r="M73" s="187">
        <v>600000</v>
      </c>
      <c r="N73" s="187">
        <v>150000</v>
      </c>
      <c r="O73" s="93">
        <f t="shared" si="4"/>
        <v>0</v>
      </c>
      <c r="P73" s="94">
        <f t="shared" si="1"/>
        <v>600000</v>
      </c>
      <c r="Q73" s="94">
        <f t="shared" si="2"/>
        <v>0</v>
      </c>
      <c r="R73" s="93">
        <f t="shared" si="3"/>
        <v>0</v>
      </c>
    </row>
    <row r="74" spans="1:18" s="103" customFormat="1" x14ac:dyDescent="0.2">
      <c r="A74" s="96" t="s">
        <v>398</v>
      </c>
      <c r="B74" s="110" t="s">
        <v>396</v>
      </c>
      <c r="C74" s="96" t="s">
        <v>208</v>
      </c>
      <c r="D74" s="96" t="s">
        <v>209</v>
      </c>
      <c r="E74" s="187">
        <v>300000</v>
      </c>
      <c r="F74" s="187">
        <v>300000</v>
      </c>
      <c r="G74" s="187">
        <v>75000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v>300000</v>
      </c>
      <c r="N74" s="187">
        <v>75000</v>
      </c>
      <c r="O74" s="93">
        <f t="shared" si="4"/>
        <v>0</v>
      </c>
      <c r="P74" s="94">
        <f t="shared" si="1"/>
        <v>300000</v>
      </c>
      <c r="Q74" s="94">
        <f t="shared" si="2"/>
        <v>0</v>
      </c>
      <c r="R74" s="93">
        <f t="shared" si="3"/>
        <v>0</v>
      </c>
    </row>
    <row r="75" spans="1:18" s="104" customFormat="1" x14ac:dyDescent="0.2">
      <c r="A75" s="92" t="s">
        <v>398</v>
      </c>
      <c r="B75" s="106" t="s">
        <v>396</v>
      </c>
      <c r="C75" s="92" t="s">
        <v>210</v>
      </c>
      <c r="D75" s="92" t="s">
        <v>211</v>
      </c>
      <c r="E75" s="186">
        <v>179143073</v>
      </c>
      <c r="F75" s="186">
        <v>179143073</v>
      </c>
      <c r="G75" s="186">
        <v>49785769</v>
      </c>
      <c r="H75" s="186">
        <v>1033445</v>
      </c>
      <c r="I75" s="186">
        <v>14605974.449999999</v>
      </c>
      <c r="J75" s="186">
        <v>0</v>
      </c>
      <c r="K75" s="186">
        <v>703422.1</v>
      </c>
      <c r="L75" s="186">
        <v>672252.07</v>
      </c>
      <c r="M75" s="186">
        <v>162800231.44999999</v>
      </c>
      <c r="N75" s="186">
        <v>33442927.449999999</v>
      </c>
      <c r="O75" s="97">
        <f t="shared" si="4"/>
        <v>3.9265939130116402E-3</v>
      </c>
      <c r="P75" s="28">
        <f t="shared" si="1"/>
        <v>179143073</v>
      </c>
      <c r="Q75" s="28">
        <f t="shared" si="2"/>
        <v>703422.1</v>
      </c>
      <c r="R75" s="97">
        <f t="shared" si="3"/>
        <v>3.9265939130116402E-3</v>
      </c>
    </row>
    <row r="76" spans="1:18" s="103" customFormat="1" x14ac:dyDescent="0.2">
      <c r="A76" s="96" t="s">
        <v>398</v>
      </c>
      <c r="B76" s="110" t="s">
        <v>396</v>
      </c>
      <c r="C76" s="96" t="s">
        <v>212</v>
      </c>
      <c r="D76" s="96" t="s">
        <v>213</v>
      </c>
      <c r="E76" s="187">
        <v>73178073</v>
      </c>
      <c r="F76" s="187">
        <v>73178073</v>
      </c>
      <c r="G76" s="187">
        <v>18294519</v>
      </c>
      <c r="H76" s="187">
        <v>0</v>
      </c>
      <c r="I76" s="187">
        <v>5564990.1799999997</v>
      </c>
      <c r="J76" s="187">
        <v>0</v>
      </c>
      <c r="K76" s="187">
        <v>650618.22</v>
      </c>
      <c r="L76" s="187">
        <v>650618.22</v>
      </c>
      <c r="M76" s="187">
        <v>66962464.600000001</v>
      </c>
      <c r="N76" s="187">
        <v>12078910.6</v>
      </c>
      <c r="O76" s="93">
        <f t="shared" si="4"/>
        <v>8.8908903080844991E-3</v>
      </c>
      <c r="P76" s="94">
        <f t="shared" si="1"/>
        <v>73178073</v>
      </c>
      <c r="Q76" s="94">
        <f t="shared" si="2"/>
        <v>650618.22</v>
      </c>
      <c r="R76" s="93">
        <f t="shared" si="3"/>
        <v>8.8908903080844991E-3</v>
      </c>
    </row>
    <row r="77" spans="1:18" s="103" customFormat="1" x14ac:dyDescent="0.2">
      <c r="A77" s="96" t="s">
        <v>398</v>
      </c>
      <c r="B77" s="110" t="s">
        <v>396</v>
      </c>
      <c r="C77" s="96" t="s">
        <v>214</v>
      </c>
      <c r="D77" s="96" t="s">
        <v>215</v>
      </c>
      <c r="E77" s="187">
        <v>27158073</v>
      </c>
      <c r="F77" s="187">
        <v>27158073</v>
      </c>
      <c r="G77" s="187">
        <v>6789519</v>
      </c>
      <c r="H77" s="187">
        <v>0</v>
      </c>
      <c r="I77" s="187">
        <v>5449381.7800000003</v>
      </c>
      <c r="J77" s="187">
        <v>0</v>
      </c>
      <c r="K77" s="187">
        <v>650618.22</v>
      </c>
      <c r="L77" s="187">
        <v>650618.22</v>
      </c>
      <c r="M77" s="187">
        <v>21058073</v>
      </c>
      <c r="N77" s="187">
        <v>689519</v>
      </c>
      <c r="O77" s="93">
        <f t="shared" si="4"/>
        <v>2.3956715191096215E-2</v>
      </c>
      <c r="P77" s="94">
        <f t="shared" si="1"/>
        <v>27158073</v>
      </c>
      <c r="Q77" s="94">
        <f t="shared" si="2"/>
        <v>650618.22</v>
      </c>
      <c r="R77" s="93">
        <f t="shared" si="3"/>
        <v>2.3956715191096215E-2</v>
      </c>
    </row>
    <row r="78" spans="1:18" s="103" customFormat="1" x14ac:dyDescent="0.2">
      <c r="A78" s="96" t="s">
        <v>398</v>
      </c>
      <c r="B78" s="110" t="s">
        <v>396</v>
      </c>
      <c r="C78" s="96" t="s">
        <v>216</v>
      </c>
      <c r="D78" s="96" t="s">
        <v>217</v>
      </c>
      <c r="E78" s="187">
        <v>2000000</v>
      </c>
      <c r="F78" s="187">
        <v>2000000</v>
      </c>
      <c r="G78" s="187">
        <v>500000</v>
      </c>
      <c r="H78" s="187">
        <v>0</v>
      </c>
      <c r="I78" s="187">
        <v>0</v>
      </c>
      <c r="J78" s="187">
        <v>0</v>
      </c>
      <c r="K78" s="187">
        <v>0</v>
      </c>
      <c r="L78" s="187">
        <v>0</v>
      </c>
      <c r="M78" s="187">
        <v>2000000</v>
      </c>
      <c r="N78" s="187">
        <v>500000</v>
      </c>
      <c r="O78" s="93">
        <f t="shared" si="4"/>
        <v>0</v>
      </c>
      <c r="P78" s="94">
        <f t="shared" si="1"/>
        <v>2000000</v>
      </c>
      <c r="Q78" s="94">
        <f t="shared" si="2"/>
        <v>0</v>
      </c>
      <c r="R78" s="93">
        <f t="shared" si="3"/>
        <v>0</v>
      </c>
    </row>
    <row r="79" spans="1:18" s="103" customFormat="1" x14ac:dyDescent="0.2">
      <c r="A79" s="96" t="s">
        <v>398</v>
      </c>
      <c r="B79" s="110" t="s">
        <v>396</v>
      </c>
      <c r="C79" s="96" t="s">
        <v>218</v>
      </c>
      <c r="D79" s="96" t="s">
        <v>219</v>
      </c>
      <c r="E79" s="187">
        <v>43520000</v>
      </c>
      <c r="F79" s="187">
        <v>43520000</v>
      </c>
      <c r="G79" s="187">
        <v>10880000</v>
      </c>
      <c r="H79" s="187">
        <v>0</v>
      </c>
      <c r="I79" s="187">
        <v>65608.399999999994</v>
      </c>
      <c r="J79" s="187">
        <v>0</v>
      </c>
      <c r="K79" s="187">
        <v>0</v>
      </c>
      <c r="L79" s="187">
        <v>0</v>
      </c>
      <c r="M79" s="187">
        <v>43454391.600000001</v>
      </c>
      <c r="N79" s="187">
        <v>10814391.6</v>
      </c>
      <c r="O79" s="93">
        <f t="shared" si="4"/>
        <v>0</v>
      </c>
      <c r="P79" s="94">
        <f t="shared" si="1"/>
        <v>43520000</v>
      </c>
      <c r="Q79" s="94">
        <f t="shared" si="2"/>
        <v>0</v>
      </c>
      <c r="R79" s="93">
        <f t="shared" si="3"/>
        <v>0</v>
      </c>
    </row>
    <row r="80" spans="1:18" s="103" customFormat="1" x14ac:dyDescent="0.2">
      <c r="A80" s="96" t="s">
        <v>398</v>
      </c>
      <c r="B80" s="110" t="s">
        <v>396</v>
      </c>
      <c r="C80" s="96" t="s">
        <v>220</v>
      </c>
      <c r="D80" s="96" t="s">
        <v>221</v>
      </c>
      <c r="E80" s="187">
        <v>500000</v>
      </c>
      <c r="F80" s="187">
        <v>500000</v>
      </c>
      <c r="G80" s="187">
        <v>125000</v>
      </c>
      <c r="H80" s="187">
        <v>0</v>
      </c>
      <c r="I80" s="187">
        <v>50000</v>
      </c>
      <c r="J80" s="187">
        <v>0</v>
      </c>
      <c r="K80" s="187">
        <v>0</v>
      </c>
      <c r="L80" s="187">
        <v>0</v>
      </c>
      <c r="M80" s="187">
        <v>450000</v>
      </c>
      <c r="N80" s="187">
        <v>75000</v>
      </c>
      <c r="O80" s="93">
        <f t="shared" si="4"/>
        <v>0</v>
      </c>
      <c r="P80" s="94">
        <f t="shared" si="1"/>
        <v>500000</v>
      </c>
      <c r="Q80" s="94">
        <f t="shared" si="2"/>
        <v>0</v>
      </c>
      <c r="R80" s="93">
        <f t="shared" si="3"/>
        <v>0</v>
      </c>
    </row>
    <row r="81" spans="1:18" s="103" customFormat="1" x14ac:dyDescent="0.2">
      <c r="A81" s="96" t="s">
        <v>398</v>
      </c>
      <c r="B81" s="110" t="s">
        <v>396</v>
      </c>
      <c r="C81" s="96" t="s">
        <v>222</v>
      </c>
      <c r="D81" s="96" t="s">
        <v>223</v>
      </c>
      <c r="E81" s="187">
        <v>2300000</v>
      </c>
      <c r="F81" s="187">
        <v>2300000</v>
      </c>
      <c r="G81" s="187">
        <v>575000</v>
      </c>
      <c r="H81" s="187">
        <v>0</v>
      </c>
      <c r="I81" s="187">
        <v>50000</v>
      </c>
      <c r="J81" s="187">
        <v>0</v>
      </c>
      <c r="K81" s="187">
        <v>0</v>
      </c>
      <c r="L81" s="187">
        <v>0</v>
      </c>
      <c r="M81" s="187">
        <v>2250000</v>
      </c>
      <c r="N81" s="187">
        <v>525000</v>
      </c>
      <c r="O81" s="93">
        <f t="shared" si="4"/>
        <v>0</v>
      </c>
      <c r="P81" s="94">
        <f t="shared" si="1"/>
        <v>2300000</v>
      </c>
      <c r="Q81" s="94">
        <f t="shared" si="2"/>
        <v>0</v>
      </c>
      <c r="R81" s="93">
        <f t="shared" si="3"/>
        <v>0</v>
      </c>
    </row>
    <row r="82" spans="1:18" s="103" customFormat="1" x14ac:dyDescent="0.2">
      <c r="A82" s="96" t="s">
        <v>398</v>
      </c>
      <c r="B82" s="110" t="s">
        <v>396</v>
      </c>
      <c r="C82" s="96" t="s">
        <v>224</v>
      </c>
      <c r="D82" s="96" t="s">
        <v>225</v>
      </c>
      <c r="E82" s="187">
        <v>800000</v>
      </c>
      <c r="F82" s="187">
        <v>800000</v>
      </c>
      <c r="G82" s="187">
        <v>200000</v>
      </c>
      <c r="H82" s="187">
        <v>0</v>
      </c>
      <c r="I82" s="187">
        <v>0</v>
      </c>
      <c r="J82" s="187">
        <v>0</v>
      </c>
      <c r="K82" s="187">
        <v>0</v>
      </c>
      <c r="L82" s="187">
        <v>0</v>
      </c>
      <c r="M82" s="187">
        <v>800000</v>
      </c>
      <c r="N82" s="187">
        <v>200000</v>
      </c>
      <c r="O82" s="93">
        <f t="shared" si="4"/>
        <v>0</v>
      </c>
      <c r="P82" s="94">
        <f t="shared" si="1"/>
        <v>800000</v>
      </c>
      <c r="Q82" s="94">
        <f t="shared" si="2"/>
        <v>0</v>
      </c>
      <c r="R82" s="93">
        <f t="shared" si="3"/>
        <v>0</v>
      </c>
    </row>
    <row r="83" spans="1:18" s="103" customFormat="1" x14ac:dyDescent="0.2">
      <c r="A83" s="96" t="s">
        <v>398</v>
      </c>
      <c r="B83" s="110" t="s">
        <v>396</v>
      </c>
      <c r="C83" s="96" t="s">
        <v>226</v>
      </c>
      <c r="D83" s="96" t="s">
        <v>227</v>
      </c>
      <c r="E83" s="187">
        <v>1500000</v>
      </c>
      <c r="F83" s="187">
        <v>1500000</v>
      </c>
      <c r="G83" s="187">
        <v>375000</v>
      </c>
      <c r="H83" s="187">
        <v>0</v>
      </c>
      <c r="I83" s="187">
        <v>50000</v>
      </c>
      <c r="J83" s="187">
        <v>0</v>
      </c>
      <c r="K83" s="187">
        <v>0</v>
      </c>
      <c r="L83" s="187">
        <v>0</v>
      </c>
      <c r="M83" s="187">
        <v>1450000</v>
      </c>
      <c r="N83" s="187">
        <v>325000</v>
      </c>
      <c r="O83" s="93">
        <f t="shared" si="4"/>
        <v>0</v>
      </c>
      <c r="P83" s="94">
        <f t="shared" si="1"/>
        <v>1500000</v>
      </c>
      <c r="Q83" s="94">
        <f t="shared" si="2"/>
        <v>0</v>
      </c>
      <c r="R83" s="93">
        <f t="shared" si="3"/>
        <v>0</v>
      </c>
    </row>
    <row r="84" spans="1:18" s="103" customFormat="1" x14ac:dyDescent="0.2">
      <c r="A84" s="96" t="s">
        <v>398</v>
      </c>
      <c r="B84" s="110" t="s">
        <v>396</v>
      </c>
      <c r="C84" s="96" t="s">
        <v>228</v>
      </c>
      <c r="D84" s="96" t="s">
        <v>229</v>
      </c>
      <c r="E84" s="187">
        <v>31800000</v>
      </c>
      <c r="F84" s="187">
        <v>31800000</v>
      </c>
      <c r="G84" s="187">
        <v>7950000</v>
      </c>
      <c r="H84" s="187">
        <v>0</v>
      </c>
      <c r="I84" s="187">
        <v>118829.97</v>
      </c>
      <c r="J84" s="187">
        <v>0</v>
      </c>
      <c r="K84" s="187">
        <v>31170.03</v>
      </c>
      <c r="L84" s="187">
        <v>0</v>
      </c>
      <c r="M84" s="187">
        <v>31650000</v>
      </c>
      <c r="N84" s="187">
        <v>7800000</v>
      </c>
      <c r="O84" s="93">
        <f t="shared" si="4"/>
        <v>9.8018962264150933E-4</v>
      </c>
      <c r="P84" s="94">
        <f t="shared" si="1"/>
        <v>31800000</v>
      </c>
      <c r="Q84" s="94">
        <f t="shared" si="2"/>
        <v>31170.03</v>
      </c>
      <c r="R84" s="93">
        <f t="shared" si="3"/>
        <v>9.8018962264150933E-4</v>
      </c>
    </row>
    <row r="85" spans="1:18" s="103" customFormat="1" x14ac:dyDescent="0.2">
      <c r="A85" s="96" t="s">
        <v>398</v>
      </c>
      <c r="B85" s="110" t="s">
        <v>396</v>
      </c>
      <c r="C85" s="96" t="s">
        <v>230</v>
      </c>
      <c r="D85" s="96" t="s">
        <v>231</v>
      </c>
      <c r="E85" s="187">
        <v>5650000</v>
      </c>
      <c r="F85" s="187">
        <v>5650000</v>
      </c>
      <c r="G85" s="187">
        <v>1412500</v>
      </c>
      <c r="H85" s="187">
        <v>0</v>
      </c>
      <c r="I85" s="187">
        <v>0</v>
      </c>
      <c r="J85" s="187">
        <v>0</v>
      </c>
      <c r="K85" s="187">
        <v>0</v>
      </c>
      <c r="L85" s="187">
        <v>0</v>
      </c>
      <c r="M85" s="187">
        <v>5650000</v>
      </c>
      <c r="N85" s="187">
        <v>1412500</v>
      </c>
      <c r="O85" s="93">
        <f t="shared" si="4"/>
        <v>0</v>
      </c>
      <c r="P85" s="94">
        <f t="shared" si="1"/>
        <v>5650000</v>
      </c>
      <c r="Q85" s="94">
        <f t="shared" si="2"/>
        <v>0</v>
      </c>
      <c r="R85" s="93">
        <f t="shared" si="3"/>
        <v>0</v>
      </c>
    </row>
    <row r="86" spans="1:18" s="103" customFormat="1" x14ac:dyDescent="0.2">
      <c r="A86" s="96" t="s">
        <v>398</v>
      </c>
      <c r="B86" s="110" t="s">
        <v>396</v>
      </c>
      <c r="C86" s="96" t="s">
        <v>232</v>
      </c>
      <c r="D86" s="96" t="s">
        <v>233</v>
      </c>
      <c r="E86" s="187">
        <v>200000</v>
      </c>
      <c r="F86" s="187">
        <v>200000</v>
      </c>
      <c r="G86" s="187">
        <v>50000</v>
      </c>
      <c r="H86" s="187">
        <v>0</v>
      </c>
      <c r="I86" s="187">
        <v>0</v>
      </c>
      <c r="J86" s="187">
        <v>0</v>
      </c>
      <c r="K86" s="187">
        <v>0</v>
      </c>
      <c r="L86" s="187">
        <v>0</v>
      </c>
      <c r="M86" s="187">
        <v>200000</v>
      </c>
      <c r="N86" s="187">
        <v>50000</v>
      </c>
      <c r="O86" s="93">
        <f t="shared" si="4"/>
        <v>0</v>
      </c>
      <c r="P86" s="94">
        <f t="shared" si="1"/>
        <v>200000</v>
      </c>
      <c r="Q86" s="94">
        <f t="shared" si="2"/>
        <v>0</v>
      </c>
      <c r="R86" s="93">
        <f t="shared" si="3"/>
        <v>0</v>
      </c>
    </row>
    <row r="87" spans="1:18" s="103" customFormat="1" x14ac:dyDescent="0.2">
      <c r="A87" s="96" t="s">
        <v>398</v>
      </c>
      <c r="B87" s="110" t="s">
        <v>396</v>
      </c>
      <c r="C87" s="96" t="s">
        <v>234</v>
      </c>
      <c r="D87" s="96" t="s">
        <v>235</v>
      </c>
      <c r="E87" s="187">
        <v>2650000</v>
      </c>
      <c r="F87" s="187">
        <v>2650000</v>
      </c>
      <c r="G87" s="187">
        <v>662500</v>
      </c>
      <c r="H87" s="187">
        <v>0</v>
      </c>
      <c r="I87" s="187">
        <v>0</v>
      </c>
      <c r="J87" s="187">
        <v>0</v>
      </c>
      <c r="K87" s="187">
        <v>0</v>
      </c>
      <c r="L87" s="187">
        <v>0</v>
      </c>
      <c r="M87" s="187">
        <v>2650000</v>
      </c>
      <c r="N87" s="187">
        <v>662500</v>
      </c>
      <c r="O87" s="93">
        <f t="shared" si="4"/>
        <v>0</v>
      </c>
      <c r="P87" s="94">
        <f t="shared" si="1"/>
        <v>2650000</v>
      </c>
      <c r="Q87" s="94">
        <f t="shared" si="2"/>
        <v>0</v>
      </c>
      <c r="R87" s="93">
        <f t="shared" si="3"/>
        <v>0</v>
      </c>
    </row>
    <row r="88" spans="1:18" s="103" customFormat="1" x14ac:dyDescent="0.2">
      <c r="A88" s="96" t="s">
        <v>398</v>
      </c>
      <c r="B88" s="110" t="s">
        <v>396</v>
      </c>
      <c r="C88" s="96" t="s">
        <v>236</v>
      </c>
      <c r="D88" s="96" t="s">
        <v>237</v>
      </c>
      <c r="E88" s="187">
        <v>19000000</v>
      </c>
      <c r="F88" s="187">
        <v>19000000</v>
      </c>
      <c r="G88" s="187">
        <v>4750000</v>
      </c>
      <c r="H88" s="187">
        <v>0</v>
      </c>
      <c r="I88" s="187">
        <v>21379.97</v>
      </c>
      <c r="J88" s="187">
        <v>0</v>
      </c>
      <c r="K88" s="187">
        <v>28620.03</v>
      </c>
      <c r="L88" s="187">
        <v>0</v>
      </c>
      <c r="M88" s="187">
        <v>18950000</v>
      </c>
      <c r="N88" s="187">
        <v>4700000</v>
      </c>
      <c r="O88" s="93">
        <f t="shared" si="4"/>
        <v>1.5063173684210526E-3</v>
      </c>
      <c r="P88" s="94">
        <f t="shared" si="1"/>
        <v>19000000</v>
      </c>
      <c r="Q88" s="94">
        <f t="shared" si="2"/>
        <v>28620.03</v>
      </c>
      <c r="R88" s="93">
        <f t="shared" si="3"/>
        <v>1.5063173684210526E-3</v>
      </c>
    </row>
    <row r="89" spans="1:18" s="103" customFormat="1" x14ac:dyDescent="0.2">
      <c r="A89" s="96" t="s">
        <v>398</v>
      </c>
      <c r="B89" s="110" t="s">
        <v>396</v>
      </c>
      <c r="C89" s="96" t="s">
        <v>238</v>
      </c>
      <c r="D89" s="96" t="s">
        <v>239</v>
      </c>
      <c r="E89" s="187">
        <v>3000000</v>
      </c>
      <c r="F89" s="187">
        <v>3000000</v>
      </c>
      <c r="G89" s="187">
        <v>750000</v>
      </c>
      <c r="H89" s="187">
        <v>0</v>
      </c>
      <c r="I89" s="187">
        <v>47450</v>
      </c>
      <c r="J89" s="187">
        <v>0</v>
      </c>
      <c r="K89" s="187">
        <v>2550</v>
      </c>
      <c r="L89" s="187">
        <v>0</v>
      </c>
      <c r="M89" s="187">
        <v>2950000</v>
      </c>
      <c r="N89" s="187">
        <v>700000</v>
      </c>
      <c r="O89" s="93">
        <f t="shared" si="4"/>
        <v>8.4999999999999995E-4</v>
      </c>
      <c r="P89" s="94">
        <f t="shared" si="1"/>
        <v>3000000</v>
      </c>
      <c r="Q89" s="94">
        <f t="shared" si="2"/>
        <v>2550</v>
      </c>
      <c r="R89" s="93">
        <f t="shared" si="3"/>
        <v>8.4999999999999995E-4</v>
      </c>
    </row>
    <row r="90" spans="1:18" s="103" customFormat="1" x14ac:dyDescent="0.2">
      <c r="A90" s="96" t="s">
        <v>398</v>
      </c>
      <c r="B90" s="110" t="s">
        <v>396</v>
      </c>
      <c r="C90" s="96" t="s">
        <v>240</v>
      </c>
      <c r="D90" s="96" t="s">
        <v>241</v>
      </c>
      <c r="E90" s="187">
        <v>1300000</v>
      </c>
      <c r="F90" s="187">
        <v>1300000</v>
      </c>
      <c r="G90" s="187">
        <v>325000</v>
      </c>
      <c r="H90" s="187">
        <v>0</v>
      </c>
      <c r="I90" s="187">
        <v>50000</v>
      </c>
      <c r="J90" s="187">
        <v>0</v>
      </c>
      <c r="K90" s="187">
        <v>0</v>
      </c>
      <c r="L90" s="187">
        <v>0</v>
      </c>
      <c r="M90" s="187">
        <v>1250000</v>
      </c>
      <c r="N90" s="187">
        <v>275000</v>
      </c>
      <c r="O90" s="93">
        <f t="shared" si="4"/>
        <v>0</v>
      </c>
      <c r="P90" s="94">
        <f t="shared" si="1"/>
        <v>1300000</v>
      </c>
      <c r="Q90" s="94">
        <f t="shared" si="2"/>
        <v>0</v>
      </c>
      <c r="R90" s="93">
        <f t="shared" si="3"/>
        <v>0</v>
      </c>
    </row>
    <row r="91" spans="1:18" s="103" customFormat="1" x14ac:dyDescent="0.2">
      <c r="A91" s="96" t="s">
        <v>398</v>
      </c>
      <c r="B91" s="110" t="s">
        <v>396</v>
      </c>
      <c r="C91" s="96" t="s">
        <v>242</v>
      </c>
      <c r="D91" s="96" t="s">
        <v>243</v>
      </c>
      <c r="E91" s="187">
        <v>33735000</v>
      </c>
      <c r="F91" s="187">
        <v>33735000</v>
      </c>
      <c r="G91" s="187">
        <v>8433750</v>
      </c>
      <c r="H91" s="187">
        <v>876695</v>
      </c>
      <c r="I91" s="187">
        <v>954455.54</v>
      </c>
      <c r="J91" s="187">
        <v>0</v>
      </c>
      <c r="K91" s="187">
        <v>21633.85</v>
      </c>
      <c r="L91" s="187">
        <v>21633.85</v>
      </c>
      <c r="M91" s="187">
        <v>31882215.609999999</v>
      </c>
      <c r="N91" s="187">
        <v>6580965.6100000003</v>
      </c>
      <c r="O91" s="93">
        <f t="shared" si="4"/>
        <v>6.4128797984289306E-4</v>
      </c>
      <c r="P91" s="94">
        <f t="shared" si="1"/>
        <v>33735000</v>
      </c>
      <c r="Q91" s="94">
        <f t="shared" si="2"/>
        <v>21633.85</v>
      </c>
      <c r="R91" s="93">
        <f t="shared" si="3"/>
        <v>6.4128797984289306E-4</v>
      </c>
    </row>
    <row r="92" spans="1:18" s="103" customFormat="1" x14ac:dyDescent="0.2">
      <c r="A92" s="96" t="s">
        <v>398</v>
      </c>
      <c r="B92" s="110" t="s">
        <v>396</v>
      </c>
      <c r="C92" s="96" t="s">
        <v>244</v>
      </c>
      <c r="D92" s="96" t="s">
        <v>245</v>
      </c>
      <c r="E92" s="187">
        <v>16025000</v>
      </c>
      <c r="F92" s="187">
        <v>16025000</v>
      </c>
      <c r="G92" s="187">
        <v>4006250</v>
      </c>
      <c r="H92" s="187">
        <v>0</v>
      </c>
      <c r="I92" s="187">
        <v>50000</v>
      </c>
      <c r="J92" s="187">
        <v>0</v>
      </c>
      <c r="K92" s="187">
        <v>0</v>
      </c>
      <c r="L92" s="187">
        <v>0</v>
      </c>
      <c r="M92" s="187">
        <v>15975000</v>
      </c>
      <c r="N92" s="187">
        <v>3956250</v>
      </c>
      <c r="O92" s="93">
        <f t="shared" si="4"/>
        <v>0</v>
      </c>
      <c r="P92" s="94">
        <f t="shared" si="1"/>
        <v>16025000</v>
      </c>
      <c r="Q92" s="94">
        <f t="shared" si="2"/>
        <v>0</v>
      </c>
      <c r="R92" s="93">
        <f t="shared" si="3"/>
        <v>0</v>
      </c>
    </row>
    <row r="93" spans="1:18" s="103" customFormat="1" x14ac:dyDescent="0.2">
      <c r="A93" s="96" t="s">
        <v>398</v>
      </c>
      <c r="B93" s="110" t="s">
        <v>396</v>
      </c>
      <c r="C93" s="96" t="s">
        <v>246</v>
      </c>
      <c r="D93" s="96" t="s">
        <v>247</v>
      </c>
      <c r="E93" s="187">
        <v>17710000</v>
      </c>
      <c r="F93" s="187">
        <v>17710000</v>
      </c>
      <c r="G93" s="187">
        <v>4427500</v>
      </c>
      <c r="H93" s="187">
        <v>876695</v>
      </c>
      <c r="I93" s="187">
        <v>904455.54</v>
      </c>
      <c r="J93" s="187">
        <v>0</v>
      </c>
      <c r="K93" s="187">
        <v>21633.85</v>
      </c>
      <c r="L93" s="187">
        <v>21633.85</v>
      </c>
      <c r="M93" s="187">
        <v>15907215.609999999</v>
      </c>
      <c r="N93" s="187">
        <v>2624715.61</v>
      </c>
      <c r="O93" s="93">
        <f t="shared" si="4"/>
        <v>1.2215612648221344E-3</v>
      </c>
      <c r="P93" s="94">
        <f t="shared" ref="P93:P112" si="5">+F93</f>
        <v>17710000</v>
      </c>
      <c r="Q93" s="94">
        <f t="shared" ref="Q93:Q112" si="6">+K93</f>
        <v>21633.85</v>
      </c>
      <c r="R93" s="93">
        <f t="shared" ref="R93:R112" si="7">+Q93/P93</f>
        <v>1.2215612648221344E-3</v>
      </c>
    </row>
    <row r="94" spans="1:18" s="103" customFormat="1" x14ac:dyDescent="0.2">
      <c r="A94" s="96" t="s">
        <v>398</v>
      </c>
      <c r="B94" s="110" t="s">
        <v>396</v>
      </c>
      <c r="C94" s="96" t="s">
        <v>248</v>
      </c>
      <c r="D94" s="96" t="s">
        <v>386</v>
      </c>
      <c r="E94" s="187">
        <v>38130000</v>
      </c>
      <c r="F94" s="187">
        <v>38130000</v>
      </c>
      <c r="G94" s="187">
        <v>14532500</v>
      </c>
      <c r="H94" s="187">
        <v>156750</v>
      </c>
      <c r="I94" s="187">
        <v>7917698.7599999998</v>
      </c>
      <c r="J94" s="187">
        <v>0</v>
      </c>
      <c r="K94" s="187">
        <v>0</v>
      </c>
      <c r="L94" s="187">
        <v>0</v>
      </c>
      <c r="M94" s="187">
        <v>30055551.239999998</v>
      </c>
      <c r="N94" s="187">
        <v>6458051.2400000002</v>
      </c>
      <c r="O94" s="93">
        <f t="shared" si="4"/>
        <v>0</v>
      </c>
      <c r="P94" s="94">
        <f t="shared" si="5"/>
        <v>38130000</v>
      </c>
      <c r="Q94" s="94">
        <f t="shared" si="6"/>
        <v>0</v>
      </c>
      <c r="R94" s="93">
        <f t="shared" si="7"/>
        <v>0</v>
      </c>
    </row>
    <row r="95" spans="1:18" s="103" customFormat="1" x14ac:dyDescent="0.2">
      <c r="A95" s="96" t="s">
        <v>398</v>
      </c>
      <c r="B95" s="110" t="s">
        <v>396</v>
      </c>
      <c r="C95" s="96" t="s">
        <v>249</v>
      </c>
      <c r="D95" s="96" t="s">
        <v>250</v>
      </c>
      <c r="E95" s="187">
        <v>3300000</v>
      </c>
      <c r="F95" s="187">
        <v>3300000</v>
      </c>
      <c r="G95" s="187">
        <v>825000</v>
      </c>
      <c r="H95" s="187">
        <v>0</v>
      </c>
      <c r="I95" s="187">
        <v>610660.31999999995</v>
      </c>
      <c r="J95" s="187">
        <v>0</v>
      </c>
      <c r="K95" s="187">
        <v>0</v>
      </c>
      <c r="L95" s="187">
        <v>0</v>
      </c>
      <c r="M95" s="187">
        <v>2689339.68</v>
      </c>
      <c r="N95" s="187">
        <v>214339.68</v>
      </c>
      <c r="O95" s="93">
        <f t="shared" si="4"/>
        <v>0</v>
      </c>
      <c r="P95" s="94">
        <f t="shared" si="5"/>
        <v>3300000</v>
      </c>
      <c r="Q95" s="94">
        <f t="shared" si="6"/>
        <v>0</v>
      </c>
      <c r="R95" s="93">
        <f t="shared" si="7"/>
        <v>0</v>
      </c>
    </row>
    <row r="96" spans="1:18" s="103" customFormat="1" x14ac:dyDescent="0.2">
      <c r="A96" s="96" t="s">
        <v>398</v>
      </c>
      <c r="B96" s="110" t="s">
        <v>396</v>
      </c>
      <c r="C96" s="96" t="s">
        <v>251</v>
      </c>
      <c r="D96" s="96" t="s">
        <v>252</v>
      </c>
      <c r="E96" s="187">
        <v>3000000</v>
      </c>
      <c r="F96" s="187">
        <v>3000000</v>
      </c>
      <c r="G96" s="187">
        <v>750000</v>
      </c>
      <c r="H96" s="187">
        <v>156750</v>
      </c>
      <c r="I96" s="187">
        <v>0</v>
      </c>
      <c r="J96" s="187">
        <v>0</v>
      </c>
      <c r="K96" s="187">
        <v>0</v>
      </c>
      <c r="L96" s="187">
        <v>0</v>
      </c>
      <c r="M96" s="187">
        <v>2843250</v>
      </c>
      <c r="N96" s="187">
        <v>593250</v>
      </c>
      <c r="O96" s="93">
        <f t="shared" si="4"/>
        <v>0</v>
      </c>
      <c r="P96" s="94">
        <f t="shared" si="5"/>
        <v>3000000</v>
      </c>
      <c r="Q96" s="94">
        <f t="shared" si="6"/>
        <v>0</v>
      </c>
      <c r="R96" s="93">
        <f t="shared" si="7"/>
        <v>0</v>
      </c>
    </row>
    <row r="97" spans="1:18" s="103" customFormat="1" x14ac:dyDescent="0.2">
      <c r="A97" s="96" t="s">
        <v>398</v>
      </c>
      <c r="B97" s="110" t="s">
        <v>396</v>
      </c>
      <c r="C97" s="96" t="s">
        <v>253</v>
      </c>
      <c r="D97" s="96" t="s">
        <v>254</v>
      </c>
      <c r="E97" s="187">
        <v>17200000</v>
      </c>
      <c r="F97" s="187">
        <v>17200000</v>
      </c>
      <c r="G97" s="187">
        <v>9300000</v>
      </c>
      <c r="H97" s="187">
        <v>0</v>
      </c>
      <c r="I97" s="187">
        <v>7207038.4400000004</v>
      </c>
      <c r="J97" s="187">
        <v>0</v>
      </c>
      <c r="K97" s="187">
        <v>0</v>
      </c>
      <c r="L97" s="187">
        <v>0</v>
      </c>
      <c r="M97" s="187">
        <v>9992961.5600000005</v>
      </c>
      <c r="N97" s="187">
        <v>2092961.56</v>
      </c>
      <c r="O97" s="93">
        <f t="shared" si="4"/>
        <v>0</v>
      </c>
      <c r="P97" s="94">
        <f t="shared" si="5"/>
        <v>17200000</v>
      </c>
      <c r="Q97" s="94">
        <f t="shared" si="6"/>
        <v>0</v>
      </c>
      <c r="R97" s="93">
        <f t="shared" si="7"/>
        <v>0</v>
      </c>
    </row>
    <row r="98" spans="1:18" s="103" customFormat="1" x14ac:dyDescent="0.2">
      <c r="A98" s="96" t="s">
        <v>398</v>
      </c>
      <c r="B98" s="110" t="s">
        <v>396</v>
      </c>
      <c r="C98" s="96" t="s">
        <v>255</v>
      </c>
      <c r="D98" s="96" t="s">
        <v>256</v>
      </c>
      <c r="E98" s="187">
        <v>9000000</v>
      </c>
      <c r="F98" s="187">
        <v>9000000</v>
      </c>
      <c r="G98" s="187">
        <v>2250000</v>
      </c>
      <c r="H98" s="187">
        <v>0</v>
      </c>
      <c r="I98" s="187">
        <v>0</v>
      </c>
      <c r="J98" s="187">
        <v>0</v>
      </c>
      <c r="K98" s="187">
        <v>0</v>
      </c>
      <c r="L98" s="187">
        <v>0</v>
      </c>
      <c r="M98" s="187">
        <v>9000000</v>
      </c>
      <c r="N98" s="187">
        <v>2250000</v>
      </c>
      <c r="O98" s="93">
        <f t="shared" si="4"/>
        <v>0</v>
      </c>
      <c r="P98" s="94">
        <f t="shared" si="5"/>
        <v>9000000</v>
      </c>
      <c r="Q98" s="94">
        <f t="shared" si="6"/>
        <v>0</v>
      </c>
      <c r="R98" s="93">
        <f t="shared" si="7"/>
        <v>0</v>
      </c>
    </row>
    <row r="99" spans="1:18" s="103" customFormat="1" x14ac:dyDescent="0.2">
      <c r="A99" s="96" t="s">
        <v>398</v>
      </c>
      <c r="B99" s="110" t="s">
        <v>396</v>
      </c>
      <c r="C99" s="96" t="s">
        <v>257</v>
      </c>
      <c r="D99" s="96" t="s">
        <v>258</v>
      </c>
      <c r="E99" s="187">
        <v>2300000</v>
      </c>
      <c r="F99" s="187">
        <v>2300000</v>
      </c>
      <c r="G99" s="187">
        <v>575000</v>
      </c>
      <c r="H99" s="187">
        <v>0</v>
      </c>
      <c r="I99" s="187">
        <v>50000</v>
      </c>
      <c r="J99" s="187">
        <v>0</v>
      </c>
      <c r="K99" s="187">
        <v>0</v>
      </c>
      <c r="L99" s="187">
        <v>0</v>
      </c>
      <c r="M99" s="187">
        <v>2250000</v>
      </c>
      <c r="N99" s="187">
        <v>525000</v>
      </c>
      <c r="O99" s="93">
        <f t="shared" si="4"/>
        <v>0</v>
      </c>
      <c r="P99" s="94">
        <f t="shared" si="5"/>
        <v>2300000</v>
      </c>
      <c r="Q99" s="94">
        <f t="shared" si="6"/>
        <v>0</v>
      </c>
      <c r="R99" s="93">
        <f t="shared" si="7"/>
        <v>0</v>
      </c>
    </row>
    <row r="100" spans="1:18" s="103" customFormat="1" x14ac:dyDescent="0.2">
      <c r="A100" s="96" t="s">
        <v>398</v>
      </c>
      <c r="B100" s="110" t="s">
        <v>396</v>
      </c>
      <c r="C100" s="96" t="s">
        <v>259</v>
      </c>
      <c r="D100" s="96" t="s">
        <v>260</v>
      </c>
      <c r="E100" s="187">
        <v>1230000</v>
      </c>
      <c r="F100" s="187">
        <v>1230000</v>
      </c>
      <c r="G100" s="187">
        <v>307500</v>
      </c>
      <c r="H100" s="187">
        <v>0</v>
      </c>
      <c r="I100" s="187">
        <v>0</v>
      </c>
      <c r="J100" s="187">
        <v>0</v>
      </c>
      <c r="K100" s="187">
        <v>0</v>
      </c>
      <c r="L100" s="187">
        <v>0</v>
      </c>
      <c r="M100" s="187">
        <v>1230000</v>
      </c>
      <c r="N100" s="187">
        <v>307500</v>
      </c>
      <c r="O100" s="93">
        <f t="shared" si="4"/>
        <v>0</v>
      </c>
      <c r="P100" s="94">
        <f t="shared" si="5"/>
        <v>1230000</v>
      </c>
      <c r="Q100" s="94">
        <f t="shared" si="6"/>
        <v>0</v>
      </c>
      <c r="R100" s="93">
        <f t="shared" si="7"/>
        <v>0</v>
      </c>
    </row>
    <row r="101" spans="1:18" s="103" customFormat="1" x14ac:dyDescent="0.2">
      <c r="A101" s="96" t="s">
        <v>398</v>
      </c>
      <c r="B101" s="110" t="s">
        <v>396</v>
      </c>
      <c r="C101" s="96" t="s">
        <v>261</v>
      </c>
      <c r="D101" s="96" t="s">
        <v>262</v>
      </c>
      <c r="E101" s="187">
        <v>1500000</v>
      </c>
      <c r="F101" s="187">
        <v>1500000</v>
      </c>
      <c r="G101" s="187">
        <v>375000</v>
      </c>
      <c r="H101" s="187">
        <v>0</v>
      </c>
      <c r="I101" s="187">
        <v>0</v>
      </c>
      <c r="J101" s="187">
        <v>0</v>
      </c>
      <c r="K101" s="187">
        <v>0</v>
      </c>
      <c r="L101" s="187">
        <v>0</v>
      </c>
      <c r="M101" s="187">
        <v>1500000</v>
      </c>
      <c r="N101" s="187">
        <v>375000</v>
      </c>
      <c r="O101" s="93">
        <f t="shared" si="4"/>
        <v>0</v>
      </c>
      <c r="P101" s="94">
        <f t="shared" si="5"/>
        <v>1500000</v>
      </c>
      <c r="Q101" s="94">
        <f t="shared" si="6"/>
        <v>0</v>
      </c>
      <c r="R101" s="93">
        <f t="shared" si="7"/>
        <v>0</v>
      </c>
    </row>
    <row r="102" spans="1:18" s="103" customFormat="1" x14ac:dyDescent="0.2">
      <c r="A102" s="96" t="s">
        <v>398</v>
      </c>
      <c r="B102" s="110" t="s">
        <v>396</v>
      </c>
      <c r="C102" s="96" t="s">
        <v>263</v>
      </c>
      <c r="D102" s="96" t="s">
        <v>264</v>
      </c>
      <c r="E102" s="187">
        <v>600000</v>
      </c>
      <c r="F102" s="187">
        <v>600000</v>
      </c>
      <c r="G102" s="187">
        <v>150000</v>
      </c>
      <c r="H102" s="187">
        <v>0</v>
      </c>
      <c r="I102" s="187">
        <v>50000</v>
      </c>
      <c r="J102" s="187">
        <v>0</v>
      </c>
      <c r="K102" s="187">
        <v>0</v>
      </c>
      <c r="L102" s="187">
        <v>0</v>
      </c>
      <c r="M102" s="187">
        <v>550000</v>
      </c>
      <c r="N102" s="187">
        <v>100000</v>
      </c>
      <c r="O102" s="93">
        <f t="shared" si="4"/>
        <v>0</v>
      </c>
      <c r="P102" s="94">
        <f t="shared" si="5"/>
        <v>600000</v>
      </c>
      <c r="Q102" s="94">
        <f t="shared" si="6"/>
        <v>0</v>
      </c>
      <c r="R102" s="93">
        <f t="shared" si="7"/>
        <v>0</v>
      </c>
    </row>
    <row r="103" spans="1:18" s="104" customFormat="1" x14ac:dyDescent="0.2">
      <c r="A103" s="92" t="s">
        <v>398</v>
      </c>
      <c r="B103" s="106" t="s">
        <v>397</v>
      </c>
      <c r="C103" s="92" t="s">
        <v>265</v>
      </c>
      <c r="D103" s="92" t="s">
        <v>266</v>
      </c>
      <c r="E103" s="186">
        <v>217730440</v>
      </c>
      <c r="F103" s="186">
        <v>217730440</v>
      </c>
      <c r="G103" s="186">
        <v>54432610</v>
      </c>
      <c r="H103" s="186">
        <v>0</v>
      </c>
      <c r="I103" s="186">
        <v>7561929.6399999997</v>
      </c>
      <c r="J103" s="186">
        <v>400000</v>
      </c>
      <c r="K103" s="186">
        <v>570123.92000000004</v>
      </c>
      <c r="L103" s="186">
        <v>570123.92000000004</v>
      </c>
      <c r="M103" s="186">
        <v>209198386.44</v>
      </c>
      <c r="N103" s="186">
        <v>45900556.439999998</v>
      </c>
      <c r="O103" s="97">
        <f t="shared" si="4"/>
        <v>2.6184851323498913E-3</v>
      </c>
      <c r="P103" s="28">
        <f t="shared" si="5"/>
        <v>217730440</v>
      </c>
      <c r="Q103" s="28">
        <f t="shared" si="6"/>
        <v>570123.92000000004</v>
      </c>
      <c r="R103" s="97">
        <f t="shared" si="7"/>
        <v>2.6184851323498913E-3</v>
      </c>
    </row>
    <row r="104" spans="1:18" s="103" customFormat="1" x14ac:dyDescent="0.2">
      <c r="A104" s="96" t="s">
        <v>398</v>
      </c>
      <c r="B104" s="110" t="s">
        <v>397</v>
      </c>
      <c r="C104" s="96" t="s">
        <v>267</v>
      </c>
      <c r="D104" s="96" t="s">
        <v>268</v>
      </c>
      <c r="E104" s="187">
        <v>189730440</v>
      </c>
      <c r="F104" s="187">
        <v>189730440</v>
      </c>
      <c r="G104" s="187">
        <v>47432610</v>
      </c>
      <c r="H104" s="187">
        <v>0</v>
      </c>
      <c r="I104" s="187">
        <v>6695628.2599999998</v>
      </c>
      <c r="J104" s="187">
        <v>400000</v>
      </c>
      <c r="K104" s="187">
        <v>570123.92000000004</v>
      </c>
      <c r="L104" s="187">
        <v>570123.92000000004</v>
      </c>
      <c r="M104" s="187">
        <v>182064687.81999999</v>
      </c>
      <c r="N104" s="187">
        <v>39766857.82</v>
      </c>
      <c r="O104" s="93">
        <f t="shared" si="4"/>
        <v>3.004915394704192E-3</v>
      </c>
      <c r="P104" s="94">
        <f t="shared" si="5"/>
        <v>189730440</v>
      </c>
      <c r="Q104" s="94">
        <f t="shared" si="6"/>
        <v>570123.92000000004</v>
      </c>
      <c r="R104" s="93">
        <f t="shared" si="7"/>
        <v>3.004915394704192E-3</v>
      </c>
    </row>
    <row r="105" spans="1:18" s="103" customFormat="1" x14ac:dyDescent="0.2">
      <c r="A105" s="96" t="s">
        <v>398</v>
      </c>
      <c r="B105" s="110" t="s">
        <v>397</v>
      </c>
      <c r="C105" s="96" t="s">
        <v>269</v>
      </c>
      <c r="D105" s="96" t="s">
        <v>270</v>
      </c>
      <c r="E105" s="187">
        <v>2000000</v>
      </c>
      <c r="F105" s="187">
        <v>2000000</v>
      </c>
      <c r="G105" s="187">
        <v>500000</v>
      </c>
      <c r="H105" s="187">
        <v>0</v>
      </c>
      <c r="I105" s="187">
        <v>0</v>
      </c>
      <c r="J105" s="187">
        <v>0</v>
      </c>
      <c r="K105" s="187">
        <v>0</v>
      </c>
      <c r="L105" s="187">
        <v>0</v>
      </c>
      <c r="M105" s="187">
        <v>2000000</v>
      </c>
      <c r="N105" s="187">
        <v>500000</v>
      </c>
      <c r="O105" s="93">
        <f t="shared" si="4"/>
        <v>0</v>
      </c>
      <c r="P105" s="94">
        <f t="shared" si="5"/>
        <v>2000000</v>
      </c>
      <c r="Q105" s="94">
        <f t="shared" si="6"/>
        <v>0</v>
      </c>
      <c r="R105" s="93">
        <f t="shared" si="7"/>
        <v>0</v>
      </c>
    </row>
    <row r="106" spans="1:18" s="103" customFormat="1" x14ac:dyDescent="0.2">
      <c r="A106" s="96" t="s">
        <v>398</v>
      </c>
      <c r="B106" s="110" t="s">
        <v>397</v>
      </c>
      <c r="C106" s="96" t="s">
        <v>411</v>
      </c>
      <c r="D106" s="96" t="s">
        <v>412</v>
      </c>
      <c r="E106" s="187">
        <v>76000000</v>
      </c>
      <c r="F106" s="187">
        <v>76000000</v>
      </c>
      <c r="G106" s="187">
        <v>19000000</v>
      </c>
      <c r="H106" s="187">
        <v>0</v>
      </c>
      <c r="I106" s="187">
        <v>0</v>
      </c>
      <c r="J106" s="187">
        <v>0</v>
      </c>
      <c r="K106" s="187">
        <v>0</v>
      </c>
      <c r="L106" s="187">
        <v>0</v>
      </c>
      <c r="M106" s="187">
        <v>76000000</v>
      </c>
      <c r="N106" s="187">
        <v>19000000</v>
      </c>
      <c r="O106" s="93">
        <f t="shared" si="4"/>
        <v>0</v>
      </c>
      <c r="P106" s="94">
        <f t="shared" si="5"/>
        <v>76000000</v>
      </c>
      <c r="Q106" s="94">
        <f t="shared" si="6"/>
        <v>0</v>
      </c>
      <c r="R106" s="93">
        <f t="shared" si="7"/>
        <v>0</v>
      </c>
    </row>
    <row r="107" spans="1:18" s="103" customFormat="1" x14ac:dyDescent="0.2">
      <c r="A107" s="96" t="s">
        <v>398</v>
      </c>
      <c r="B107" s="110" t="s">
        <v>397</v>
      </c>
      <c r="C107" s="96" t="s">
        <v>271</v>
      </c>
      <c r="D107" s="96" t="s">
        <v>272</v>
      </c>
      <c r="E107" s="187">
        <v>5650000</v>
      </c>
      <c r="F107" s="187">
        <v>5650000</v>
      </c>
      <c r="G107" s="187">
        <v>1412500</v>
      </c>
      <c r="H107" s="187">
        <v>0</v>
      </c>
      <c r="I107" s="187">
        <v>0</v>
      </c>
      <c r="J107" s="187">
        <v>0</v>
      </c>
      <c r="K107" s="187">
        <v>0</v>
      </c>
      <c r="L107" s="187">
        <v>0</v>
      </c>
      <c r="M107" s="187">
        <v>5650000</v>
      </c>
      <c r="N107" s="187">
        <v>1412500</v>
      </c>
      <c r="O107" s="93">
        <f t="shared" si="4"/>
        <v>0</v>
      </c>
      <c r="P107" s="94">
        <f t="shared" si="5"/>
        <v>5650000</v>
      </c>
      <c r="Q107" s="94">
        <f t="shared" si="6"/>
        <v>0</v>
      </c>
      <c r="R107" s="93">
        <f t="shared" si="7"/>
        <v>0</v>
      </c>
    </row>
    <row r="108" spans="1:18" s="103" customFormat="1" x14ac:dyDescent="0.2">
      <c r="A108" s="96" t="s">
        <v>398</v>
      </c>
      <c r="B108" s="110" t="s">
        <v>397</v>
      </c>
      <c r="C108" s="96" t="s">
        <v>273</v>
      </c>
      <c r="D108" s="96" t="s">
        <v>274</v>
      </c>
      <c r="E108" s="187">
        <v>38179000</v>
      </c>
      <c r="F108" s="187">
        <v>38179000</v>
      </c>
      <c r="G108" s="187">
        <v>9544750</v>
      </c>
      <c r="H108" s="187">
        <v>0</v>
      </c>
      <c r="I108" s="187">
        <v>4872265.1399999997</v>
      </c>
      <c r="J108" s="187">
        <v>400000</v>
      </c>
      <c r="K108" s="187">
        <v>570123.92000000004</v>
      </c>
      <c r="L108" s="187">
        <v>570123.92000000004</v>
      </c>
      <c r="M108" s="187">
        <v>32336610.940000001</v>
      </c>
      <c r="N108" s="187">
        <v>3702360.94</v>
      </c>
      <c r="O108" s="93">
        <f t="shared" si="4"/>
        <v>1.493291914403206E-2</v>
      </c>
      <c r="P108" s="94">
        <f t="shared" si="5"/>
        <v>38179000</v>
      </c>
      <c r="Q108" s="94">
        <f t="shared" si="6"/>
        <v>570123.92000000004</v>
      </c>
      <c r="R108" s="93">
        <f t="shared" si="7"/>
        <v>1.493291914403206E-2</v>
      </c>
    </row>
    <row r="109" spans="1:18" s="103" customFormat="1" x14ac:dyDescent="0.2">
      <c r="A109" s="96" t="s">
        <v>398</v>
      </c>
      <c r="B109" s="110" t="s">
        <v>397</v>
      </c>
      <c r="C109" s="96" t="s">
        <v>275</v>
      </c>
      <c r="D109" s="96" t="s">
        <v>276</v>
      </c>
      <c r="E109" s="187">
        <v>65901440</v>
      </c>
      <c r="F109" s="187">
        <v>65901440</v>
      </c>
      <c r="G109" s="187">
        <v>16475360</v>
      </c>
      <c r="H109" s="187">
        <v>0</v>
      </c>
      <c r="I109" s="187">
        <v>1823363.12</v>
      </c>
      <c r="J109" s="187">
        <v>0</v>
      </c>
      <c r="K109" s="187">
        <v>0</v>
      </c>
      <c r="L109" s="187">
        <v>0</v>
      </c>
      <c r="M109" s="187">
        <v>64078076.880000003</v>
      </c>
      <c r="N109" s="187">
        <v>14651996.880000001</v>
      </c>
      <c r="O109" s="93">
        <f t="shared" si="4"/>
        <v>0</v>
      </c>
      <c r="P109" s="94">
        <f t="shared" si="5"/>
        <v>65901440</v>
      </c>
      <c r="Q109" s="94">
        <f t="shared" si="6"/>
        <v>0</v>
      </c>
      <c r="R109" s="93">
        <f t="shared" si="7"/>
        <v>0</v>
      </c>
    </row>
    <row r="110" spans="1:18" s="103" customFormat="1" x14ac:dyDescent="0.2">
      <c r="A110" s="96" t="s">
        <v>398</v>
      </c>
      <c r="B110" s="110" t="s">
        <v>397</v>
      </c>
      <c r="C110" s="96" t="s">
        <v>277</v>
      </c>
      <c r="D110" s="96" t="s">
        <v>278</v>
      </c>
      <c r="E110" s="187">
        <v>2000000</v>
      </c>
      <c r="F110" s="187">
        <v>2000000</v>
      </c>
      <c r="G110" s="187">
        <v>500000</v>
      </c>
      <c r="H110" s="187">
        <v>0</v>
      </c>
      <c r="I110" s="187">
        <v>0</v>
      </c>
      <c r="J110" s="187">
        <v>0</v>
      </c>
      <c r="K110" s="187">
        <v>0</v>
      </c>
      <c r="L110" s="187">
        <v>0</v>
      </c>
      <c r="M110" s="187">
        <v>2000000</v>
      </c>
      <c r="N110" s="187">
        <v>500000</v>
      </c>
      <c r="O110" s="93">
        <f t="shared" si="4"/>
        <v>0</v>
      </c>
      <c r="P110" s="94">
        <f t="shared" si="5"/>
        <v>2000000</v>
      </c>
      <c r="Q110" s="94">
        <f t="shared" si="6"/>
        <v>0</v>
      </c>
      <c r="R110" s="93">
        <f t="shared" si="7"/>
        <v>0</v>
      </c>
    </row>
    <row r="111" spans="1:18" s="103" customFormat="1" x14ac:dyDescent="0.2">
      <c r="A111" s="96" t="s">
        <v>398</v>
      </c>
      <c r="B111" s="110" t="s">
        <v>397</v>
      </c>
      <c r="C111" s="96" t="s">
        <v>283</v>
      </c>
      <c r="D111" s="96" t="s">
        <v>284</v>
      </c>
      <c r="E111" s="187">
        <v>28000000</v>
      </c>
      <c r="F111" s="187">
        <v>28000000</v>
      </c>
      <c r="G111" s="187">
        <v>7000000</v>
      </c>
      <c r="H111" s="187">
        <v>0</v>
      </c>
      <c r="I111" s="187">
        <v>866301.38</v>
      </c>
      <c r="J111" s="187">
        <v>0</v>
      </c>
      <c r="K111" s="187">
        <v>0</v>
      </c>
      <c r="L111" s="187">
        <v>0</v>
      </c>
      <c r="M111" s="187">
        <v>27133698.620000001</v>
      </c>
      <c r="N111" s="187">
        <v>6133698.6200000001</v>
      </c>
      <c r="O111" s="93">
        <f t="shared" si="4"/>
        <v>0</v>
      </c>
      <c r="P111" s="94">
        <f t="shared" si="5"/>
        <v>28000000</v>
      </c>
      <c r="Q111" s="94">
        <f t="shared" si="6"/>
        <v>0</v>
      </c>
      <c r="R111" s="93">
        <f t="shared" si="7"/>
        <v>0</v>
      </c>
    </row>
    <row r="112" spans="1:18" s="103" customFormat="1" x14ac:dyDescent="0.2">
      <c r="A112" s="96" t="s">
        <v>398</v>
      </c>
      <c r="B112" s="110" t="s">
        <v>397</v>
      </c>
      <c r="C112" s="96" t="s">
        <v>285</v>
      </c>
      <c r="D112" s="96" t="s">
        <v>286</v>
      </c>
      <c r="E112" s="187">
        <v>28000000</v>
      </c>
      <c r="F112" s="187">
        <v>28000000</v>
      </c>
      <c r="G112" s="187">
        <v>7000000</v>
      </c>
      <c r="H112" s="187">
        <v>0</v>
      </c>
      <c r="I112" s="187">
        <v>866301.38</v>
      </c>
      <c r="J112" s="187">
        <v>0</v>
      </c>
      <c r="K112" s="187">
        <v>0</v>
      </c>
      <c r="L112" s="187">
        <v>0</v>
      </c>
      <c r="M112" s="187">
        <v>27133698.620000001</v>
      </c>
      <c r="N112" s="187">
        <v>6133698.6200000001</v>
      </c>
      <c r="O112" s="93">
        <f t="shared" si="4"/>
        <v>0</v>
      </c>
      <c r="P112" s="94">
        <f t="shared" si="5"/>
        <v>28000000</v>
      </c>
      <c r="Q112" s="94">
        <f t="shared" si="6"/>
        <v>0</v>
      </c>
      <c r="R112" s="93">
        <f t="shared" si="7"/>
        <v>0</v>
      </c>
    </row>
    <row r="113" spans="1:18" s="104" customFormat="1" x14ac:dyDescent="0.2">
      <c r="A113" s="92" t="s">
        <v>398</v>
      </c>
      <c r="B113" s="106" t="s">
        <v>396</v>
      </c>
      <c r="C113" s="92" t="s">
        <v>287</v>
      </c>
      <c r="D113" s="92" t="s">
        <v>288</v>
      </c>
      <c r="E113" s="186">
        <v>7006404434</v>
      </c>
      <c r="F113" s="186">
        <v>7006404434</v>
      </c>
      <c r="G113" s="186">
        <v>1771253529</v>
      </c>
      <c r="H113" s="186">
        <v>0</v>
      </c>
      <c r="I113" s="186">
        <v>541562563.42999995</v>
      </c>
      <c r="J113" s="186">
        <v>0</v>
      </c>
      <c r="K113" s="186">
        <v>1098471697.5699999</v>
      </c>
      <c r="L113" s="186">
        <v>1098471697.5699999</v>
      </c>
      <c r="M113" s="186">
        <v>5366370173</v>
      </c>
      <c r="N113" s="186">
        <v>131219268</v>
      </c>
      <c r="O113" s="97">
        <f t="shared" si="4"/>
        <v>0.15678108620727674</v>
      </c>
      <c r="P113" s="28">
        <f>+F113</f>
        <v>7006404434</v>
      </c>
      <c r="Q113" s="28">
        <f>+K113</f>
        <v>1098471697.5699999</v>
      </c>
      <c r="R113" s="97">
        <f>+Q113/P113</f>
        <v>0.15678108620727674</v>
      </c>
    </row>
    <row r="114" spans="1:18" s="103" customFormat="1" x14ac:dyDescent="0.2">
      <c r="A114" s="96" t="s">
        <v>398</v>
      </c>
      <c r="B114" s="110" t="s">
        <v>396</v>
      </c>
      <c r="C114" s="96" t="s">
        <v>289</v>
      </c>
      <c r="D114" s="96" t="s">
        <v>290</v>
      </c>
      <c r="E114" s="187">
        <v>4010044320</v>
      </c>
      <c r="F114" s="187">
        <v>4010044320</v>
      </c>
      <c r="G114" s="187">
        <v>1039399012</v>
      </c>
      <c r="H114" s="187">
        <v>0</v>
      </c>
      <c r="I114" s="187">
        <v>310422305.43000001</v>
      </c>
      <c r="J114" s="187">
        <v>0</v>
      </c>
      <c r="K114" s="187">
        <v>723962728.57000005</v>
      </c>
      <c r="L114" s="187">
        <v>723962728.57000005</v>
      </c>
      <c r="M114" s="187">
        <v>2975659286</v>
      </c>
      <c r="N114" s="187">
        <v>5013978</v>
      </c>
      <c r="O114" s="93">
        <v>0</v>
      </c>
      <c r="P114" s="94">
        <f>+F114</f>
        <v>4010044320</v>
      </c>
      <c r="Q114" s="94">
        <f>+K114</f>
        <v>723962728.57000005</v>
      </c>
      <c r="R114" s="93">
        <v>0</v>
      </c>
    </row>
    <row r="115" spans="1:18" s="103" customFormat="1" x14ac:dyDescent="0.2">
      <c r="A115" s="96" t="s">
        <v>398</v>
      </c>
      <c r="B115" s="110" t="s">
        <v>396</v>
      </c>
      <c r="C115" s="96" t="s">
        <v>291</v>
      </c>
      <c r="D115" s="96" t="s">
        <v>413</v>
      </c>
      <c r="E115" s="187">
        <v>1119100000</v>
      </c>
      <c r="F115" s="187">
        <v>1119100000</v>
      </c>
      <c r="G115" s="187">
        <v>279775000</v>
      </c>
      <c r="H115" s="187">
        <v>0</v>
      </c>
      <c r="I115" s="187">
        <v>32519034</v>
      </c>
      <c r="J115" s="187">
        <v>0</v>
      </c>
      <c r="K115" s="187">
        <v>247255966</v>
      </c>
      <c r="L115" s="187">
        <v>247255966</v>
      </c>
      <c r="M115" s="187">
        <v>839325000</v>
      </c>
      <c r="N115" s="187">
        <v>0</v>
      </c>
      <c r="O115" s="93">
        <f t="shared" si="4"/>
        <v>0.22094179787329105</v>
      </c>
      <c r="P115" s="94">
        <f>+P123+P126</f>
        <v>41500000</v>
      </c>
      <c r="Q115" s="94">
        <f>+Q123+Q126</f>
        <v>1702210</v>
      </c>
      <c r="R115" s="94">
        <f>+R123+R126</f>
        <v>8.5110500000000006E-2</v>
      </c>
    </row>
    <row r="116" spans="1:18" s="103" customFormat="1" x14ac:dyDescent="0.2">
      <c r="A116" s="96" t="s">
        <v>398</v>
      </c>
      <c r="B116" s="110" t="s">
        <v>396</v>
      </c>
      <c r="C116" s="96" t="s">
        <v>293</v>
      </c>
      <c r="D116" s="96" t="s">
        <v>414</v>
      </c>
      <c r="E116" s="187">
        <v>1342700000</v>
      </c>
      <c r="F116" s="187">
        <v>1342700000</v>
      </c>
      <c r="G116" s="187">
        <v>335675000</v>
      </c>
      <c r="H116" s="187">
        <v>0</v>
      </c>
      <c r="I116" s="187">
        <v>111891668</v>
      </c>
      <c r="J116" s="187">
        <v>0</v>
      </c>
      <c r="K116" s="187">
        <v>223783332</v>
      </c>
      <c r="L116" s="187">
        <v>223783332</v>
      </c>
      <c r="M116" s="187">
        <v>1007025000</v>
      </c>
      <c r="N116" s="187">
        <v>0</v>
      </c>
      <c r="O116" s="93">
        <f t="shared" si="4"/>
        <v>0.16666666567364266</v>
      </c>
      <c r="P116" s="94"/>
      <c r="Q116" s="94"/>
      <c r="R116" s="93"/>
    </row>
    <row r="117" spans="1:18" s="103" customFormat="1" x14ac:dyDescent="0.2">
      <c r="A117" s="96" t="s">
        <v>398</v>
      </c>
      <c r="B117" s="110" t="s">
        <v>396</v>
      </c>
      <c r="C117" s="96" t="s">
        <v>300</v>
      </c>
      <c r="D117" s="96" t="s">
        <v>301</v>
      </c>
      <c r="E117" s="187">
        <v>574806</v>
      </c>
      <c r="F117" s="187">
        <v>574806</v>
      </c>
      <c r="G117" s="187">
        <v>143701</v>
      </c>
      <c r="H117" s="187">
        <v>0</v>
      </c>
      <c r="I117" s="187">
        <v>0</v>
      </c>
      <c r="J117" s="187">
        <v>0</v>
      </c>
      <c r="K117" s="187">
        <v>0</v>
      </c>
      <c r="L117" s="187">
        <v>0</v>
      </c>
      <c r="M117" s="187">
        <v>574806</v>
      </c>
      <c r="N117" s="187">
        <v>143701</v>
      </c>
      <c r="O117" s="93">
        <f t="shared" si="4"/>
        <v>0</v>
      </c>
      <c r="P117" s="94"/>
      <c r="Q117" s="94"/>
      <c r="R117" s="93"/>
    </row>
    <row r="118" spans="1:18" s="103" customFormat="1" x14ac:dyDescent="0.2">
      <c r="A118" s="96" t="s">
        <v>398</v>
      </c>
      <c r="B118" s="110" t="s">
        <v>396</v>
      </c>
      <c r="C118" s="96" t="s">
        <v>310</v>
      </c>
      <c r="D118" s="96" t="s">
        <v>415</v>
      </c>
      <c r="E118" s="187">
        <v>41923611</v>
      </c>
      <c r="F118" s="187">
        <v>41923611</v>
      </c>
      <c r="G118" s="187">
        <v>41813425</v>
      </c>
      <c r="H118" s="187">
        <v>0</v>
      </c>
      <c r="I118" s="187">
        <v>30295980.859999999</v>
      </c>
      <c r="J118" s="187">
        <v>0</v>
      </c>
      <c r="K118" s="187">
        <v>7627630.1399999997</v>
      </c>
      <c r="L118" s="187">
        <v>7627630.1399999997</v>
      </c>
      <c r="M118" s="187">
        <v>4000000</v>
      </c>
      <c r="N118" s="187">
        <v>3889814</v>
      </c>
      <c r="O118" s="93">
        <f t="shared" si="4"/>
        <v>0.18194115339921457</v>
      </c>
      <c r="P118" s="94"/>
      <c r="Q118" s="94"/>
      <c r="R118" s="93"/>
    </row>
    <row r="119" spans="1:18" s="103" customFormat="1" x14ac:dyDescent="0.2">
      <c r="A119" s="96" t="s">
        <v>398</v>
      </c>
      <c r="B119" s="110" t="s">
        <v>396</v>
      </c>
      <c r="C119" s="96" t="s">
        <v>315</v>
      </c>
      <c r="D119" s="96" t="s">
        <v>416</v>
      </c>
      <c r="E119" s="187">
        <v>7433264</v>
      </c>
      <c r="F119" s="187">
        <v>7433264</v>
      </c>
      <c r="G119" s="187">
        <v>7413727</v>
      </c>
      <c r="H119" s="187">
        <v>0</v>
      </c>
      <c r="I119" s="187">
        <v>5022903.57</v>
      </c>
      <c r="J119" s="187">
        <v>0</v>
      </c>
      <c r="K119" s="187">
        <v>1410360.43</v>
      </c>
      <c r="L119" s="187">
        <v>1410360.43</v>
      </c>
      <c r="M119" s="187">
        <v>1000000</v>
      </c>
      <c r="N119" s="187">
        <v>980463</v>
      </c>
      <c r="O119" s="93">
        <f t="shared" si="4"/>
        <v>0.18973635673373096</v>
      </c>
      <c r="P119" s="94"/>
      <c r="Q119" s="94"/>
      <c r="R119" s="93"/>
    </row>
    <row r="120" spans="1:18" s="103" customFormat="1" x14ac:dyDescent="0.2">
      <c r="A120" s="96" t="s">
        <v>398</v>
      </c>
      <c r="B120" s="110" t="s">
        <v>396</v>
      </c>
      <c r="C120" s="96" t="s">
        <v>320</v>
      </c>
      <c r="D120" s="96" t="s">
        <v>417</v>
      </c>
      <c r="E120" s="187">
        <v>1498312639</v>
      </c>
      <c r="F120" s="187">
        <v>1498312639</v>
      </c>
      <c r="G120" s="187">
        <v>374578159</v>
      </c>
      <c r="H120" s="187">
        <v>0</v>
      </c>
      <c r="I120" s="187">
        <v>130692719</v>
      </c>
      <c r="J120" s="187">
        <v>0</v>
      </c>
      <c r="K120" s="187">
        <v>243885440</v>
      </c>
      <c r="L120" s="187">
        <v>243885440</v>
      </c>
      <c r="M120" s="187">
        <v>1123734480</v>
      </c>
      <c r="N120" s="187">
        <v>0</v>
      </c>
      <c r="O120" s="93">
        <f t="shared" si="4"/>
        <v>0.16277339832277821</v>
      </c>
      <c r="P120" s="94"/>
      <c r="Q120" s="94"/>
      <c r="R120" s="93"/>
    </row>
    <row r="121" spans="1:18" s="103" customFormat="1" x14ac:dyDescent="0.2">
      <c r="A121" s="96" t="s">
        <v>398</v>
      </c>
      <c r="B121" s="110" t="s">
        <v>396</v>
      </c>
      <c r="C121" s="96" t="s">
        <v>321</v>
      </c>
      <c r="D121" s="96" t="s">
        <v>322</v>
      </c>
      <c r="E121" s="187">
        <v>68300000</v>
      </c>
      <c r="F121" s="187">
        <v>68300000</v>
      </c>
      <c r="G121" s="187">
        <v>17075000</v>
      </c>
      <c r="H121" s="187">
        <v>0</v>
      </c>
      <c r="I121" s="187">
        <v>0</v>
      </c>
      <c r="J121" s="187">
        <v>0</v>
      </c>
      <c r="K121" s="187">
        <v>0</v>
      </c>
      <c r="L121" s="187">
        <v>0</v>
      </c>
      <c r="M121" s="187">
        <v>68300000</v>
      </c>
      <c r="N121" s="187">
        <v>17075000</v>
      </c>
      <c r="O121" s="93">
        <f t="shared" si="4"/>
        <v>0</v>
      </c>
      <c r="P121" s="94"/>
      <c r="Q121" s="94"/>
      <c r="R121" s="93"/>
    </row>
    <row r="122" spans="1:18" s="103" customFormat="1" x14ac:dyDescent="0.2">
      <c r="A122" s="96" t="s">
        <v>398</v>
      </c>
      <c r="B122" s="110" t="s">
        <v>396</v>
      </c>
      <c r="C122" s="96" t="s">
        <v>323</v>
      </c>
      <c r="D122" s="96" t="s">
        <v>324</v>
      </c>
      <c r="E122" s="187">
        <v>46800000</v>
      </c>
      <c r="F122" s="187">
        <v>46800000</v>
      </c>
      <c r="G122" s="187">
        <v>11700000</v>
      </c>
      <c r="H122" s="187">
        <v>0</v>
      </c>
      <c r="I122" s="187">
        <v>0</v>
      </c>
      <c r="J122" s="187">
        <v>0</v>
      </c>
      <c r="K122" s="187">
        <v>0</v>
      </c>
      <c r="L122" s="187">
        <v>0</v>
      </c>
      <c r="M122" s="187">
        <v>46800000</v>
      </c>
      <c r="N122" s="187">
        <v>11700000</v>
      </c>
      <c r="O122" s="93">
        <f t="shared" si="4"/>
        <v>0</v>
      </c>
      <c r="P122" s="94"/>
      <c r="Q122" s="94"/>
      <c r="R122" s="93"/>
    </row>
    <row r="123" spans="1:18" s="103" customFormat="1" x14ac:dyDescent="0.2">
      <c r="A123" s="96" t="s">
        <v>398</v>
      </c>
      <c r="B123" s="110" t="s">
        <v>396</v>
      </c>
      <c r="C123" s="96" t="s">
        <v>325</v>
      </c>
      <c r="D123" s="96" t="s">
        <v>326</v>
      </c>
      <c r="E123" s="187">
        <v>21500000</v>
      </c>
      <c r="F123" s="187">
        <v>21500000</v>
      </c>
      <c r="G123" s="187">
        <v>5375000</v>
      </c>
      <c r="H123" s="187">
        <v>0</v>
      </c>
      <c r="I123" s="187">
        <v>0</v>
      </c>
      <c r="J123" s="187">
        <v>0</v>
      </c>
      <c r="K123" s="187">
        <v>0</v>
      </c>
      <c r="L123" s="187">
        <v>0</v>
      </c>
      <c r="M123" s="187">
        <v>21500000</v>
      </c>
      <c r="N123" s="187">
        <v>5375000</v>
      </c>
      <c r="O123" s="93">
        <f t="shared" si="4"/>
        <v>0</v>
      </c>
      <c r="P123" s="94">
        <f t="shared" ref="P123:P128" si="8">+F123</f>
        <v>21500000</v>
      </c>
      <c r="Q123" s="94">
        <f>+K123</f>
        <v>0</v>
      </c>
      <c r="R123" s="93">
        <f>+Q123/P123</f>
        <v>0</v>
      </c>
    </row>
    <row r="124" spans="1:18" s="103" customFormat="1" x14ac:dyDescent="0.2">
      <c r="A124" s="96" t="s">
        <v>398</v>
      </c>
      <c r="B124" s="110" t="s">
        <v>396</v>
      </c>
      <c r="C124" s="96" t="s">
        <v>327</v>
      </c>
      <c r="D124" s="96" t="s">
        <v>328</v>
      </c>
      <c r="E124" s="187">
        <v>44330000</v>
      </c>
      <c r="F124" s="187">
        <v>44330000</v>
      </c>
      <c r="G124" s="187">
        <v>21082500</v>
      </c>
      <c r="H124" s="187">
        <v>0</v>
      </c>
      <c r="I124" s="187">
        <v>0</v>
      </c>
      <c r="J124" s="187">
        <v>0</v>
      </c>
      <c r="K124" s="187">
        <v>1702210</v>
      </c>
      <c r="L124" s="187">
        <v>1702210</v>
      </c>
      <c r="M124" s="187">
        <v>42627790</v>
      </c>
      <c r="N124" s="187">
        <v>19380290</v>
      </c>
      <c r="O124" s="93">
        <f t="shared" si="4"/>
        <v>3.8398601398601399E-2</v>
      </c>
      <c r="P124" s="94">
        <f t="shared" si="8"/>
        <v>44330000</v>
      </c>
      <c r="Q124" s="94">
        <f>+K124</f>
        <v>1702210</v>
      </c>
      <c r="R124" s="93">
        <f>+Q124/P124</f>
        <v>3.8398601398601399E-2</v>
      </c>
    </row>
    <row r="125" spans="1:18" s="103" customFormat="1" x14ac:dyDescent="0.2">
      <c r="A125" s="96" t="s">
        <v>398</v>
      </c>
      <c r="B125" s="110" t="s">
        <v>396</v>
      </c>
      <c r="C125" s="96" t="s">
        <v>329</v>
      </c>
      <c r="D125" s="96" t="s">
        <v>330</v>
      </c>
      <c r="E125" s="187">
        <v>24330000</v>
      </c>
      <c r="F125" s="187">
        <v>24330000</v>
      </c>
      <c r="G125" s="187">
        <v>6082500</v>
      </c>
      <c r="H125" s="187">
        <v>0</v>
      </c>
      <c r="I125" s="187">
        <v>0</v>
      </c>
      <c r="J125" s="187">
        <v>0</v>
      </c>
      <c r="K125" s="187">
        <v>0</v>
      </c>
      <c r="L125" s="187">
        <v>0</v>
      </c>
      <c r="M125" s="187">
        <v>24330000</v>
      </c>
      <c r="N125" s="187">
        <v>6082500</v>
      </c>
      <c r="O125" s="93">
        <f t="shared" si="4"/>
        <v>0</v>
      </c>
      <c r="P125" s="94">
        <f t="shared" si="8"/>
        <v>24330000</v>
      </c>
      <c r="Q125" s="94">
        <f>+K125</f>
        <v>0</v>
      </c>
      <c r="R125" s="93">
        <f>+Q125/P125</f>
        <v>0</v>
      </c>
    </row>
    <row r="126" spans="1:18" s="103" customFormat="1" x14ac:dyDescent="0.2">
      <c r="A126" s="96" t="s">
        <v>398</v>
      </c>
      <c r="B126" s="110" t="s">
        <v>396</v>
      </c>
      <c r="C126" s="96" t="s">
        <v>331</v>
      </c>
      <c r="D126" s="96" t="s">
        <v>332</v>
      </c>
      <c r="E126" s="187">
        <v>20000000</v>
      </c>
      <c r="F126" s="187">
        <v>20000000</v>
      </c>
      <c r="G126" s="187">
        <v>15000000</v>
      </c>
      <c r="H126" s="187">
        <v>0</v>
      </c>
      <c r="I126" s="187">
        <v>0</v>
      </c>
      <c r="J126" s="187">
        <v>0</v>
      </c>
      <c r="K126" s="187">
        <v>1702210</v>
      </c>
      <c r="L126" s="187">
        <v>1702210</v>
      </c>
      <c r="M126" s="187">
        <v>18297790</v>
      </c>
      <c r="N126" s="187">
        <v>13297790</v>
      </c>
      <c r="O126" s="93">
        <f t="shared" si="4"/>
        <v>8.5110500000000006E-2</v>
      </c>
      <c r="P126" s="94">
        <f t="shared" si="8"/>
        <v>20000000</v>
      </c>
      <c r="Q126" s="94">
        <f>+K126</f>
        <v>1702210</v>
      </c>
      <c r="R126" s="93">
        <f>+Q126/P126</f>
        <v>8.5110500000000006E-2</v>
      </c>
    </row>
    <row r="127" spans="1:18" s="103" customFormat="1" x14ac:dyDescent="0.2">
      <c r="A127" s="96" t="s">
        <v>398</v>
      </c>
      <c r="B127" s="110" t="s">
        <v>396</v>
      </c>
      <c r="C127" s="96" t="s">
        <v>333</v>
      </c>
      <c r="D127" s="96" t="s">
        <v>334</v>
      </c>
      <c r="E127" s="187">
        <v>2415788070</v>
      </c>
      <c r="F127" s="187">
        <v>2415788070</v>
      </c>
      <c r="G127" s="187">
        <v>603947017</v>
      </c>
      <c r="H127" s="187">
        <v>0</v>
      </c>
      <c r="I127" s="187">
        <v>231140258</v>
      </c>
      <c r="J127" s="187">
        <v>0</v>
      </c>
      <c r="K127" s="187">
        <v>372806759</v>
      </c>
      <c r="L127" s="187">
        <v>372806759</v>
      </c>
      <c r="M127" s="187">
        <v>1811841053</v>
      </c>
      <c r="N127" s="187">
        <v>0</v>
      </c>
      <c r="O127" s="93">
        <f t="shared" si="4"/>
        <v>0.15432097029935246</v>
      </c>
      <c r="P127" s="94">
        <f t="shared" si="8"/>
        <v>2415788070</v>
      </c>
      <c r="Q127" s="94">
        <f>+K127</f>
        <v>372806759</v>
      </c>
      <c r="R127" s="93">
        <f>+Q127/P127</f>
        <v>0.15432097029935246</v>
      </c>
    </row>
    <row r="128" spans="1:18" s="103" customFormat="1" ht="14.25" customHeight="1" x14ac:dyDescent="0.2">
      <c r="A128" s="96" t="s">
        <v>398</v>
      </c>
      <c r="B128" s="110" t="s">
        <v>396</v>
      </c>
      <c r="C128" s="96" t="s">
        <v>338</v>
      </c>
      <c r="D128" s="96" t="s">
        <v>339</v>
      </c>
      <c r="E128" s="187">
        <v>100000000</v>
      </c>
      <c r="F128" s="187">
        <v>100000000</v>
      </c>
      <c r="G128" s="187">
        <v>25000000</v>
      </c>
      <c r="H128" s="187">
        <v>0</v>
      </c>
      <c r="I128" s="187">
        <v>8333334</v>
      </c>
      <c r="J128" s="187">
        <v>0</v>
      </c>
      <c r="K128" s="187">
        <v>16666666</v>
      </c>
      <c r="L128" s="187">
        <v>16666666</v>
      </c>
      <c r="M128" s="187">
        <v>75000000</v>
      </c>
      <c r="N128" s="187">
        <v>0</v>
      </c>
      <c r="O128" s="93">
        <f t="shared" si="4"/>
        <v>0.16666665999999999</v>
      </c>
      <c r="P128" s="94">
        <f t="shared" si="8"/>
        <v>100000000</v>
      </c>
      <c r="Q128" s="94"/>
      <c r="R128" s="93"/>
    </row>
    <row r="129" spans="1:18" s="103" customFormat="1" x14ac:dyDescent="0.2">
      <c r="A129" s="96" t="s">
        <v>398</v>
      </c>
      <c r="B129" s="110" t="s">
        <v>396</v>
      </c>
      <c r="C129" s="96" t="s">
        <v>340</v>
      </c>
      <c r="D129" s="96" t="s">
        <v>418</v>
      </c>
      <c r="E129" s="187">
        <v>847200000</v>
      </c>
      <c r="F129" s="187">
        <v>847200000</v>
      </c>
      <c r="G129" s="187">
        <v>211800000</v>
      </c>
      <c r="H129" s="187">
        <v>0</v>
      </c>
      <c r="I129" s="187">
        <v>100424585</v>
      </c>
      <c r="J129" s="187">
        <v>0</v>
      </c>
      <c r="K129" s="187">
        <v>111375415</v>
      </c>
      <c r="L129" s="187">
        <v>111375415</v>
      </c>
      <c r="M129" s="187">
        <v>635400000</v>
      </c>
      <c r="N129" s="187">
        <v>0</v>
      </c>
      <c r="O129" s="93">
        <f t="shared" si="4"/>
        <v>0.1314629544381492</v>
      </c>
      <c r="P129" s="94"/>
      <c r="Q129" s="94"/>
      <c r="R129" s="93"/>
    </row>
    <row r="130" spans="1:18" s="103" customFormat="1" x14ac:dyDescent="0.2">
      <c r="A130" s="96" t="s">
        <v>398</v>
      </c>
      <c r="B130" s="110" t="s">
        <v>396</v>
      </c>
      <c r="C130" s="96" t="s">
        <v>341</v>
      </c>
      <c r="D130" s="96" t="s">
        <v>391</v>
      </c>
      <c r="E130" s="187">
        <v>1468588070</v>
      </c>
      <c r="F130" s="187">
        <v>1468588070</v>
      </c>
      <c r="G130" s="187">
        <v>367147017</v>
      </c>
      <c r="H130" s="187">
        <v>0</v>
      </c>
      <c r="I130" s="187">
        <v>122382339</v>
      </c>
      <c r="J130" s="187">
        <v>0</v>
      </c>
      <c r="K130" s="187">
        <v>244764678</v>
      </c>
      <c r="L130" s="187">
        <v>244764678</v>
      </c>
      <c r="M130" s="187">
        <v>1101441053</v>
      </c>
      <c r="N130" s="187">
        <v>0</v>
      </c>
      <c r="O130" s="93">
        <f t="shared" si="4"/>
        <v>0.16666666643969127</v>
      </c>
      <c r="P130" s="94"/>
      <c r="Q130" s="94"/>
      <c r="R130" s="93"/>
    </row>
    <row r="131" spans="1:18" s="103" customFormat="1" ht="15" customHeight="1" x14ac:dyDescent="0.2">
      <c r="A131" s="96" t="s">
        <v>398</v>
      </c>
      <c r="B131" s="110" t="s">
        <v>396</v>
      </c>
      <c r="C131" s="96" t="s">
        <v>372</v>
      </c>
      <c r="D131" s="96" t="s">
        <v>373</v>
      </c>
      <c r="E131" s="187">
        <v>359000000</v>
      </c>
      <c r="F131" s="187">
        <v>359000000</v>
      </c>
      <c r="G131" s="187">
        <v>89750000</v>
      </c>
      <c r="H131" s="187">
        <v>0</v>
      </c>
      <c r="I131" s="187">
        <v>0</v>
      </c>
      <c r="J131" s="187">
        <v>0</v>
      </c>
      <c r="K131" s="187">
        <v>0</v>
      </c>
      <c r="L131" s="187">
        <v>0</v>
      </c>
      <c r="M131" s="187">
        <v>359000000</v>
      </c>
      <c r="N131" s="187">
        <v>89750000</v>
      </c>
      <c r="O131" s="93">
        <f t="shared" si="4"/>
        <v>0</v>
      </c>
      <c r="P131" s="94"/>
      <c r="Q131" s="94"/>
      <c r="R131" s="93"/>
    </row>
    <row r="132" spans="1:18" s="103" customFormat="1" x14ac:dyDescent="0.2">
      <c r="A132" s="96" t="s">
        <v>398</v>
      </c>
      <c r="B132" s="110" t="s">
        <v>396</v>
      </c>
      <c r="C132" s="96" t="s">
        <v>374</v>
      </c>
      <c r="D132" s="96" t="s">
        <v>375</v>
      </c>
      <c r="E132" s="187">
        <v>359000000</v>
      </c>
      <c r="F132" s="187">
        <v>359000000</v>
      </c>
      <c r="G132" s="187">
        <v>89750000</v>
      </c>
      <c r="H132" s="187">
        <v>0</v>
      </c>
      <c r="I132" s="187">
        <v>0</v>
      </c>
      <c r="J132" s="187">
        <v>0</v>
      </c>
      <c r="K132" s="187">
        <v>0</v>
      </c>
      <c r="L132" s="187">
        <v>0</v>
      </c>
      <c r="M132" s="187">
        <v>359000000</v>
      </c>
      <c r="N132" s="187">
        <v>89750000</v>
      </c>
      <c r="O132" s="93">
        <f t="shared" si="4"/>
        <v>0</v>
      </c>
      <c r="P132" s="94"/>
      <c r="Q132" s="94"/>
      <c r="R132" s="93"/>
    </row>
    <row r="133" spans="1:18" s="103" customFormat="1" x14ac:dyDescent="0.2">
      <c r="A133" s="96" t="s">
        <v>398</v>
      </c>
      <c r="B133" s="110" t="s">
        <v>396</v>
      </c>
      <c r="C133" s="96" t="s">
        <v>346</v>
      </c>
      <c r="D133" s="96" t="s">
        <v>347</v>
      </c>
      <c r="E133" s="187">
        <v>108942044</v>
      </c>
      <c r="F133" s="187">
        <v>108942044</v>
      </c>
      <c r="G133" s="187">
        <v>0</v>
      </c>
      <c r="H133" s="187">
        <v>0</v>
      </c>
      <c r="I133" s="187">
        <v>0</v>
      </c>
      <c r="J133" s="187">
        <v>0</v>
      </c>
      <c r="K133" s="187">
        <v>0</v>
      </c>
      <c r="L133" s="187">
        <v>0</v>
      </c>
      <c r="M133" s="187">
        <v>108942044</v>
      </c>
      <c r="N133" s="187">
        <v>0</v>
      </c>
      <c r="O133" s="93">
        <f t="shared" si="4"/>
        <v>0</v>
      </c>
      <c r="P133" s="94"/>
      <c r="Q133" s="94"/>
      <c r="R133" s="93"/>
    </row>
    <row r="134" spans="1:18" s="103" customFormat="1" x14ac:dyDescent="0.2">
      <c r="A134" s="96" t="s">
        <v>398</v>
      </c>
      <c r="B134" s="110" t="s">
        <v>396</v>
      </c>
      <c r="C134" s="96" t="s">
        <v>348</v>
      </c>
      <c r="D134" s="96" t="s">
        <v>419</v>
      </c>
      <c r="E134" s="187">
        <v>75000000</v>
      </c>
      <c r="F134" s="187">
        <v>75000000</v>
      </c>
      <c r="G134" s="187">
        <v>0</v>
      </c>
      <c r="H134" s="187">
        <v>0</v>
      </c>
      <c r="I134" s="187">
        <v>0</v>
      </c>
      <c r="J134" s="187">
        <v>0</v>
      </c>
      <c r="K134" s="187">
        <v>0</v>
      </c>
      <c r="L134" s="187">
        <v>0</v>
      </c>
      <c r="M134" s="187">
        <v>75000000</v>
      </c>
      <c r="N134" s="187">
        <v>0</v>
      </c>
      <c r="O134" s="93">
        <f t="shared" si="4"/>
        <v>0</v>
      </c>
      <c r="P134" s="94"/>
      <c r="Q134" s="94"/>
      <c r="R134" s="93"/>
    </row>
    <row r="135" spans="1:18" s="103" customFormat="1" x14ac:dyDescent="0.2">
      <c r="A135" s="96" t="s">
        <v>398</v>
      </c>
      <c r="B135" s="110" t="s">
        <v>396</v>
      </c>
      <c r="C135" s="96" t="s">
        <v>353</v>
      </c>
      <c r="D135" s="96" t="s">
        <v>354</v>
      </c>
      <c r="E135" s="187">
        <v>634724</v>
      </c>
      <c r="F135" s="187">
        <v>634724</v>
      </c>
      <c r="G135" s="187">
        <v>0</v>
      </c>
      <c r="H135" s="187">
        <v>0</v>
      </c>
      <c r="I135" s="187">
        <v>0</v>
      </c>
      <c r="J135" s="187">
        <v>0</v>
      </c>
      <c r="K135" s="187">
        <v>0</v>
      </c>
      <c r="L135" s="187">
        <v>0</v>
      </c>
      <c r="M135" s="187">
        <v>634724</v>
      </c>
      <c r="N135" s="187">
        <v>0</v>
      </c>
      <c r="O135" s="93">
        <f t="shared" si="4"/>
        <v>0</v>
      </c>
      <c r="P135" s="28"/>
      <c r="Q135" s="94"/>
      <c r="R135" s="93"/>
    </row>
    <row r="136" spans="1:18" s="104" customFormat="1" x14ac:dyDescent="0.2">
      <c r="A136" s="178" t="s">
        <v>398</v>
      </c>
      <c r="B136" s="110" t="s">
        <v>396</v>
      </c>
      <c r="C136" s="96" t="s">
        <v>359</v>
      </c>
      <c r="D136" s="96" t="s">
        <v>360</v>
      </c>
      <c r="E136" s="187">
        <v>6284400</v>
      </c>
      <c r="F136" s="187">
        <v>6284400</v>
      </c>
      <c r="G136" s="187">
        <v>0</v>
      </c>
      <c r="H136" s="187">
        <v>0</v>
      </c>
      <c r="I136" s="187">
        <v>0</v>
      </c>
      <c r="J136" s="187">
        <v>0</v>
      </c>
      <c r="K136" s="187">
        <v>0</v>
      </c>
      <c r="L136" s="187">
        <v>0</v>
      </c>
      <c r="M136" s="187">
        <v>6284400</v>
      </c>
      <c r="N136" s="187">
        <v>0</v>
      </c>
      <c r="O136" s="93">
        <f t="shared" ref="O136:O138" si="9">+K136/F136</f>
        <v>0</v>
      </c>
      <c r="P136" s="94"/>
      <c r="Q136" s="94"/>
      <c r="R136" s="93"/>
    </row>
    <row r="137" spans="1:18" s="104" customFormat="1" x14ac:dyDescent="0.2">
      <c r="A137" s="96" t="s">
        <v>398</v>
      </c>
      <c r="B137" s="110" t="s">
        <v>396</v>
      </c>
      <c r="C137" s="96" t="s">
        <v>361</v>
      </c>
      <c r="D137" s="96" t="s">
        <v>362</v>
      </c>
      <c r="E137" s="187">
        <v>8169720</v>
      </c>
      <c r="F137" s="187">
        <v>8169720</v>
      </c>
      <c r="G137" s="187">
        <v>0</v>
      </c>
      <c r="H137" s="187">
        <v>0</v>
      </c>
      <c r="I137" s="187">
        <v>0</v>
      </c>
      <c r="J137" s="187">
        <v>0</v>
      </c>
      <c r="K137" s="187">
        <v>0</v>
      </c>
      <c r="L137" s="187">
        <v>0</v>
      </c>
      <c r="M137" s="187">
        <v>8169720</v>
      </c>
      <c r="N137" s="187">
        <v>0</v>
      </c>
      <c r="O137" s="93">
        <f t="shared" si="9"/>
        <v>0</v>
      </c>
      <c r="P137" s="94"/>
      <c r="Q137" s="94"/>
      <c r="R137" s="93"/>
    </row>
    <row r="138" spans="1:18" s="104" customFormat="1" x14ac:dyDescent="0.2">
      <c r="A138" s="96" t="s">
        <v>398</v>
      </c>
      <c r="B138" s="110" t="s">
        <v>396</v>
      </c>
      <c r="C138" s="96" t="s">
        <v>364</v>
      </c>
      <c r="D138" s="96" t="s">
        <v>365</v>
      </c>
      <c r="E138" s="187">
        <v>18853200</v>
      </c>
      <c r="F138" s="187">
        <v>18853200</v>
      </c>
      <c r="G138" s="187">
        <v>0</v>
      </c>
      <c r="H138" s="187">
        <v>0</v>
      </c>
      <c r="I138" s="187">
        <v>0</v>
      </c>
      <c r="J138" s="187">
        <v>0</v>
      </c>
      <c r="K138" s="187">
        <v>0</v>
      </c>
      <c r="L138" s="187">
        <v>0</v>
      </c>
      <c r="M138" s="187">
        <v>18853200</v>
      </c>
      <c r="N138" s="187">
        <v>0</v>
      </c>
      <c r="O138" s="93">
        <f t="shared" si="9"/>
        <v>0</v>
      </c>
      <c r="P138" s="94"/>
      <c r="Q138" s="94"/>
      <c r="R138" s="93"/>
    </row>
    <row r="139" spans="1:18" s="104" customFormat="1" ht="15" customHeight="1" x14ac:dyDescent="0.2">
      <c r="A139" s="92"/>
      <c r="B139" s="106"/>
      <c r="C139" s="92"/>
      <c r="D139" s="92"/>
      <c r="E139" s="186"/>
      <c r="F139" s="133"/>
      <c r="G139" s="186"/>
      <c r="H139" s="186"/>
      <c r="I139" s="186"/>
      <c r="J139" s="186"/>
      <c r="K139" s="186"/>
      <c r="L139" s="186"/>
      <c r="M139" s="186"/>
      <c r="N139" s="186"/>
      <c r="O139" s="97"/>
      <c r="P139" s="28"/>
      <c r="Q139" s="28"/>
      <c r="R139" s="97"/>
    </row>
    <row r="140" spans="1:18" s="103" customFormat="1" x14ac:dyDescent="0.2">
      <c r="A140" s="96"/>
      <c r="B140" s="110"/>
      <c r="C140" s="96"/>
      <c r="D140" s="96"/>
      <c r="E140" s="187"/>
      <c r="F140" s="187"/>
      <c r="G140" s="187"/>
      <c r="H140" s="187"/>
      <c r="I140" s="187"/>
      <c r="J140" s="187"/>
      <c r="K140" s="187"/>
      <c r="L140" s="187"/>
      <c r="M140" s="187"/>
      <c r="N140" s="187"/>
      <c r="O140" s="93"/>
      <c r="P140" s="94"/>
      <c r="Q140" s="94"/>
      <c r="R140" s="118"/>
    </row>
    <row r="141" spans="1:18" s="103" customFormat="1" x14ac:dyDescent="0.2">
      <c r="A141" s="96"/>
      <c r="B141" s="110"/>
      <c r="C141" s="96"/>
      <c r="D141" s="96"/>
      <c r="E141" s="187"/>
      <c r="F141" s="187"/>
      <c r="G141" s="187"/>
      <c r="H141" s="187"/>
      <c r="I141" s="187"/>
      <c r="J141" s="187"/>
      <c r="K141" s="187"/>
      <c r="L141" s="187"/>
      <c r="M141" s="187"/>
      <c r="N141" s="187"/>
      <c r="O141" s="93"/>
      <c r="P141" s="94"/>
      <c r="Q141" s="94"/>
      <c r="R141" s="118"/>
    </row>
    <row r="142" spans="1:18" x14ac:dyDescent="0.2">
      <c r="A142" s="19"/>
      <c r="C142" s="19"/>
      <c r="D142" s="19"/>
      <c r="E142" s="100"/>
      <c r="F142" s="100"/>
      <c r="G142" s="100"/>
      <c r="H142" s="188"/>
      <c r="I142" s="188"/>
      <c r="J142" s="188"/>
      <c r="K142" s="188"/>
      <c r="L142" s="188"/>
      <c r="M142" s="188"/>
      <c r="N142" s="188"/>
      <c r="O142" s="22"/>
      <c r="P142" s="45"/>
      <c r="Q142" s="45"/>
      <c r="R142" s="25"/>
    </row>
    <row r="143" spans="1:18" x14ac:dyDescent="0.2">
      <c r="A143" s="19"/>
      <c r="C143" s="19"/>
      <c r="D143" s="19"/>
      <c r="E143" s="100"/>
      <c r="F143" s="100"/>
      <c r="G143" s="100"/>
      <c r="H143" s="188"/>
      <c r="I143" s="188"/>
      <c r="J143" s="188"/>
      <c r="K143" s="188"/>
      <c r="L143" s="188"/>
      <c r="M143" s="188"/>
      <c r="N143" s="188"/>
      <c r="O143" s="22"/>
      <c r="P143" s="45"/>
      <c r="Q143" s="45"/>
      <c r="R143" s="25"/>
    </row>
    <row r="144" spans="1:18" x14ac:dyDescent="0.2">
      <c r="A144" s="19"/>
      <c r="C144" s="19"/>
      <c r="D144" s="19"/>
      <c r="E144" s="100"/>
      <c r="F144" s="100"/>
      <c r="G144" s="100"/>
      <c r="H144" s="188"/>
      <c r="I144" s="188"/>
      <c r="J144" s="188"/>
      <c r="K144" s="188"/>
      <c r="L144" s="188"/>
      <c r="M144" s="188"/>
      <c r="N144" s="188"/>
      <c r="O144" s="22"/>
      <c r="P144" s="45"/>
      <c r="Q144" s="45"/>
      <c r="R144" s="25"/>
    </row>
    <row r="145" spans="1:18" x14ac:dyDescent="0.2">
      <c r="A145" s="19"/>
      <c r="C145" s="19"/>
      <c r="D145" s="19"/>
      <c r="E145" s="100"/>
      <c r="F145" s="100"/>
      <c r="G145" s="100"/>
      <c r="H145" s="188"/>
      <c r="I145" s="188"/>
      <c r="J145" s="188"/>
      <c r="K145" s="188"/>
      <c r="L145" s="188"/>
      <c r="M145" s="188"/>
      <c r="N145" s="188"/>
      <c r="O145" s="22"/>
      <c r="P145" s="45"/>
      <c r="Q145" s="45"/>
      <c r="R145" s="25"/>
    </row>
    <row r="146" spans="1:18" x14ac:dyDescent="0.2">
      <c r="A146" s="19"/>
      <c r="C146" s="19"/>
      <c r="D146" s="19"/>
      <c r="E146" s="100"/>
      <c r="F146" s="100"/>
      <c r="G146" s="100"/>
      <c r="H146" s="188"/>
      <c r="I146" s="188"/>
      <c r="J146" s="188"/>
      <c r="K146" s="188"/>
      <c r="L146" s="188"/>
      <c r="M146" s="188"/>
      <c r="N146" s="188"/>
      <c r="O146" s="22"/>
      <c r="P146" s="45"/>
      <c r="Q146" s="45"/>
      <c r="R146" s="25"/>
    </row>
    <row r="147" spans="1:18" x14ac:dyDescent="0.2">
      <c r="A147" s="19"/>
      <c r="C147" s="19"/>
      <c r="D147" s="19"/>
      <c r="E147" s="100"/>
      <c r="F147" s="100"/>
      <c r="G147" s="100"/>
      <c r="H147" s="188"/>
      <c r="I147" s="188"/>
      <c r="J147" s="188"/>
      <c r="K147" s="188"/>
      <c r="L147" s="188"/>
      <c r="M147" s="188"/>
      <c r="N147" s="188"/>
      <c r="O147" s="22"/>
      <c r="P147" s="45"/>
      <c r="Q147" s="45"/>
      <c r="R147" s="25"/>
    </row>
    <row r="148" spans="1:18" x14ac:dyDescent="0.2">
      <c r="A148" s="19"/>
      <c r="C148" s="19"/>
      <c r="D148" s="19"/>
      <c r="E148" s="100"/>
      <c r="F148" s="100"/>
      <c r="G148" s="100"/>
      <c r="H148" s="188"/>
      <c r="I148" s="188"/>
      <c r="J148" s="188"/>
      <c r="K148" s="187"/>
      <c r="L148" s="188"/>
      <c r="M148" s="188"/>
      <c r="N148" s="188"/>
      <c r="O148" s="22"/>
      <c r="P148" s="45"/>
      <c r="Q148" s="45"/>
      <c r="R148" s="25"/>
    </row>
    <row r="149" spans="1:18" x14ac:dyDescent="0.2">
      <c r="A149" s="49"/>
      <c r="B149" s="164"/>
      <c r="C149" s="49"/>
      <c r="D149" s="134"/>
      <c r="E149" s="49"/>
      <c r="F149" s="49"/>
      <c r="G149" s="49"/>
      <c r="P149" s="134"/>
      <c r="Q149" s="49"/>
    </row>
    <row r="150" spans="1:18" ht="15.6" customHeight="1" x14ac:dyDescent="0.2">
      <c r="A150" s="49"/>
      <c r="B150" s="164"/>
      <c r="C150" s="221" t="s">
        <v>26</v>
      </c>
      <c r="D150" s="221"/>
      <c r="E150" s="221"/>
      <c r="F150" s="221"/>
      <c r="G150" s="221"/>
      <c r="P150" s="134"/>
      <c r="Q150" s="49"/>
    </row>
    <row r="151" spans="1:18" ht="36" customHeight="1" thickBot="1" x14ac:dyDescent="0.25">
      <c r="A151" s="49"/>
      <c r="B151" s="164"/>
      <c r="C151" s="165" t="s">
        <v>6</v>
      </c>
      <c r="D151" s="165" t="s">
        <v>7</v>
      </c>
      <c r="E151" s="165" t="s">
        <v>8</v>
      </c>
      <c r="F151" s="165" t="s">
        <v>9</v>
      </c>
      <c r="G151" s="165" t="s">
        <v>21</v>
      </c>
      <c r="P151" s="134"/>
      <c r="Q151" s="49"/>
    </row>
    <row r="152" spans="1:18" ht="13.5" thickTop="1" x14ac:dyDescent="0.2">
      <c r="A152" s="49"/>
      <c r="B152" s="164"/>
      <c r="C152" s="130" t="s">
        <v>22</v>
      </c>
      <c r="D152" s="100">
        <f>+F8</f>
        <v>3889863755</v>
      </c>
      <c r="E152" s="101">
        <f>+K8</f>
        <v>660817440.35000002</v>
      </c>
      <c r="F152" s="21">
        <f t="shared" ref="F152:F157" si="10">+D152-E152</f>
        <v>3229046314.6500001</v>
      </c>
      <c r="G152" s="93">
        <f t="shared" ref="G152:G158" si="11">+E152/D152</f>
        <v>0.16988189869133347</v>
      </c>
      <c r="P152" s="134"/>
      <c r="Q152" s="49"/>
    </row>
    <row r="153" spans="1:18" x14ac:dyDescent="0.2">
      <c r="A153" s="49"/>
      <c r="B153" s="164"/>
      <c r="C153" s="130" t="s">
        <v>109</v>
      </c>
      <c r="D153" s="21">
        <f>+F28</f>
        <v>3232035256</v>
      </c>
      <c r="E153" s="103">
        <f>+K28</f>
        <v>20590084.859999999</v>
      </c>
      <c r="F153" s="21">
        <f t="shared" si="10"/>
        <v>3211445171.1399999</v>
      </c>
      <c r="G153" s="93">
        <f t="shared" si="11"/>
        <v>6.3706250795922629E-3</v>
      </c>
      <c r="P153" s="134"/>
      <c r="Q153" s="49"/>
    </row>
    <row r="154" spans="1:18" x14ac:dyDescent="0.2">
      <c r="A154" s="49"/>
      <c r="B154" s="164"/>
      <c r="C154" s="130" t="s">
        <v>23</v>
      </c>
      <c r="D154" s="21">
        <f>+F75</f>
        <v>179143073</v>
      </c>
      <c r="E154" s="103">
        <f>+K75</f>
        <v>703422.1</v>
      </c>
      <c r="F154" s="21">
        <f t="shared" si="10"/>
        <v>178439650.90000001</v>
      </c>
      <c r="G154" s="93">
        <f t="shared" si="11"/>
        <v>3.9265939130116402E-3</v>
      </c>
      <c r="P154" s="134"/>
      <c r="Q154" s="49"/>
    </row>
    <row r="155" spans="1:18" x14ac:dyDescent="0.2">
      <c r="A155" s="49"/>
      <c r="B155" s="164"/>
      <c r="C155" s="130" t="s">
        <v>24</v>
      </c>
      <c r="D155" s="21">
        <f>+F103</f>
        <v>217730440</v>
      </c>
      <c r="E155" s="103">
        <f>+K103</f>
        <v>570123.92000000004</v>
      </c>
      <c r="F155" s="21">
        <f t="shared" si="10"/>
        <v>217160316.08000001</v>
      </c>
      <c r="G155" s="22">
        <f t="shared" si="11"/>
        <v>2.6184851323498913E-3</v>
      </c>
      <c r="P155" s="134"/>
      <c r="Q155" s="49"/>
    </row>
    <row r="156" spans="1:18" x14ac:dyDescent="0.2">
      <c r="A156" s="49"/>
      <c r="B156" s="164"/>
      <c r="C156" s="130" t="s">
        <v>25</v>
      </c>
      <c r="D156" s="21">
        <f>+F113</f>
        <v>7006404434</v>
      </c>
      <c r="E156" s="103">
        <f>+K113</f>
        <v>1098471697.5699999</v>
      </c>
      <c r="F156" s="21">
        <f t="shared" si="10"/>
        <v>5907932736.4300003</v>
      </c>
      <c r="G156" s="22">
        <f t="shared" si="11"/>
        <v>0.15678108620727674</v>
      </c>
      <c r="P156" s="134"/>
      <c r="Q156" s="49"/>
    </row>
    <row r="157" spans="1:18" x14ac:dyDescent="0.2">
      <c r="A157" s="49"/>
      <c r="B157" s="164"/>
      <c r="C157" s="130" t="s">
        <v>394</v>
      </c>
      <c r="D157" s="21">
        <v>0</v>
      </c>
      <c r="E157" s="103">
        <v>0</v>
      </c>
      <c r="F157" s="21">
        <f t="shared" si="10"/>
        <v>0</v>
      </c>
      <c r="G157" s="22">
        <v>0</v>
      </c>
      <c r="P157" s="134"/>
      <c r="Q157" s="49"/>
    </row>
    <row r="158" spans="1:18" ht="13.5" thickBot="1" x14ac:dyDescent="0.25">
      <c r="A158" s="49"/>
      <c r="B158" s="164"/>
      <c r="C158" s="166" t="s">
        <v>10</v>
      </c>
      <c r="D158" s="166">
        <f>SUM(D152:D157)</f>
        <v>14525176958</v>
      </c>
      <c r="E158" s="166">
        <f>SUM(E152:E157)</f>
        <v>1781152768.8</v>
      </c>
      <c r="F158" s="166">
        <f>SUM(F152:F157)</f>
        <v>12744024189.200001</v>
      </c>
      <c r="G158" s="167">
        <f t="shared" si="11"/>
        <v>0.12262520270494869</v>
      </c>
      <c r="P158" s="134"/>
      <c r="Q158" s="49"/>
    </row>
    <row r="159" spans="1:18" ht="13.5" thickTop="1" x14ac:dyDescent="0.2">
      <c r="A159" s="49"/>
      <c r="B159" s="164"/>
      <c r="C159" s="55"/>
      <c r="D159" s="55"/>
      <c r="E159" s="104"/>
      <c r="F159" s="17"/>
      <c r="P159" s="134"/>
      <c r="Q159" s="49"/>
    </row>
    <row r="160" spans="1:18" x14ac:dyDescent="0.2">
      <c r="A160" s="49"/>
      <c r="B160" s="164"/>
      <c r="C160" s="17"/>
      <c r="D160" s="55"/>
      <c r="E160" s="134"/>
      <c r="F160" s="17"/>
      <c r="G160" s="17"/>
      <c r="P160" s="134"/>
      <c r="Q160" s="49"/>
    </row>
    <row r="161" spans="1:17" x14ac:dyDescent="0.2">
      <c r="A161" s="49"/>
      <c r="B161" s="164"/>
      <c r="C161" s="218" t="s">
        <v>35</v>
      </c>
      <c r="D161" s="218"/>
      <c r="E161" s="218"/>
      <c r="F161" s="218"/>
      <c r="G161" s="218"/>
      <c r="P161" s="134"/>
      <c r="Q161" s="49"/>
    </row>
    <row r="162" spans="1:17" ht="26.25" thickBot="1" x14ac:dyDescent="0.25">
      <c r="A162" s="49"/>
      <c r="B162" s="164"/>
      <c r="C162" s="168" t="s">
        <v>6</v>
      </c>
      <c r="D162" s="168" t="s">
        <v>31</v>
      </c>
      <c r="E162" s="168" t="s">
        <v>32</v>
      </c>
      <c r="F162" s="168" t="s">
        <v>36</v>
      </c>
      <c r="G162" s="168" t="s">
        <v>33</v>
      </c>
      <c r="P162" s="134"/>
      <c r="Q162" s="49"/>
    </row>
    <row r="163" spans="1:17" ht="13.5" thickTop="1" x14ac:dyDescent="0.2">
      <c r="A163" s="49"/>
      <c r="B163" s="164"/>
      <c r="C163" s="130" t="s">
        <v>109</v>
      </c>
      <c r="D163" s="21">
        <f>+P29</f>
        <v>462829800</v>
      </c>
      <c r="E163" s="21">
        <f>+Q29</f>
        <v>2359625.2400000002</v>
      </c>
      <c r="F163" s="21">
        <f>+D163-E163</f>
        <v>460470174.75999999</v>
      </c>
      <c r="G163" s="22">
        <f>+E163/D163</f>
        <v>5.0982569402402353E-3</v>
      </c>
      <c r="P163" s="134"/>
      <c r="Q163" s="49"/>
    </row>
    <row r="164" spans="1:17" x14ac:dyDescent="0.2">
      <c r="A164" s="49"/>
      <c r="B164" s="164"/>
      <c r="C164" s="130" t="s">
        <v>23</v>
      </c>
      <c r="D164" s="21">
        <f>+P75</f>
        <v>179143073</v>
      </c>
      <c r="E164" s="21">
        <f>+Q75</f>
        <v>703422.1</v>
      </c>
      <c r="F164" s="21">
        <f>+D164-E164</f>
        <v>178439650.90000001</v>
      </c>
      <c r="G164" s="22">
        <f>+E164/D164</f>
        <v>3.9265939130116402E-3</v>
      </c>
      <c r="P164" s="134"/>
      <c r="Q164" s="49"/>
    </row>
    <row r="165" spans="1:17" x14ac:dyDescent="0.2">
      <c r="A165" s="49"/>
      <c r="B165" s="164"/>
      <c r="C165" s="130" t="s">
        <v>24</v>
      </c>
      <c r="D165" s="21">
        <f>+P103</f>
        <v>217730440</v>
      </c>
      <c r="E165" s="21">
        <f>+Q103</f>
        <v>570123.92000000004</v>
      </c>
      <c r="F165" s="21">
        <f>+D165-E165</f>
        <v>217160316.08000001</v>
      </c>
      <c r="G165" s="22">
        <f>+E165/D165</f>
        <v>2.6184851323498913E-3</v>
      </c>
      <c r="P165" s="134"/>
      <c r="Q165" s="49"/>
    </row>
    <row r="166" spans="1:17" x14ac:dyDescent="0.2">
      <c r="A166" s="49"/>
      <c r="B166" s="164"/>
      <c r="C166" s="130" t="s">
        <v>25</v>
      </c>
      <c r="D166" s="21">
        <f>+P113</f>
        <v>7006404434</v>
      </c>
      <c r="E166" s="21">
        <f>+Q113</f>
        <v>1098471697.5699999</v>
      </c>
      <c r="F166" s="21">
        <f>+D166-E166</f>
        <v>5907932736.4300003</v>
      </c>
      <c r="G166" s="22">
        <f>+E166/D166</f>
        <v>0.15678108620727674</v>
      </c>
      <c r="P166" s="134"/>
      <c r="Q166" s="49"/>
    </row>
    <row r="167" spans="1:17" ht="13.5" thickBot="1" x14ac:dyDescent="0.25">
      <c r="A167" s="49"/>
      <c r="B167" s="164"/>
      <c r="C167" s="169" t="s">
        <v>10</v>
      </c>
      <c r="D167" s="169">
        <f>SUM(D163:D166)</f>
        <v>7866107747</v>
      </c>
      <c r="E167" s="169">
        <f>SUM(E163:E166)</f>
        <v>1102104868.8299999</v>
      </c>
      <c r="F167" s="169">
        <f>SUM(F163:F166)</f>
        <v>6764002878.1700001</v>
      </c>
      <c r="G167" s="170">
        <f>+E167/D167</f>
        <v>0.14010803109712347</v>
      </c>
      <c r="P167" s="134"/>
      <c r="Q167" s="49"/>
    </row>
    <row r="168" spans="1:17" ht="13.5" thickTop="1" x14ac:dyDescent="0.2">
      <c r="A168" s="49"/>
      <c r="B168" s="164"/>
      <c r="C168" s="49"/>
      <c r="D168" s="134"/>
      <c r="E168" s="49"/>
      <c r="F168" s="49"/>
      <c r="G168" s="49"/>
      <c r="P168" s="134"/>
      <c r="Q168" s="49"/>
    </row>
    <row r="169" spans="1:17" x14ac:dyDescent="0.2">
      <c r="A169" s="49"/>
      <c r="B169" s="164"/>
      <c r="C169" s="49"/>
      <c r="D169" s="134"/>
      <c r="E169" s="49"/>
      <c r="F169" s="49"/>
      <c r="G169" s="49"/>
      <c r="P169" s="134"/>
      <c r="Q169" s="49"/>
    </row>
    <row r="170" spans="1:17" x14ac:dyDescent="0.2">
      <c r="A170" s="49"/>
      <c r="B170" s="164"/>
      <c r="C170" s="49"/>
      <c r="D170" s="134"/>
      <c r="E170" s="49"/>
      <c r="F170" s="49"/>
      <c r="G170" s="49"/>
      <c r="P170" s="134"/>
      <c r="Q170" s="49"/>
    </row>
    <row r="171" spans="1:17" s="103" customFormat="1" x14ac:dyDescent="0.2">
      <c r="A171" s="134"/>
      <c r="B171" s="207"/>
      <c r="C171" s="134"/>
      <c r="D171" s="134"/>
      <c r="E171" s="134"/>
      <c r="F171" s="134"/>
      <c r="G171" s="134"/>
      <c r="H171" s="134"/>
      <c r="I171" s="134"/>
      <c r="J171" s="134"/>
      <c r="K171" s="134"/>
      <c r="L171" s="134"/>
      <c r="M171" s="134"/>
      <c r="N171" s="134"/>
      <c r="P171" s="134"/>
      <c r="Q171" s="134"/>
    </row>
    <row r="172" spans="1:17" s="103" customFormat="1" x14ac:dyDescent="0.2">
      <c r="A172" s="134"/>
      <c r="B172" s="207"/>
      <c r="C172" s="134"/>
      <c r="D172" s="134"/>
      <c r="E172" s="134"/>
      <c r="F172" s="134"/>
      <c r="G172" s="134"/>
      <c r="H172" s="134"/>
      <c r="I172" s="134"/>
      <c r="J172" s="134"/>
      <c r="K172" s="134"/>
      <c r="L172" s="134"/>
      <c r="M172" s="134"/>
      <c r="N172" s="134"/>
      <c r="P172" s="134"/>
      <c r="Q172" s="134"/>
    </row>
    <row r="173" spans="1:17" s="103" customFormat="1" x14ac:dyDescent="0.2">
      <c r="A173" s="134"/>
      <c r="B173" s="207"/>
      <c r="C173" s="208" t="s">
        <v>51</v>
      </c>
      <c r="D173" s="142" t="s">
        <v>52</v>
      </c>
      <c r="E173" s="142" t="s">
        <v>53</v>
      </c>
      <c r="F173" s="208" t="s">
        <v>7</v>
      </c>
      <c r="G173" s="208" t="s">
        <v>19</v>
      </c>
      <c r="H173" s="134"/>
      <c r="I173" s="134"/>
      <c r="J173" s="134"/>
      <c r="K173" s="134"/>
      <c r="L173" s="134"/>
      <c r="M173" s="134"/>
      <c r="N173" s="134"/>
      <c r="P173" s="134"/>
      <c r="Q173" s="134"/>
    </row>
    <row r="174" spans="1:17" s="103" customFormat="1" x14ac:dyDescent="0.2">
      <c r="A174" s="134"/>
      <c r="B174" s="207"/>
      <c r="C174" s="209" t="s">
        <v>22</v>
      </c>
      <c r="D174" s="210">
        <f>+G174/F174</f>
        <v>0.16988189869133347</v>
      </c>
      <c r="E174" s="210">
        <f>+(100%/12)*2</f>
        <v>0.16666666666666666</v>
      </c>
      <c r="F174" s="195">
        <f t="shared" ref="F174:G178" si="12">+D152</f>
        <v>3889863755</v>
      </c>
      <c r="G174" s="195">
        <f t="shared" si="12"/>
        <v>660817440.35000002</v>
      </c>
      <c r="H174" s="134"/>
      <c r="I174" s="134"/>
      <c r="J174" s="134"/>
      <c r="K174" s="134"/>
      <c r="L174" s="134"/>
      <c r="M174" s="134"/>
      <c r="N174" s="134"/>
      <c r="P174" s="134"/>
      <c r="Q174" s="134"/>
    </row>
    <row r="175" spans="1:17" s="103" customFormat="1" x14ac:dyDescent="0.2">
      <c r="A175" s="134"/>
      <c r="B175" s="207"/>
      <c r="C175" s="209" t="s">
        <v>109</v>
      </c>
      <c r="D175" s="210">
        <f t="shared" ref="D175:D178" si="13">+G175/F175</f>
        <v>6.3706250795922629E-3</v>
      </c>
      <c r="E175" s="210">
        <f t="shared" ref="E175:E179" si="14">+(100%/12)*2</f>
        <v>0.16666666666666666</v>
      </c>
      <c r="F175" s="195">
        <f t="shared" si="12"/>
        <v>3232035256</v>
      </c>
      <c r="G175" s="195">
        <f t="shared" si="12"/>
        <v>20590084.859999999</v>
      </c>
      <c r="H175" s="134"/>
      <c r="I175" s="134"/>
      <c r="J175" s="134"/>
      <c r="K175" s="134"/>
      <c r="L175" s="134"/>
      <c r="M175" s="134"/>
      <c r="N175" s="134"/>
      <c r="P175" s="134"/>
      <c r="Q175" s="134"/>
    </row>
    <row r="176" spans="1:17" s="103" customFormat="1" x14ac:dyDescent="0.2">
      <c r="A176" s="134"/>
      <c r="B176" s="207"/>
      <c r="C176" s="209" t="s">
        <v>23</v>
      </c>
      <c r="D176" s="210">
        <f t="shared" si="13"/>
        <v>3.9265939130116402E-3</v>
      </c>
      <c r="E176" s="210">
        <f t="shared" si="14"/>
        <v>0.16666666666666666</v>
      </c>
      <c r="F176" s="195">
        <f t="shared" si="12"/>
        <v>179143073</v>
      </c>
      <c r="G176" s="195">
        <f t="shared" si="12"/>
        <v>703422.1</v>
      </c>
      <c r="H176" s="134"/>
      <c r="I176" s="134"/>
      <c r="J176" s="134"/>
      <c r="K176" s="134"/>
      <c r="L176" s="134"/>
      <c r="M176" s="134"/>
      <c r="N176" s="134"/>
      <c r="P176" s="134"/>
      <c r="Q176" s="134"/>
    </row>
    <row r="177" spans="1:17" s="103" customFormat="1" x14ac:dyDescent="0.2">
      <c r="A177" s="134"/>
      <c r="B177" s="207"/>
      <c r="C177" s="209" t="s">
        <v>24</v>
      </c>
      <c r="D177" s="210">
        <f t="shared" si="13"/>
        <v>2.6184851323498913E-3</v>
      </c>
      <c r="E177" s="210">
        <f t="shared" si="14"/>
        <v>0.16666666666666666</v>
      </c>
      <c r="F177" s="195">
        <f t="shared" si="12"/>
        <v>217730440</v>
      </c>
      <c r="G177" s="195">
        <f t="shared" si="12"/>
        <v>570123.92000000004</v>
      </c>
      <c r="H177" s="134"/>
      <c r="I177" s="134"/>
      <c r="J177" s="134"/>
      <c r="K177" s="134"/>
      <c r="L177" s="134"/>
      <c r="M177" s="134"/>
      <c r="N177" s="134"/>
      <c r="P177" s="134"/>
      <c r="Q177" s="134"/>
    </row>
    <row r="178" spans="1:17" s="103" customFormat="1" x14ac:dyDescent="0.2">
      <c r="A178" s="134"/>
      <c r="B178" s="207"/>
      <c r="C178" s="209" t="s">
        <v>25</v>
      </c>
      <c r="D178" s="210">
        <f t="shared" si="13"/>
        <v>0.15678108620727674</v>
      </c>
      <c r="E178" s="210">
        <f t="shared" si="14"/>
        <v>0.16666666666666666</v>
      </c>
      <c r="F178" s="195">
        <f t="shared" si="12"/>
        <v>7006404434</v>
      </c>
      <c r="G178" s="195">
        <f t="shared" si="12"/>
        <v>1098471697.5699999</v>
      </c>
      <c r="H178" s="134"/>
      <c r="I178" s="134"/>
      <c r="J178" s="134"/>
      <c r="K178" s="134"/>
      <c r="L178" s="134"/>
      <c r="M178" s="134"/>
      <c r="N178" s="134"/>
      <c r="P178" s="134"/>
      <c r="Q178" s="134"/>
    </row>
    <row r="179" spans="1:17" s="103" customFormat="1" x14ac:dyDescent="0.2">
      <c r="A179" s="134"/>
      <c r="B179" s="207"/>
      <c r="C179" s="209" t="s">
        <v>394</v>
      </c>
      <c r="D179" s="211" t="e">
        <f>+G179/F179</f>
        <v>#DIV/0!</v>
      </c>
      <c r="E179" s="210">
        <f t="shared" si="14"/>
        <v>0.16666666666666666</v>
      </c>
      <c r="F179" s="195">
        <f t="shared" ref="F179" si="15">+D157</f>
        <v>0</v>
      </c>
      <c r="G179" s="195">
        <f t="shared" ref="G179" si="16">+E157</f>
        <v>0</v>
      </c>
      <c r="H179" s="134"/>
      <c r="I179" s="134"/>
      <c r="J179" s="134"/>
      <c r="K179" s="134"/>
      <c r="L179" s="134"/>
      <c r="M179" s="134"/>
      <c r="N179" s="134"/>
      <c r="P179" s="134"/>
      <c r="Q179" s="134"/>
    </row>
    <row r="180" spans="1:17" s="103" customFormat="1" x14ac:dyDescent="0.2">
      <c r="A180" s="134"/>
      <c r="B180" s="207"/>
      <c r="C180" s="134"/>
      <c r="D180" s="134"/>
      <c r="E180" s="134"/>
      <c r="F180" s="134"/>
      <c r="G180" s="134"/>
      <c r="H180" s="134"/>
      <c r="I180" s="134"/>
      <c r="J180" s="134"/>
      <c r="K180" s="134"/>
      <c r="L180" s="134"/>
      <c r="M180" s="134"/>
      <c r="N180" s="134"/>
      <c r="P180" s="134"/>
      <c r="Q180" s="134"/>
    </row>
    <row r="181" spans="1:17" s="103" customFormat="1" x14ac:dyDescent="0.2">
      <c r="A181" s="134"/>
      <c r="B181" s="207"/>
      <c r="C181" s="134"/>
      <c r="D181" s="134"/>
      <c r="E181" s="134"/>
      <c r="F181" s="134"/>
      <c r="G181" s="134"/>
      <c r="H181" s="134"/>
      <c r="I181" s="134"/>
      <c r="J181" s="134"/>
      <c r="K181" s="134"/>
      <c r="L181" s="134"/>
      <c r="M181" s="134"/>
      <c r="N181" s="134"/>
      <c r="P181" s="134"/>
      <c r="Q181" s="134"/>
    </row>
    <row r="182" spans="1:17" x14ac:dyDescent="0.2">
      <c r="A182" s="49"/>
      <c r="B182" s="164"/>
      <c r="C182" s="49"/>
      <c r="D182" s="134"/>
      <c r="E182" s="49"/>
      <c r="F182" s="49"/>
      <c r="G182" s="49"/>
      <c r="P182" s="134"/>
      <c r="Q182" s="49"/>
    </row>
    <row r="183" spans="1:17" x14ac:dyDescent="0.2">
      <c r="A183" s="49"/>
      <c r="B183" s="164"/>
      <c r="C183" s="49"/>
      <c r="D183" s="134"/>
      <c r="E183" s="49"/>
      <c r="F183" s="49"/>
      <c r="G183" s="49"/>
      <c r="P183" s="134"/>
      <c r="Q183" s="49"/>
    </row>
    <row r="184" spans="1:17" x14ac:dyDescent="0.2">
      <c r="A184" s="49"/>
      <c r="B184" s="164"/>
      <c r="C184" s="49"/>
      <c r="D184" s="134"/>
      <c r="E184" s="49"/>
      <c r="F184" s="49"/>
      <c r="G184" s="49"/>
      <c r="P184" s="134"/>
      <c r="Q184" s="49"/>
    </row>
    <row r="185" spans="1:17" x14ac:dyDescent="0.2">
      <c r="A185" s="49"/>
      <c r="B185" s="164"/>
      <c r="C185" s="49"/>
      <c r="D185" s="134"/>
      <c r="E185" s="49"/>
      <c r="F185" s="49"/>
      <c r="G185" s="49"/>
      <c r="P185" s="134"/>
      <c r="Q185" s="49"/>
    </row>
    <row r="186" spans="1:17" x14ac:dyDescent="0.2">
      <c r="A186" s="49"/>
      <c r="B186" s="164"/>
      <c r="C186" s="49"/>
      <c r="D186" s="134"/>
      <c r="E186" s="49"/>
      <c r="F186" s="49"/>
      <c r="G186" s="49"/>
      <c r="P186" s="134"/>
      <c r="Q186" s="49"/>
    </row>
    <row r="187" spans="1:17" x14ac:dyDescent="0.2">
      <c r="A187" s="49"/>
      <c r="B187" s="164"/>
      <c r="C187" s="49"/>
      <c r="D187" s="134"/>
      <c r="E187" s="49"/>
      <c r="F187" s="49"/>
      <c r="G187" s="49"/>
      <c r="P187" s="134"/>
      <c r="Q187" s="49"/>
    </row>
    <row r="188" spans="1:17" x14ac:dyDescent="0.2">
      <c r="A188" s="49"/>
      <c r="B188" s="164"/>
      <c r="C188" s="49"/>
      <c r="D188" s="134"/>
      <c r="E188" s="49"/>
      <c r="F188" s="49"/>
      <c r="G188" s="49"/>
      <c r="P188" s="134"/>
      <c r="Q188" s="49"/>
    </row>
    <row r="189" spans="1:17" x14ac:dyDescent="0.2">
      <c r="A189" s="49"/>
      <c r="B189" s="164"/>
      <c r="C189" s="49"/>
      <c r="D189" s="134"/>
      <c r="E189" s="49"/>
      <c r="F189" s="49"/>
      <c r="G189" s="49"/>
      <c r="P189" s="134"/>
      <c r="Q189" s="49"/>
    </row>
    <row r="190" spans="1:17" x14ac:dyDescent="0.2">
      <c r="A190" s="49"/>
      <c r="B190" s="164"/>
      <c r="C190" s="49"/>
      <c r="D190" s="134"/>
      <c r="E190" s="49"/>
      <c r="F190" s="49"/>
      <c r="G190" s="49"/>
      <c r="P190" s="134"/>
      <c r="Q190" s="49"/>
    </row>
    <row r="191" spans="1:17" x14ac:dyDescent="0.2">
      <c r="A191" s="49"/>
      <c r="B191" s="164"/>
      <c r="C191" s="49"/>
      <c r="D191" s="134"/>
      <c r="E191" s="49"/>
      <c r="F191" s="49"/>
      <c r="G191" s="49"/>
      <c r="P191" s="134"/>
      <c r="Q191" s="49"/>
    </row>
    <row r="192" spans="1:17" x14ac:dyDescent="0.2">
      <c r="A192" s="49"/>
      <c r="B192" s="164"/>
      <c r="C192" s="49"/>
      <c r="D192" s="134"/>
      <c r="E192" s="49"/>
      <c r="F192" s="49"/>
      <c r="G192" s="49"/>
      <c r="P192" s="134"/>
      <c r="Q192" s="49"/>
    </row>
    <row r="193" spans="1:17" x14ac:dyDescent="0.2">
      <c r="A193" s="49"/>
      <c r="B193" s="164"/>
      <c r="C193" s="49"/>
      <c r="D193" s="134"/>
      <c r="E193" s="49"/>
      <c r="F193" s="49"/>
      <c r="G193" s="49"/>
      <c r="P193" s="134"/>
      <c r="Q193" s="49"/>
    </row>
    <row r="194" spans="1:17" x14ac:dyDescent="0.2">
      <c r="A194" s="49"/>
      <c r="B194" s="164"/>
      <c r="C194" s="49"/>
      <c r="D194" s="134"/>
      <c r="E194" s="49"/>
      <c r="F194" s="49"/>
      <c r="G194" s="49"/>
      <c r="P194" s="134"/>
      <c r="Q194" s="49"/>
    </row>
    <row r="195" spans="1:17" x14ac:dyDescent="0.2">
      <c r="A195" s="49"/>
      <c r="B195" s="164"/>
      <c r="C195" s="49"/>
      <c r="D195" s="134"/>
      <c r="E195" s="49"/>
      <c r="F195" s="49"/>
      <c r="G195" s="49"/>
      <c r="P195" s="134"/>
      <c r="Q195" s="49"/>
    </row>
    <row r="196" spans="1:17" x14ac:dyDescent="0.2">
      <c r="A196" s="49"/>
      <c r="B196" s="164"/>
      <c r="C196" s="49"/>
      <c r="D196" s="134"/>
      <c r="E196" s="49"/>
      <c r="F196" s="49"/>
      <c r="G196" s="49"/>
      <c r="P196" s="134"/>
      <c r="Q196" s="49"/>
    </row>
    <row r="197" spans="1:17" x14ac:dyDescent="0.2">
      <c r="A197" s="19"/>
      <c r="C197" s="19"/>
      <c r="Q197" s="171"/>
    </row>
    <row r="198" spans="1:17" x14ac:dyDescent="0.2">
      <c r="A198" s="19"/>
      <c r="C198" s="19"/>
      <c r="Q198" s="171"/>
    </row>
    <row r="199" spans="1:17" x14ac:dyDescent="0.2">
      <c r="A199" s="19"/>
      <c r="C199" s="19"/>
      <c r="Q199" s="171"/>
    </row>
    <row r="200" spans="1:17" x14ac:dyDescent="0.2">
      <c r="A200" s="19"/>
      <c r="C200" s="19"/>
      <c r="Q200" s="171"/>
    </row>
    <row r="201" spans="1:17" x14ac:dyDescent="0.2">
      <c r="A201" s="19"/>
      <c r="C201" s="19"/>
      <c r="Q201" s="171"/>
    </row>
    <row r="202" spans="1:17" x14ac:dyDescent="0.2">
      <c r="A202" s="19"/>
      <c r="C202" s="19"/>
      <c r="Q202" s="171"/>
    </row>
    <row r="203" spans="1:17" x14ac:dyDescent="0.2">
      <c r="A203" s="19"/>
      <c r="C203" s="19"/>
      <c r="Q203" s="171"/>
    </row>
    <row r="204" spans="1:17" x14ac:dyDescent="0.2">
      <c r="A204" s="19"/>
      <c r="C204" s="19"/>
      <c r="Q204" s="171"/>
    </row>
    <row r="205" spans="1:17" x14ac:dyDescent="0.2">
      <c r="A205" s="19"/>
      <c r="C205" s="19"/>
      <c r="Q205" s="171"/>
    </row>
    <row r="206" spans="1:17" x14ac:dyDescent="0.2">
      <c r="A206" s="19"/>
      <c r="C206" s="19"/>
      <c r="Q206" s="171"/>
    </row>
    <row r="207" spans="1:17" x14ac:dyDescent="0.2">
      <c r="A207" s="19"/>
      <c r="C207" s="19"/>
      <c r="Q207" s="171"/>
    </row>
    <row r="208" spans="1:17" x14ac:dyDescent="0.2">
      <c r="A208" s="19"/>
      <c r="C208" s="19"/>
      <c r="Q208" s="171"/>
    </row>
    <row r="209" spans="1:17" x14ac:dyDescent="0.2">
      <c r="A209" s="19"/>
      <c r="C209" s="19"/>
      <c r="Q209" s="171"/>
    </row>
    <row r="210" spans="1:17" x14ac:dyDescent="0.2">
      <c r="A210" s="19"/>
      <c r="C210" s="19"/>
    </row>
    <row r="211" spans="1:17" x14ac:dyDescent="0.2">
      <c r="A211" s="19"/>
      <c r="C211" s="19"/>
    </row>
    <row r="212" spans="1:17" x14ac:dyDescent="0.2">
      <c r="A212" s="19"/>
      <c r="C212" s="19"/>
    </row>
    <row r="213" spans="1:17" x14ac:dyDescent="0.2">
      <c r="A213" s="19"/>
      <c r="C213" s="19"/>
    </row>
    <row r="214" spans="1:17" x14ac:dyDescent="0.2">
      <c r="A214" s="19"/>
      <c r="C214" s="19"/>
    </row>
    <row r="215" spans="1:17" x14ac:dyDescent="0.2">
      <c r="A215" s="19"/>
      <c r="C215" s="19"/>
    </row>
    <row r="216" spans="1:17" x14ac:dyDescent="0.2">
      <c r="A216" s="19"/>
      <c r="C216" s="19"/>
    </row>
    <row r="217" spans="1:17" x14ac:dyDescent="0.2">
      <c r="A217" s="19"/>
      <c r="C217" s="19"/>
    </row>
    <row r="218" spans="1:17" x14ac:dyDescent="0.2">
      <c r="A218" s="19"/>
      <c r="C218" s="19"/>
    </row>
    <row r="219" spans="1:17" x14ac:dyDescent="0.2">
      <c r="A219" s="19"/>
      <c r="C219" s="19"/>
    </row>
    <row r="220" spans="1:17" x14ac:dyDescent="0.2">
      <c r="A220" s="19"/>
      <c r="C220" s="19"/>
    </row>
    <row r="221" spans="1:17" x14ac:dyDescent="0.2">
      <c r="A221" s="19"/>
      <c r="C221" s="19"/>
    </row>
    <row r="222" spans="1:17" x14ac:dyDescent="0.2">
      <c r="A222" s="19"/>
      <c r="C222" s="19"/>
    </row>
    <row r="223" spans="1:17" x14ac:dyDescent="0.2">
      <c r="A223" s="19"/>
      <c r="C223" s="19"/>
    </row>
    <row r="224" spans="1:17" x14ac:dyDescent="0.2">
      <c r="A224" s="19"/>
      <c r="C224" s="19"/>
    </row>
    <row r="225" spans="1:3" x14ac:dyDescent="0.2">
      <c r="A225" s="19"/>
      <c r="C225" s="19"/>
    </row>
    <row r="226" spans="1:3" x14ac:dyDescent="0.2">
      <c r="A226" s="19"/>
      <c r="C226" s="19"/>
    </row>
    <row r="227" spans="1:3" x14ac:dyDescent="0.2">
      <c r="A227" s="19"/>
      <c r="C227" s="19"/>
    </row>
    <row r="228" spans="1:3" x14ac:dyDescent="0.2">
      <c r="A228" s="19"/>
      <c r="C228" s="19"/>
    </row>
    <row r="229" spans="1:3" x14ac:dyDescent="0.2">
      <c r="A229" s="19"/>
      <c r="C229" s="19"/>
    </row>
    <row r="230" spans="1:3" x14ac:dyDescent="0.2">
      <c r="A230" s="19"/>
      <c r="C230" s="19"/>
    </row>
    <row r="231" spans="1:3" x14ac:dyDescent="0.2">
      <c r="A231" s="19"/>
      <c r="C231" s="19"/>
    </row>
    <row r="232" spans="1:3" x14ac:dyDescent="0.2">
      <c r="A232" s="19"/>
      <c r="C232" s="19"/>
    </row>
    <row r="233" spans="1:3" x14ac:dyDescent="0.2">
      <c r="A233" s="19"/>
      <c r="C233" s="19"/>
    </row>
    <row r="234" spans="1:3" x14ac:dyDescent="0.2">
      <c r="A234" s="19"/>
      <c r="C234" s="19"/>
    </row>
    <row r="235" spans="1:3" x14ac:dyDescent="0.2">
      <c r="A235" s="19"/>
      <c r="C235" s="19"/>
    </row>
    <row r="236" spans="1:3" x14ac:dyDescent="0.2">
      <c r="A236" s="19"/>
      <c r="C236" s="19"/>
    </row>
    <row r="237" spans="1:3" x14ac:dyDescent="0.2">
      <c r="A237" s="19"/>
      <c r="C237" s="19"/>
    </row>
    <row r="238" spans="1:3" x14ac:dyDescent="0.2">
      <c r="A238" s="19"/>
      <c r="C238" s="19"/>
    </row>
    <row r="239" spans="1:3" x14ac:dyDescent="0.2">
      <c r="A239" s="19"/>
      <c r="C239" s="19"/>
    </row>
    <row r="240" spans="1:3" x14ac:dyDescent="0.2">
      <c r="A240" s="19"/>
      <c r="C240" s="19"/>
    </row>
    <row r="241" spans="1:3" x14ac:dyDescent="0.2">
      <c r="A241" s="19"/>
      <c r="C241" s="19"/>
    </row>
    <row r="242" spans="1:3" x14ac:dyDescent="0.2">
      <c r="A242" s="19"/>
      <c r="C242" s="19"/>
    </row>
    <row r="243" spans="1:3" x14ac:dyDescent="0.2">
      <c r="A243" s="19"/>
      <c r="C243" s="19"/>
    </row>
    <row r="244" spans="1:3" x14ac:dyDescent="0.2">
      <c r="A244" s="19"/>
      <c r="C244" s="19"/>
    </row>
    <row r="245" spans="1:3" x14ac:dyDescent="0.2">
      <c r="A245" s="19"/>
      <c r="C245" s="19"/>
    </row>
    <row r="246" spans="1:3" x14ac:dyDescent="0.2">
      <c r="A246" s="19"/>
      <c r="C246" s="19"/>
    </row>
    <row r="247" spans="1:3" x14ac:dyDescent="0.2">
      <c r="A247" s="19"/>
      <c r="C247" s="19"/>
    </row>
    <row r="248" spans="1:3" x14ac:dyDescent="0.2">
      <c r="A248" s="19"/>
      <c r="C248" s="19"/>
    </row>
    <row r="249" spans="1:3" x14ac:dyDescent="0.2">
      <c r="A249" s="19"/>
      <c r="C249" s="19"/>
    </row>
    <row r="250" spans="1:3" x14ac:dyDescent="0.2">
      <c r="A250" s="19"/>
      <c r="C250" s="19"/>
    </row>
    <row r="251" spans="1:3" x14ac:dyDescent="0.2">
      <c r="A251" s="19"/>
      <c r="C251" s="19"/>
    </row>
    <row r="252" spans="1:3" x14ac:dyDescent="0.2">
      <c r="A252" s="19"/>
      <c r="C252" s="19"/>
    </row>
    <row r="253" spans="1:3" x14ac:dyDescent="0.2">
      <c r="A253" s="19"/>
      <c r="C253" s="19"/>
    </row>
    <row r="254" spans="1:3" x14ac:dyDescent="0.2">
      <c r="A254" s="19"/>
      <c r="C254" s="19"/>
    </row>
    <row r="255" spans="1:3" x14ac:dyDescent="0.2">
      <c r="A255" s="19"/>
      <c r="C255" s="19"/>
    </row>
    <row r="256" spans="1:3" x14ac:dyDescent="0.2">
      <c r="A256" s="19"/>
      <c r="C256" s="19"/>
    </row>
    <row r="257" spans="1:3" x14ac:dyDescent="0.2">
      <c r="A257" s="19"/>
      <c r="C257" s="19"/>
    </row>
    <row r="258" spans="1:3" x14ac:dyDescent="0.2">
      <c r="A258" s="19"/>
      <c r="C258" s="19"/>
    </row>
    <row r="259" spans="1:3" x14ac:dyDescent="0.2">
      <c r="A259" s="19"/>
      <c r="C259" s="19"/>
    </row>
    <row r="260" spans="1:3" x14ac:dyDescent="0.2">
      <c r="A260" s="19"/>
      <c r="C260" s="19"/>
    </row>
    <row r="261" spans="1:3" x14ac:dyDescent="0.2">
      <c r="A261" s="19"/>
      <c r="C261" s="19"/>
    </row>
    <row r="262" spans="1:3" x14ac:dyDescent="0.2">
      <c r="A262" s="19"/>
      <c r="C262" s="19"/>
    </row>
    <row r="263" spans="1:3" x14ac:dyDescent="0.2">
      <c r="A263" s="19"/>
      <c r="C263" s="19"/>
    </row>
    <row r="264" spans="1:3" x14ac:dyDescent="0.2">
      <c r="A264" s="19"/>
      <c r="C264" s="19"/>
    </row>
    <row r="265" spans="1:3" x14ac:dyDescent="0.2">
      <c r="A265" s="19"/>
      <c r="C265" s="19"/>
    </row>
    <row r="266" spans="1:3" x14ac:dyDescent="0.2">
      <c r="A266" s="19"/>
      <c r="C266" s="19"/>
    </row>
    <row r="267" spans="1:3" x14ac:dyDescent="0.2">
      <c r="A267" s="19"/>
      <c r="C267" s="19"/>
    </row>
    <row r="268" spans="1:3" x14ac:dyDescent="0.2">
      <c r="A268" s="19"/>
      <c r="C268" s="19"/>
    </row>
    <row r="269" spans="1:3" x14ac:dyDescent="0.2">
      <c r="A269" s="19"/>
      <c r="C269" s="19"/>
    </row>
    <row r="270" spans="1:3" x14ac:dyDescent="0.2">
      <c r="A270" s="19"/>
      <c r="C270" s="19"/>
    </row>
    <row r="271" spans="1:3" x14ac:dyDescent="0.2">
      <c r="A271" s="19"/>
      <c r="C271" s="19"/>
    </row>
    <row r="272" spans="1:3" x14ac:dyDescent="0.2">
      <c r="A272" s="19"/>
      <c r="C272" s="19"/>
    </row>
    <row r="273" spans="1:3" x14ac:dyDescent="0.2">
      <c r="A273" s="19"/>
      <c r="C273" s="19"/>
    </row>
    <row r="274" spans="1:3" x14ac:dyDescent="0.2">
      <c r="A274" s="19"/>
      <c r="C274" s="19"/>
    </row>
    <row r="275" spans="1:3" x14ac:dyDescent="0.2">
      <c r="A275" s="19"/>
      <c r="C275" s="19"/>
    </row>
    <row r="276" spans="1:3" x14ac:dyDescent="0.2">
      <c r="A276" s="19"/>
      <c r="C276" s="19"/>
    </row>
    <row r="277" spans="1:3" x14ac:dyDescent="0.2">
      <c r="A277" s="19"/>
      <c r="C277" s="19"/>
    </row>
    <row r="278" spans="1:3" x14ac:dyDescent="0.2">
      <c r="A278" s="19"/>
      <c r="C278" s="19"/>
    </row>
    <row r="279" spans="1:3" x14ac:dyDescent="0.2">
      <c r="A279" s="19"/>
      <c r="C279" s="19"/>
    </row>
    <row r="280" spans="1:3" x14ac:dyDescent="0.2">
      <c r="A280" s="19"/>
      <c r="C280" s="19"/>
    </row>
    <row r="281" spans="1:3" x14ac:dyDescent="0.2">
      <c r="A281" s="19"/>
      <c r="C281" s="19"/>
    </row>
    <row r="282" spans="1:3" x14ac:dyDescent="0.2">
      <c r="A282" s="19"/>
      <c r="C282" s="19"/>
    </row>
    <row r="283" spans="1:3" x14ac:dyDescent="0.2">
      <c r="A283" s="19"/>
      <c r="C283" s="19"/>
    </row>
    <row r="284" spans="1:3" x14ac:dyDescent="0.2">
      <c r="A284" s="19"/>
      <c r="C284" s="19"/>
    </row>
    <row r="285" spans="1:3" x14ac:dyDescent="0.2">
      <c r="A285" s="19"/>
      <c r="C285" s="19"/>
    </row>
    <row r="286" spans="1:3" x14ac:dyDescent="0.2">
      <c r="A286" s="19"/>
      <c r="C286" s="19"/>
    </row>
    <row r="287" spans="1:3" x14ac:dyDescent="0.2">
      <c r="A287" s="19"/>
      <c r="C287" s="19"/>
    </row>
    <row r="288" spans="1:3" x14ac:dyDescent="0.2">
      <c r="A288" s="19"/>
      <c r="C288" s="19"/>
    </row>
    <row r="289" spans="1:3" x14ac:dyDescent="0.2">
      <c r="A289" s="19"/>
      <c r="C289" s="19"/>
    </row>
    <row r="290" spans="1:3" x14ac:dyDescent="0.2">
      <c r="A290" s="19"/>
      <c r="C290" s="19"/>
    </row>
    <row r="291" spans="1:3" x14ac:dyDescent="0.2">
      <c r="A291" s="19"/>
      <c r="C291" s="19"/>
    </row>
    <row r="292" spans="1:3" x14ac:dyDescent="0.2">
      <c r="A292" s="19"/>
      <c r="C292" s="19"/>
    </row>
    <row r="293" spans="1:3" x14ac:dyDescent="0.2">
      <c r="A293" s="19"/>
      <c r="C293" s="19"/>
    </row>
    <row r="294" spans="1:3" x14ac:dyDescent="0.2">
      <c r="A294" s="19"/>
      <c r="C294" s="19"/>
    </row>
    <row r="295" spans="1:3" x14ac:dyDescent="0.2">
      <c r="A295" s="19"/>
      <c r="C295" s="19"/>
    </row>
    <row r="296" spans="1:3" x14ac:dyDescent="0.2">
      <c r="A296" s="19"/>
      <c r="C296" s="19"/>
    </row>
    <row r="297" spans="1:3" x14ac:dyDescent="0.2">
      <c r="A297" s="19"/>
      <c r="C297" s="19"/>
    </row>
    <row r="298" spans="1:3" x14ac:dyDescent="0.2">
      <c r="A298" s="19"/>
      <c r="C298" s="19"/>
    </row>
    <row r="299" spans="1:3" x14ac:dyDescent="0.2">
      <c r="A299" s="19"/>
      <c r="C299" s="19"/>
    </row>
    <row r="300" spans="1:3" x14ac:dyDescent="0.2">
      <c r="A300" s="19"/>
      <c r="C300" s="19"/>
    </row>
    <row r="301" spans="1:3" x14ac:dyDescent="0.2">
      <c r="A301" s="19"/>
      <c r="C301" s="19"/>
    </row>
    <row r="302" spans="1:3" x14ac:dyDescent="0.2">
      <c r="A302" s="19"/>
      <c r="C302" s="19"/>
    </row>
    <row r="303" spans="1:3" x14ac:dyDescent="0.2">
      <c r="A303" s="19"/>
      <c r="C303" s="19"/>
    </row>
    <row r="304" spans="1:3" x14ac:dyDescent="0.2">
      <c r="A304" s="19"/>
      <c r="C304" s="19"/>
    </row>
    <row r="305" spans="1:3" x14ac:dyDescent="0.2">
      <c r="A305" s="19"/>
      <c r="C305" s="19"/>
    </row>
    <row r="306" spans="1:3" x14ac:dyDescent="0.2">
      <c r="A306" s="19"/>
      <c r="C306" s="19"/>
    </row>
    <row r="307" spans="1:3" x14ac:dyDescent="0.2">
      <c r="A307" s="19"/>
      <c r="C307" s="19"/>
    </row>
    <row r="308" spans="1:3" x14ac:dyDescent="0.2">
      <c r="A308" s="19"/>
      <c r="C308" s="19"/>
    </row>
    <row r="309" spans="1:3" x14ac:dyDescent="0.2">
      <c r="A309" s="19"/>
      <c r="C309" s="19"/>
    </row>
    <row r="310" spans="1:3" x14ac:dyDescent="0.2">
      <c r="A310" s="19"/>
      <c r="C310" s="19"/>
    </row>
    <row r="311" spans="1:3" x14ac:dyDescent="0.2">
      <c r="A311" s="19"/>
      <c r="C311" s="19"/>
    </row>
    <row r="312" spans="1:3" x14ac:dyDescent="0.2">
      <c r="A312" s="19"/>
      <c r="C312" s="19"/>
    </row>
    <row r="313" spans="1:3" x14ac:dyDescent="0.2">
      <c r="A313" s="19"/>
      <c r="C313" s="19"/>
    </row>
    <row r="314" spans="1:3" x14ac:dyDescent="0.2">
      <c r="A314" s="19"/>
      <c r="C314" s="19"/>
    </row>
    <row r="315" spans="1:3" x14ac:dyDescent="0.2">
      <c r="A315" s="19"/>
      <c r="C315" s="19"/>
    </row>
    <row r="316" spans="1:3" x14ac:dyDescent="0.2">
      <c r="A316" s="19"/>
      <c r="C316" s="19"/>
    </row>
    <row r="317" spans="1:3" x14ac:dyDescent="0.2">
      <c r="A317" s="19"/>
      <c r="C317" s="19"/>
    </row>
    <row r="318" spans="1:3" x14ac:dyDescent="0.2">
      <c r="A318" s="19"/>
      <c r="C318" s="19"/>
    </row>
    <row r="319" spans="1:3" x14ac:dyDescent="0.2">
      <c r="A319" s="19"/>
      <c r="C319" s="19"/>
    </row>
    <row r="320" spans="1:3" x14ac:dyDescent="0.2">
      <c r="A320" s="19"/>
      <c r="C320" s="19"/>
    </row>
    <row r="321" spans="1:3" x14ac:dyDescent="0.2">
      <c r="A321" s="19"/>
      <c r="C321" s="19"/>
    </row>
    <row r="322" spans="1:3" x14ac:dyDescent="0.2">
      <c r="A322" s="19"/>
      <c r="C322" s="19"/>
    </row>
    <row r="323" spans="1:3" x14ac:dyDescent="0.2">
      <c r="A323" s="19"/>
      <c r="C323" s="19"/>
    </row>
    <row r="324" spans="1:3" x14ac:dyDescent="0.2">
      <c r="A324" s="19"/>
      <c r="C324" s="19"/>
    </row>
    <row r="325" spans="1:3" x14ac:dyDescent="0.2">
      <c r="A325" s="19"/>
      <c r="C325" s="19"/>
    </row>
    <row r="326" spans="1:3" x14ac:dyDescent="0.2">
      <c r="A326" s="19"/>
      <c r="C326" s="19"/>
    </row>
    <row r="327" spans="1:3" x14ac:dyDescent="0.2">
      <c r="A327" s="19"/>
      <c r="C327" s="19"/>
    </row>
    <row r="328" spans="1:3" x14ac:dyDescent="0.2">
      <c r="A328" s="19"/>
      <c r="C328" s="19"/>
    </row>
    <row r="329" spans="1:3" x14ac:dyDescent="0.2">
      <c r="A329" s="19"/>
      <c r="C329" s="19"/>
    </row>
    <row r="330" spans="1:3" x14ac:dyDescent="0.2">
      <c r="A330" s="19"/>
      <c r="C330" s="19"/>
    </row>
    <row r="331" spans="1:3" x14ac:dyDescent="0.2">
      <c r="A331" s="19"/>
      <c r="C331" s="19"/>
    </row>
    <row r="332" spans="1:3" x14ac:dyDescent="0.2">
      <c r="A332" s="19"/>
      <c r="C332" s="19"/>
    </row>
    <row r="333" spans="1:3" x14ac:dyDescent="0.2">
      <c r="A333" s="19"/>
      <c r="C333" s="19"/>
    </row>
    <row r="334" spans="1:3" x14ac:dyDescent="0.2">
      <c r="A334" s="19"/>
      <c r="C334" s="19"/>
    </row>
    <row r="335" spans="1:3" x14ac:dyDescent="0.2">
      <c r="A335" s="19"/>
      <c r="C335" s="19"/>
    </row>
    <row r="336" spans="1:3" x14ac:dyDescent="0.2">
      <c r="A336" s="19"/>
      <c r="C336" s="19"/>
    </row>
    <row r="337" spans="1:3" x14ac:dyDescent="0.2">
      <c r="A337" s="19"/>
      <c r="C337" s="19"/>
    </row>
    <row r="338" spans="1:3" x14ac:dyDescent="0.2">
      <c r="A338" s="19"/>
      <c r="C338" s="19"/>
    </row>
    <row r="339" spans="1:3" x14ac:dyDescent="0.2">
      <c r="A339" s="19"/>
      <c r="C339" s="19"/>
    </row>
    <row r="340" spans="1:3" x14ac:dyDescent="0.2">
      <c r="A340" s="19"/>
      <c r="C340" s="19"/>
    </row>
    <row r="341" spans="1:3" x14ac:dyDescent="0.2">
      <c r="A341" s="19"/>
      <c r="C341" s="19"/>
    </row>
    <row r="342" spans="1:3" x14ac:dyDescent="0.2">
      <c r="A342" s="19"/>
      <c r="C342" s="19"/>
    </row>
    <row r="343" spans="1:3" x14ac:dyDescent="0.2">
      <c r="A343" s="19"/>
      <c r="C343" s="19"/>
    </row>
    <row r="344" spans="1:3" x14ac:dyDescent="0.2">
      <c r="A344" s="19"/>
      <c r="C344" s="19"/>
    </row>
    <row r="345" spans="1:3" x14ac:dyDescent="0.2">
      <c r="A345" s="19"/>
      <c r="C345" s="19"/>
    </row>
    <row r="346" spans="1:3" x14ac:dyDescent="0.2">
      <c r="A346" s="19"/>
      <c r="C346" s="19"/>
    </row>
    <row r="347" spans="1:3" x14ac:dyDescent="0.2">
      <c r="A347" s="19"/>
      <c r="C347" s="19"/>
    </row>
    <row r="348" spans="1:3" x14ac:dyDescent="0.2">
      <c r="A348" s="19"/>
      <c r="C348" s="19"/>
    </row>
    <row r="349" spans="1:3" x14ac:dyDescent="0.2">
      <c r="A349" s="19"/>
      <c r="C349" s="19"/>
    </row>
    <row r="350" spans="1:3" x14ac:dyDescent="0.2">
      <c r="A350" s="19"/>
      <c r="C350" s="19"/>
    </row>
    <row r="351" spans="1:3" x14ac:dyDescent="0.2">
      <c r="A351" s="19"/>
      <c r="C351" s="19"/>
    </row>
    <row r="352" spans="1:3" x14ac:dyDescent="0.2">
      <c r="A352" s="19"/>
      <c r="C352" s="19"/>
    </row>
    <row r="353" spans="1:3" x14ac:dyDescent="0.2">
      <c r="A353" s="19"/>
      <c r="C353" s="19"/>
    </row>
    <row r="354" spans="1:3" x14ac:dyDescent="0.2">
      <c r="A354" s="19"/>
      <c r="C354" s="19"/>
    </row>
    <row r="355" spans="1:3" x14ac:dyDescent="0.2">
      <c r="A355" s="19"/>
      <c r="C355" s="19"/>
    </row>
    <row r="356" spans="1:3" x14ac:dyDescent="0.2">
      <c r="A356" s="19"/>
      <c r="C356" s="19"/>
    </row>
    <row r="357" spans="1:3" x14ac:dyDescent="0.2">
      <c r="A357" s="19"/>
      <c r="C357" s="19"/>
    </row>
    <row r="358" spans="1:3" x14ac:dyDescent="0.2">
      <c r="A358" s="19"/>
      <c r="C358" s="19"/>
    </row>
    <row r="359" spans="1:3" x14ac:dyDescent="0.2">
      <c r="A359" s="19"/>
      <c r="C359" s="19"/>
    </row>
    <row r="360" spans="1:3" x14ac:dyDescent="0.2">
      <c r="A360" s="19"/>
      <c r="C360" s="19"/>
    </row>
    <row r="361" spans="1:3" x14ac:dyDescent="0.2">
      <c r="A361" s="19"/>
      <c r="C361" s="19"/>
    </row>
    <row r="362" spans="1:3" x14ac:dyDescent="0.2">
      <c r="A362" s="19"/>
      <c r="C362" s="19"/>
    </row>
    <row r="363" spans="1:3" x14ac:dyDescent="0.2">
      <c r="A363" s="19"/>
      <c r="C363" s="19"/>
    </row>
    <row r="364" spans="1:3" x14ac:dyDescent="0.2">
      <c r="A364" s="19"/>
      <c r="C364" s="19"/>
    </row>
    <row r="365" spans="1:3" x14ac:dyDescent="0.2">
      <c r="A365" s="19"/>
      <c r="C365" s="19"/>
    </row>
    <row r="366" spans="1:3" x14ac:dyDescent="0.2">
      <c r="A366" s="19"/>
      <c r="C366" s="19"/>
    </row>
    <row r="367" spans="1:3" x14ac:dyDescent="0.2">
      <c r="A367" s="19"/>
      <c r="C367" s="19"/>
    </row>
    <row r="368" spans="1:3" x14ac:dyDescent="0.2">
      <c r="A368" s="19"/>
      <c r="C368" s="19"/>
    </row>
    <row r="369" spans="1:3" x14ac:dyDescent="0.2">
      <c r="A369" s="19"/>
      <c r="C369" s="19"/>
    </row>
    <row r="370" spans="1:3" x14ac:dyDescent="0.2">
      <c r="A370" s="19"/>
      <c r="C370" s="19"/>
    </row>
    <row r="371" spans="1:3" x14ac:dyDescent="0.2">
      <c r="A371" s="19"/>
      <c r="C371" s="19"/>
    </row>
    <row r="372" spans="1:3" x14ac:dyDescent="0.2">
      <c r="A372" s="19"/>
      <c r="C372" s="19"/>
    </row>
    <row r="373" spans="1:3" x14ac:dyDescent="0.2">
      <c r="A373" s="19"/>
      <c r="C373" s="19"/>
    </row>
    <row r="374" spans="1:3" x14ac:dyDescent="0.2">
      <c r="A374" s="19"/>
      <c r="C374" s="19"/>
    </row>
    <row r="375" spans="1:3" x14ac:dyDescent="0.2">
      <c r="A375" s="19"/>
      <c r="C375" s="19"/>
    </row>
    <row r="376" spans="1:3" x14ac:dyDescent="0.2">
      <c r="A376" s="19"/>
      <c r="C376" s="19"/>
    </row>
    <row r="377" spans="1:3" x14ac:dyDescent="0.2">
      <c r="A377" s="19"/>
      <c r="C377" s="19"/>
    </row>
    <row r="378" spans="1:3" x14ac:dyDescent="0.2">
      <c r="A378" s="19"/>
      <c r="C378" s="19"/>
    </row>
    <row r="379" spans="1:3" x14ac:dyDescent="0.2">
      <c r="A379" s="19"/>
      <c r="C379" s="19"/>
    </row>
    <row r="380" spans="1:3" x14ac:dyDescent="0.2">
      <c r="A380" s="19"/>
      <c r="C380" s="19"/>
    </row>
    <row r="381" spans="1:3" x14ac:dyDescent="0.2">
      <c r="A381" s="19"/>
      <c r="C381" s="19"/>
    </row>
    <row r="382" spans="1:3" x14ac:dyDescent="0.2">
      <c r="A382" s="19"/>
      <c r="C382" s="19"/>
    </row>
    <row r="383" spans="1:3" x14ac:dyDescent="0.2">
      <c r="A383" s="19"/>
      <c r="C383" s="19"/>
    </row>
    <row r="384" spans="1:3" x14ac:dyDescent="0.2">
      <c r="A384" s="19"/>
      <c r="C384" s="19"/>
    </row>
    <row r="385" spans="1:3" x14ac:dyDescent="0.2">
      <c r="A385" s="19"/>
      <c r="C385" s="19"/>
    </row>
    <row r="386" spans="1:3" x14ac:dyDescent="0.2">
      <c r="A386" s="19"/>
      <c r="C386" s="19"/>
    </row>
    <row r="387" spans="1:3" x14ac:dyDescent="0.2">
      <c r="A387" s="19"/>
      <c r="C387" s="19"/>
    </row>
    <row r="388" spans="1:3" x14ac:dyDescent="0.2">
      <c r="A388" s="19"/>
      <c r="C388" s="19"/>
    </row>
    <row r="389" spans="1:3" x14ac:dyDescent="0.2">
      <c r="A389" s="19"/>
      <c r="C389" s="19"/>
    </row>
    <row r="390" spans="1:3" x14ac:dyDescent="0.2">
      <c r="A390" s="19"/>
      <c r="C390" s="19"/>
    </row>
    <row r="391" spans="1:3" x14ac:dyDescent="0.2">
      <c r="A391" s="19"/>
      <c r="C391" s="19"/>
    </row>
    <row r="392" spans="1:3" x14ac:dyDescent="0.2">
      <c r="A392" s="19"/>
      <c r="C392" s="19"/>
    </row>
    <row r="393" spans="1:3" x14ac:dyDescent="0.2">
      <c r="A393" s="19"/>
      <c r="C393" s="19"/>
    </row>
    <row r="394" spans="1:3" x14ac:dyDescent="0.2">
      <c r="A394" s="19"/>
      <c r="C394" s="19"/>
    </row>
    <row r="395" spans="1:3" x14ac:dyDescent="0.2">
      <c r="A395" s="19"/>
      <c r="C395" s="19"/>
    </row>
    <row r="396" spans="1:3" x14ac:dyDescent="0.2">
      <c r="A396" s="19"/>
      <c r="C396" s="19"/>
    </row>
    <row r="397" spans="1:3" x14ac:dyDescent="0.2">
      <c r="A397" s="19"/>
      <c r="C397" s="19"/>
    </row>
    <row r="398" spans="1:3" x14ac:dyDescent="0.2">
      <c r="A398" s="19"/>
      <c r="C398" s="19"/>
    </row>
    <row r="399" spans="1:3" x14ac:dyDescent="0.2">
      <c r="A399" s="19"/>
      <c r="C399" s="19"/>
    </row>
    <row r="400" spans="1:3" x14ac:dyDescent="0.2">
      <c r="A400" s="19"/>
      <c r="C400" s="19"/>
    </row>
    <row r="401" spans="1:3" x14ac:dyDescent="0.2">
      <c r="A401" s="19"/>
      <c r="C401" s="19"/>
    </row>
    <row r="402" spans="1:3" x14ac:dyDescent="0.2">
      <c r="A402" s="19"/>
      <c r="C402" s="19"/>
    </row>
    <row r="403" spans="1:3" x14ac:dyDescent="0.2">
      <c r="A403" s="19"/>
      <c r="C403" s="19"/>
    </row>
    <row r="404" spans="1:3" x14ac:dyDescent="0.2">
      <c r="A404" s="19"/>
      <c r="C404" s="19"/>
    </row>
    <row r="405" spans="1:3" x14ac:dyDescent="0.2">
      <c r="A405" s="19"/>
      <c r="C405" s="19"/>
    </row>
    <row r="406" spans="1:3" x14ac:dyDescent="0.2">
      <c r="A406" s="19"/>
      <c r="C406" s="19"/>
    </row>
    <row r="407" spans="1:3" x14ac:dyDescent="0.2">
      <c r="A407" s="19"/>
      <c r="C407" s="19"/>
    </row>
    <row r="408" spans="1:3" x14ac:dyDescent="0.2">
      <c r="A408" s="19"/>
      <c r="C408" s="19"/>
    </row>
    <row r="409" spans="1:3" x14ac:dyDescent="0.2">
      <c r="A409" s="19"/>
      <c r="C409" s="19"/>
    </row>
    <row r="410" spans="1:3" x14ac:dyDescent="0.2">
      <c r="A410" s="19"/>
      <c r="C410" s="19"/>
    </row>
    <row r="411" spans="1:3" x14ac:dyDescent="0.2">
      <c r="A411" s="19"/>
      <c r="C411" s="19"/>
    </row>
    <row r="412" spans="1:3" x14ac:dyDescent="0.2">
      <c r="A412" s="19"/>
      <c r="C412" s="19"/>
    </row>
    <row r="413" spans="1:3" x14ac:dyDescent="0.2">
      <c r="A413" s="19"/>
      <c r="C413" s="19"/>
    </row>
    <row r="414" spans="1:3" x14ac:dyDescent="0.2">
      <c r="A414" s="19"/>
      <c r="C414" s="19"/>
    </row>
    <row r="415" spans="1:3" x14ac:dyDescent="0.2">
      <c r="A415" s="19"/>
      <c r="C415" s="19"/>
    </row>
    <row r="416" spans="1:3" x14ac:dyDescent="0.2">
      <c r="A416" s="19"/>
      <c r="C416" s="19"/>
    </row>
    <row r="417" spans="1:3" x14ac:dyDescent="0.2">
      <c r="A417" s="19"/>
      <c r="C417" s="19"/>
    </row>
    <row r="418" spans="1:3" x14ac:dyDescent="0.2">
      <c r="A418" s="19"/>
      <c r="C418" s="19"/>
    </row>
    <row r="419" spans="1:3" x14ac:dyDescent="0.2">
      <c r="A419" s="19"/>
      <c r="C419" s="19"/>
    </row>
    <row r="420" spans="1:3" x14ac:dyDescent="0.2">
      <c r="A420" s="19"/>
      <c r="C420" s="19"/>
    </row>
    <row r="421" spans="1:3" x14ac:dyDescent="0.2">
      <c r="A421" s="19"/>
      <c r="C421" s="19"/>
    </row>
    <row r="422" spans="1:3" x14ac:dyDescent="0.2">
      <c r="A422" s="19"/>
      <c r="C422" s="19"/>
    </row>
    <row r="423" spans="1:3" x14ac:dyDescent="0.2">
      <c r="A423" s="19"/>
      <c r="C423" s="19"/>
    </row>
    <row r="424" spans="1:3" x14ac:dyDescent="0.2">
      <c r="A424" s="19"/>
      <c r="C424" s="19"/>
    </row>
    <row r="425" spans="1:3" x14ac:dyDescent="0.2">
      <c r="A425" s="19"/>
      <c r="C425" s="19"/>
    </row>
    <row r="426" spans="1:3" x14ac:dyDescent="0.2">
      <c r="A426" s="19"/>
      <c r="C426" s="19"/>
    </row>
    <row r="427" spans="1:3" x14ac:dyDescent="0.2">
      <c r="A427" s="19"/>
      <c r="C427" s="19"/>
    </row>
    <row r="428" spans="1:3" x14ac:dyDescent="0.2">
      <c r="A428" s="19"/>
      <c r="C428" s="19"/>
    </row>
    <row r="429" spans="1:3" x14ac:dyDescent="0.2">
      <c r="A429" s="19"/>
      <c r="C429" s="19"/>
    </row>
    <row r="430" spans="1:3" x14ac:dyDescent="0.2">
      <c r="A430" s="19"/>
      <c r="C430" s="19"/>
    </row>
    <row r="431" spans="1:3" x14ac:dyDescent="0.2">
      <c r="A431" s="19"/>
      <c r="C431" s="19"/>
    </row>
    <row r="432" spans="1:3" x14ac:dyDescent="0.2">
      <c r="A432" s="19"/>
      <c r="C432" s="19"/>
    </row>
    <row r="433" spans="1:3" x14ac:dyDescent="0.2">
      <c r="A433" s="19"/>
      <c r="C433" s="19"/>
    </row>
    <row r="434" spans="1:3" x14ac:dyDescent="0.2">
      <c r="A434" s="19"/>
      <c r="C434" s="19"/>
    </row>
    <row r="435" spans="1:3" x14ac:dyDescent="0.2">
      <c r="A435" s="19"/>
      <c r="C435" s="19"/>
    </row>
    <row r="436" spans="1:3" x14ac:dyDescent="0.2">
      <c r="A436" s="19"/>
      <c r="C436" s="19"/>
    </row>
    <row r="437" spans="1:3" x14ac:dyDescent="0.2">
      <c r="A437" s="19"/>
      <c r="C437" s="19"/>
    </row>
    <row r="438" spans="1:3" x14ac:dyDescent="0.2">
      <c r="A438" s="19"/>
      <c r="C438" s="19"/>
    </row>
    <row r="439" spans="1:3" x14ac:dyDescent="0.2">
      <c r="A439" s="19"/>
      <c r="C439" s="19"/>
    </row>
    <row r="440" spans="1:3" x14ac:dyDescent="0.2">
      <c r="A440" s="19"/>
      <c r="C440" s="19"/>
    </row>
    <row r="441" spans="1:3" x14ac:dyDescent="0.2">
      <c r="A441" s="19"/>
      <c r="C441" s="19"/>
    </row>
    <row r="442" spans="1:3" x14ac:dyDescent="0.2">
      <c r="A442" s="19"/>
      <c r="C442" s="19"/>
    </row>
    <row r="443" spans="1:3" x14ac:dyDescent="0.2">
      <c r="A443" s="19"/>
      <c r="C443" s="19"/>
    </row>
    <row r="444" spans="1:3" x14ac:dyDescent="0.2">
      <c r="A444" s="19"/>
      <c r="C444" s="19"/>
    </row>
    <row r="445" spans="1:3" x14ac:dyDescent="0.2">
      <c r="A445" s="19"/>
      <c r="C445" s="19"/>
    </row>
    <row r="446" spans="1:3" x14ac:dyDescent="0.2">
      <c r="A446" s="19"/>
      <c r="C446" s="19"/>
    </row>
    <row r="447" spans="1:3" x14ac:dyDescent="0.2">
      <c r="A447" s="19"/>
      <c r="C447" s="19"/>
    </row>
    <row r="448" spans="1:3" x14ac:dyDescent="0.2">
      <c r="A448" s="19"/>
      <c r="C448" s="19"/>
    </row>
    <row r="449" spans="1:3" x14ac:dyDescent="0.2">
      <c r="A449" s="19"/>
      <c r="C449" s="19"/>
    </row>
    <row r="450" spans="1:3" x14ac:dyDescent="0.2">
      <c r="A450" s="19"/>
      <c r="C450" s="19"/>
    </row>
    <row r="451" spans="1:3" x14ac:dyDescent="0.2">
      <c r="A451" s="19"/>
      <c r="C451" s="19"/>
    </row>
    <row r="452" spans="1:3" x14ac:dyDescent="0.2">
      <c r="A452" s="19"/>
      <c r="C452" s="19"/>
    </row>
    <row r="453" spans="1:3" x14ac:dyDescent="0.2">
      <c r="A453" s="19"/>
      <c r="C453" s="19"/>
    </row>
    <row r="454" spans="1:3" x14ac:dyDescent="0.2">
      <c r="A454" s="19"/>
      <c r="C454" s="19"/>
    </row>
    <row r="455" spans="1:3" x14ac:dyDescent="0.2">
      <c r="A455" s="19"/>
      <c r="C455" s="19"/>
    </row>
    <row r="456" spans="1:3" x14ac:dyDescent="0.2">
      <c r="A456" s="19"/>
      <c r="C456" s="19"/>
    </row>
    <row r="457" spans="1:3" x14ac:dyDescent="0.2">
      <c r="A457" s="19"/>
      <c r="C457" s="19"/>
    </row>
    <row r="458" spans="1:3" x14ac:dyDescent="0.2">
      <c r="A458" s="19"/>
      <c r="C458" s="19"/>
    </row>
    <row r="459" spans="1:3" x14ac:dyDescent="0.2">
      <c r="A459" s="19"/>
      <c r="C459" s="19"/>
    </row>
    <row r="460" spans="1:3" x14ac:dyDescent="0.2">
      <c r="A460" s="19"/>
      <c r="C460" s="19"/>
    </row>
    <row r="461" spans="1:3" x14ac:dyDescent="0.2">
      <c r="A461" s="19"/>
      <c r="C461" s="19"/>
    </row>
    <row r="462" spans="1:3" x14ac:dyDescent="0.2">
      <c r="A462" s="19"/>
      <c r="C462" s="19"/>
    </row>
    <row r="463" spans="1:3" x14ac:dyDescent="0.2">
      <c r="A463" s="19"/>
      <c r="C463" s="19"/>
    </row>
    <row r="464" spans="1:3" x14ac:dyDescent="0.2">
      <c r="A464" s="19"/>
      <c r="C464" s="19"/>
    </row>
    <row r="465" spans="1:3" x14ac:dyDescent="0.2">
      <c r="A465" s="19"/>
      <c r="C465" s="19"/>
    </row>
    <row r="466" spans="1:3" x14ac:dyDescent="0.2">
      <c r="A466" s="19"/>
      <c r="C466" s="19"/>
    </row>
    <row r="467" spans="1:3" x14ac:dyDescent="0.2">
      <c r="A467" s="19"/>
      <c r="C467" s="19"/>
    </row>
    <row r="468" spans="1:3" x14ac:dyDescent="0.2">
      <c r="A468" s="19"/>
      <c r="C468" s="19"/>
    </row>
    <row r="469" spans="1:3" x14ac:dyDescent="0.2">
      <c r="A469" s="19"/>
      <c r="C469" s="19"/>
    </row>
    <row r="470" spans="1:3" x14ac:dyDescent="0.2">
      <c r="A470" s="19"/>
      <c r="C470" s="19"/>
    </row>
    <row r="471" spans="1:3" x14ac:dyDescent="0.2">
      <c r="A471" s="19"/>
      <c r="C471" s="19"/>
    </row>
    <row r="472" spans="1:3" x14ac:dyDescent="0.2">
      <c r="A472" s="19"/>
      <c r="C472" s="19"/>
    </row>
    <row r="473" spans="1:3" x14ac:dyDescent="0.2">
      <c r="A473" s="19"/>
      <c r="C473" s="19"/>
    </row>
    <row r="474" spans="1:3" x14ac:dyDescent="0.2">
      <c r="A474" s="19"/>
      <c r="C474" s="19"/>
    </row>
    <row r="475" spans="1:3" x14ac:dyDescent="0.2">
      <c r="A475" s="19"/>
      <c r="C475" s="19"/>
    </row>
    <row r="476" spans="1:3" x14ac:dyDescent="0.2">
      <c r="A476" s="19"/>
      <c r="C476" s="19"/>
    </row>
    <row r="477" spans="1:3" x14ac:dyDescent="0.2">
      <c r="A477" s="19"/>
      <c r="C477" s="19"/>
    </row>
    <row r="478" spans="1:3" x14ac:dyDescent="0.2">
      <c r="A478" s="19"/>
      <c r="C478" s="19"/>
    </row>
    <row r="479" spans="1:3" x14ac:dyDescent="0.2">
      <c r="A479" s="19"/>
      <c r="C479" s="19"/>
    </row>
    <row r="480" spans="1:3" x14ac:dyDescent="0.2">
      <c r="A480" s="19"/>
      <c r="C480" s="19"/>
    </row>
    <row r="481" spans="1:3" x14ac:dyDescent="0.2">
      <c r="A481" s="19"/>
      <c r="C481" s="19"/>
    </row>
    <row r="482" spans="1:3" x14ac:dyDescent="0.2">
      <c r="A482" s="19"/>
      <c r="C482" s="19"/>
    </row>
    <row r="483" spans="1:3" x14ac:dyDescent="0.2">
      <c r="A483" s="19"/>
      <c r="C483" s="19"/>
    </row>
    <row r="484" spans="1:3" x14ac:dyDescent="0.2">
      <c r="A484" s="19"/>
      <c r="C484" s="19"/>
    </row>
    <row r="485" spans="1:3" x14ac:dyDescent="0.2">
      <c r="A485" s="19"/>
      <c r="C485" s="19"/>
    </row>
    <row r="486" spans="1:3" x14ac:dyDescent="0.2">
      <c r="A486" s="19"/>
      <c r="C486" s="19"/>
    </row>
    <row r="487" spans="1:3" x14ac:dyDescent="0.2">
      <c r="A487" s="19"/>
      <c r="C487" s="19"/>
    </row>
    <row r="488" spans="1:3" x14ac:dyDescent="0.2">
      <c r="A488" s="19"/>
      <c r="C488" s="19"/>
    </row>
    <row r="489" spans="1:3" x14ac:dyDescent="0.2">
      <c r="A489" s="19"/>
      <c r="C489" s="19"/>
    </row>
    <row r="490" spans="1:3" x14ac:dyDescent="0.2">
      <c r="A490" s="19"/>
      <c r="C490" s="19"/>
    </row>
    <row r="491" spans="1:3" x14ac:dyDescent="0.2">
      <c r="A491" s="19"/>
      <c r="C491" s="19"/>
    </row>
    <row r="492" spans="1:3" x14ac:dyDescent="0.2">
      <c r="A492" s="19"/>
      <c r="C492" s="19"/>
    </row>
    <row r="493" spans="1:3" x14ac:dyDescent="0.2">
      <c r="A493" s="19"/>
      <c r="C493" s="19"/>
    </row>
    <row r="494" spans="1:3" x14ac:dyDescent="0.2">
      <c r="A494" s="19"/>
      <c r="C494" s="19"/>
    </row>
    <row r="495" spans="1:3" x14ac:dyDescent="0.2">
      <c r="A495" s="19"/>
      <c r="C495" s="19"/>
    </row>
    <row r="496" spans="1:3" x14ac:dyDescent="0.2">
      <c r="A496" s="19"/>
      <c r="C496" s="19"/>
    </row>
    <row r="497" spans="1:3" x14ac:dyDescent="0.2">
      <c r="A497" s="19"/>
      <c r="C497" s="19"/>
    </row>
    <row r="498" spans="1:3" x14ac:dyDescent="0.2">
      <c r="A498" s="19"/>
      <c r="C498" s="19"/>
    </row>
    <row r="499" spans="1:3" x14ac:dyDescent="0.2">
      <c r="A499" s="19"/>
      <c r="C499" s="19"/>
    </row>
    <row r="500" spans="1:3" x14ac:dyDescent="0.2">
      <c r="A500" s="19"/>
      <c r="C500" s="19"/>
    </row>
    <row r="501" spans="1:3" x14ac:dyDescent="0.2">
      <c r="A501" s="19"/>
      <c r="C501" s="19"/>
    </row>
    <row r="502" spans="1:3" x14ac:dyDescent="0.2">
      <c r="A502" s="19"/>
      <c r="C502" s="19"/>
    </row>
    <row r="503" spans="1:3" x14ac:dyDescent="0.2">
      <c r="A503" s="19"/>
      <c r="C503" s="19"/>
    </row>
    <row r="504" spans="1:3" x14ac:dyDescent="0.2">
      <c r="A504" s="19"/>
      <c r="C504" s="19"/>
    </row>
    <row r="505" spans="1:3" x14ac:dyDescent="0.2">
      <c r="A505" s="19"/>
      <c r="C505" s="19"/>
    </row>
    <row r="506" spans="1:3" x14ac:dyDescent="0.2">
      <c r="A506" s="19"/>
      <c r="C506" s="19"/>
    </row>
    <row r="507" spans="1:3" x14ac:dyDescent="0.2">
      <c r="A507" s="19"/>
      <c r="C507" s="19"/>
    </row>
    <row r="508" spans="1:3" x14ac:dyDescent="0.2">
      <c r="A508" s="19"/>
      <c r="C508" s="19"/>
    </row>
    <row r="509" spans="1:3" x14ac:dyDescent="0.2">
      <c r="A509" s="19"/>
      <c r="C509" s="19"/>
    </row>
    <row r="510" spans="1:3" x14ac:dyDescent="0.2">
      <c r="A510" s="19"/>
      <c r="C510" s="19"/>
    </row>
    <row r="511" spans="1:3" x14ac:dyDescent="0.2">
      <c r="A511" s="19"/>
      <c r="C511" s="19"/>
    </row>
    <row r="512" spans="1:3" x14ac:dyDescent="0.2">
      <c r="A512" s="19"/>
      <c r="C512" s="19"/>
    </row>
    <row r="513" spans="1:3" x14ac:dyDescent="0.2">
      <c r="A513" s="19"/>
      <c r="C513" s="19"/>
    </row>
    <row r="514" spans="1:3" x14ac:dyDescent="0.2">
      <c r="A514" s="19"/>
      <c r="C514" s="19"/>
    </row>
    <row r="515" spans="1:3" x14ac:dyDescent="0.2">
      <c r="A515" s="19"/>
      <c r="C515" s="19"/>
    </row>
    <row r="516" spans="1:3" x14ac:dyDescent="0.2">
      <c r="A516" s="19"/>
      <c r="C516" s="19"/>
    </row>
    <row r="517" spans="1:3" x14ac:dyDescent="0.2">
      <c r="A517" s="19"/>
      <c r="C517" s="19"/>
    </row>
    <row r="518" spans="1:3" x14ac:dyDescent="0.2">
      <c r="A518" s="19"/>
      <c r="C518" s="19"/>
    </row>
    <row r="519" spans="1:3" x14ac:dyDescent="0.2">
      <c r="A519" s="19"/>
      <c r="C519" s="19"/>
    </row>
    <row r="520" spans="1:3" x14ac:dyDescent="0.2">
      <c r="A520" s="19"/>
      <c r="C520" s="19"/>
    </row>
    <row r="521" spans="1:3" x14ac:dyDescent="0.2">
      <c r="A521" s="19"/>
      <c r="C521" s="19"/>
    </row>
    <row r="522" spans="1:3" x14ac:dyDescent="0.2">
      <c r="A522" s="19"/>
      <c r="C522" s="19"/>
    </row>
    <row r="523" spans="1:3" x14ac:dyDescent="0.2">
      <c r="A523" s="19"/>
      <c r="C523" s="19"/>
    </row>
    <row r="524" spans="1:3" x14ac:dyDescent="0.2">
      <c r="A524" s="19"/>
      <c r="C524" s="19"/>
    </row>
    <row r="525" spans="1:3" x14ac:dyDescent="0.2">
      <c r="A525" s="19"/>
      <c r="C525" s="19"/>
    </row>
    <row r="526" spans="1:3" x14ac:dyDescent="0.2">
      <c r="A526" s="19"/>
      <c r="C526" s="19"/>
    </row>
    <row r="527" spans="1:3" x14ac:dyDescent="0.2">
      <c r="A527" s="19"/>
      <c r="C527" s="19"/>
    </row>
    <row r="528" spans="1:3" x14ac:dyDescent="0.2">
      <c r="A528" s="19"/>
      <c r="C528" s="19"/>
    </row>
    <row r="529" spans="1:3" x14ac:dyDescent="0.2">
      <c r="A529" s="19"/>
      <c r="C529" s="19"/>
    </row>
    <row r="530" spans="1:3" x14ac:dyDescent="0.2">
      <c r="A530" s="19"/>
      <c r="C530" s="19"/>
    </row>
    <row r="531" spans="1:3" x14ac:dyDescent="0.2">
      <c r="A531" s="19"/>
      <c r="C531" s="19"/>
    </row>
    <row r="532" spans="1:3" x14ac:dyDescent="0.2">
      <c r="A532" s="19"/>
      <c r="C532" s="19"/>
    </row>
    <row r="533" spans="1:3" x14ac:dyDescent="0.2">
      <c r="A533" s="19"/>
      <c r="C533" s="19"/>
    </row>
    <row r="534" spans="1:3" x14ac:dyDescent="0.2">
      <c r="A534" s="19"/>
      <c r="C534" s="19"/>
    </row>
    <row r="535" spans="1:3" x14ac:dyDescent="0.2">
      <c r="A535" s="19"/>
      <c r="C535" s="19"/>
    </row>
    <row r="536" spans="1:3" x14ac:dyDescent="0.2">
      <c r="A536" s="19"/>
      <c r="C536" s="19"/>
    </row>
    <row r="537" spans="1:3" x14ac:dyDescent="0.2">
      <c r="A537" s="19"/>
      <c r="C537" s="19"/>
    </row>
    <row r="538" spans="1:3" x14ac:dyDescent="0.2">
      <c r="A538" s="19"/>
      <c r="C538" s="19"/>
    </row>
    <row r="539" spans="1:3" x14ac:dyDescent="0.2">
      <c r="A539" s="19"/>
      <c r="C539" s="19"/>
    </row>
    <row r="540" spans="1:3" x14ac:dyDescent="0.2">
      <c r="A540" s="19"/>
      <c r="C540" s="19"/>
    </row>
    <row r="541" spans="1:3" x14ac:dyDescent="0.2">
      <c r="A541" s="19"/>
      <c r="C541" s="19"/>
    </row>
    <row r="542" spans="1:3" x14ac:dyDescent="0.2">
      <c r="A542" s="19"/>
      <c r="C542" s="19"/>
    </row>
    <row r="543" spans="1:3" x14ac:dyDescent="0.2">
      <c r="A543" s="19"/>
      <c r="C543" s="19"/>
    </row>
    <row r="544" spans="1:3" x14ac:dyDescent="0.2">
      <c r="A544" s="19"/>
      <c r="C544" s="19"/>
    </row>
    <row r="545" spans="1:3" x14ac:dyDescent="0.2">
      <c r="A545" s="19"/>
      <c r="C545" s="19"/>
    </row>
    <row r="546" spans="1:3" x14ac:dyDescent="0.2">
      <c r="A546" s="19"/>
      <c r="C546" s="19"/>
    </row>
    <row r="547" spans="1:3" x14ac:dyDescent="0.2">
      <c r="A547" s="19"/>
      <c r="C547" s="19"/>
    </row>
    <row r="548" spans="1:3" x14ac:dyDescent="0.2">
      <c r="A548" s="19"/>
      <c r="C548" s="19"/>
    </row>
    <row r="549" spans="1:3" x14ac:dyDescent="0.2">
      <c r="A549" s="19"/>
      <c r="C549" s="19"/>
    </row>
    <row r="550" spans="1:3" x14ac:dyDescent="0.2">
      <c r="A550" s="19"/>
      <c r="C550" s="19"/>
    </row>
    <row r="551" spans="1:3" x14ac:dyDescent="0.2">
      <c r="A551" s="19"/>
      <c r="C551" s="19"/>
    </row>
    <row r="552" spans="1:3" x14ac:dyDescent="0.2">
      <c r="A552" s="19"/>
      <c r="C552" s="19"/>
    </row>
    <row r="553" spans="1:3" x14ac:dyDescent="0.2">
      <c r="A553" s="19"/>
      <c r="C553" s="19"/>
    </row>
    <row r="554" spans="1:3" x14ac:dyDescent="0.2">
      <c r="A554" s="19"/>
      <c r="C554" s="19"/>
    </row>
    <row r="555" spans="1:3" x14ac:dyDescent="0.2">
      <c r="A555" s="19"/>
      <c r="C555" s="19"/>
    </row>
    <row r="556" spans="1:3" x14ac:dyDescent="0.2">
      <c r="A556" s="19"/>
      <c r="C556" s="19"/>
    </row>
    <row r="557" spans="1:3" x14ac:dyDescent="0.2">
      <c r="A557" s="19"/>
      <c r="C557" s="19"/>
    </row>
    <row r="558" spans="1:3" x14ac:dyDescent="0.2">
      <c r="A558" s="19"/>
      <c r="C558" s="19"/>
    </row>
    <row r="559" spans="1:3" x14ac:dyDescent="0.2">
      <c r="A559" s="19"/>
      <c r="C559" s="19"/>
    </row>
    <row r="560" spans="1:3" x14ac:dyDescent="0.2">
      <c r="A560" s="19"/>
      <c r="C560" s="19"/>
    </row>
    <row r="561" spans="1:3" x14ac:dyDescent="0.2">
      <c r="A561" s="19"/>
      <c r="C561" s="19"/>
    </row>
    <row r="562" spans="1:3" x14ac:dyDescent="0.2">
      <c r="A562" s="19"/>
      <c r="C562" s="19"/>
    </row>
    <row r="563" spans="1:3" x14ac:dyDescent="0.2">
      <c r="A563" s="19"/>
      <c r="C563" s="19"/>
    </row>
    <row r="564" spans="1:3" x14ac:dyDescent="0.2">
      <c r="A564" s="19"/>
      <c r="C564" s="19"/>
    </row>
    <row r="565" spans="1:3" x14ac:dyDescent="0.2">
      <c r="A565" s="19"/>
      <c r="C565" s="19"/>
    </row>
    <row r="566" spans="1:3" x14ac:dyDescent="0.2">
      <c r="A566" s="19"/>
      <c r="C566" s="19"/>
    </row>
    <row r="567" spans="1:3" x14ac:dyDescent="0.2">
      <c r="A567" s="19"/>
      <c r="C567" s="19"/>
    </row>
    <row r="568" spans="1:3" x14ac:dyDescent="0.2">
      <c r="A568" s="19"/>
      <c r="C568" s="19"/>
    </row>
    <row r="569" spans="1:3" x14ac:dyDescent="0.2">
      <c r="A569" s="19"/>
      <c r="C569" s="19"/>
    </row>
    <row r="570" spans="1:3" x14ac:dyDescent="0.2">
      <c r="A570" s="19"/>
      <c r="C570" s="19"/>
    </row>
    <row r="571" spans="1:3" x14ac:dyDescent="0.2">
      <c r="A571" s="19"/>
      <c r="C571" s="19"/>
    </row>
    <row r="572" spans="1:3" x14ac:dyDescent="0.2">
      <c r="A572" s="19"/>
      <c r="C572" s="19"/>
    </row>
    <row r="573" spans="1:3" x14ac:dyDescent="0.2">
      <c r="A573" s="19"/>
      <c r="C573" s="19"/>
    </row>
    <row r="574" spans="1:3" x14ac:dyDescent="0.2">
      <c r="A574" s="19"/>
      <c r="C574" s="19"/>
    </row>
    <row r="575" spans="1:3" x14ac:dyDescent="0.2">
      <c r="A575" s="19"/>
      <c r="C575" s="19"/>
    </row>
    <row r="576" spans="1:3" x14ac:dyDescent="0.2">
      <c r="A576" s="19"/>
      <c r="C576" s="19"/>
    </row>
    <row r="577" spans="1:3" x14ac:dyDescent="0.2">
      <c r="A577" s="19"/>
      <c r="C577" s="19"/>
    </row>
    <row r="578" spans="1:3" x14ac:dyDescent="0.2">
      <c r="A578" s="19"/>
      <c r="C578" s="19"/>
    </row>
    <row r="579" spans="1:3" x14ac:dyDescent="0.2">
      <c r="A579" s="19"/>
      <c r="C579" s="19"/>
    </row>
    <row r="580" spans="1:3" x14ac:dyDescent="0.2">
      <c r="A580" s="19"/>
      <c r="C580" s="19"/>
    </row>
    <row r="581" spans="1:3" x14ac:dyDescent="0.2">
      <c r="A581" s="19"/>
      <c r="C581" s="19"/>
    </row>
    <row r="582" spans="1:3" x14ac:dyDescent="0.2">
      <c r="A582" s="19"/>
      <c r="C582" s="19"/>
    </row>
    <row r="583" spans="1:3" x14ac:dyDescent="0.2">
      <c r="A583" s="19"/>
      <c r="C583" s="19"/>
    </row>
    <row r="584" spans="1:3" x14ac:dyDescent="0.2">
      <c r="A584" s="19"/>
      <c r="C584" s="19"/>
    </row>
    <row r="585" spans="1:3" x14ac:dyDescent="0.2">
      <c r="A585" s="19"/>
      <c r="C585" s="19"/>
    </row>
    <row r="586" spans="1:3" x14ac:dyDescent="0.2">
      <c r="A586" s="19"/>
      <c r="C586" s="19"/>
    </row>
    <row r="587" spans="1:3" x14ac:dyDescent="0.2">
      <c r="A587" s="19"/>
      <c r="C587" s="19"/>
    </row>
    <row r="588" spans="1:3" x14ac:dyDescent="0.2">
      <c r="A588" s="19"/>
      <c r="C588" s="19"/>
    </row>
    <row r="589" spans="1:3" x14ac:dyDescent="0.2">
      <c r="A589" s="19"/>
      <c r="C589" s="19"/>
    </row>
    <row r="590" spans="1:3" x14ac:dyDescent="0.2">
      <c r="A590" s="19"/>
      <c r="C590" s="19"/>
    </row>
    <row r="591" spans="1:3" x14ac:dyDescent="0.2">
      <c r="A591" s="19"/>
      <c r="C591" s="19"/>
    </row>
    <row r="592" spans="1:3" x14ac:dyDescent="0.2">
      <c r="A592" s="19"/>
      <c r="C592" s="19"/>
    </row>
    <row r="593" spans="1:3" x14ac:dyDescent="0.2">
      <c r="A593" s="19"/>
      <c r="C593" s="19"/>
    </row>
    <row r="594" spans="1:3" x14ac:dyDescent="0.2">
      <c r="A594" s="19"/>
      <c r="C594" s="19"/>
    </row>
    <row r="595" spans="1:3" x14ac:dyDescent="0.2">
      <c r="A595" s="19"/>
      <c r="C595" s="19"/>
    </row>
    <row r="596" spans="1:3" x14ac:dyDescent="0.2">
      <c r="A596" s="19"/>
      <c r="C596" s="19"/>
    </row>
    <row r="597" spans="1:3" x14ac:dyDescent="0.2">
      <c r="A597" s="19"/>
      <c r="C597" s="19"/>
    </row>
    <row r="598" spans="1:3" x14ac:dyDescent="0.2">
      <c r="A598" s="19"/>
      <c r="C598" s="19"/>
    </row>
    <row r="599" spans="1:3" x14ac:dyDescent="0.2">
      <c r="A599" s="19"/>
      <c r="C599" s="19"/>
    </row>
    <row r="600" spans="1:3" x14ac:dyDescent="0.2">
      <c r="A600" s="19"/>
      <c r="C600" s="19"/>
    </row>
    <row r="601" spans="1:3" x14ac:dyDescent="0.2">
      <c r="A601" s="19"/>
      <c r="C601" s="19"/>
    </row>
    <row r="602" spans="1:3" x14ac:dyDescent="0.2">
      <c r="A602" s="19"/>
      <c r="C602" s="19"/>
    </row>
    <row r="603" spans="1:3" x14ac:dyDescent="0.2">
      <c r="A603" s="19"/>
      <c r="C603" s="19"/>
    </row>
    <row r="604" spans="1:3" x14ac:dyDescent="0.2">
      <c r="A604" s="19"/>
      <c r="C604" s="19"/>
    </row>
    <row r="605" spans="1:3" x14ac:dyDescent="0.2">
      <c r="A605" s="19"/>
      <c r="C605" s="19"/>
    </row>
    <row r="606" spans="1:3" x14ac:dyDescent="0.2">
      <c r="A606" s="19"/>
      <c r="C606" s="19"/>
    </row>
    <row r="607" spans="1:3" x14ac:dyDescent="0.2">
      <c r="A607" s="19"/>
      <c r="C607" s="19"/>
    </row>
    <row r="608" spans="1:3" x14ac:dyDescent="0.2">
      <c r="A608" s="19"/>
      <c r="C608" s="19"/>
    </row>
    <row r="609" spans="1:3" x14ac:dyDescent="0.2">
      <c r="A609" s="19"/>
      <c r="C609" s="19"/>
    </row>
    <row r="610" spans="1:3" x14ac:dyDescent="0.2">
      <c r="A610" s="19"/>
      <c r="C610" s="19"/>
    </row>
    <row r="611" spans="1:3" x14ac:dyDescent="0.2">
      <c r="A611" s="19"/>
      <c r="C611" s="19"/>
    </row>
    <row r="612" spans="1:3" x14ac:dyDescent="0.2">
      <c r="A612" s="19"/>
      <c r="C612" s="19"/>
    </row>
    <row r="613" spans="1:3" x14ac:dyDescent="0.2">
      <c r="A613" s="19"/>
      <c r="C613" s="19"/>
    </row>
    <row r="614" spans="1:3" x14ac:dyDescent="0.2">
      <c r="A614" s="19"/>
      <c r="C614" s="19"/>
    </row>
    <row r="615" spans="1:3" x14ac:dyDescent="0.2">
      <c r="A615" s="19"/>
      <c r="C615" s="19"/>
    </row>
    <row r="616" spans="1:3" x14ac:dyDescent="0.2">
      <c r="A616" s="19"/>
      <c r="C616" s="19"/>
    </row>
    <row r="617" spans="1:3" x14ac:dyDescent="0.2">
      <c r="A617" s="19"/>
      <c r="C617" s="19"/>
    </row>
    <row r="618" spans="1:3" x14ac:dyDescent="0.2">
      <c r="A618" s="19"/>
      <c r="C618" s="19"/>
    </row>
    <row r="619" spans="1:3" x14ac:dyDescent="0.2">
      <c r="A619" s="19"/>
      <c r="C619" s="19"/>
    </row>
    <row r="620" spans="1:3" x14ac:dyDescent="0.2">
      <c r="A620" s="19"/>
      <c r="C620" s="19"/>
    </row>
    <row r="621" spans="1:3" x14ac:dyDescent="0.2">
      <c r="A621" s="19"/>
      <c r="C621" s="19"/>
    </row>
    <row r="622" spans="1:3" x14ac:dyDescent="0.2">
      <c r="A622" s="19"/>
      <c r="C622" s="19"/>
    </row>
    <row r="623" spans="1:3" x14ac:dyDescent="0.2">
      <c r="A623" s="19"/>
      <c r="C623" s="19"/>
    </row>
    <row r="624" spans="1:3" x14ac:dyDescent="0.2">
      <c r="A624" s="19"/>
      <c r="C624" s="19"/>
    </row>
    <row r="625" spans="1:3" x14ac:dyDescent="0.2">
      <c r="A625" s="19"/>
      <c r="C625" s="19"/>
    </row>
    <row r="626" spans="1:3" x14ac:dyDescent="0.2">
      <c r="A626" s="19"/>
      <c r="C626" s="19"/>
    </row>
    <row r="627" spans="1:3" x14ac:dyDescent="0.2">
      <c r="A627" s="19"/>
      <c r="C627" s="19"/>
    </row>
    <row r="628" spans="1:3" x14ac:dyDescent="0.2">
      <c r="A628" s="19"/>
      <c r="C628" s="19"/>
    </row>
    <row r="629" spans="1:3" x14ac:dyDescent="0.2">
      <c r="A629" s="19"/>
      <c r="C629" s="19"/>
    </row>
    <row r="630" spans="1:3" x14ac:dyDescent="0.2">
      <c r="A630" s="19"/>
      <c r="C630" s="19"/>
    </row>
    <row r="631" spans="1:3" x14ac:dyDescent="0.2">
      <c r="A631" s="19"/>
      <c r="C631" s="19"/>
    </row>
    <row r="632" spans="1:3" x14ac:dyDescent="0.2">
      <c r="A632" s="19"/>
      <c r="C632" s="19"/>
    </row>
    <row r="633" spans="1:3" x14ac:dyDescent="0.2">
      <c r="A633" s="19"/>
      <c r="C633" s="19"/>
    </row>
    <row r="634" spans="1:3" x14ac:dyDescent="0.2">
      <c r="A634" s="19"/>
      <c r="C634" s="19"/>
    </row>
    <row r="635" spans="1:3" x14ac:dyDescent="0.2">
      <c r="A635" s="19"/>
      <c r="C635" s="19"/>
    </row>
    <row r="636" spans="1:3" x14ac:dyDescent="0.2">
      <c r="A636" s="19"/>
      <c r="C636" s="19"/>
    </row>
    <row r="637" spans="1:3" x14ac:dyDescent="0.2">
      <c r="A637" s="19"/>
      <c r="C637" s="19"/>
    </row>
    <row r="638" spans="1:3" x14ac:dyDescent="0.2">
      <c r="A638" s="19"/>
      <c r="C638" s="19"/>
    </row>
    <row r="639" spans="1:3" x14ac:dyDescent="0.2">
      <c r="A639" s="19"/>
      <c r="C639" s="19"/>
    </row>
    <row r="640" spans="1:3" x14ac:dyDescent="0.2">
      <c r="A640" s="19"/>
      <c r="C640" s="19"/>
    </row>
    <row r="641" spans="1:3" x14ac:dyDescent="0.2">
      <c r="A641" s="19"/>
      <c r="C641" s="19"/>
    </row>
    <row r="642" spans="1:3" x14ac:dyDescent="0.2">
      <c r="A642" s="19"/>
      <c r="C642" s="19"/>
    </row>
    <row r="643" spans="1:3" x14ac:dyDescent="0.2">
      <c r="A643" s="19"/>
      <c r="C643" s="19"/>
    </row>
    <row r="644" spans="1:3" x14ac:dyDescent="0.2">
      <c r="A644" s="19"/>
      <c r="C644" s="19"/>
    </row>
    <row r="645" spans="1:3" x14ac:dyDescent="0.2">
      <c r="A645" s="19"/>
      <c r="C645" s="19"/>
    </row>
    <row r="646" spans="1:3" x14ac:dyDescent="0.2">
      <c r="A646" s="19"/>
      <c r="C646" s="19"/>
    </row>
    <row r="647" spans="1:3" x14ac:dyDescent="0.2">
      <c r="A647" s="19"/>
      <c r="C647" s="19"/>
    </row>
    <row r="648" spans="1:3" x14ac:dyDescent="0.2">
      <c r="A648" s="19"/>
      <c r="C648" s="19"/>
    </row>
    <row r="649" spans="1:3" x14ac:dyDescent="0.2">
      <c r="A649" s="19"/>
      <c r="C649" s="19"/>
    </row>
    <row r="650" spans="1:3" x14ac:dyDescent="0.2">
      <c r="A650" s="19"/>
      <c r="C650" s="19"/>
    </row>
    <row r="651" spans="1:3" x14ac:dyDescent="0.2">
      <c r="A651" s="19"/>
      <c r="C651" s="19"/>
    </row>
    <row r="652" spans="1:3" x14ac:dyDescent="0.2">
      <c r="A652" s="19"/>
      <c r="C652" s="19"/>
    </row>
    <row r="653" spans="1:3" x14ac:dyDescent="0.2">
      <c r="A653" s="19"/>
      <c r="C653" s="19"/>
    </row>
    <row r="654" spans="1:3" x14ac:dyDescent="0.2">
      <c r="A654" s="19"/>
      <c r="C654" s="19"/>
    </row>
    <row r="655" spans="1:3" x14ac:dyDescent="0.2">
      <c r="A655" s="19"/>
      <c r="C655" s="19"/>
    </row>
    <row r="656" spans="1:3" x14ac:dyDescent="0.2">
      <c r="A656" s="19"/>
      <c r="C656" s="19"/>
    </row>
    <row r="657" spans="1:3" x14ac:dyDescent="0.2">
      <c r="A657" s="19"/>
      <c r="C657" s="19"/>
    </row>
    <row r="658" spans="1:3" x14ac:dyDescent="0.2">
      <c r="A658" s="19"/>
      <c r="C658" s="19"/>
    </row>
    <row r="659" spans="1:3" x14ac:dyDescent="0.2">
      <c r="A659" s="19"/>
      <c r="C659" s="19"/>
    </row>
    <row r="660" spans="1:3" x14ac:dyDescent="0.2">
      <c r="A660" s="19"/>
      <c r="C660" s="19"/>
    </row>
    <row r="661" spans="1:3" x14ac:dyDescent="0.2">
      <c r="A661" s="19"/>
      <c r="C661" s="19"/>
    </row>
    <row r="662" spans="1:3" x14ac:dyDescent="0.2">
      <c r="A662" s="19"/>
      <c r="C662" s="19"/>
    </row>
    <row r="663" spans="1:3" x14ac:dyDescent="0.2">
      <c r="A663" s="19"/>
      <c r="C663" s="19"/>
    </row>
    <row r="664" spans="1:3" x14ac:dyDescent="0.2">
      <c r="A664" s="19"/>
      <c r="C664" s="19"/>
    </row>
    <row r="665" spans="1:3" x14ac:dyDescent="0.2">
      <c r="A665" s="19"/>
      <c r="C665" s="19"/>
    </row>
    <row r="666" spans="1:3" x14ac:dyDescent="0.2">
      <c r="A666" s="19"/>
      <c r="C666" s="19"/>
    </row>
    <row r="667" spans="1:3" x14ac:dyDescent="0.2">
      <c r="A667" s="19"/>
      <c r="C667" s="19"/>
    </row>
    <row r="668" spans="1:3" x14ac:dyDescent="0.2">
      <c r="A668" s="19"/>
      <c r="C668" s="19"/>
    </row>
    <row r="669" spans="1:3" x14ac:dyDescent="0.2">
      <c r="A669" s="19"/>
      <c r="C669" s="19"/>
    </row>
    <row r="670" spans="1:3" x14ac:dyDescent="0.2">
      <c r="A670" s="19"/>
      <c r="C670" s="19"/>
    </row>
    <row r="671" spans="1:3" x14ac:dyDescent="0.2">
      <c r="A671" s="19"/>
      <c r="C671" s="19"/>
    </row>
    <row r="672" spans="1:3" x14ac:dyDescent="0.2">
      <c r="A672" s="19"/>
      <c r="C672" s="19"/>
    </row>
    <row r="673" spans="1:3" x14ac:dyDescent="0.2">
      <c r="A673" s="19"/>
      <c r="C673" s="19"/>
    </row>
    <row r="674" spans="1:3" x14ac:dyDescent="0.2">
      <c r="A674" s="19"/>
      <c r="C674" s="19"/>
    </row>
    <row r="675" spans="1:3" x14ac:dyDescent="0.2">
      <c r="A675" s="19"/>
      <c r="C675" s="19"/>
    </row>
    <row r="676" spans="1:3" x14ac:dyDescent="0.2">
      <c r="A676" s="19"/>
      <c r="C676" s="19"/>
    </row>
    <row r="677" spans="1:3" x14ac:dyDescent="0.2">
      <c r="A677" s="19"/>
      <c r="C677" s="19"/>
    </row>
    <row r="678" spans="1:3" x14ac:dyDescent="0.2">
      <c r="A678" s="19"/>
      <c r="C678" s="19"/>
    </row>
    <row r="679" spans="1:3" x14ac:dyDescent="0.2">
      <c r="A679" s="19"/>
      <c r="C679" s="19"/>
    </row>
    <row r="680" spans="1:3" x14ac:dyDescent="0.2">
      <c r="A680" s="19"/>
      <c r="C680" s="19"/>
    </row>
    <row r="681" spans="1:3" x14ac:dyDescent="0.2">
      <c r="A681" s="19"/>
      <c r="C681" s="19"/>
    </row>
    <row r="682" spans="1:3" x14ac:dyDescent="0.2">
      <c r="A682" s="19"/>
      <c r="C682" s="19"/>
    </row>
    <row r="683" spans="1:3" x14ac:dyDescent="0.2">
      <c r="A683" s="19"/>
      <c r="C683" s="19"/>
    </row>
    <row r="684" spans="1:3" x14ac:dyDescent="0.2">
      <c r="A684" s="19"/>
      <c r="C684" s="19"/>
    </row>
    <row r="685" spans="1:3" x14ac:dyDescent="0.2">
      <c r="A685" s="19"/>
      <c r="C685" s="19"/>
    </row>
    <row r="686" spans="1:3" x14ac:dyDescent="0.2">
      <c r="A686" s="19"/>
      <c r="C686" s="19"/>
    </row>
    <row r="687" spans="1:3" x14ac:dyDescent="0.2">
      <c r="A687" s="19"/>
      <c r="C687" s="19"/>
    </row>
    <row r="688" spans="1:3" x14ac:dyDescent="0.2">
      <c r="A688" s="19"/>
      <c r="C688" s="19"/>
    </row>
    <row r="689" spans="1:3" x14ac:dyDescent="0.2">
      <c r="A689" s="19"/>
      <c r="C689" s="19"/>
    </row>
    <row r="690" spans="1:3" x14ac:dyDescent="0.2">
      <c r="A690" s="19"/>
      <c r="C690" s="19"/>
    </row>
    <row r="691" spans="1:3" x14ac:dyDescent="0.2">
      <c r="A691" s="19"/>
      <c r="C691" s="19"/>
    </row>
    <row r="692" spans="1:3" x14ac:dyDescent="0.2">
      <c r="A692" s="19"/>
      <c r="C692" s="19"/>
    </row>
    <row r="693" spans="1:3" x14ac:dyDescent="0.2">
      <c r="A693" s="19"/>
      <c r="C693" s="19"/>
    </row>
    <row r="694" spans="1:3" x14ac:dyDescent="0.2">
      <c r="A694" s="19"/>
      <c r="C694" s="19"/>
    </row>
    <row r="695" spans="1:3" x14ac:dyDescent="0.2">
      <c r="A695" s="19"/>
      <c r="C695" s="19"/>
    </row>
    <row r="696" spans="1:3" x14ac:dyDescent="0.2">
      <c r="A696" s="19"/>
      <c r="C696" s="19"/>
    </row>
    <row r="697" spans="1:3" x14ac:dyDescent="0.2">
      <c r="A697" s="19"/>
      <c r="C697" s="19"/>
    </row>
    <row r="698" spans="1:3" x14ac:dyDescent="0.2">
      <c r="A698" s="19"/>
      <c r="C698" s="19"/>
    </row>
    <row r="699" spans="1:3" x14ac:dyDescent="0.2">
      <c r="A699" s="19"/>
      <c r="C699" s="19"/>
    </row>
    <row r="700" spans="1:3" x14ac:dyDescent="0.2">
      <c r="A700" s="19"/>
      <c r="C700" s="19"/>
    </row>
    <row r="701" spans="1:3" x14ac:dyDescent="0.2">
      <c r="A701" s="19"/>
      <c r="C701" s="19"/>
    </row>
    <row r="702" spans="1:3" x14ac:dyDescent="0.2">
      <c r="A702" s="19"/>
      <c r="C702" s="19"/>
    </row>
    <row r="703" spans="1:3" x14ac:dyDescent="0.2">
      <c r="A703" s="19"/>
      <c r="C703" s="19"/>
    </row>
    <row r="704" spans="1:3" x14ac:dyDescent="0.2">
      <c r="A704" s="19"/>
      <c r="C704" s="19"/>
    </row>
    <row r="705" spans="1:3" x14ac:dyDescent="0.2">
      <c r="A705" s="19"/>
      <c r="C705" s="19"/>
    </row>
    <row r="706" spans="1:3" x14ac:dyDescent="0.2">
      <c r="A706" s="19"/>
      <c r="C706" s="19"/>
    </row>
    <row r="707" spans="1:3" x14ac:dyDescent="0.2">
      <c r="A707" s="19"/>
      <c r="C707" s="19"/>
    </row>
    <row r="708" spans="1:3" x14ac:dyDescent="0.2">
      <c r="A708" s="19"/>
      <c r="C708" s="19"/>
    </row>
    <row r="709" spans="1:3" x14ac:dyDescent="0.2">
      <c r="A709" s="19"/>
      <c r="C709" s="19"/>
    </row>
    <row r="710" spans="1:3" x14ac:dyDescent="0.2">
      <c r="A710" s="19"/>
      <c r="C710" s="19"/>
    </row>
    <row r="711" spans="1:3" x14ac:dyDescent="0.2">
      <c r="A711" s="19"/>
      <c r="C711" s="19"/>
    </row>
    <row r="712" spans="1:3" x14ac:dyDescent="0.2">
      <c r="A712" s="19"/>
      <c r="C712" s="19"/>
    </row>
    <row r="713" spans="1:3" x14ac:dyDescent="0.2">
      <c r="A713" s="19"/>
      <c r="C713" s="19"/>
    </row>
    <row r="714" spans="1:3" x14ac:dyDescent="0.2">
      <c r="A714" s="19"/>
      <c r="C714" s="19"/>
    </row>
    <row r="715" spans="1:3" x14ac:dyDescent="0.2">
      <c r="A715" s="19"/>
      <c r="C715" s="19"/>
    </row>
    <row r="716" spans="1:3" x14ac:dyDescent="0.2">
      <c r="A716" s="19"/>
      <c r="C716" s="19"/>
    </row>
    <row r="717" spans="1:3" x14ac:dyDescent="0.2">
      <c r="A717" s="19"/>
      <c r="C717" s="19"/>
    </row>
    <row r="718" spans="1:3" x14ac:dyDescent="0.2">
      <c r="A718" s="19"/>
      <c r="C718" s="19"/>
    </row>
    <row r="719" spans="1:3" x14ac:dyDescent="0.2">
      <c r="A719" s="19"/>
      <c r="C719" s="19"/>
    </row>
    <row r="720" spans="1:3" x14ac:dyDescent="0.2">
      <c r="A720" s="19"/>
      <c r="C720" s="19"/>
    </row>
    <row r="721" spans="1:3" x14ac:dyDescent="0.2">
      <c r="A721" s="19"/>
      <c r="C721" s="19"/>
    </row>
    <row r="722" spans="1:3" x14ac:dyDescent="0.2">
      <c r="A722" s="19"/>
      <c r="C722" s="19"/>
    </row>
    <row r="723" spans="1:3" x14ac:dyDescent="0.2">
      <c r="A723" s="19"/>
      <c r="C723" s="19"/>
    </row>
    <row r="724" spans="1:3" x14ac:dyDescent="0.2">
      <c r="A724" s="19"/>
      <c r="C724" s="19"/>
    </row>
    <row r="725" spans="1:3" x14ac:dyDescent="0.2">
      <c r="A725" s="19"/>
      <c r="C725" s="19"/>
    </row>
    <row r="726" spans="1:3" x14ac:dyDescent="0.2">
      <c r="A726" s="19"/>
      <c r="C726" s="19"/>
    </row>
    <row r="727" spans="1:3" x14ac:dyDescent="0.2">
      <c r="A727" s="19"/>
      <c r="C727" s="19"/>
    </row>
    <row r="728" spans="1:3" x14ac:dyDescent="0.2">
      <c r="A728" s="19"/>
      <c r="C728" s="19"/>
    </row>
    <row r="729" spans="1:3" x14ac:dyDescent="0.2">
      <c r="A729" s="19"/>
      <c r="C729" s="19"/>
    </row>
    <row r="730" spans="1:3" x14ac:dyDescent="0.2">
      <c r="A730" s="19"/>
      <c r="C730" s="19"/>
    </row>
    <row r="731" spans="1:3" x14ac:dyDescent="0.2">
      <c r="A731" s="19"/>
      <c r="C731" s="19"/>
    </row>
    <row r="732" spans="1:3" x14ac:dyDescent="0.2">
      <c r="A732" s="19"/>
      <c r="C732" s="19"/>
    </row>
    <row r="733" spans="1:3" x14ac:dyDescent="0.2">
      <c r="A733" s="19"/>
      <c r="C733" s="19"/>
    </row>
    <row r="734" spans="1:3" x14ac:dyDescent="0.2">
      <c r="A734" s="19"/>
      <c r="C734" s="19"/>
    </row>
    <row r="735" spans="1:3" x14ac:dyDescent="0.2">
      <c r="A735" s="19"/>
      <c r="C735" s="19"/>
    </row>
    <row r="736" spans="1:3" x14ac:dyDescent="0.2">
      <c r="A736" s="19"/>
      <c r="C736" s="19"/>
    </row>
    <row r="737" spans="1:3" x14ac:dyDescent="0.2">
      <c r="A737" s="19"/>
      <c r="C737" s="19"/>
    </row>
    <row r="738" spans="1:3" x14ac:dyDescent="0.2">
      <c r="A738" s="19"/>
      <c r="C738" s="19"/>
    </row>
    <row r="739" spans="1:3" x14ac:dyDescent="0.2">
      <c r="A739" s="19"/>
      <c r="C739" s="19"/>
    </row>
    <row r="740" spans="1:3" x14ac:dyDescent="0.2">
      <c r="A740" s="19"/>
      <c r="C740" s="19"/>
    </row>
    <row r="741" spans="1:3" x14ac:dyDescent="0.2">
      <c r="A741" s="19"/>
      <c r="C741" s="19"/>
    </row>
    <row r="742" spans="1:3" x14ac:dyDescent="0.2">
      <c r="A742" s="19"/>
      <c r="C742" s="19"/>
    </row>
    <row r="743" spans="1:3" x14ac:dyDescent="0.2">
      <c r="A743" s="19"/>
      <c r="C743" s="19"/>
    </row>
    <row r="744" spans="1:3" x14ac:dyDescent="0.2">
      <c r="A744" s="19"/>
      <c r="C744" s="19"/>
    </row>
    <row r="745" spans="1:3" x14ac:dyDescent="0.2">
      <c r="A745" s="19"/>
      <c r="C745" s="19"/>
    </row>
    <row r="746" spans="1:3" x14ac:dyDescent="0.2">
      <c r="A746" s="19"/>
      <c r="C746" s="19"/>
    </row>
    <row r="747" spans="1:3" x14ac:dyDescent="0.2">
      <c r="A747" s="19"/>
      <c r="C747" s="19"/>
    </row>
    <row r="748" spans="1:3" x14ac:dyDescent="0.2">
      <c r="A748" s="19"/>
      <c r="C748" s="19"/>
    </row>
    <row r="749" spans="1:3" x14ac:dyDescent="0.2">
      <c r="A749" s="19"/>
      <c r="C749" s="19"/>
    </row>
    <row r="750" spans="1:3" x14ac:dyDescent="0.2">
      <c r="A750" s="19"/>
      <c r="C750" s="19"/>
    </row>
    <row r="751" spans="1:3" x14ac:dyDescent="0.2">
      <c r="A751" s="19"/>
      <c r="C751" s="19"/>
    </row>
    <row r="752" spans="1:3" x14ac:dyDescent="0.2">
      <c r="A752" s="19"/>
      <c r="C752" s="19"/>
    </row>
    <row r="753" spans="1:3" x14ac:dyDescent="0.2">
      <c r="A753" s="19"/>
      <c r="C753" s="19"/>
    </row>
    <row r="754" spans="1:3" x14ac:dyDescent="0.2">
      <c r="A754" s="19"/>
      <c r="C754" s="19"/>
    </row>
    <row r="755" spans="1:3" x14ac:dyDescent="0.2">
      <c r="A755" s="19"/>
      <c r="C755" s="19"/>
    </row>
    <row r="756" spans="1:3" x14ac:dyDescent="0.2">
      <c r="A756" s="19"/>
      <c r="C756" s="19"/>
    </row>
    <row r="757" spans="1:3" x14ac:dyDescent="0.2">
      <c r="A757" s="19"/>
      <c r="C757" s="19"/>
    </row>
    <row r="758" spans="1:3" x14ac:dyDescent="0.2">
      <c r="A758" s="19"/>
      <c r="C758" s="19"/>
    </row>
    <row r="759" spans="1:3" x14ac:dyDescent="0.2">
      <c r="A759" s="19"/>
      <c r="C759" s="19"/>
    </row>
    <row r="760" spans="1:3" x14ac:dyDescent="0.2">
      <c r="A760" s="19"/>
      <c r="C760" s="19"/>
    </row>
    <row r="761" spans="1:3" x14ac:dyDescent="0.2">
      <c r="A761" s="19"/>
      <c r="C761" s="19"/>
    </row>
    <row r="762" spans="1:3" x14ac:dyDescent="0.2">
      <c r="A762" s="19"/>
      <c r="C762" s="19"/>
    </row>
    <row r="763" spans="1:3" x14ac:dyDescent="0.2">
      <c r="A763" s="19"/>
      <c r="C763" s="19"/>
    </row>
    <row r="764" spans="1:3" x14ac:dyDescent="0.2">
      <c r="A764" s="19"/>
      <c r="C764" s="19"/>
    </row>
    <row r="765" spans="1:3" x14ac:dyDescent="0.2">
      <c r="A765" s="19"/>
      <c r="C765" s="19"/>
    </row>
    <row r="766" spans="1:3" x14ac:dyDescent="0.2">
      <c r="A766" s="19"/>
      <c r="C766" s="19"/>
    </row>
    <row r="767" spans="1:3" x14ac:dyDescent="0.2">
      <c r="A767" s="19"/>
      <c r="C767" s="19"/>
    </row>
    <row r="768" spans="1:3" x14ac:dyDescent="0.2">
      <c r="A768" s="19"/>
      <c r="C768" s="19"/>
    </row>
    <row r="769" spans="1:3" x14ac:dyDescent="0.2">
      <c r="A769" s="19"/>
      <c r="C769" s="19"/>
    </row>
    <row r="770" spans="1:3" x14ac:dyDescent="0.2">
      <c r="A770" s="19"/>
      <c r="C770" s="19"/>
    </row>
    <row r="771" spans="1:3" x14ac:dyDescent="0.2">
      <c r="A771" s="19"/>
      <c r="C771" s="19"/>
    </row>
    <row r="772" spans="1:3" x14ac:dyDescent="0.2">
      <c r="A772" s="19"/>
      <c r="C772" s="19"/>
    </row>
    <row r="773" spans="1:3" x14ac:dyDescent="0.2">
      <c r="A773" s="19"/>
      <c r="C773" s="19"/>
    </row>
    <row r="774" spans="1:3" x14ac:dyDescent="0.2">
      <c r="A774" s="19"/>
      <c r="C774" s="19"/>
    </row>
    <row r="775" spans="1:3" x14ac:dyDescent="0.2">
      <c r="A775" s="19"/>
      <c r="C775" s="19"/>
    </row>
    <row r="776" spans="1:3" x14ac:dyDescent="0.2">
      <c r="A776" s="19"/>
      <c r="C776" s="19"/>
    </row>
    <row r="777" spans="1:3" x14ac:dyDescent="0.2">
      <c r="A777" s="19"/>
      <c r="C777" s="19"/>
    </row>
    <row r="778" spans="1:3" x14ac:dyDescent="0.2">
      <c r="A778" s="19"/>
      <c r="C778" s="19"/>
    </row>
    <row r="779" spans="1:3" x14ac:dyDescent="0.2">
      <c r="A779" s="19"/>
      <c r="C779" s="19"/>
    </row>
    <row r="780" spans="1:3" x14ac:dyDescent="0.2">
      <c r="A780" s="19"/>
      <c r="C780" s="19"/>
    </row>
    <row r="781" spans="1:3" x14ac:dyDescent="0.2">
      <c r="A781" s="19"/>
      <c r="C781" s="19"/>
    </row>
    <row r="782" spans="1:3" x14ac:dyDescent="0.2">
      <c r="A782" s="19"/>
      <c r="C782" s="19"/>
    </row>
    <row r="783" spans="1:3" x14ac:dyDescent="0.2">
      <c r="A783" s="19"/>
      <c r="C783" s="19"/>
    </row>
    <row r="784" spans="1:3" x14ac:dyDescent="0.2">
      <c r="A784" s="19"/>
      <c r="C784" s="19"/>
    </row>
    <row r="785" spans="1:3" x14ac:dyDescent="0.2">
      <c r="A785" s="19"/>
      <c r="C785" s="19"/>
    </row>
    <row r="786" spans="1:3" x14ac:dyDescent="0.2">
      <c r="A786" s="19"/>
      <c r="C786" s="19"/>
    </row>
    <row r="787" spans="1:3" x14ac:dyDescent="0.2">
      <c r="A787" s="19"/>
      <c r="C787" s="19"/>
    </row>
    <row r="788" spans="1:3" x14ac:dyDescent="0.2">
      <c r="A788" s="19"/>
      <c r="C788" s="19"/>
    </row>
    <row r="789" spans="1:3" x14ac:dyDescent="0.2">
      <c r="A789" s="19"/>
      <c r="C789" s="19"/>
    </row>
    <row r="790" spans="1:3" x14ac:dyDescent="0.2">
      <c r="A790" s="19"/>
      <c r="C790" s="19"/>
    </row>
    <row r="791" spans="1:3" x14ac:dyDescent="0.2">
      <c r="A791" s="19"/>
      <c r="C791" s="19"/>
    </row>
    <row r="792" spans="1:3" x14ac:dyDescent="0.2">
      <c r="A792" s="19"/>
      <c r="C792" s="19"/>
    </row>
    <row r="793" spans="1:3" x14ac:dyDescent="0.2">
      <c r="A793" s="19"/>
      <c r="C793" s="19"/>
    </row>
    <row r="794" spans="1:3" x14ac:dyDescent="0.2">
      <c r="A794" s="19"/>
      <c r="C794" s="19"/>
    </row>
    <row r="795" spans="1:3" x14ac:dyDescent="0.2">
      <c r="A795" s="19"/>
      <c r="C795" s="19"/>
    </row>
    <row r="796" spans="1:3" x14ac:dyDescent="0.2">
      <c r="A796" s="19"/>
      <c r="C796" s="19"/>
    </row>
    <row r="797" spans="1:3" x14ac:dyDescent="0.2">
      <c r="A797" s="19"/>
      <c r="C797" s="19"/>
    </row>
    <row r="798" spans="1:3" x14ac:dyDescent="0.2">
      <c r="A798" s="19"/>
      <c r="C798" s="19"/>
    </row>
    <row r="799" spans="1:3" x14ac:dyDescent="0.2">
      <c r="A799" s="19"/>
      <c r="C799" s="19"/>
    </row>
    <row r="800" spans="1:3" x14ac:dyDescent="0.2">
      <c r="A800" s="19"/>
      <c r="C800" s="19"/>
    </row>
    <row r="801" spans="1:3" x14ac:dyDescent="0.2">
      <c r="A801" s="19"/>
      <c r="C801" s="19"/>
    </row>
    <row r="802" spans="1:3" x14ac:dyDescent="0.2">
      <c r="A802" s="19"/>
      <c r="C802" s="19"/>
    </row>
    <row r="803" spans="1:3" x14ac:dyDescent="0.2">
      <c r="A803" s="19"/>
      <c r="C803" s="19"/>
    </row>
    <row r="804" spans="1:3" x14ac:dyDescent="0.2">
      <c r="A804" s="19"/>
      <c r="C804" s="19"/>
    </row>
    <row r="805" spans="1:3" x14ac:dyDescent="0.2">
      <c r="A805" s="19"/>
      <c r="C805" s="19"/>
    </row>
    <row r="806" spans="1:3" x14ac:dyDescent="0.2">
      <c r="A806" s="19"/>
      <c r="C806" s="19"/>
    </row>
    <row r="807" spans="1:3" x14ac:dyDescent="0.2">
      <c r="A807" s="19"/>
      <c r="C807" s="19"/>
    </row>
    <row r="808" spans="1:3" x14ac:dyDescent="0.2">
      <c r="A808" s="19"/>
      <c r="C808" s="19"/>
    </row>
    <row r="809" spans="1:3" x14ac:dyDescent="0.2">
      <c r="A809" s="19"/>
      <c r="C809" s="19"/>
    </row>
    <row r="810" spans="1:3" x14ac:dyDescent="0.2">
      <c r="A810" s="19"/>
      <c r="C810" s="19"/>
    </row>
    <row r="811" spans="1:3" x14ac:dyDescent="0.2">
      <c r="A811" s="19"/>
      <c r="C811" s="19"/>
    </row>
    <row r="812" spans="1:3" x14ac:dyDescent="0.2">
      <c r="A812" s="19"/>
      <c r="C812" s="19"/>
    </row>
    <row r="813" spans="1:3" x14ac:dyDescent="0.2">
      <c r="A813" s="19"/>
      <c r="C813" s="19"/>
    </row>
    <row r="814" spans="1:3" x14ac:dyDescent="0.2">
      <c r="A814" s="19"/>
      <c r="C814" s="19"/>
    </row>
    <row r="815" spans="1:3" x14ac:dyDescent="0.2">
      <c r="A815" s="19"/>
      <c r="C815" s="19"/>
    </row>
    <row r="816" spans="1:3" x14ac:dyDescent="0.2">
      <c r="A816" s="19"/>
      <c r="C816" s="19"/>
    </row>
    <row r="817" spans="1:3" x14ac:dyDescent="0.2">
      <c r="A817" s="19"/>
      <c r="C817" s="19"/>
    </row>
    <row r="818" spans="1:3" x14ac:dyDescent="0.2">
      <c r="A818" s="19"/>
      <c r="C818" s="19"/>
    </row>
    <row r="819" spans="1:3" x14ac:dyDescent="0.2">
      <c r="A819" s="19"/>
      <c r="C819" s="19"/>
    </row>
    <row r="820" spans="1:3" x14ac:dyDescent="0.2">
      <c r="A820" s="19"/>
      <c r="C820" s="19"/>
    </row>
    <row r="821" spans="1:3" x14ac:dyDescent="0.2">
      <c r="A821" s="19"/>
      <c r="C821" s="19"/>
    </row>
    <row r="822" spans="1:3" x14ac:dyDescent="0.2">
      <c r="A822" s="19"/>
      <c r="C822" s="19"/>
    </row>
    <row r="823" spans="1:3" x14ac:dyDescent="0.2">
      <c r="A823" s="19"/>
      <c r="C823" s="19"/>
    </row>
    <row r="824" spans="1:3" x14ac:dyDescent="0.2">
      <c r="A824" s="19"/>
      <c r="C824" s="19"/>
    </row>
    <row r="825" spans="1:3" x14ac:dyDescent="0.2">
      <c r="A825" s="19"/>
      <c r="C825" s="19"/>
    </row>
    <row r="826" spans="1:3" x14ac:dyDescent="0.2">
      <c r="A826" s="19"/>
      <c r="C826" s="19"/>
    </row>
    <row r="827" spans="1:3" x14ac:dyDescent="0.2">
      <c r="A827" s="19"/>
      <c r="C827" s="19"/>
    </row>
    <row r="828" spans="1:3" x14ac:dyDescent="0.2">
      <c r="A828" s="19"/>
      <c r="C828" s="19"/>
    </row>
    <row r="829" spans="1:3" x14ac:dyDescent="0.2">
      <c r="A829" s="19"/>
      <c r="C829" s="19"/>
    </row>
    <row r="830" spans="1:3" x14ac:dyDescent="0.2">
      <c r="A830" s="19"/>
      <c r="C830" s="19"/>
    </row>
    <row r="831" spans="1:3" x14ac:dyDescent="0.2">
      <c r="A831" s="19"/>
      <c r="C831" s="19"/>
    </row>
    <row r="832" spans="1:3" x14ac:dyDescent="0.2">
      <c r="A832" s="19"/>
      <c r="C832" s="19"/>
    </row>
    <row r="833" spans="1:3" x14ac:dyDescent="0.2">
      <c r="A833" s="19"/>
      <c r="C833" s="19"/>
    </row>
    <row r="834" spans="1:3" x14ac:dyDescent="0.2">
      <c r="A834" s="19"/>
      <c r="C834" s="19"/>
    </row>
    <row r="835" spans="1:3" x14ac:dyDescent="0.2">
      <c r="A835" s="19"/>
      <c r="C835" s="19"/>
    </row>
    <row r="836" spans="1:3" x14ac:dyDescent="0.2">
      <c r="A836" s="19"/>
      <c r="C836" s="19"/>
    </row>
    <row r="837" spans="1:3" x14ac:dyDescent="0.2">
      <c r="A837" s="19"/>
      <c r="C837" s="19"/>
    </row>
    <row r="838" spans="1:3" x14ac:dyDescent="0.2">
      <c r="A838" s="19"/>
      <c r="C838" s="19"/>
    </row>
    <row r="839" spans="1:3" x14ac:dyDescent="0.2">
      <c r="A839" s="19"/>
      <c r="C839" s="19"/>
    </row>
    <row r="840" spans="1:3" x14ac:dyDescent="0.2">
      <c r="A840" s="19"/>
      <c r="C840" s="19"/>
    </row>
    <row r="841" spans="1:3" x14ac:dyDescent="0.2">
      <c r="A841" s="19"/>
      <c r="C841" s="19"/>
    </row>
    <row r="842" spans="1:3" x14ac:dyDescent="0.2">
      <c r="A842" s="19"/>
      <c r="C842" s="19"/>
    </row>
    <row r="843" spans="1:3" x14ac:dyDescent="0.2">
      <c r="A843" s="19"/>
      <c r="C843" s="19"/>
    </row>
    <row r="844" spans="1:3" x14ac:dyDescent="0.2">
      <c r="A844" s="19"/>
      <c r="C844" s="19"/>
    </row>
    <row r="845" spans="1:3" x14ac:dyDescent="0.2">
      <c r="A845" s="19"/>
      <c r="C845" s="19"/>
    </row>
    <row r="846" spans="1:3" x14ac:dyDescent="0.2">
      <c r="A846" s="19"/>
      <c r="C846" s="19"/>
    </row>
  </sheetData>
  <mergeCells count="6">
    <mergeCell ref="C161:G161"/>
    <mergeCell ref="A4:O4"/>
    <mergeCell ref="A3:O3"/>
    <mergeCell ref="A2:O2"/>
    <mergeCell ref="A1:O1"/>
    <mergeCell ref="C150:G150"/>
  </mergeCells>
  <phoneticPr fontId="0" type="noConversion"/>
  <printOptions horizontalCentered="1" verticalCentered="1"/>
  <pageMargins left="0.98425196850393704" right="0" top="0.43307086614173229" bottom="0.23622047244094491" header="0.23622047244094491" footer="0"/>
  <pageSetup paperSize="5" scale="60" fitToHeight="0" orientation="landscape" r:id="rId1"/>
  <headerFooter alignWithMargins="0">
    <oddFooter>&amp;R&amp;P de &amp;N</oddFooter>
  </headerFooter>
  <rowBreaks count="1" manualBreakCount="1">
    <brk id="69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</sheetPr>
  <dimension ref="A1:S628"/>
  <sheetViews>
    <sheetView showGridLines="0" zoomScaleNormal="100" zoomScalePageLayoutView="50" workbookViewId="0">
      <pane ySplit="6" topLeftCell="A124" activePane="bottomLeft" state="frozen"/>
      <selection pane="bottomLeft" activeCell="D152" sqref="D152"/>
    </sheetView>
  </sheetViews>
  <sheetFormatPr baseColWidth="10" defaultColWidth="13.42578125" defaultRowHeight="15" x14ac:dyDescent="0.25"/>
  <cols>
    <col min="1" max="1" width="9.5703125" style="8" customWidth="1"/>
    <col min="2" max="2" width="14.5703125" style="112" customWidth="1"/>
    <col min="3" max="3" width="19.5703125" style="8" customWidth="1"/>
    <col min="4" max="4" width="23.42578125" style="26" customWidth="1"/>
    <col min="5" max="5" width="22.42578125" style="8" customWidth="1"/>
    <col min="6" max="6" width="21.28515625" style="8" customWidth="1"/>
    <col min="7" max="7" width="21.42578125" style="8" customWidth="1"/>
    <col min="8" max="8" width="20" style="8" customWidth="1"/>
    <col min="9" max="9" width="20.140625" style="8" customWidth="1"/>
    <col min="10" max="10" width="18.28515625" style="8" customWidth="1"/>
    <col min="11" max="11" width="20.42578125" style="26" customWidth="1"/>
    <col min="12" max="12" width="20" style="8" customWidth="1"/>
    <col min="13" max="13" width="22.5703125" style="8" customWidth="1"/>
    <col min="14" max="14" width="20.5703125" style="8" customWidth="1"/>
    <col min="15" max="15" width="17.42578125" style="24" customWidth="1"/>
    <col min="16" max="16" width="19.42578125" style="26" customWidth="1"/>
    <col min="17" max="17" width="20.42578125" style="26" customWidth="1"/>
    <col min="18" max="18" width="13.5703125" style="24" customWidth="1"/>
    <col min="19" max="16384" width="13.42578125" style="8"/>
  </cols>
  <sheetData>
    <row r="1" spans="1:19" s="6" customFormat="1" ht="15.75" x14ac:dyDescent="0.25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</row>
    <row r="2" spans="1:19" s="6" customFormat="1" ht="15.75" x14ac:dyDescent="0.25">
      <c r="A2" s="222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</row>
    <row r="3" spans="1:19" s="6" customFormat="1" ht="15.75" x14ac:dyDescent="0.25">
      <c r="A3" s="222" t="s">
        <v>3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</row>
    <row r="4" spans="1:19" s="9" customFormat="1" ht="15.75" x14ac:dyDescent="0.25">
      <c r="A4" s="225" t="s">
        <v>439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1:19" s="5" customFormat="1" x14ac:dyDescent="0.25">
      <c r="B5" s="109"/>
      <c r="D5" s="29"/>
      <c r="K5" s="29"/>
      <c r="O5" s="34"/>
      <c r="P5" s="29"/>
      <c r="Q5" s="29"/>
      <c r="R5" s="34"/>
    </row>
    <row r="6" spans="1:19" s="11" customFormat="1" ht="48" thickBot="1" x14ac:dyDescent="0.25">
      <c r="A6" s="13" t="s">
        <v>12</v>
      </c>
      <c r="B6" s="113" t="s">
        <v>395</v>
      </c>
      <c r="C6" s="13" t="s">
        <v>41</v>
      </c>
      <c r="D6" s="20" t="s">
        <v>40</v>
      </c>
      <c r="E6" s="20" t="s">
        <v>13</v>
      </c>
      <c r="F6" s="20" t="s">
        <v>14</v>
      </c>
      <c r="G6" s="20" t="s">
        <v>15</v>
      </c>
      <c r="H6" s="20" t="s">
        <v>16</v>
      </c>
      <c r="I6" s="20" t="s">
        <v>17</v>
      </c>
      <c r="J6" s="20" t="s">
        <v>18</v>
      </c>
      <c r="K6" s="20" t="s">
        <v>19</v>
      </c>
      <c r="L6" s="14" t="s">
        <v>20</v>
      </c>
      <c r="M6" s="14" t="s">
        <v>42</v>
      </c>
      <c r="N6" s="14" t="s">
        <v>43</v>
      </c>
      <c r="O6" s="14" t="s">
        <v>34</v>
      </c>
      <c r="P6" s="50" t="s">
        <v>30</v>
      </c>
      <c r="Q6" s="50" t="s">
        <v>28</v>
      </c>
      <c r="R6" s="50" t="s">
        <v>29</v>
      </c>
    </row>
    <row r="7" spans="1:19" s="98" customFormat="1" ht="15.75" thickTop="1" x14ac:dyDescent="0.25">
      <c r="A7" s="133" t="s">
        <v>400</v>
      </c>
      <c r="B7" s="189" t="s">
        <v>396</v>
      </c>
      <c r="C7" s="133" t="s">
        <v>399</v>
      </c>
      <c r="D7" s="133" t="s">
        <v>399</v>
      </c>
      <c r="E7" s="186">
        <v>11521091620</v>
      </c>
      <c r="F7" s="186">
        <v>11521091620</v>
      </c>
      <c r="G7" s="186">
        <v>3269593771</v>
      </c>
      <c r="H7" s="186">
        <v>3134000</v>
      </c>
      <c r="I7" s="186">
        <v>1332884703.46</v>
      </c>
      <c r="J7" s="186">
        <v>0</v>
      </c>
      <c r="K7" s="186">
        <v>1339230110.01</v>
      </c>
      <c r="L7" s="186">
        <v>1338886765.01</v>
      </c>
      <c r="M7" s="186">
        <v>8845842806.5300007</v>
      </c>
      <c r="N7" s="186">
        <v>594344957.52999997</v>
      </c>
      <c r="O7" s="97">
        <f>+K7/F7</f>
        <v>0.1162415988156164</v>
      </c>
      <c r="P7" s="28">
        <f>+P27+P69+P93+P100</f>
        <v>1144520000</v>
      </c>
      <c r="Q7" s="28">
        <f>+Q27+Q69+Q93+Q100</f>
        <v>5433371.7699999996</v>
      </c>
      <c r="R7" s="97">
        <f>+Q7/P7</f>
        <v>4.7472929874532548E-3</v>
      </c>
    </row>
    <row r="8" spans="1:19" s="98" customFormat="1" x14ac:dyDescent="0.25">
      <c r="A8" s="133" t="s">
        <v>400</v>
      </c>
      <c r="B8" s="189" t="s">
        <v>396</v>
      </c>
      <c r="C8" s="133" t="s">
        <v>54</v>
      </c>
      <c r="D8" s="133" t="s">
        <v>22</v>
      </c>
      <c r="E8" s="186">
        <v>712693157</v>
      </c>
      <c r="F8" s="186">
        <v>712693157</v>
      </c>
      <c r="G8" s="186">
        <v>712693157</v>
      </c>
      <c r="H8" s="186">
        <v>0</v>
      </c>
      <c r="I8" s="186">
        <v>79052416</v>
      </c>
      <c r="J8" s="186">
        <v>0</v>
      </c>
      <c r="K8" s="186">
        <v>127506836.14</v>
      </c>
      <c r="L8" s="186">
        <v>127506836.14</v>
      </c>
      <c r="M8" s="186">
        <v>506133904.86000001</v>
      </c>
      <c r="N8" s="186">
        <v>506133904.86000001</v>
      </c>
      <c r="O8" s="97">
        <f t="shared" ref="O8:O71" si="0">+K8/F8</f>
        <v>0.17890846135905863</v>
      </c>
      <c r="P8" s="28"/>
      <c r="Q8" s="28"/>
      <c r="R8" s="97"/>
    </row>
    <row r="9" spans="1:19" s="98" customFormat="1" x14ac:dyDescent="0.25">
      <c r="A9" s="134" t="s">
        <v>400</v>
      </c>
      <c r="B9" s="190" t="s">
        <v>396</v>
      </c>
      <c r="C9" s="134" t="s">
        <v>55</v>
      </c>
      <c r="D9" s="134" t="s">
        <v>56</v>
      </c>
      <c r="E9" s="187">
        <v>265875700</v>
      </c>
      <c r="F9" s="187">
        <v>265875700</v>
      </c>
      <c r="G9" s="187">
        <v>265875700</v>
      </c>
      <c r="H9" s="187">
        <v>0</v>
      </c>
      <c r="I9" s="187">
        <v>0</v>
      </c>
      <c r="J9" s="187">
        <v>0</v>
      </c>
      <c r="K9" s="187">
        <v>38337943.049999997</v>
      </c>
      <c r="L9" s="187">
        <v>38337943.049999997</v>
      </c>
      <c r="M9" s="187">
        <v>227537756.94999999</v>
      </c>
      <c r="N9" s="187">
        <v>227537756.94999999</v>
      </c>
      <c r="O9" s="93">
        <f t="shared" si="0"/>
        <v>0.14419498679270049</v>
      </c>
      <c r="P9" s="94"/>
      <c r="Q9" s="94"/>
      <c r="R9" s="93"/>
    </row>
    <row r="10" spans="1:19" s="98" customFormat="1" x14ac:dyDescent="0.25">
      <c r="A10" s="134" t="s">
        <v>400</v>
      </c>
      <c r="B10" s="190" t="s">
        <v>396</v>
      </c>
      <c r="C10" s="134" t="s">
        <v>57</v>
      </c>
      <c r="D10" s="134" t="s">
        <v>58</v>
      </c>
      <c r="E10" s="187">
        <v>260875700</v>
      </c>
      <c r="F10" s="187">
        <v>260875700</v>
      </c>
      <c r="G10" s="187">
        <v>260875700</v>
      </c>
      <c r="H10" s="187">
        <v>0</v>
      </c>
      <c r="I10" s="187">
        <v>0</v>
      </c>
      <c r="J10" s="187">
        <v>0</v>
      </c>
      <c r="K10" s="187">
        <v>38337943.049999997</v>
      </c>
      <c r="L10" s="187">
        <v>38337943.049999997</v>
      </c>
      <c r="M10" s="187">
        <v>222537756.94999999</v>
      </c>
      <c r="N10" s="187">
        <v>222537756.94999999</v>
      </c>
      <c r="O10" s="93">
        <f t="shared" si="0"/>
        <v>0.1469586590472014</v>
      </c>
      <c r="P10" s="94"/>
      <c r="Q10" s="94"/>
      <c r="R10" s="93"/>
      <c r="S10" s="99"/>
    </row>
    <row r="11" spans="1:19" s="98" customFormat="1" x14ac:dyDescent="0.25">
      <c r="A11" s="134" t="s">
        <v>400</v>
      </c>
      <c r="B11" s="190" t="s">
        <v>396</v>
      </c>
      <c r="C11" s="134" t="s">
        <v>59</v>
      </c>
      <c r="D11" s="134" t="s">
        <v>60</v>
      </c>
      <c r="E11" s="187">
        <v>5000000</v>
      </c>
      <c r="F11" s="187">
        <v>5000000</v>
      </c>
      <c r="G11" s="187">
        <v>5000000</v>
      </c>
      <c r="H11" s="187">
        <v>0</v>
      </c>
      <c r="I11" s="187">
        <v>0</v>
      </c>
      <c r="J11" s="187">
        <v>0</v>
      </c>
      <c r="K11" s="187">
        <v>0</v>
      </c>
      <c r="L11" s="187">
        <v>0</v>
      </c>
      <c r="M11" s="187">
        <v>5000000</v>
      </c>
      <c r="N11" s="187">
        <v>5000000</v>
      </c>
      <c r="O11" s="93">
        <f t="shared" si="0"/>
        <v>0</v>
      </c>
      <c r="P11" s="94"/>
      <c r="Q11" s="94"/>
      <c r="R11" s="93"/>
      <c r="S11" s="99"/>
    </row>
    <row r="12" spans="1:19" s="98" customFormat="1" x14ac:dyDescent="0.25">
      <c r="A12" s="134" t="s">
        <v>400</v>
      </c>
      <c r="B12" s="190" t="s">
        <v>396</v>
      </c>
      <c r="C12" s="134" t="s">
        <v>61</v>
      </c>
      <c r="D12" s="134" t="s">
        <v>62</v>
      </c>
      <c r="E12" s="187">
        <v>4000000</v>
      </c>
      <c r="F12" s="187">
        <v>4000000</v>
      </c>
      <c r="G12" s="187">
        <v>4000000</v>
      </c>
      <c r="H12" s="187">
        <v>0</v>
      </c>
      <c r="I12" s="187">
        <v>0</v>
      </c>
      <c r="J12" s="187">
        <v>0</v>
      </c>
      <c r="K12" s="187">
        <v>116802</v>
      </c>
      <c r="L12" s="187">
        <v>116802</v>
      </c>
      <c r="M12" s="187">
        <v>3883198</v>
      </c>
      <c r="N12" s="187">
        <v>3883198</v>
      </c>
      <c r="O12" s="93">
        <f t="shared" si="0"/>
        <v>2.9200500000000001E-2</v>
      </c>
      <c r="P12" s="94"/>
      <c r="Q12" s="94"/>
      <c r="R12" s="93"/>
      <c r="S12" s="99"/>
    </row>
    <row r="13" spans="1:19" s="98" customFormat="1" x14ac:dyDescent="0.25">
      <c r="A13" s="134" t="s">
        <v>400</v>
      </c>
      <c r="B13" s="190" t="s">
        <v>396</v>
      </c>
      <c r="C13" s="134" t="s">
        <v>63</v>
      </c>
      <c r="D13" s="134" t="s">
        <v>64</v>
      </c>
      <c r="E13" s="187">
        <v>4000000</v>
      </c>
      <c r="F13" s="187">
        <v>4000000</v>
      </c>
      <c r="G13" s="187">
        <v>4000000</v>
      </c>
      <c r="H13" s="187">
        <v>0</v>
      </c>
      <c r="I13" s="187">
        <v>0</v>
      </c>
      <c r="J13" s="187">
        <v>0</v>
      </c>
      <c r="K13" s="187">
        <v>116802</v>
      </c>
      <c r="L13" s="187">
        <v>116802</v>
      </c>
      <c r="M13" s="187">
        <v>3883198</v>
      </c>
      <c r="N13" s="187">
        <v>3883198</v>
      </c>
      <c r="O13" s="93">
        <f t="shared" si="0"/>
        <v>2.9200500000000001E-2</v>
      </c>
      <c r="P13" s="94"/>
      <c r="Q13" s="94"/>
      <c r="R13" s="93"/>
      <c r="S13" s="99"/>
    </row>
    <row r="14" spans="1:19" s="98" customFormat="1" x14ac:dyDescent="0.25">
      <c r="A14" s="134" t="s">
        <v>400</v>
      </c>
      <c r="B14" s="190" t="s">
        <v>396</v>
      </c>
      <c r="C14" s="134" t="s">
        <v>65</v>
      </c>
      <c r="D14" s="134" t="s">
        <v>66</v>
      </c>
      <c r="E14" s="187">
        <v>334247178</v>
      </c>
      <c r="F14" s="187">
        <v>334247178</v>
      </c>
      <c r="G14" s="187">
        <v>334247178</v>
      </c>
      <c r="H14" s="187">
        <v>0</v>
      </c>
      <c r="I14" s="187">
        <v>0</v>
      </c>
      <c r="J14" s="187">
        <v>0</v>
      </c>
      <c r="K14" s="187">
        <v>68034228.090000004</v>
      </c>
      <c r="L14" s="187">
        <v>68034228.090000004</v>
      </c>
      <c r="M14" s="187">
        <v>266212949.91</v>
      </c>
      <c r="N14" s="187">
        <v>266212949.91</v>
      </c>
      <c r="O14" s="93">
        <f t="shared" si="0"/>
        <v>0.20354465966500995</v>
      </c>
      <c r="P14" s="94"/>
      <c r="Q14" s="94"/>
      <c r="R14" s="93"/>
      <c r="S14" s="99"/>
    </row>
    <row r="15" spans="1:19" s="98" customFormat="1" x14ac:dyDescent="0.25">
      <c r="A15" s="134" t="s">
        <v>400</v>
      </c>
      <c r="B15" s="190" t="s">
        <v>396</v>
      </c>
      <c r="C15" s="134" t="s">
        <v>67</v>
      </c>
      <c r="D15" s="134" t="s">
        <v>68</v>
      </c>
      <c r="E15" s="187">
        <v>91000000</v>
      </c>
      <c r="F15" s="187">
        <v>91000000</v>
      </c>
      <c r="G15" s="187">
        <v>91000000</v>
      </c>
      <c r="H15" s="187">
        <v>0</v>
      </c>
      <c r="I15" s="187">
        <v>0</v>
      </c>
      <c r="J15" s="187">
        <v>0</v>
      </c>
      <c r="K15" s="187">
        <v>12283758</v>
      </c>
      <c r="L15" s="187">
        <v>12283758</v>
      </c>
      <c r="M15" s="187">
        <v>78716242</v>
      </c>
      <c r="N15" s="187">
        <v>78716242</v>
      </c>
      <c r="O15" s="93">
        <f t="shared" si="0"/>
        <v>0.13498635164835165</v>
      </c>
      <c r="P15" s="94"/>
      <c r="Q15" s="94"/>
      <c r="R15" s="93"/>
      <c r="S15" s="99"/>
    </row>
    <row r="16" spans="1:19" s="98" customFormat="1" x14ac:dyDescent="0.25">
      <c r="A16" s="134" t="s">
        <v>400</v>
      </c>
      <c r="B16" s="190" t="s">
        <v>396</v>
      </c>
      <c r="C16" s="134" t="s">
        <v>69</v>
      </c>
      <c r="D16" s="134" t="s">
        <v>70</v>
      </c>
      <c r="E16" s="187">
        <v>114426345</v>
      </c>
      <c r="F16" s="187">
        <v>114426345</v>
      </c>
      <c r="G16" s="187">
        <v>114426345</v>
      </c>
      <c r="H16" s="187">
        <v>0</v>
      </c>
      <c r="I16" s="187">
        <v>0</v>
      </c>
      <c r="J16" s="187">
        <v>0</v>
      </c>
      <c r="K16" s="187">
        <v>13946538.58</v>
      </c>
      <c r="L16" s="187">
        <v>13946538.58</v>
      </c>
      <c r="M16" s="187">
        <v>100479806.42</v>
      </c>
      <c r="N16" s="187">
        <v>100479806.42</v>
      </c>
      <c r="O16" s="93">
        <f t="shared" si="0"/>
        <v>0.12188223420052437</v>
      </c>
      <c r="P16" s="94"/>
      <c r="Q16" s="94"/>
      <c r="R16" s="93"/>
      <c r="S16" s="99"/>
    </row>
    <row r="17" spans="1:19" s="98" customFormat="1" ht="13.5" customHeight="1" x14ac:dyDescent="0.25">
      <c r="A17" s="134" t="s">
        <v>400</v>
      </c>
      <c r="B17" s="190" t="s">
        <v>396</v>
      </c>
      <c r="C17" s="134" t="s">
        <v>73</v>
      </c>
      <c r="D17" s="134" t="s">
        <v>74</v>
      </c>
      <c r="E17" s="187">
        <v>43568622</v>
      </c>
      <c r="F17" s="187">
        <v>43568622</v>
      </c>
      <c r="G17" s="187">
        <v>43568622</v>
      </c>
      <c r="H17" s="187">
        <v>0</v>
      </c>
      <c r="I17" s="187">
        <v>0</v>
      </c>
      <c r="J17" s="187">
        <v>0</v>
      </c>
      <c r="K17" s="187">
        <v>37400837.280000001</v>
      </c>
      <c r="L17" s="187">
        <v>37400837.280000001</v>
      </c>
      <c r="M17" s="187">
        <v>6167784.7199999997</v>
      </c>
      <c r="N17" s="187">
        <v>6167784.7199999997</v>
      </c>
      <c r="O17" s="93">
        <f t="shared" si="0"/>
        <v>0.85843516648288765</v>
      </c>
      <c r="P17" s="94"/>
      <c r="Q17" s="94"/>
      <c r="R17" s="93"/>
      <c r="S17" s="99"/>
    </row>
    <row r="18" spans="1:19" s="98" customFormat="1" x14ac:dyDescent="0.25">
      <c r="A18" s="134" t="s">
        <v>400</v>
      </c>
      <c r="B18" s="190" t="s">
        <v>396</v>
      </c>
      <c r="C18" s="134" t="s">
        <v>75</v>
      </c>
      <c r="D18" s="134" t="s">
        <v>76</v>
      </c>
      <c r="E18" s="187">
        <v>37900000</v>
      </c>
      <c r="F18" s="187">
        <v>37900000</v>
      </c>
      <c r="G18" s="187">
        <v>37900000</v>
      </c>
      <c r="H18" s="187">
        <v>0</v>
      </c>
      <c r="I18" s="187">
        <v>0</v>
      </c>
      <c r="J18" s="187">
        <v>0</v>
      </c>
      <c r="K18" s="187">
        <v>4403094.2300000004</v>
      </c>
      <c r="L18" s="187">
        <v>4403094.2300000004</v>
      </c>
      <c r="M18" s="187">
        <v>33496905.77</v>
      </c>
      <c r="N18" s="187">
        <v>33496905.77</v>
      </c>
      <c r="O18" s="93">
        <f t="shared" si="0"/>
        <v>0.11617662875989447</v>
      </c>
      <c r="P18" s="94"/>
      <c r="Q18" s="94"/>
      <c r="R18" s="93"/>
      <c r="S18" s="99"/>
    </row>
    <row r="19" spans="1:19" s="98" customFormat="1" ht="13.7" customHeight="1" x14ac:dyDescent="0.25">
      <c r="A19" s="134" t="s">
        <v>400</v>
      </c>
      <c r="B19" s="190" t="s">
        <v>397</v>
      </c>
      <c r="C19" s="134" t="s">
        <v>71</v>
      </c>
      <c r="D19" s="134" t="s">
        <v>72</v>
      </c>
      <c r="E19" s="187">
        <v>47352211</v>
      </c>
      <c r="F19" s="187">
        <v>47352211</v>
      </c>
      <c r="G19" s="187">
        <v>47352211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47352211</v>
      </c>
      <c r="N19" s="187">
        <v>47352211</v>
      </c>
      <c r="O19" s="93">
        <v>0</v>
      </c>
      <c r="P19" s="94"/>
      <c r="Q19" s="94"/>
      <c r="R19" s="93"/>
      <c r="S19" s="99"/>
    </row>
    <row r="20" spans="1:19" s="98" customFormat="1" x14ac:dyDescent="0.25">
      <c r="A20" s="134" t="s">
        <v>400</v>
      </c>
      <c r="B20" s="190" t="s">
        <v>396</v>
      </c>
      <c r="C20" s="134" t="s">
        <v>77</v>
      </c>
      <c r="D20" s="134" t="s">
        <v>78</v>
      </c>
      <c r="E20" s="187">
        <v>54285139</v>
      </c>
      <c r="F20" s="187">
        <v>54285139</v>
      </c>
      <c r="G20" s="187">
        <v>54285139</v>
      </c>
      <c r="H20" s="187">
        <v>0</v>
      </c>
      <c r="I20" s="187">
        <v>38213604</v>
      </c>
      <c r="J20" s="187">
        <v>0</v>
      </c>
      <c r="K20" s="187">
        <v>10571535</v>
      </c>
      <c r="L20" s="187">
        <v>10571535</v>
      </c>
      <c r="M20" s="187">
        <v>5500000</v>
      </c>
      <c r="N20" s="187">
        <v>5500000</v>
      </c>
      <c r="O20" s="93">
        <f t="shared" si="0"/>
        <v>0.19474086637228652</v>
      </c>
      <c r="P20" s="94"/>
      <c r="Q20" s="94"/>
      <c r="R20" s="93"/>
      <c r="S20" s="99"/>
    </row>
    <row r="21" spans="1:19" s="98" customFormat="1" x14ac:dyDescent="0.25">
      <c r="A21" s="134" t="s">
        <v>400</v>
      </c>
      <c r="B21" s="190" t="s">
        <v>396</v>
      </c>
      <c r="C21" s="134" t="s">
        <v>80</v>
      </c>
      <c r="D21" s="134" t="s">
        <v>407</v>
      </c>
      <c r="E21" s="187">
        <v>51501286</v>
      </c>
      <c r="F21" s="187">
        <v>51501286</v>
      </c>
      <c r="G21" s="187">
        <v>51501286</v>
      </c>
      <c r="H21" s="187">
        <v>0</v>
      </c>
      <c r="I21" s="187">
        <v>36471877</v>
      </c>
      <c r="J21" s="187">
        <v>0</v>
      </c>
      <c r="K21" s="187">
        <v>10029409</v>
      </c>
      <c r="L21" s="187">
        <v>10029409</v>
      </c>
      <c r="M21" s="187">
        <v>5000000</v>
      </c>
      <c r="N21" s="187">
        <v>5000000</v>
      </c>
      <c r="O21" s="93">
        <f t="shared" si="0"/>
        <v>0.19474094297373468</v>
      </c>
      <c r="P21" s="94"/>
      <c r="Q21" s="94"/>
      <c r="R21" s="93"/>
      <c r="S21" s="99"/>
    </row>
    <row r="22" spans="1:19" s="98" customFormat="1" ht="13.7" customHeight="1" x14ac:dyDescent="0.25">
      <c r="A22" s="134" t="s">
        <v>400</v>
      </c>
      <c r="B22" s="190" t="s">
        <v>396</v>
      </c>
      <c r="C22" s="134" t="s">
        <v>85</v>
      </c>
      <c r="D22" s="134" t="s">
        <v>376</v>
      </c>
      <c r="E22" s="187">
        <v>2783853</v>
      </c>
      <c r="F22" s="187">
        <v>2783853</v>
      </c>
      <c r="G22" s="187">
        <v>2783853</v>
      </c>
      <c r="H22" s="187">
        <v>0</v>
      </c>
      <c r="I22" s="187">
        <v>1741727</v>
      </c>
      <c r="J22" s="187">
        <v>0</v>
      </c>
      <c r="K22" s="187">
        <v>542126</v>
      </c>
      <c r="L22" s="187">
        <v>542126</v>
      </c>
      <c r="M22" s="187">
        <v>500000</v>
      </c>
      <c r="N22" s="187">
        <v>500000</v>
      </c>
      <c r="O22" s="93">
        <f t="shared" si="0"/>
        <v>0.1947394492453445</v>
      </c>
      <c r="P22" s="94"/>
      <c r="Q22" s="94"/>
      <c r="R22" s="93"/>
      <c r="S22" s="99"/>
    </row>
    <row r="23" spans="1:19" s="98" customFormat="1" x14ac:dyDescent="0.25">
      <c r="A23" s="134" t="s">
        <v>400</v>
      </c>
      <c r="B23" s="190" t="s">
        <v>396</v>
      </c>
      <c r="C23" s="134" t="s">
        <v>89</v>
      </c>
      <c r="D23" s="134" t="s">
        <v>90</v>
      </c>
      <c r="E23" s="187">
        <v>54285140</v>
      </c>
      <c r="F23" s="187">
        <v>54285140</v>
      </c>
      <c r="G23" s="187">
        <v>54285140</v>
      </c>
      <c r="H23" s="187">
        <v>0</v>
      </c>
      <c r="I23" s="187">
        <v>40838812</v>
      </c>
      <c r="J23" s="187">
        <v>0</v>
      </c>
      <c r="K23" s="187">
        <v>10446328</v>
      </c>
      <c r="L23" s="187">
        <v>10446328</v>
      </c>
      <c r="M23" s="187">
        <v>3000000</v>
      </c>
      <c r="N23" s="187">
        <v>3000000</v>
      </c>
      <c r="O23" s="93">
        <f t="shared" si="0"/>
        <v>0.19243439364805912</v>
      </c>
      <c r="P23" s="94"/>
      <c r="Q23" s="94"/>
      <c r="R23" s="93"/>
      <c r="S23" s="99"/>
    </row>
    <row r="24" spans="1:19" s="98" customFormat="1" x14ac:dyDescent="0.25">
      <c r="A24" s="134" t="s">
        <v>400</v>
      </c>
      <c r="B24" s="190" t="s">
        <v>396</v>
      </c>
      <c r="C24" s="134" t="s">
        <v>92</v>
      </c>
      <c r="D24" s="134" t="s">
        <v>408</v>
      </c>
      <c r="E24" s="187">
        <v>29230460</v>
      </c>
      <c r="F24" s="187">
        <v>29230460</v>
      </c>
      <c r="G24" s="187">
        <v>29230460</v>
      </c>
      <c r="H24" s="187">
        <v>0</v>
      </c>
      <c r="I24" s="187">
        <v>22663302</v>
      </c>
      <c r="J24" s="187">
        <v>0</v>
      </c>
      <c r="K24" s="187">
        <v>5567158</v>
      </c>
      <c r="L24" s="187">
        <v>5567158</v>
      </c>
      <c r="M24" s="187">
        <v>1000000</v>
      </c>
      <c r="N24" s="187">
        <v>1000000</v>
      </c>
      <c r="O24" s="93">
        <f t="shared" si="0"/>
        <v>0.19045742010218109</v>
      </c>
      <c r="P24" s="94"/>
      <c r="Q24" s="94"/>
      <c r="R24" s="93"/>
      <c r="S24" s="99"/>
    </row>
    <row r="25" spans="1:19" s="98" customFormat="1" x14ac:dyDescent="0.25">
      <c r="A25" s="134" t="s">
        <v>400</v>
      </c>
      <c r="B25" s="190" t="s">
        <v>396</v>
      </c>
      <c r="C25" s="134" t="s">
        <v>97</v>
      </c>
      <c r="D25" s="134" t="s">
        <v>409</v>
      </c>
      <c r="E25" s="187">
        <v>8351560</v>
      </c>
      <c r="F25" s="187">
        <v>8351560</v>
      </c>
      <c r="G25" s="187">
        <v>8351560</v>
      </c>
      <c r="H25" s="187">
        <v>0</v>
      </c>
      <c r="I25" s="187">
        <v>5725168</v>
      </c>
      <c r="J25" s="187">
        <v>0</v>
      </c>
      <c r="K25" s="187">
        <v>1626392</v>
      </c>
      <c r="L25" s="187">
        <v>1626392</v>
      </c>
      <c r="M25" s="187">
        <v>1000000</v>
      </c>
      <c r="N25" s="187">
        <v>1000000</v>
      </c>
      <c r="O25" s="93">
        <f t="shared" si="0"/>
        <v>0.19474110226113445</v>
      </c>
      <c r="P25" s="94"/>
      <c r="Q25" s="94"/>
      <c r="R25" s="93"/>
      <c r="S25" s="99"/>
    </row>
    <row r="26" spans="1:19" s="98" customFormat="1" x14ac:dyDescent="0.25">
      <c r="A26" s="134" t="s">
        <v>400</v>
      </c>
      <c r="B26" s="190" t="s">
        <v>396</v>
      </c>
      <c r="C26" s="134" t="s">
        <v>102</v>
      </c>
      <c r="D26" s="134" t="s">
        <v>410</v>
      </c>
      <c r="E26" s="187">
        <v>16703120</v>
      </c>
      <c r="F26" s="187">
        <v>16703120</v>
      </c>
      <c r="G26" s="187">
        <v>16703120</v>
      </c>
      <c r="H26" s="187">
        <v>0</v>
      </c>
      <c r="I26" s="187">
        <v>12450342</v>
      </c>
      <c r="J26" s="187">
        <v>0</v>
      </c>
      <c r="K26" s="187">
        <v>3252778</v>
      </c>
      <c r="L26" s="187">
        <v>3252778</v>
      </c>
      <c r="M26" s="187">
        <v>1000000</v>
      </c>
      <c r="N26" s="187">
        <v>1000000</v>
      </c>
      <c r="O26" s="93">
        <f t="shared" si="0"/>
        <v>0.19474074304680802</v>
      </c>
      <c r="P26" s="94"/>
      <c r="Q26" s="94"/>
      <c r="R26" s="93"/>
      <c r="S26" s="99"/>
    </row>
    <row r="27" spans="1:19" s="98" customFormat="1" x14ac:dyDescent="0.25">
      <c r="A27" s="133" t="s">
        <v>400</v>
      </c>
      <c r="B27" s="189" t="s">
        <v>396</v>
      </c>
      <c r="C27" s="133" t="s">
        <v>108</v>
      </c>
      <c r="D27" s="133" t="s">
        <v>109</v>
      </c>
      <c r="E27" s="186">
        <v>186175000</v>
      </c>
      <c r="F27" s="186">
        <v>186175000</v>
      </c>
      <c r="G27" s="186">
        <v>71016005</v>
      </c>
      <c r="H27" s="186">
        <v>2634000</v>
      </c>
      <c r="I27" s="186">
        <v>34240037.460000001</v>
      </c>
      <c r="J27" s="186">
        <v>0</v>
      </c>
      <c r="K27" s="186">
        <v>5382096.7699999996</v>
      </c>
      <c r="L27" s="186">
        <v>5038751.7699999996</v>
      </c>
      <c r="M27" s="186">
        <v>143918865.77000001</v>
      </c>
      <c r="N27" s="186">
        <v>28759870.77</v>
      </c>
      <c r="O27" s="97">
        <f t="shared" si="0"/>
        <v>2.890880499530012E-2</v>
      </c>
      <c r="P27" s="28">
        <f>+F27</f>
        <v>186175000</v>
      </c>
      <c r="Q27" s="28">
        <f>+K27</f>
        <v>5382096.7699999996</v>
      </c>
      <c r="R27" s="97">
        <f>+Q27/P27</f>
        <v>2.890880499530012E-2</v>
      </c>
    </row>
    <row r="28" spans="1:19" s="99" customFormat="1" x14ac:dyDescent="0.25">
      <c r="A28" s="134" t="s">
        <v>400</v>
      </c>
      <c r="B28" s="190" t="s">
        <v>396</v>
      </c>
      <c r="C28" s="134" t="s">
        <v>110</v>
      </c>
      <c r="D28" s="134" t="s">
        <v>111</v>
      </c>
      <c r="E28" s="187">
        <v>11400000</v>
      </c>
      <c r="F28" s="187">
        <v>11400000</v>
      </c>
      <c r="G28" s="187">
        <v>2400000</v>
      </c>
      <c r="H28" s="187">
        <v>2034000</v>
      </c>
      <c r="I28" s="187">
        <v>0</v>
      </c>
      <c r="J28" s="187">
        <v>0</v>
      </c>
      <c r="K28" s="187">
        <v>0</v>
      </c>
      <c r="L28" s="187">
        <v>0</v>
      </c>
      <c r="M28" s="187">
        <v>9366000</v>
      </c>
      <c r="N28" s="187">
        <v>366000</v>
      </c>
      <c r="O28" s="93">
        <f t="shared" si="0"/>
        <v>0</v>
      </c>
      <c r="P28" s="94">
        <f t="shared" ref="P28:P91" si="1">+F28</f>
        <v>11400000</v>
      </c>
      <c r="Q28" s="94">
        <f t="shared" ref="Q28:Q91" si="2">+K28</f>
        <v>0</v>
      </c>
      <c r="R28" s="93">
        <f t="shared" ref="R28:R91" si="3">+Q28/P28</f>
        <v>0</v>
      </c>
    </row>
    <row r="29" spans="1:19" s="98" customFormat="1" x14ac:dyDescent="0.25">
      <c r="A29" s="134" t="s">
        <v>400</v>
      </c>
      <c r="B29" s="190" t="s">
        <v>396</v>
      </c>
      <c r="C29" s="134" t="s">
        <v>112</v>
      </c>
      <c r="D29" s="134" t="s">
        <v>113</v>
      </c>
      <c r="E29" s="187">
        <v>8000000</v>
      </c>
      <c r="F29" s="187">
        <v>8000000</v>
      </c>
      <c r="G29" s="187">
        <v>2400000</v>
      </c>
      <c r="H29" s="187">
        <v>2034000</v>
      </c>
      <c r="I29" s="187">
        <v>0</v>
      </c>
      <c r="J29" s="187">
        <v>0</v>
      </c>
      <c r="K29" s="187">
        <v>0</v>
      </c>
      <c r="L29" s="187">
        <v>0</v>
      </c>
      <c r="M29" s="187">
        <v>5966000</v>
      </c>
      <c r="N29" s="187">
        <v>366000</v>
      </c>
      <c r="O29" s="93">
        <f t="shared" si="0"/>
        <v>0</v>
      </c>
      <c r="P29" s="94">
        <f t="shared" si="1"/>
        <v>8000000</v>
      </c>
      <c r="Q29" s="94">
        <f t="shared" si="2"/>
        <v>0</v>
      </c>
      <c r="R29" s="93">
        <f t="shared" si="3"/>
        <v>0</v>
      </c>
    </row>
    <row r="30" spans="1:19" s="98" customFormat="1" x14ac:dyDescent="0.25">
      <c r="A30" s="134" t="s">
        <v>400</v>
      </c>
      <c r="B30" s="190" t="s">
        <v>396</v>
      </c>
      <c r="C30" s="134" t="s">
        <v>116</v>
      </c>
      <c r="D30" s="134" t="s">
        <v>117</v>
      </c>
      <c r="E30" s="187">
        <v>3400000</v>
      </c>
      <c r="F30" s="187">
        <v>3400000</v>
      </c>
      <c r="G30" s="187">
        <v>0</v>
      </c>
      <c r="H30" s="187">
        <v>0</v>
      </c>
      <c r="I30" s="187">
        <v>0</v>
      </c>
      <c r="J30" s="187">
        <v>0</v>
      </c>
      <c r="K30" s="187">
        <v>0</v>
      </c>
      <c r="L30" s="187">
        <v>0</v>
      </c>
      <c r="M30" s="187">
        <v>3400000</v>
      </c>
      <c r="N30" s="187">
        <v>0</v>
      </c>
      <c r="O30" s="93">
        <f t="shared" si="0"/>
        <v>0</v>
      </c>
      <c r="P30" s="94">
        <f t="shared" si="1"/>
        <v>3400000</v>
      </c>
      <c r="Q30" s="94">
        <f t="shared" si="2"/>
        <v>0</v>
      </c>
      <c r="R30" s="93">
        <f t="shared" si="3"/>
        <v>0</v>
      </c>
      <c r="S30" s="99"/>
    </row>
    <row r="31" spans="1:19" s="98" customFormat="1" x14ac:dyDescent="0.25">
      <c r="A31" s="134" t="s">
        <v>400</v>
      </c>
      <c r="B31" s="190" t="s">
        <v>396</v>
      </c>
      <c r="C31" s="134" t="s">
        <v>120</v>
      </c>
      <c r="D31" s="134" t="s">
        <v>121</v>
      </c>
      <c r="E31" s="187">
        <v>25239690</v>
      </c>
      <c r="F31" s="187">
        <v>25239690</v>
      </c>
      <c r="G31" s="187">
        <v>8360000</v>
      </c>
      <c r="H31" s="187">
        <v>0</v>
      </c>
      <c r="I31" s="187">
        <v>5065330.57</v>
      </c>
      <c r="J31" s="187">
        <v>0</v>
      </c>
      <c r="K31" s="187">
        <v>2274669.4300000002</v>
      </c>
      <c r="L31" s="187">
        <v>1931324.43</v>
      </c>
      <c r="M31" s="187">
        <v>17899690</v>
      </c>
      <c r="N31" s="187">
        <v>1020000</v>
      </c>
      <c r="O31" s="93">
        <v>0</v>
      </c>
      <c r="P31" s="94">
        <f t="shared" si="1"/>
        <v>25239690</v>
      </c>
      <c r="Q31" s="94">
        <f t="shared" si="2"/>
        <v>2274669.4300000002</v>
      </c>
      <c r="R31" s="93">
        <v>0</v>
      </c>
      <c r="S31" s="99"/>
    </row>
    <row r="32" spans="1:19" s="98" customFormat="1" x14ac:dyDescent="0.25">
      <c r="A32" s="134" t="s">
        <v>400</v>
      </c>
      <c r="B32" s="190" t="s">
        <v>396</v>
      </c>
      <c r="C32" s="134" t="s">
        <v>122</v>
      </c>
      <c r="D32" s="134" t="s">
        <v>123</v>
      </c>
      <c r="E32" s="187">
        <v>1890000</v>
      </c>
      <c r="F32" s="187">
        <v>1890000</v>
      </c>
      <c r="G32" s="187">
        <v>500000</v>
      </c>
      <c r="H32" s="187">
        <v>0</v>
      </c>
      <c r="I32" s="187">
        <v>97034</v>
      </c>
      <c r="J32" s="187">
        <v>0</v>
      </c>
      <c r="K32" s="187">
        <v>402966</v>
      </c>
      <c r="L32" s="187">
        <v>402966</v>
      </c>
      <c r="M32" s="187">
        <v>1390000</v>
      </c>
      <c r="N32" s="187">
        <v>0</v>
      </c>
      <c r="O32" s="93">
        <f t="shared" si="0"/>
        <v>0.21320952380952382</v>
      </c>
      <c r="P32" s="94">
        <f t="shared" si="1"/>
        <v>1890000</v>
      </c>
      <c r="Q32" s="94">
        <f t="shared" si="2"/>
        <v>402966</v>
      </c>
      <c r="R32" s="93">
        <f t="shared" si="3"/>
        <v>0.21320952380952382</v>
      </c>
      <c r="S32" s="99"/>
    </row>
    <row r="33" spans="1:19" s="98" customFormat="1" x14ac:dyDescent="0.25">
      <c r="A33" s="134" t="s">
        <v>400</v>
      </c>
      <c r="B33" s="190" t="s">
        <v>396</v>
      </c>
      <c r="C33" s="134" t="s">
        <v>124</v>
      </c>
      <c r="D33" s="134" t="s">
        <v>125</v>
      </c>
      <c r="E33" s="187">
        <v>5922000</v>
      </c>
      <c r="F33" s="187">
        <v>5922000</v>
      </c>
      <c r="G33" s="187">
        <v>1840000</v>
      </c>
      <c r="H33" s="187">
        <v>0</v>
      </c>
      <c r="I33" s="187">
        <v>1110470</v>
      </c>
      <c r="J33" s="187">
        <v>0</v>
      </c>
      <c r="K33" s="187">
        <v>729530</v>
      </c>
      <c r="L33" s="187">
        <v>386185</v>
      </c>
      <c r="M33" s="187">
        <v>4082000</v>
      </c>
      <c r="N33" s="187">
        <v>0</v>
      </c>
      <c r="O33" s="93">
        <f t="shared" si="0"/>
        <v>0.12318980074299224</v>
      </c>
      <c r="P33" s="94">
        <f t="shared" si="1"/>
        <v>5922000</v>
      </c>
      <c r="Q33" s="94">
        <f t="shared" si="2"/>
        <v>729530</v>
      </c>
      <c r="R33" s="93">
        <f t="shared" si="3"/>
        <v>0.12318980074299224</v>
      </c>
    </row>
    <row r="34" spans="1:19" s="98" customFormat="1" x14ac:dyDescent="0.25">
      <c r="A34" s="134" t="s">
        <v>400</v>
      </c>
      <c r="B34" s="190" t="s">
        <v>396</v>
      </c>
      <c r="C34" s="134" t="s">
        <v>126</v>
      </c>
      <c r="D34" s="134" t="s">
        <v>127</v>
      </c>
      <c r="E34" s="187">
        <v>39690</v>
      </c>
      <c r="F34" s="187">
        <v>39690</v>
      </c>
      <c r="G34" s="187">
        <v>20000</v>
      </c>
      <c r="H34" s="187">
        <v>0</v>
      </c>
      <c r="I34" s="187">
        <v>0</v>
      </c>
      <c r="J34" s="187">
        <v>0</v>
      </c>
      <c r="K34" s="187">
        <v>0</v>
      </c>
      <c r="L34" s="187">
        <v>0</v>
      </c>
      <c r="M34" s="187">
        <v>39690</v>
      </c>
      <c r="N34" s="187">
        <v>20000</v>
      </c>
      <c r="O34" s="93">
        <f t="shared" si="0"/>
        <v>0</v>
      </c>
      <c r="P34" s="94">
        <f t="shared" si="1"/>
        <v>39690</v>
      </c>
      <c r="Q34" s="94">
        <f t="shared" si="2"/>
        <v>0</v>
      </c>
      <c r="R34" s="93">
        <f t="shared" si="3"/>
        <v>0</v>
      </c>
      <c r="S34" s="99"/>
    </row>
    <row r="35" spans="1:19" s="98" customFormat="1" x14ac:dyDescent="0.25">
      <c r="A35" s="134" t="s">
        <v>400</v>
      </c>
      <c r="B35" s="190" t="s">
        <v>396</v>
      </c>
      <c r="C35" s="134" t="s">
        <v>128</v>
      </c>
      <c r="D35" s="134" t="s">
        <v>129</v>
      </c>
      <c r="E35" s="187">
        <v>16380000</v>
      </c>
      <c r="F35" s="187">
        <v>16380000</v>
      </c>
      <c r="G35" s="187">
        <v>6000000</v>
      </c>
      <c r="H35" s="187">
        <v>0</v>
      </c>
      <c r="I35" s="187">
        <v>3857826.57</v>
      </c>
      <c r="J35" s="187">
        <v>0</v>
      </c>
      <c r="K35" s="187">
        <v>1142173.43</v>
      </c>
      <c r="L35" s="187">
        <v>1142173.43</v>
      </c>
      <c r="M35" s="187">
        <v>11380000</v>
      </c>
      <c r="N35" s="187">
        <v>1000000</v>
      </c>
      <c r="O35" s="93">
        <f t="shared" si="0"/>
        <v>6.9729757631257633E-2</v>
      </c>
      <c r="P35" s="94">
        <f t="shared" si="1"/>
        <v>16380000</v>
      </c>
      <c r="Q35" s="94">
        <f t="shared" si="2"/>
        <v>1142173.43</v>
      </c>
      <c r="R35" s="93">
        <f t="shared" si="3"/>
        <v>6.9729757631257633E-2</v>
      </c>
      <c r="S35" s="99"/>
    </row>
    <row r="36" spans="1:19" s="98" customFormat="1" x14ac:dyDescent="0.25">
      <c r="A36" s="134" t="s">
        <v>400</v>
      </c>
      <c r="B36" s="190" t="s">
        <v>396</v>
      </c>
      <c r="C36" s="134" t="s">
        <v>130</v>
      </c>
      <c r="D36" s="134" t="s">
        <v>131</v>
      </c>
      <c r="E36" s="187">
        <v>1008000</v>
      </c>
      <c r="F36" s="187">
        <v>1008000</v>
      </c>
      <c r="G36" s="187">
        <v>0</v>
      </c>
      <c r="H36" s="187">
        <v>0</v>
      </c>
      <c r="I36" s="187">
        <v>0</v>
      </c>
      <c r="J36" s="187">
        <v>0</v>
      </c>
      <c r="K36" s="187">
        <v>0</v>
      </c>
      <c r="L36" s="187">
        <v>0</v>
      </c>
      <c r="M36" s="187">
        <v>1008000</v>
      </c>
      <c r="N36" s="187">
        <v>0</v>
      </c>
      <c r="O36" s="93">
        <f t="shared" si="0"/>
        <v>0</v>
      </c>
      <c r="P36" s="94">
        <f t="shared" si="1"/>
        <v>1008000</v>
      </c>
      <c r="Q36" s="94">
        <f t="shared" si="2"/>
        <v>0</v>
      </c>
      <c r="R36" s="93">
        <f t="shared" si="3"/>
        <v>0</v>
      </c>
      <c r="S36" s="99"/>
    </row>
    <row r="37" spans="1:19" s="98" customFormat="1" x14ac:dyDescent="0.25">
      <c r="A37" s="134" t="s">
        <v>400</v>
      </c>
      <c r="B37" s="190" t="s">
        <v>396</v>
      </c>
      <c r="C37" s="134" t="s">
        <v>132</v>
      </c>
      <c r="D37" s="134" t="s">
        <v>133</v>
      </c>
      <c r="E37" s="187">
        <v>4070310</v>
      </c>
      <c r="F37" s="187">
        <v>4070310</v>
      </c>
      <c r="G37" s="187">
        <v>1966000</v>
      </c>
      <c r="H37" s="187">
        <v>0</v>
      </c>
      <c r="I37" s="187">
        <v>0</v>
      </c>
      <c r="J37" s="187">
        <v>0</v>
      </c>
      <c r="K37" s="187">
        <v>0</v>
      </c>
      <c r="L37" s="187">
        <v>0</v>
      </c>
      <c r="M37" s="187">
        <v>4070310</v>
      </c>
      <c r="N37" s="187">
        <v>1966000</v>
      </c>
      <c r="O37" s="93">
        <f t="shared" si="0"/>
        <v>0</v>
      </c>
      <c r="P37" s="94">
        <f t="shared" si="1"/>
        <v>4070310</v>
      </c>
      <c r="Q37" s="94">
        <f t="shared" si="2"/>
        <v>0</v>
      </c>
      <c r="R37" s="93">
        <f t="shared" si="3"/>
        <v>0</v>
      </c>
      <c r="S37" s="99"/>
    </row>
    <row r="38" spans="1:19" s="98" customFormat="1" x14ac:dyDescent="0.25">
      <c r="A38" s="134" t="s">
        <v>400</v>
      </c>
      <c r="B38" s="190" t="s">
        <v>396</v>
      </c>
      <c r="C38" s="134" t="s">
        <v>134</v>
      </c>
      <c r="D38" s="134" t="s">
        <v>135</v>
      </c>
      <c r="E38" s="187">
        <v>2000000</v>
      </c>
      <c r="F38" s="187">
        <v>2000000</v>
      </c>
      <c r="G38" s="187">
        <v>1000000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2000000</v>
      </c>
      <c r="N38" s="187">
        <v>1000000</v>
      </c>
      <c r="O38" s="93">
        <f t="shared" si="0"/>
        <v>0</v>
      </c>
      <c r="P38" s="94">
        <f t="shared" si="1"/>
        <v>2000000</v>
      </c>
      <c r="Q38" s="94">
        <f t="shared" si="2"/>
        <v>0</v>
      </c>
      <c r="R38" s="93">
        <f t="shared" si="3"/>
        <v>0</v>
      </c>
      <c r="S38" s="99"/>
    </row>
    <row r="39" spans="1:19" s="98" customFormat="1" ht="14.25" customHeight="1" x14ac:dyDescent="0.25">
      <c r="A39" s="134" t="s">
        <v>400</v>
      </c>
      <c r="B39" s="190" t="s">
        <v>396</v>
      </c>
      <c r="C39" s="134" t="s">
        <v>138</v>
      </c>
      <c r="D39" s="134" t="s">
        <v>139</v>
      </c>
      <c r="E39" s="187">
        <v>2000000</v>
      </c>
      <c r="F39" s="187">
        <v>2000000</v>
      </c>
      <c r="G39" s="187">
        <v>950000</v>
      </c>
      <c r="H39" s="187">
        <v>0</v>
      </c>
      <c r="I39" s="187">
        <v>0</v>
      </c>
      <c r="J39" s="187">
        <v>0</v>
      </c>
      <c r="K39" s="187">
        <v>0</v>
      </c>
      <c r="L39" s="187">
        <v>0</v>
      </c>
      <c r="M39" s="187">
        <v>2000000</v>
      </c>
      <c r="N39" s="187">
        <v>950000</v>
      </c>
      <c r="O39" s="93">
        <f t="shared" si="0"/>
        <v>0</v>
      </c>
      <c r="P39" s="94">
        <f t="shared" si="1"/>
        <v>2000000</v>
      </c>
      <c r="Q39" s="94">
        <f t="shared" si="2"/>
        <v>0</v>
      </c>
      <c r="R39" s="93">
        <f t="shared" si="3"/>
        <v>0</v>
      </c>
      <c r="S39" s="99"/>
    </row>
    <row r="40" spans="1:19" s="98" customFormat="1" x14ac:dyDescent="0.25">
      <c r="A40" s="134" t="s">
        <v>400</v>
      </c>
      <c r="B40" s="190" t="s">
        <v>396</v>
      </c>
      <c r="C40" s="134" t="s">
        <v>144</v>
      </c>
      <c r="D40" s="134" t="s">
        <v>145</v>
      </c>
      <c r="E40" s="187">
        <v>70310</v>
      </c>
      <c r="F40" s="187">
        <v>70310</v>
      </c>
      <c r="G40" s="187">
        <v>16000</v>
      </c>
      <c r="H40" s="187">
        <v>0</v>
      </c>
      <c r="I40" s="187">
        <v>0</v>
      </c>
      <c r="J40" s="187">
        <v>0</v>
      </c>
      <c r="K40" s="187">
        <v>0</v>
      </c>
      <c r="L40" s="187">
        <v>0</v>
      </c>
      <c r="M40" s="187">
        <v>70310</v>
      </c>
      <c r="N40" s="187">
        <v>16000</v>
      </c>
      <c r="O40" s="93">
        <f t="shared" si="0"/>
        <v>0</v>
      </c>
      <c r="P40" s="94">
        <f t="shared" si="1"/>
        <v>70310</v>
      </c>
      <c r="Q40" s="94">
        <f t="shared" si="2"/>
        <v>0</v>
      </c>
      <c r="R40" s="93">
        <f t="shared" si="3"/>
        <v>0</v>
      </c>
      <c r="S40" s="99"/>
    </row>
    <row r="41" spans="1:19" s="98" customFormat="1" x14ac:dyDescent="0.25">
      <c r="A41" s="134" t="s">
        <v>400</v>
      </c>
      <c r="B41" s="190" t="s">
        <v>396</v>
      </c>
      <c r="C41" s="134" t="s">
        <v>146</v>
      </c>
      <c r="D41" s="134" t="s">
        <v>147</v>
      </c>
      <c r="E41" s="187">
        <v>83320000</v>
      </c>
      <c r="F41" s="187">
        <v>83320000</v>
      </c>
      <c r="G41" s="187">
        <v>37700000</v>
      </c>
      <c r="H41" s="187">
        <v>0</v>
      </c>
      <c r="I41" s="187">
        <v>15673324.439999999</v>
      </c>
      <c r="J41" s="187">
        <v>0</v>
      </c>
      <c r="K41" s="187">
        <v>145180.79999999999</v>
      </c>
      <c r="L41" s="187">
        <v>145180.79999999999</v>
      </c>
      <c r="M41" s="187">
        <v>67501494.760000005</v>
      </c>
      <c r="N41" s="187">
        <v>21881494.760000002</v>
      </c>
      <c r="O41" s="93">
        <f t="shared" si="0"/>
        <v>1.7424483917426786E-3</v>
      </c>
      <c r="P41" s="94">
        <f t="shared" si="1"/>
        <v>83320000</v>
      </c>
      <c r="Q41" s="94">
        <f t="shared" si="2"/>
        <v>145180.79999999999</v>
      </c>
      <c r="R41" s="93">
        <f t="shared" si="3"/>
        <v>1.7424483917426786E-3</v>
      </c>
      <c r="S41" s="99"/>
    </row>
    <row r="42" spans="1:19" s="98" customFormat="1" x14ac:dyDescent="0.25">
      <c r="A42" s="134" t="s">
        <v>400</v>
      </c>
      <c r="B42" s="190" t="s">
        <v>396</v>
      </c>
      <c r="C42" s="134" t="s">
        <v>148</v>
      </c>
      <c r="D42" s="134" t="s">
        <v>149</v>
      </c>
      <c r="E42" s="187">
        <v>20000</v>
      </c>
      <c r="F42" s="187">
        <v>20000</v>
      </c>
      <c r="G42" s="187">
        <v>0</v>
      </c>
      <c r="H42" s="187">
        <v>0</v>
      </c>
      <c r="I42" s="187">
        <v>0</v>
      </c>
      <c r="J42" s="187">
        <v>0</v>
      </c>
      <c r="K42" s="187">
        <v>0</v>
      </c>
      <c r="L42" s="187">
        <v>0</v>
      </c>
      <c r="M42" s="187">
        <v>20000</v>
      </c>
      <c r="N42" s="187">
        <v>0</v>
      </c>
      <c r="O42" s="93">
        <f t="shared" si="0"/>
        <v>0</v>
      </c>
      <c r="P42" s="94">
        <f t="shared" si="1"/>
        <v>20000</v>
      </c>
      <c r="Q42" s="94">
        <f t="shared" si="2"/>
        <v>0</v>
      </c>
      <c r="R42" s="93">
        <f t="shared" si="3"/>
        <v>0</v>
      </c>
      <c r="S42" s="99"/>
    </row>
    <row r="43" spans="1:19" s="98" customFormat="1" x14ac:dyDescent="0.25">
      <c r="A43" s="134" t="s">
        <v>400</v>
      </c>
      <c r="B43" s="190" t="s">
        <v>396</v>
      </c>
      <c r="C43" s="134" t="s">
        <v>151</v>
      </c>
      <c r="D43" s="134" t="s">
        <v>152</v>
      </c>
      <c r="E43" s="187">
        <v>16000000</v>
      </c>
      <c r="F43" s="187">
        <v>16000000</v>
      </c>
      <c r="G43" s="187">
        <v>16000000</v>
      </c>
      <c r="H43" s="187">
        <v>0</v>
      </c>
      <c r="I43" s="187">
        <v>0</v>
      </c>
      <c r="J43" s="187">
        <v>0</v>
      </c>
      <c r="K43" s="187">
        <v>0</v>
      </c>
      <c r="L43" s="187">
        <v>0</v>
      </c>
      <c r="M43" s="187">
        <v>16000000</v>
      </c>
      <c r="N43" s="187">
        <v>16000000</v>
      </c>
      <c r="O43" s="93">
        <f t="shared" si="0"/>
        <v>0</v>
      </c>
      <c r="P43" s="94">
        <f t="shared" si="1"/>
        <v>16000000</v>
      </c>
      <c r="Q43" s="94">
        <f t="shared" si="2"/>
        <v>0</v>
      </c>
      <c r="R43" s="93">
        <f t="shared" si="3"/>
        <v>0</v>
      </c>
      <c r="S43" s="99"/>
    </row>
    <row r="44" spans="1:19" s="98" customFormat="1" x14ac:dyDescent="0.25">
      <c r="A44" s="134" t="s">
        <v>400</v>
      </c>
      <c r="B44" s="190" t="s">
        <v>396</v>
      </c>
      <c r="C44" s="134" t="s">
        <v>154</v>
      </c>
      <c r="D44" s="134" t="s">
        <v>155</v>
      </c>
      <c r="E44" s="187">
        <v>63800000</v>
      </c>
      <c r="F44" s="187">
        <v>63800000</v>
      </c>
      <c r="G44" s="187">
        <v>20200000</v>
      </c>
      <c r="H44" s="187">
        <v>0</v>
      </c>
      <c r="I44" s="187">
        <v>15673324.439999999</v>
      </c>
      <c r="J44" s="187">
        <v>0</v>
      </c>
      <c r="K44" s="187">
        <v>145180.79999999999</v>
      </c>
      <c r="L44" s="187">
        <v>145180.79999999999</v>
      </c>
      <c r="M44" s="187">
        <v>47981494.759999998</v>
      </c>
      <c r="N44" s="187">
        <v>4381494.76</v>
      </c>
      <c r="O44" s="93">
        <f t="shared" si="0"/>
        <v>2.2755611285266457E-3</v>
      </c>
      <c r="P44" s="94">
        <f t="shared" si="1"/>
        <v>63800000</v>
      </c>
      <c r="Q44" s="94">
        <f t="shared" si="2"/>
        <v>145180.79999999999</v>
      </c>
      <c r="R44" s="93">
        <f t="shared" si="3"/>
        <v>2.2755611285266457E-3</v>
      </c>
      <c r="S44" s="99"/>
    </row>
    <row r="45" spans="1:19" s="98" customFormat="1" x14ac:dyDescent="0.25">
      <c r="A45" s="134" t="s">
        <v>400</v>
      </c>
      <c r="B45" s="190" t="s">
        <v>396</v>
      </c>
      <c r="C45" s="134" t="s">
        <v>156</v>
      </c>
      <c r="D45" s="134" t="s">
        <v>157</v>
      </c>
      <c r="E45" s="187">
        <v>3500000</v>
      </c>
      <c r="F45" s="187">
        <v>3500000</v>
      </c>
      <c r="G45" s="187">
        <v>1500000</v>
      </c>
      <c r="H45" s="187">
        <v>0</v>
      </c>
      <c r="I45" s="187">
        <v>0</v>
      </c>
      <c r="J45" s="187">
        <v>0</v>
      </c>
      <c r="K45" s="187">
        <v>0</v>
      </c>
      <c r="L45" s="187">
        <v>0</v>
      </c>
      <c r="M45" s="187">
        <v>3500000</v>
      </c>
      <c r="N45" s="187">
        <v>1500000</v>
      </c>
      <c r="O45" s="93">
        <f t="shared" si="0"/>
        <v>0</v>
      </c>
      <c r="P45" s="94">
        <f t="shared" si="1"/>
        <v>3500000</v>
      </c>
      <c r="Q45" s="94">
        <f t="shared" si="2"/>
        <v>0</v>
      </c>
      <c r="R45" s="93">
        <f t="shared" si="3"/>
        <v>0</v>
      </c>
      <c r="S45" s="99"/>
    </row>
    <row r="46" spans="1:19" s="98" customFormat="1" x14ac:dyDescent="0.25">
      <c r="A46" s="134" t="s">
        <v>400</v>
      </c>
      <c r="B46" s="190" t="s">
        <v>396</v>
      </c>
      <c r="C46" s="134" t="s">
        <v>158</v>
      </c>
      <c r="D46" s="134" t="s">
        <v>159</v>
      </c>
      <c r="E46" s="187">
        <v>5700000</v>
      </c>
      <c r="F46" s="187">
        <v>5700000</v>
      </c>
      <c r="G46" s="187">
        <v>1700000</v>
      </c>
      <c r="H46" s="187">
        <v>0</v>
      </c>
      <c r="I46" s="187">
        <v>1176783.67</v>
      </c>
      <c r="J46" s="187">
        <v>0</v>
      </c>
      <c r="K46" s="187">
        <v>268325.5</v>
      </c>
      <c r="L46" s="187">
        <v>268325.5</v>
      </c>
      <c r="M46" s="187">
        <v>4254890.83</v>
      </c>
      <c r="N46" s="187">
        <v>254890.83</v>
      </c>
      <c r="O46" s="93">
        <f t="shared" si="0"/>
        <v>4.7074649122807018E-2</v>
      </c>
      <c r="P46" s="94">
        <f t="shared" si="1"/>
        <v>5700000</v>
      </c>
      <c r="Q46" s="94">
        <f t="shared" si="2"/>
        <v>268325.5</v>
      </c>
      <c r="R46" s="93">
        <f t="shared" si="3"/>
        <v>4.7074649122807018E-2</v>
      </c>
      <c r="S46" s="99"/>
    </row>
    <row r="47" spans="1:19" s="98" customFormat="1" x14ac:dyDescent="0.25">
      <c r="A47" s="134" t="s">
        <v>400</v>
      </c>
      <c r="B47" s="190" t="s">
        <v>396</v>
      </c>
      <c r="C47" s="134" t="s">
        <v>160</v>
      </c>
      <c r="D47" s="134" t="s">
        <v>161</v>
      </c>
      <c r="E47" s="187">
        <v>500000</v>
      </c>
      <c r="F47" s="187">
        <v>500000</v>
      </c>
      <c r="G47" s="187">
        <v>200000</v>
      </c>
      <c r="H47" s="187">
        <v>0</v>
      </c>
      <c r="I47" s="187">
        <v>184083.67</v>
      </c>
      <c r="J47" s="187">
        <v>0</v>
      </c>
      <c r="K47" s="187">
        <v>11025.5</v>
      </c>
      <c r="L47" s="187">
        <v>11025.5</v>
      </c>
      <c r="M47" s="187">
        <v>304890.83</v>
      </c>
      <c r="N47" s="187">
        <v>4890.83</v>
      </c>
      <c r="O47" s="93">
        <f t="shared" si="0"/>
        <v>2.2051000000000001E-2</v>
      </c>
      <c r="P47" s="94">
        <f t="shared" si="1"/>
        <v>500000</v>
      </c>
      <c r="Q47" s="94">
        <f t="shared" si="2"/>
        <v>11025.5</v>
      </c>
      <c r="R47" s="93">
        <f t="shared" si="3"/>
        <v>2.2051000000000001E-2</v>
      </c>
      <c r="S47" s="99"/>
    </row>
    <row r="48" spans="1:19" s="98" customFormat="1" x14ac:dyDescent="0.25">
      <c r="A48" s="134" t="s">
        <v>400</v>
      </c>
      <c r="B48" s="190" t="s">
        <v>396</v>
      </c>
      <c r="C48" s="134" t="s">
        <v>162</v>
      </c>
      <c r="D48" s="134" t="s">
        <v>163</v>
      </c>
      <c r="E48" s="187">
        <v>5200000</v>
      </c>
      <c r="F48" s="187">
        <v>5200000</v>
      </c>
      <c r="G48" s="187">
        <v>1500000</v>
      </c>
      <c r="H48" s="187">
        <v>0</v>
      </c>
      <c r="I48" s="187">
        <v>992700</v>
      </c>
      <c r="J48" s="187">
        <v>0</v>
      </c>
      <c r="K48" s="187">
        <v>257300</v>
      </c>
      <c r="L48" s="187">
        <v>257300</v>
      </c>
      <c r="M48" s="187">
        <v>3950000</v>
      </c>
      <c r="N48" s="187">
        <v>250000</v>
      </c>
      <c r="O48" s="93">
        <f t="shared" si="0"/>
        <v>4.9480769230769231E-2</v>
      </c>
      <c r="P48" s="94">
        <f t="shared" si="1"/>
        <v>5200000</v>
      </c>
      <c r="Q48" s="94">
        <f t="shared" si="2"/>
        <v>257300</v>
      </c>
      <c r="R48" s="93">
        <f t="shared" si="3"/>
        <v>4.9480769230769231E-2</v>
      </c>
      <c r="S48" s="99"/>
    </row>
    <row r="49" spans="1:19" s="98" customFormat="1" x14ac:dyDescent="0.25">
      <c r="A49" s="134" t="s">
        <v>400</v>
      </c>
      <c r="B49" s="190" t="s">
        <v>396</v>
      </c>
      <c r="C49" s="134" t="s">
        <v>168</v>
      </c>
      <c r="D49" s="134" t="s">
        <v>169</v>
      </c>
      <c r="E49" s="187">
        <v>3000000</v>
      </c>
      <c r="F49" s="187">
        <v>3000000</v>
      </c>
      <c r="G49" s="187">
        <v>1000000</v>
      </c>
      <c r="H49" s="187">
        <v>0</v>
      </c>
      <c r="I49" s="187">
        <v>1000000</v>
      </c>
      <c r="J49" s="187">
        <v>0</v>
      </c>
      <c r="K49" s="187">
        <v>0</v>
      </c>
      <c r="L49" s="187">
        <v>0</v>
      </c>
      <c r="M49" s="187">
        <v>2000000</v>
      </c>
      <c r="N49" s="187">
        <v>0</v>
      </c>
      <c r="O49" s="93">
        <f t="shared" si="0"/>
        <v>0</v>
      </c>
      <c r="P49" s="94">
        <f t="shared" si="1"/>
        <v>3000000</v>
      </c>
      <c r="Q49" s="94">
        <f t="shared" si="2"/>
        <v>0</v>
      </c>
      <c r="R49" s="93">
        <f t="shared" si="3"/>
        <v>0</v>
      </c>
      <c r="S49" s="99"/>
    </row>
    <row r="50" spans="1:19" s="98" customFormat="1" x14ac:dyDescent="0.25">
      <c r="A50" s="134" t="s">
        <v>400</v>
      </c>
      <c r="B50" s="190" t="s">
        <v>396</v>
      </c>
      <c r="C50" s="134" t="s">
        <v>170</v>
      </c>
      <c r="D50" s="134" t="s">
        <v>171</v>
      </c>
      <c r="E50" s="187">
        <v>3000000</v>
      </c>
      <c r="F50" s="187">
        <v>3000000</v>
      </c>
      <c r="G50" s="187">
        <v>1000000</v>
      </c>
      <c r="H50" s="187">
        <v>0</v>
      </c>
      <c r="I50" s="187">
        <v>1000000</v>
      </c>
      <c r="J50" s="187">
        <v>0</v>
      </c>
      <c r="K50" s="187">
        <v>0</v>
      </c>
      <c r="L50" s="187">
        <v>0</v>
      </c>
      <c r="M50" s="187">
        <v>2000000</v>
      </c>
      <c r="N50" s="187">
        <v>0</v>
      </c>
      <c r="O50" s="93">
        <f t="shared" si="0"/>
        <v>0</v>
      </c>
      <c r="P50" s="94">
        <f t="shared" si="1"/>
        <v>3000000</v>
      </c>
      <c r="Q50" s="94">
        <f t="shared" si="2"/>
        <v>0</v>
      </c>
      <c r="R50" s="93">
        <f t="shared" si="3"/>
        <v>0</v>
      </c>
      <c r="S50" s="99"/>
    </row>
    <row r="51" spans="1:19" s="98" customFormat="1" x14ac:dyDescent="0.25">
      <c r="A51" s="134" t="s">
        <v>400</v>
      </c>
      <c r="B51" s="190" t="s">
        <v>396</v>
      </c>
      <c r="C51" s="134" t="s">
        <v>172</v>
      </c>
      <c r="D51" s="134" t="s">
        <v>173</v>
      </c>
      <c r="E51" s="187">
        <v>3500000</v>
      </c>
      <c r="F51" s="187">
        <v>3500000</v>
      </c>
      <c r="G51" s="187">
        <v>2200000</v>
      </c>
      <c r="H51" s="187">
        <v>600000</v>
      </c>
      <c r="I51" s="187">
        <v>1000</v>
      </c>
      <c r="J51" s="187">
        <v>0</v>
      </c>
      <c r="K51" s="187">
        <v>50000</v>
      </c>
      <c r="L51" s="187">
        <v>50000</v>
      </c>
      <c r="M51" s="187">
        <v>2849000</v>
      </c>
      <c r="N51" s="187">
        <v>1549000</v>
      </c>
      <c r="O51" s="93">
        <f t="shared" si="0"/>
        <v>1.4285714285714285E-2</v>
      </c>
      <c r="P51" s="94">
        <f t="shared" si="1"/>
        <v>3500000</v>
      </c>
      <c r="Q51" s="94">
        <f t="shared" si="2"/>
        <v>50000</v>
      </c>
      <c r="R51" s="93">
        <f t="shared" si="3"/>
        <v>1.4285714285714285E-2</v>
      </c>
      <c r="S51" s="99"/>
    </row>
    <row r="52" spans="1:19" s="98" customFormat="1" x14ac:dyDescent="0.25">
      <c r="A52" s="134" t="s">
        <v>400</v>
      </c>
      <c r="B52" s="190" t="s">
        <v>396</v>
      </c>
      <c r="C52" s="134" t="s">
        <v>174</v>
      </c>
      <c r="D52" s="134" t="s">
        <v>175</v>
      </c>
      <c r="E52" s="187">
        <v>2000000</v>
      </c>
      <c r="F52" s="187">
        <v>2000000</v>
      </c>
      <c r="G52" s="187">
        <v>1000000</v>
      </c>
      <c r="H52" s="187">
        <v>0</v>
      </c>
      <c r="I52" s="187">
        <v>1000</v>
      </c>
      <c r="J52" s="187">
        <v>0</v>
      </c>
      <c r="K52" s="187">
        <v>50000</v>
      </c>
      <c r="L52" s="187">
        <v>50000</v>
      </c>
      <c r="M52" s="187">
        <v>1949000</v>
      </c>
      <c r="N52" s="187">
        <v>949000</v>
      </c>
      <c r="O52" s="93">
        <f t="shared" si="0"/>
        <v>2.5000000000000001E-2</v>
      </c>
      <c r="P52" s="94">
        <f t="shared" si="1"/>
        <v>2000000</v>
      </c>
      <c r="Q52" s="94">
        <f t="shared" si="2"/>
        <v>50000</v>
      </c>
      <c r="R52" s="93">
        <f t="shared" si="3"/>
        <v>2.5000000000000001E-2</v>
      </c>
      <c r="S52" s="99"/>
    </row>
    <row r="53" spans="1:19" s="98" customFormat="1" x14ac:dyDescent="0.25">
      <c r="A53" s="134" t="s">
        <v>400</v>
      </c>
      <c r="B53" s="190" t="s">
        <v>396</v>
      </c>
      <c r="C53" s="134" t="s">
        <v>176</v>
      </c>
      <c r="D53" s="134" t="s">
        <v>177</v>
      </c>
      <c r="E53" s="187">
        <v>1500000</v>
      </c>
      <c r="F53" s="187">
        <v>1500000</v>
      </c>
      <c r="G53" s="187">
        <v>1200000</v>
      </c>
      <c r="H53" s="187">
        <v>600000</v>
      </c>
      <c r="I53" s="187">
        <v>0</v>
      </c>
      <c r="J53" s="187">
        <v>0</v>
      </c>
      <c r="K53" s="187">
        <v>0</v>
      </c>
      <c r="L53" s="187">
        <v>0</v>
      </c>
      <c r="M53" s="187">
        <v>900000</v>
      </c>
      <c r="N53" s="187">
        <v>600000</v>
      </c>
      <c r="O53" s="93">
        <f t="shared" si="0"/>
        <v>0</v>
      </c>
      <c r="P53" s="94">
        <f t="shared" si="1"/>
        <v>1500000</v>
      </c>
      <c r="Q53" s="94">
        <f t="shared" si="2"/>
        <v>0</v>
      </c>
      <c r="R53" s="93">
        <f t="shared" si="3"/>
        <v>0</v>
      </c>
      <c r="S53" s="99"/>
    </row>
    <row r="54" spans="1:19" s="29" customFormat="1" x14ac:dyDescent="0.25">
      <c r="A54" s="134" t="s">
        <v>400</v>
      </c>
      <c r="B54" s="190" t="s">
        <v>396</v>
      </c>
      <c r="C54" s="134" t="s">
        <v>180</v>
      </c>
      <c r="D54" s="134" t="s">
        <v>181</v>
      </c>
      <c r="E54" s="187">
        <v>48945000</v>
      </c>
      <c r="F54" s="187">
        <v>48945000</v>
      </c>
      <c r="G54" s="187">
        <v>15550005</v>
      </c>
      <c r="H54" s="187">
        <v>0</v>
      </c>
      <c r="I54" s="187">
        <v>11323598.779999999</v>
      </c>
      <c r="J54" s="187">
        <v>0</v>
      </c>
      <c r="K54" s="187">
        <v>2507008.04</v>
      </c>
      <c r="L54" s="187">
        <v>2507008.04</v>
      </c>
      <c r="M54" s="187">
        <v>35114393.18</v>
      </c>
      <c r="N54" s="187">
        <v>1719398.18</v>
      </c>
      <c r="O54" s="93">
        <f t="shared" si="0"/>
        <v>5.1220922259679232E-2</v>
      </c>
      <c r="P54" s="94">
        <f t="shared" si="1"/>
        <v>48945000</v>
      </c>
      <c r="Q54" s="94">
        <f t="shared" si="2"/>
        <v>2507008.04</v>
      </c>
      <c r="R54" s="93">
        <f t="shared" si="3"/>
        <v>5.1220922259679232E-2</v>
      </c>
      <c r="S54" s="26"/>
    </row>
    <row r="55" spans="1:19" s="29" customFormat="1" x14ac:dyDescent="0.25">
      <c r="A55" s="134" t="s">
        <v>400</v>
      </c>
      <c r="B55" s="190" t="s">
        <v>396</v>
      </c>
      <c r="C55" s="134" t="s">
        <v>182</v>
      </c>
      <c r="D55" s="134" t="s">
        <v>183</v>
      </c>
      <c r="E55" s="187">
        <v>11000000</v>
      </c>
      <c r="F55" s="187">
        <v>11000000</v>
      </c>
      <c r="G55" s="187">
        <v>2000005</v>
      </c>
      <c r="H55" s="187">
        <v>0</v>
      </c>
      <c r="I55" s="187">
        <v>1532440</v>
      </c>
      <c r="J55" s="187">
        <v>0</v>
      </c>
      <c r="K55" s="187">
        <v>0</v>
      </c>
      <c r="L55" s="187">
        <v>0</v>
      </c>
      <c r="M55" s="187">
        <v>9467560</v>
      </c>
      <c r="N55" s="187">
        <v>467565</v>
      </c>
      <c r="O55" s="93">
        <f t="shared" si="0"/>
        <v>0</v>
      </c>
      <c r="P55" s="94">
        <f t="shared" si="1"/>
        <v>11000000</v>
      </c>
      <c r="Q55" s="94">
        <f t="shared" si="2"/>
        <v>0</v>
      </c>
      <c r="R55" s="93">
        <f t="shared" si="3"/>
        <v>0</v>
      </c>
      <c r="S55" s="26"/>
    </row>
    <row r="56" spans="1:19" s="29" customFormat="1" x14ac:dyDescent="0.25">
      <c r="A56" s="134" t="s">
        <v>400</v>
      </c>
      <c r="B56" s="190" t="s">
        <v>396</v>
      </c>
      <c r="C56" s="134" t="s">
        <v>184</v>
      </c>
      <c r="D56" s="134" t="s">
        <v>185</v>
      </c>
      <c r="E56" s="187">
        <v>500000</v>
      </c>
      <c r="F56" s="187">
        <v>500000</v>
      </c>
      <c r="G56" s="187">
        <v>0</v>
      </c>
      <c r="H56" s="187">
        <v>0</v>
      </c>
      <c r="I56" s="187">
        <v>0</v>
      </c>
      <c r="J56" s="187">
        <v>0</v>
      </c>
      <c r="K56" s="187">
        <v>0</v>
      </c>
      <c r="L56" s="187">
        <v>0</v>
      </c>
      <c r="M56" s="187">
        <v>500000</v>
      </c>
      <c r="N56" s="187">
        <v>0</v>
      </c>
      <c r="O56" s="93">
        <f t="shared" si="0"/>
        <v>0</v>
      </c>
      <c r="P56" s="94">
        <f t="shared" si="1"/>
        <v>500000</v>
      </c>
      <c r="Q56" s="94">
        <f t="shared" si="2"/>
        <v>0</v>
      </c>
      <c r="R56" s="93">
        <f t="shared" si="3"/>
        <v>0</v>
      </c>
      <c r="S56" s="26"/>
    </row>
    <row r="57" spans="1:19" s="29" customFormat="1" x14ac:dyDescent="0.25">
      <c r="A57" s="134" t="s">
        <v>400</v>
      </c>
      <c r="B57" s="190" t="s">
        <v>396</v>
      </c>
      <c r="C57" s="134" t="s">
        <v>186</v>
      </c>
      <c r="D57" s="134" t="s">
        <v>187</v>
      </c>
      <c r="E57" s="187">
        <v>2000000</v>
      </c>
      <c r="F57" s="187">
        <v>2000000</v>
      </c>
      <c r="G57" s="187">
        <v>1000000</v>
      </c>
      <c r="H57" s="187">
        <v>0</v>
      </c>
      <c r="I57" s="187">
        <v>960500</v>
      </c>
      <c r="J57" s="187">
        <v>0</v>
      </c>
      <c r="K57" s="187">
        <v>0</v>
      </c>
      <c r="L57" s="187">
        <v>0</v>
      </c>
      <c r="M57" s="187">
        <v>1039500</v>
      </c>
      <c r="N57" s="187">
        <v>39500</v>
      </c>
      <c r="O57" s="93">
        <f t="shared" si="0"/>
        <v>0</v>
      </c>
      <c r="P57" s="94">
        <f t="shared" si="1"/>
        <v>2000000</v>
      </c>
      <c r="Q57" s="94">
        <f t="shared" si="2"/>
        <v>0</v>
      </c>
      <c r="R57" s="93">
        <f t="shared" si="3"/>
        <v>0</v>
      </c>
      <c r="S57" s="26"/>
    </row>
    <row r="58" spans="1:19" s="29" customFormat="1" x14ac:dyDescent="0.25">
      <c r="A58" s="134" t="s">
        <v>400</v>
      </c>
      <c r="B58" s="190" t="s">
        <v>396</v>
      </c>
      <c r="C58" s="134" t="s">
        <v>188</v>
      </c>
      <c r="D58" s="134" t="s">
        <v>189</v>
      </c>
      <c r="E58" s="187">
        <v>325000</v>
      </c>
      <c r="F58" s="187">
        <v>325000</v>
      </c>
      <c r="G58" s="187">
        <v>0</v>
      </c>
      <c r="H58" s="187">
        <v>0</v>
      </c>
      <c r="I58" s="187">
        <v>0</v>
      </c>
      <c r="J58" s="187">
        <v>0</v>
      </c>
      <c r="K58" s="187">
        <v>0</v>
      </c>
      <c r="L58" s="187">
        <v>0</v>
      </c>
      <c r="M58" s="187">
        <v>325000</v>
      </c>
      <c r="N58" s="187">
        <v>0</v>
      </c>
      <c r="O58" s="93">
        <f t="shared" si="0"/>
        <v>0</v>
      </c>
      <c r="P58" s="94">
        <f t="shared" si="1"/>
        <v>325000</v>
      </c>
      <c r="Q58" s="94">
        <f t="shared" si="2"/>
        <v>0</v>
      </c>
      <c r="R58" s="93">
        <f t="shared" si="3"/>
        <v>0</v>
      </c>
      <c r="S58" s="26"/>
    </row>
    <row r="59" spans="1:19" s="29" customFormat="1" x14ac:dyDescent="0.25">
      <c r="A59" s="134" t="s">
        <v>400</v>
      </c>
      <c r="B59" s="190" t="s">
        <v>396</v>
      </c>
      <c r="C59" s="134" t="s">
        <v>190</v>
      </c>
      <c r="D59" s="134" t="s">
        <v>191</v>
      </c>
      <c r="E59" s="187">
        <v>1500000</v>
      </c>
      <c r="F59" s="187">
        <v>1500000</v>
      </c>
      <c r="G59" s="187">
        <v>1500000</v>
      </c>
      <c r="H59" s="187">
        <v>0</v>
      </c>
      <c r="I59" s="187">
        <v>331901.52</v>
      </c>
      <c r="J59" s="187">
        <v>0</v>
      </c>
      <c r="K59" s="187">
        <v>0</v>
      </c>
      <c r="L59" s="187">
        <v>0</v>
      </c>
      <c r="M59" s="187">
        <v>1168098.48</v>
      </c>
      <c r="N59" s="187">
        <v>1168098.48</v>
      </c>
      <c r="O59" s="93">
        <f t="shared" si="0"/>
        <v>0</v>
      </c>
      <c r="P59" s="94">
        <f t="shared" si="1"/>
        <v>1500000</v>
      </c>
      <c r="Q59" s="94">
        <f t="shared" si="2"/>
        <v>0</v>
      </c>
      <c r="R59" s="93">
        <f t="shared" si="3"/>
        <v>0</v>
      </c>
      <c r="S59" s="26"/>
    </row>
    <row r="60" spans="1:19" s="29" customFormat="1" x14ac:dyDescent="0.25">
      <c r="A60" s="134" t="s">
        <v>400</v>
      </c>
      <c r="B60" s="190" t="s">
        <v>396</v>
      </c>
      <c r="C60" s="134" t="s">
        <v>192</v>
      </c>
      <c r="D60" s="134" t="s">
        <v>193</v>
      </c>
      <c r="E60" s="187">
        <v>33120000</v>
      </c>
      <c r="F60" s="187">
        <v>33120000</v>
      </c>
      <c r="G60" s="187">
        <v>11050000</v>
      </c>
      <c r="H60" s="187">
        <v>0</v>
      </c>
      <c r="I60" s="187">
        <v>8498757.2599999998</v>
      </c>
      <c r="J60" s="187">
        <v>0</v>
      </c>
      <c r="K60" s="187">
        <v>2507008.04</v>
      </c>
      <c r="L60" s="187">
        <v>2507008.04</v>
      </c>
      <c r="M60" s="187">
        <v>22114234.699999999</v>
      </c>
      <c r="N60" s="187">
        <v>44234.7</v>
      </c>
      <c r="O60" s="93">
        <f t="shared" si="0"/>
        <v>7.5694687198067628E-2</v>
      </c>
      <c r="P60" s="94">
        <f t="shared" si="1"/>
        <v>33120000</v>
      </c>
      <c r="Q60" s="94">
        <f t="shared" si="2"/>
        <v>2507008.04</v>
      </c>
      <c r="R60" s="93">
        <f t="shared" si="3"/>
        <v>7.5694687198067628E-2</v>
      </c>
      <c r="S60" s="26"/>
    </row>
    <row r="61" spans="1:19" s="29" customFormat="1" x14ac:dyDescent="0.25">
      <c r="A61" s="134" t="s">
        <v>400</v>
      </c>
      <c r="B61" s="190" t="s">
        <v>396</v>
      </c>
      <c r="C61" s="134" t="s">
        <v>194</v>
      </c>
      <c r="D61" s="134" t="s">
        <v>195</v>
      </c>
      <c r="E61" s="187">
        <v>500000</v>
      </c>
      <c r="F61" s="187">
        <v>500000</v>
      </c>
      <c r="G61" s="187">
        <v>0</v>
      </c>
      <c r="H61" s="187">
        <v>0</v>
      </c>
      <c r="I61" s="187">
        <v>0</v>
      </c>
      <c r="J61" s="187">
        <v>0</v>
      </c>
      <c r="K61" s="187">
        <v>0</v>
      </c>
      <c r="L61" s="187">
        <v>0</v>
      </c>
      <c r="M61" s="187">
        <v>500000</v>
      </c>
      <c r="N61" s="187">
        <v>0</v>
      </c>
      <c r="O61" s="93">
        <f t="shared" si="0"/>
        <v>0</v>
      </c>
      <c r="P61" s="94">
        <f t="shared" si="1"/>
        <v>500000</v>
      </c>
      <c r="Q61" s="94">
        <f t="shared" si="2"/>
        <v>0</v>
      </c>
      <c r="R61" s="93">
        <f t="shared" si="3"/>
        <v>0</v>
      </c>
      <c r="S61" s="26"/>
    </row>
    <row r="62" spans="1:19" s="29" customFormat="1" x14ac:dyDescent="0.25">
      <c r="A62" s="134" t="s">
        <v>400</v>
      </c>
      <c r="B62" s="190" t="s">
        <v>396</v>
      </c>
      <c r="C62" s="134" t="s">
        <v>196</v>
      </c>
      <c r="D62" s="134" t="s">
        <v>197</v>
      </c>
      <c r="E62" s="187">
        <v>300000</v>
      </c>
      <c r="F62" s="187">
        <v>300000</v>
      </c>
      <c r="G62" s="187">
        <v>140000</v>
      </c>
      <c r="H62" s="187">
        <v>0</v>
      </c>
      <c r="I62" s="187">
        <v>0</v>
      </c>
      <c r="J62" s="187">
        <v>0</v>
      </c>
      <c r="K62" s="187">
        <v>136913</v>
      </c>
      <c r="L62" s="187">
        <v>136913</v>
      </c>
      <c r="M62" s="187">
        <v>163087</v>
      </c>
      <c r="N62" s="187">
        <v>3087</v>
      </c>
      <c r="O62" s="93">
        <f t="shared" si="0"/>
        <v>0.45637666666666665</v>
      </c>
      <c r="P62" s="94">
        <f t="shared" si="1"/>
        <v>300000</v>
      </c>
      <c r="Q62" s="94">
        <f t="shared" si="2"/>
        <v>136913</v>
      </c>
      <c r="R62" s="93">
        <f t="shared" si="3"/>
        <v>0.45637666666666665</v>
      </c>
      <c r="S62" s="26"/>
    </row>
    <row r="63" spans="1:19" s="29" customFormat="1" x14ac:dyDescent="0.25">
      <c r="A63" s="134" t="s">
        <v>400</v>
      </c>
      <c r="B63" s="190" t="s">
        <v>396</v>
      </c>
      <c r="C63" s="134" t="s">
        <v>200</v>
      </c>
      <c r="D63" s="134" t="s">
        <v>201</v>
      </c>
      <c r="E63" s="187">
        <v>300000</v>
      </c>
      <c r="F63" s="187">
        <v>300000</v>
      </c>
      <c r="G63" s="187">
        <v>140000</v>
      </c>
      <c r="H63" s="187">
        <v>0</v>
      </c>
      <c r="I63" s="187">
        <v>0</v>
      </c>
      <c r="J63" s="187">
        <v>0</v>
      </c>
      <c r="K63" s="187">
        <v>136913</v>
      </c>
      <c r="L63" s="187">
        <v>136913</v>
      </c>
      <c r="M63" s="187">
        <v>163087</v>
      </c>
      <c r="N63" s="187">
        <v>3087</v>
      </c>
      <c r="O63" s="93">
        <f t="shared" si="0"/>
        <v>0.45637666666666665</v>
      </c>
      <c r="P63" s="94">
        <f t="shared" si="1"/>
        <v>300000</v>
      </c>
      <c r="Q63" s="94">
        <f t="shared" si="2"/>
        <v>136913</v>
      </c>
      <c r="R63" s="93">
        <f t="shared" si="3"/>
        <v>0.45637666666666665</v>
      </c>
      <c r="S63" s="26"/>
    </row>
    <row r="64" spans="1:19" s="29" customFormat="1" x14ac:dyDescent="0.25">
      <c r="A64" s="134" t="s">
        <v>400</v>
      </c>
      <c r="B64" s="190" t="s">
        <v>396</v>
      </c>
      <c r="C64" s="134" t="s">
        <v>202</v>
      </c>
      <c r="D64" s="134" t="s">
        <v>203</v>
      </c>
      <c r="E64" s="187">
        <v>700000</v>
      </c>
      <c r="F64" s="187">
        <v>700000</v>
      </c>
      <c r="G64" s="187">
        <v>0</v>
      </c>
      <c r="H64" s="187">
        <v>0</v>
      </c>
      <c r="I64" s="187">
        <v>0</v>
      </c>
      <c r="J64" s="187">
        <v>0</v>
      </c>
      <c r="K64" s="187">
        <v>0</v>
      </c>
      <c r="L64" s="187">
        <v>0</v>
      </c>
      <c r="M64" s="187">
        <v>700000</v>
      </c>
      <c r="N64" s="187">
        <v>0</v>
      </c>
      <c r="O64" s="93">
        <f t="shared" si="0"/>
        <v>0</v>
      </c>
      <c r="P64" s="94">
        <f t="shared" si="1"/>
        <v>700000</v>
      </c>
      <c r="Q64" s="94">
        <f t="shared" si="2"/>
        <v>0</v>
      </c>
      <c r="R64" s="93">
        <f t="shared" si="3"/>
        <v>0</v>
      </c>
      <c r="S64" s="26"/>
    </row>
    <row r="65" spans="1:19" s="29" customFormat="1" x14ac:dyDescent="0.25">
      <c r="A65" s="134" t="s">
        <v>400</v>
      </c>
      <c r="B65" s="190" t="s">
        <v>396</v>
      </c>
      <c r="C65" s="134" t="s">
        <v>204</v>
      </c>
      <c r="D65" s="134" t="s">
        <v>205</v>
      </c>
      <c r="E65" s="187">
        <v>200000</v>
      </c>
      <c r="F65" s="187">
        <v>200000</v>
      </c>
      <c r="G65" s="187">
        <v>0</v>
      </c>
      <c r="H65" s="187">
        <v>0</v>
      </c>
      <c r="I65" s="187">
        <v>0</v>
      </c>
      <c r="J65" s="187">
        <v>0</v>
      </c>
      <c r="K65" s="187">
        <v>0</v>
      </c>
      <c r="L65" s="187">
        <v>0</v>
      </c>
      <c r="M65" s="187">
        <v>200000</v>
      </c>
      <c r="N65" s="187">
        <v>0</v>
      </c>
      <c r="O65" s="93">
        <f t="shared" si="0"/>
        <v>0</v>
      </c>
      <c r="P65" s="94">
        <f t="shared" si="1"/>
        <v>200000</v>
      </c>
      <c r="Q65" s="94">
        <f t="shared" si="2"/>
        <v>0</v>
      </c>
      <c r="R65" s="93">
        <f t="shared" si="3"/>
        <v>0</v>
      </c>
      <c r="S65" s="26"/>
    </row>
    <row r="66" spans="1:19" s="29" customFormat="1" x14ac:dyDescent="0.25">
      <c r="A66" s="134" t="s">
        <v>400</v>
      </c>
      <c r="B66" s="190" t="s">
        <v>396</v>
      </c>
      <c r="C66" s="134" t="s">
        <v>206</v>
      </c>
      <c r="D66" s="134" t="s">
        <v>207</v>
      </c>
      <c r="E66" s="187">
        <v>500000</v>
      </c>
      <c r="F66" s="187">
        <v>500000</v>
      </c>
      <c r="G66" s="187">
        <v>0</v>
      </c>
      <c r="H66" s="187">
        <v>0</v>
      </c>
      <c r="I66" s="187">
        <v>0</v>
      </c>
      <c r="J66" s="187">
        <v>0</v>
      </c>
      <c r="K66" s="187">
        <v>0</v>
      </c>
      <c r="L66" s="187">
        <v>0</v>
      </c>
      <c r="M66" s="187">
        <v>500000</v>
      </c>
      <c r="N66" s="187">
        <v>0</v>
      </c>
      <c r="O66" s="93">
        <f t="shared" si="0"/>
        <v>0</v>
      </c>
      <c r="P66" s="94">
        <f t="shared" si="1"/>
        <v>500000</v>
      </c>
      <c r="Q66" s="94">
        <f t="shared" si="2"/>
        <v>0</v>
      </c>
      <c r="R66" s="93">
        <f t="shared" si="3"/>
        <v>0</v>
      </c>
      <c r="S66" s="26"/>
    </row>
    <row r="67" spans="1:19" s="29" customFormat="1" x14ac:dyDescent="0.25">
      <c r="A67" s="133" t="s">
        <v>400</v>
      </c>
      <c r="B67" s="189" t="s">
        <v>396</v>
      </c>
      <c r="C67" s="133" t="s">
        <v>210</v>
      </c>
      <c r="D67" s="133" t="s">
        <v>211</v>
      </c>
      <c r="E67" s="186">
        <v>8510000</v>
      </c>
      <c r="F67" s="186">
        <v>8510000</v>
      </c>
      <c r="G67" s="186">
        <v>4710000</v>
      </c>
      <c r="H67" s="186">
        <v>500000</v>
      </c>
      <c r="I67" s="186">
        <v>1103234.81</v>
      </c>
      <c r="J67" s="186">
        <v>0</v>
      </c>
      <c r="K67" s="186">
        <v>51275</v>
      </c>
      <c r="L67" s="186">
        <v>51275</v>
      </c>
      <c r="M67" s="186">
        <v>6855490.1900000004</v>
      </c>
      <c r="N67" s="186">
        <v>3055490.19</v>
      </c>
      <c r="O67" s="97">
        <f t="shared" si="0"/>
        <v>6.0252643948296124E-3</v>
      </c>
      <c r="P67" s="28">
        <f t="shared" si="1"/>
        <v>8510000</v>
      </c>
      <c r="Q67" s="28">
        <f t="shared" si="2"/>
        <v>51275</v>
      </c>
      <c r="R67" s="97">
        <f t="shared" si="3"/>
        <v>6.0252643948296124E-3</v>
      </c>
    </row>
    <row r="68" spans="1:19" s="26" customFormat="1" x14ac:dyDescent="0.25">
      <c r="A68" s="134" t="s">
        <v>400</v>
      </c>
      <c r="B68" s="190" t="s">
        <v>396</v>
      </c>
      <c r="C68" s="134" t="s">
        <v>212</v>
      </c>
      <c r="D68" s="134" t="s">
        <v>213</v>
      </c>
      <c r="E68" s="187">
        <v>4210000</v>
      </c>
      <c r="F68" s="187">
        <v>4210000</v>
      </c>
      <c r="G68" s="187">
        <v>1010000</v>
      </c>
      <c r="H68" s="187">
        <v>0</v>
      </c>
      <c r="I68" s="187">
        <v>958725</v>
      </c>
      <c r="J68" s="187">
        <v>0</v>
      </c>
      <c r="K68" s="187">
        <v>51275</v>
      </c>
      <c r="L68" s="187">
        <v>51275</v>
      </c>
      <c r="M68" s="187">
        <v>3200000</v>
      </c>
      <c r="N68" s="187">
        <v>0</v>
      </c>
      <c r="O68" s="93">
        <f t="shared" si="0"/>
        <v>1.2179334916864609E-2</v>
      </c>
      <c r="P68" s="94">
        <f t="shared" si="1"/>
        <v>4210000</v>
      </c>
      <c r="Q68" s="94">
        <f t="shared" si="2"/>
        <v>51275</v>
      </c>
      <c r="R68" s="93">
        <f t="shared" si="3"/>
        <v>1.2179334916864609E-2</v>
      </c>
    </row>
    <row r="69" spans="1:19" s="205" customFormat="1" x14ac:dyDescent="0.25">
      <c r="A69" s="134" t="s">
        <v>400</v>
      </c>
      <c r="B69" s="190" t="s">
        <v>396</v>
      </c>
      <c r="C69" s="134" t="s">
        <v>214</v>
      </c>
      <c r="D69" s="134" t="s">
        <v>215</v>
      </c>
      <c r="E69" s="187">
        <v>2560000</v>
      </c>
      <c r="F69" s="187">
        <v>2560000</v>
      </c>
      <c r="G69" s="187">
        <v>1010000</v>
      </c>
      <c r="H69" s="187">
        <v>0</v>
      </c>
      <c r="I69" s="187">
        <v>958725</v>
      </c>
      <c r="J69" s="187">
        <v>0</v>
      </c>
      <c r="K69" s="187">
        <v>51275</v>
      </c>
      <c r="L69" s="187">
        <v>51275</v>
      </c>
      <c r="M69" s="187">
        <v>1550000</v>
      </c>
      <c r="N69" s="187">
        <v>0</v>
      </c>
      <c r="O69" s="93">
        <f t="shared" si="0"/>
        <v>2.0029296875000002E-2</v>
      </c>
      <c r="P69" s="94">
        <f t="shared" si="1"/>
        <v>2560000</v>
      </c>
      <c r="Q69" s="94">
        <f t="shared" si="2"/>
        <v>51275</v>
      </c>
      <c r="R69" s="93">
        <f t="shared" si="3"/>
        <v>2.0029296875000002E-2</v>
      </c>
    </row>
    <row r="70" spans="1:19" s="26" customFormat="1" x14ac:dyDescent="0.25">
      <c r="A70" s="134" t="s">
        <v>400</v>
      </c>
      <c r="B70" s="190" t="s">
        <v>396</v>
      </c>
      <c r="C70" s="134" t="s">
        <v>216</v>
      </c>
      <c r="D70" s="134" t="s">
        <v>217</v>
      </c>
      <c r="E70" s="187">
        <v>150000</v>
      </c>
      <c r="F70" s="187">
        <v>150000</v>
      </c>
      <c r="G70" s="187">
        <v>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150000</v>
      </c>
      <c r="N70" s="187">
        <v>0</v>
      </c>
      <c r="O70" s="93">
        <f t="shared" si="0"/>
        <v>0</v>
      </c>
      <c r="P70" s="94">
        <f t="shared" si="1"/>
        <v>150000</v>
      </c>
      <c r="Q70" s="94">
        <f t="shared" si="2"/>
        <v>0</v>
      </c>
      <c r="R70" s="93">
        <f t="shared" si="3"/>
        <v>0</v>
      </c>
    </row>
    <row r="71" spans="1:19" s="29" customFormat="1" x14ac:dyDescent="0.25">
      <c r="A71" s="134" t="s">
        <v>400</v>
      </c>
      <c r="B71" s="190" t="s">
        <v>396</v>
      </c>
      <c r="C71" s="134" t="s">
        <v>218</v>
      </c>
      <c r="D71" s="134" t="s">
        <v>219</v>
      </c>
      <c r="E71" s="187">
        <v>1500000</v>
      </c>
      <c r="F71" s="187">
        <v>1500000</v>
      </c>
      <c r="G71" s="187">
        <v>0</v>
      </c>
      <c r="H71" s="187">
        <v>0</v>
      </c>
      <c r="I71" s="187">
        <v>0</v>
      </c>
      <c r="J71" s="187">
        <v>0</v>
      </c>
      <c r="K71" s="187">
        <v>0</v>
      </c>
      <c r="L71" s="187">
        <v>0</v>
      </c>
      <c r="M71" s="187">
        <v>1500000</v>
      </c>
      <c r="N71" s="187">
        <v>0</v>
      </c>
      <c r="O71" s="93">
        <f t="shared" si="0"/>
        <v>0</v>
      </c>
      <c r="P71" s="94">
        <f t="shared" si="1"/>
        <v>1500000</v>
      </c>
      <c r="Q71" s="94">
        <f t="shared" si="2"/>
        <v>0</v>
      </c>
      <c r="R71" s="93">
        <f t="shared" si="3"/>
        <v>0</v>
      </c>
      <c r="S71" s="26"/>
    </row>
    <row r="72" spans="1:19" s="29" customFormat="1" x14ac:dyDescent="0.25">
      <c r="A72" s="134" t="s">
        <v>400</v>
      </c>
      <c r="B72" s="190" t="s">
        <v>396</v>
      </c>
      <c r="C72" s="134" t="s">
        <v>222</v>
      </c>
      <c r="D72" s="134" t="s">
        <v>223</v>
      </c>
      <c r="E72" s="187">
        <v>500000</v>
      </c>
      <c r="F72" s="187">
        <v>500000</v>
      </c>
      <c r="G72" s="187">
        <v>500000</v>
      </c>
      <c r="H72" s="187">
        <v>500000</v>
      </c>
      <c r="I72" s="187">
        <v>0</v>
      </c>
      <c r="J72" s="187">
        <v>0</v>
      </c>
      <c r="K72" s="187">
        <v>0</v>
      </c>
      <c r="L72" s="187">
        <v>0</v>
      </c>
      <c r="M72" s="187">
        <v>0</v>
      </c>
      <c r="N72" s="187">
        <v>0</v>
      </c>
      <c r="O72" s="93">
        <f t="shared" ref="O72:O90" si="4">+K72/F72</f>
        <v>0</v>
      </c>
      <c r="P72" s="94">
        <f t="shared" si="1"/>
        <v>500000</v>
      </c>
      <c r="Q72" s="94">
        <f t="shared" si="2"/>
        <v>0</v>
      </c>
      <c r="R72" s="93">
        <f t="shared" si="3"/>
        <v>0</v>
      </c>
      <c r="S72" s="26"/>
    </row>
    <row r="73" spans="1:19" s="29" customFormat="1" x14ac:dyDescent="0.25">
      <c r="A73" s="134" t="s">
        <v>400</v>
      </c>
      <c r="B73" s="190" t="s">
        <v>396</v>
      </c>
      <c r="C73" s="134" t="s">
        <v>226</v>
      </c>
      <c r="D73" s="134" t="s">
        <v>227</v>
      </c>
      <c r="E73" s="187">
        <v>500000</v>
      </c>
      <c r="F73" s="187">
        <v>500000</v>
      </c>
      <c r="G73" s="187">
        <v>500000</v>
      </c>
      <c r="H73" s="187">
        <v>500000</v>
      </c>
      <c r="I73" s="187">
        <v>0</v>
      </c>
      <c r="J73" s="187">
        <v>0</v>
      </c>
      <c r="K73" s="187">
        <v>0</v>
      </c>
      <c r="L73" s="187">
        <v>0</v>
      </c>
      <c r="M73" s="187">
        <v>0</v>
      </c>
      <c r="N73" s="187">
        <v>0</v>
      </c>
      <c r="O73" s="93">
        <f t="shared" si="4"/>
        <v>0</v>
      </c>
      <c r="P73" s="94">
        <f t="shared" si="1"/>
        <v>500000</v>
      </c>
      <c r="Q73" s="94">
        <f t="shared" si="2"/>
        <v>0</v>
      </c>
      <c r="R73" s="93">
        <f t="shared" si="3"/>
        <v>0</v>
      </c>
    </row>
    <row r="74" spans="1:19" s="29" customFormat="1" x14ac:dyDescent="0.25">
      <c r="A74" s="134" t="s">
        <v>400</v>
      </c>
      <c r="B74" s="190" t="s">
        <v>396</v>
      </c>
      <c r="C74" s="134" t="s">
        <v>228</v>
      </c>
      <c r="D74" s="134" t="s">
        <v>229</v>
      </c>
      <c r="E74" s="187">
        <v>600000</v>
      </c>
      <c r="F74" s="187">
        <v>600000</v>
      </c>
      <c r="G74" s="187">
        <v>0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v>600000</v>
      </c>
      <c r="N74" s="187">
        <v>0</v>
      </c>
      <c r="O74" s="93">
        <v>0</v>
      </c>
      <c r="P74" s="94">
        <f t="shared" si="1"/>
        <v>600000</v>
      </c>
      <c r="Q74" s="94">
        <f t="shared" si="2"/>
        <v>0</v>
      </c>
      <c r="R74" s="93">
        <v>0</v>
      </c>
      <c r="S74" s="26"/>
    </row>
    <row r="75" spans="1:19" s="29" customFormat="1" x14ac:dyDescent="0.25">
      <c r="A75" s="134" t="s">
        <v>400</v>
      </c>
      <c r="B75" s="190" t="s">
        <v>396</v>
      </c>
      <c r="C75" s="134" t="s">
        <v>230</v>
      </c>
      <c r="D75" s="134" t="s">
        <v>231</v>
      </c>
      <c r="E75" s="187">
        <v>50000</v>
      </c>
      <c r="F75" s="187">
        <v>50000</v>
      </c>
      <c r="G75" s="187">
        <v>0</v>
      </c>
      <c r="H75" s="187">
        <v>0</v>
      </c>
      <c r="I75" s="187">
        <v>0</v>
      </c>
      <c r="J75" s="187">
        <v>0</v>
      </c>
      <c r="K75" s="187">
        <v>0</v>
      </c>
      <c r="L75" s="187">
        <v>0</v>
      </c>
      <c r="M75" s="187">
        <v>50000</v>
      </c>
      <c r="N75" s="187">
        <v>0</v>
      </c>
      <c r="O75" s="93">
        <v>0</v>
      </c>
      <c r="P75" s="94">
        <f t="shared" si="1"/>
        <v>50000</v>
      </c>
      <c r="Q75" s="94">
        <f t="shared" si="2"/>
        <v>0</v>
      </c>
      <c r="R75" s="93">
        <v>0</v>
      </c>
      <c r="S75" s="26"/>
    </row>
    <row r="76" spans="1:19" s="29" customFormat="1" x14ac:dyDescent="0.25">
      <c r="A76" s="134" t="s">
        <v>400</v>
      </c>
      <c r="B76" s="190" t="s">
        <v>396</v>
      </c>
      <c r="C76" s="134" t="s">
        <v>236</v>
      </c>
      <c r="D76" s="134" t="s">
        <v>237</v>
      </c>
      <c r="E76" s="187">
        <v>500000</v>
      </c>
      <c r="F76" s="187">
        <v>500000</v>
      </c>
      <c r="G76" s="187">
        <v>0</v>
      </c>
      <c r="H76" s="187">
        <v>0</v>
      </c>
      <c r="I76" s="187">
        <v>0</v>
      </c>
      <c r="J76" s="187">
        <v>0</v>
      </c>
      <c r="K76" s="187">
        <v>0</v>
      </c>
      <c r="L76" s="187">
        <v>0</v>
      </c>
      <c r="M76" s="187">
        <v>500000</v>
      </c>
      <c r="N76" s="187">
        <v>0</v>
      </c>
      <c r="O76" s="93">
        <f t="shared" si="4"/>
        <v>0</v>
      </c>
      <c r="P76" s="94">
        <f t="shared" si="1"/>
        <v>500000</v>
      </c>
      <c r="Q76" s="94">
        <f t="shared" si="2"/>
        <v>0</v>
      </c>
      <c r="R76" s="93">
        <f t="shared" si="3"/>
        <v>0</v>
      </c>
      <c r="S76" s="26"/>
    </row>
    <row r="77" spans="1:19" s="29" customFormat="1" x14ac:dyDescent="0.25">
      <c r="A77" s="134" t="s">
        <v>400</v>
      </c>
      <c r="B77" s="190" t="s">
        <v>396</v>
      </c>
      <c r="C77" s="134" t="s">
        <v>240</v>
      </c>
      <c r="D77" s="134" t="s">
        <v>241</v>
      </c>
      <c r="E77" s="187">
        <v>50000</v>
      </c>
      <c r="F77" s="187">
        <v>50000</v>
      </c>
      <c r="G77" s="187">
        <v>0</v>
      </c>
      <c r="H77" s="187">
        <v>0</v>
      </c>
      <c r="I77" s="187">
        <v>0</v>
      </c>
      <c r="J77" s="187">
        <v>0</v>
      </c>
      <c r="K77" s="187">
        <v>0</v>
      </c>
      <c r="L77" s="187">
        <v>0</v>
      </c>
      <c r="M77" s="187">
        <v>50000</v>
      </c>
      <c r="N77" s="187">
        <v>0</v>
      </c>
      <c r="O77" s="93">
        <f t="shared" si="4"/>
        <v>0</v>
      </c>
      <c r="P77" s="94">
        <f t="shared" si="1"/>
        <v>50000</v>
      </c>
      <c r="Q77" s="94">
        <f t="shared" si="2"/>
        <v>0</v>
      </c>
      <c r="R77" s="93">
        <f t="shared" si="3"/>
        <v>0</v>
      </c>
      <c r="S77" s="26"/>
    </row>
    <row r="78" spans="1:19" s="29" customFormat="1" x14ac:dyDescent="0.25">
      <c r="A78" s="134" t="s">
        <v>400</v>
      </c>
      <c r="B78" s="190" t="s">
        <v>396</v>
      </c>
      <c r="C78" s="134" t="s">
        <v>242</v>
      </c>
      <c r="D78" s="134" t="s">
        <v>243</v>
      </c>
      <c r="E78" s="187">
        <v>1000000</v>
      </c>
      <c r="F78" s="187">
        <v>1000000</v>
      </c>
      <c r="G78" s="187">
        <v>1000000</v>
      </c>
      <c r="H78" s="187">
        <v>0</v>
      </c>
      <c r="I78" s="187">
        <v>0</v>
      </c>
      <c r="J78" s="187">
        <v>0</v>
      </c>
      <c r="K78" s="187">
        <v>0</v>
      </c>
      <c r="L78" s="187">
        <v>0</v>
      </c>
      <c r="M78" s="187">
        <v>1000000</v>
      </c>
      <c r="N78" s="187">
        <v>1000000</v>
      </c>
      <c r="O78" s="93">
        <f t="shared" si="4"/>
        <v>0</v>
      </c>
      <c r="P78" s="94">
        <f t="shared" si="1"/>
        <v>1000000</v>
      </c>
      <c r="Q78" s="94">
        <f t="shared" si="2"/>
        <v>0</v>
      </c>
      <c r="R78" s="93">
        <f t="shared" si="3"/>
        <v>0</v>
      </c>
      <c r="S78" s="26"/>
    </row>
    <row r="79" spans="1:19" s="29" customFormat="1" x14ac:dyDescent="0.25">
      <c r="A79" s="134" t="s">
        <v>400</v>
      </c>
      <c r="B79" s="190" t="s">
        <v>396</v>
      </c>
      <c r="C79" s="134" t="s">
        <v>244</v>
      </c>
      <c r="D79" s="134" t="s">
        <v>245</v>
      </c>
      <c r="E79" s="187">
        <v>500000</v>
      </c>
      <c r="F79" s="187">
        <v>500000</v>
      </c>
      <c r="G79" s="187">
        <v>500000</v>
      </c>
      <c r="H79" s="187">
        <v>0</v>
      </c>
      <c r="I79" s="187">
        <v>0</v>
      </c>
      <c r="J79" s="187">
        <v>0</v>
      </c>
      <c r="K79" s="187">
        <v>0</v>
      </c>
      <c r="L79" s="187">
        <v>0</v>
      </c>
      <c r="M79" s="187">
        <v>500000</v>
      </c>
      <c r="N79" s="187">
        <v>500000</v>
      </c>
      <c r="O79" s="93">
        <f t="shared" si="4"/>
        <v>0</v>
      </c>
      <c r="P79" s="94">
        <f t="shared" si="1"/>
        <v>500000</v>
      </c>
      <c r="Q79" s="94">
        <f t="shared" si="2"/>
        <v>0</v>
      </c>
      <c r="R79" s="93">
        <f t="shared" si="3"/>
        <v>0</v>
      </c>
      <c r="S79" s="26"/>
    </row>
    <row r="80" spans="1:19" s="29" customFormat="1" x14ac:dyDescent="0.25">
      <c r="A80" s="134" t="s">
        <v>400</v>
      </c>
      <c r="B80" s="190" t="s">
        <v>396</v>
      </c>
      <c r="C80" s="134" t="s">
        <v>246</v>
      </c>
      <c r="D80" s="134" t="s">
        <v>247</v>
      </c>
      <c r="E80" s="187">
        <v>500000</v>
      </c>
      <c r="F80" s="187">
        <v>500000</v>
      </c>
      <c r="G80" s="187">
        <v>500000</v>
      </c>
      <c r="H80" s="187">
        <v>0</v>
      </c>
      <c r="I80" s="187">
        <v>0</v>
      </c>
      <c r="J80" s="187">
        <v>0</v>
      </c>
      <c r="K80" s="187">
        <v>0</v>
      </c>
      <c r="L80" s="187">
        <v>0</v>
      </c>
      <c r="M80" s="187">
        <v>500000</v>
      </c>
      <c r="N80" s="187">
        <v>500000</v>
      </c>
      <c r="O80" s="93">
        <f t="shared" si="4"/>
        <v>0</v>
      </c>
      <c r="P80" s="94">
        <f t="shared" si="1"/>
        <v>500000</v>
      </c>
      <c r="Q80" s="94">
        <f t="shared" si="2"/>
        <v>0</v>
      </c>
      <c r="R80" s="93">
        <f t="shared" si="3"/>
        <v>0</v>
      </c>
      <c r="S80" s="26"/>
    </row>
    <row r="81" spans="1:19" s="29" customFormat="1" ht="15.75" customHeight="1" x14ac:dyDescent="0.25">
      <c r="A81" s="134" t="s">
        <v>400</v>
      </c>
      <c r="B81" s="190" t="s">
        <v>396</v>
      </c>
      <c r="C81" s="134" t="s">
        <v>248</v>
      </c>
      <c r="D81" s="134" t="s">
        <v>386</v>
      </c>
      <c r="E81" s="187">
        <v>2200000</v>
      </c>
      <c r="F81" s="187">
        <v>2200000</v>
      </c>
      <c r="G81" s="187">
        <v>2200000</v>
      </c>
      <c r="H81" s="187">
        <v>0</v>
      </c>
      <c r="I81" s="187">
        <v>144509.81</v>
      </c>
      <c r="J81" s="187">
        <v>0</v>
      </c>
      <c r="K81" s="187">
        <v>0</v>
      </c>
      <c r="L81" s="187">
        <v>0</v>
      </c>
      <c r="M81" s="187">
        <v>2055490.19</v>
      </c>
      <c r="N81" s="187">
        <v>2055490.19</v>
      </c>
      <c r="O81" s="93">
        <f t="shared" si="4"/>
        <v>0</v>
      </c>
      <c r="P81" s="94">
        <f t="shared" si="1"/>
        <v>2200000</v>
      </c>
      <c r="Q81" s="94">
        <f t="shared" si="2"/>
        <v>0</v>
      </c>
      <c r="R81" s="93">
        <f t="shared" si="3"/>
        <v>0</v>
      </c>
      <c r="S81" s="26"/>
    </row>
    <row r="82" spans="1:19" s="29" customFormat="1" ht="15.75" customHeight="1" x14ac:dyDescent="0.25">
      <c r="A82" s="134" t="s">
        <v>400</v>
      </c>
      <c r="B82" s="190" t="s">
        <v>396</v>
      </c>
      <c r="C82" s="134" t="s">
        <v>249</v>
      </c>
      <c r="D82" s="134" t="s">
        <v>250</v>
      </c>
      <c r="E82" s="187">
        <v>100000</v>
      </c>
      <c r="F82" s="187">
        <v>100000</v>
      </c>
      <c r="G82" s="187">
        <v>100000</v>
      </c>
      <c r="H82" s="187">
        <v>0</v>
      </c>
      <c r="I82" s="187">
        <v>0</v>
      </c>
      <c r="J82" s="187">
        <v>0</v>
      </c>
      <c r="K82" s="187">
        <v>0</v>
      </c>
      <c r="L82" s="187">
        <v>0</v>
      </c>
      <c r="M82" s="187">
        <v>100000</v>
      </c>
      <c r="N82" s="187">
        <v>100000</v>
      </c>
      <c r="O82" s="93">
        <v>0</v>
      </c>
      <c r="P82" s="94">
        <f t="shared" si="1"/>
        <v>100000</v>
      </c>
      <c r="Q82" s="94">
        <f t="shared" si="2"/>
        <v>0</v>
      </c>
      <c r="R82" s="93">
        <f t="shared" si="3"/>
        <v>0</v>
      </c>
      <c r="S82" s="26"/>
    </row>
    <row r="83" spans="1:19" s="29" customFormat="1" x14ac:dyDescent="0.25">
      <c r="A83" s="134" t="s">
        <v>400</v>
      </c>
      <c r="B83" s="190" t="s">
        <v>396</v>
      </c>
      <c r="C83" s="134" t="s">
        <v>251</v>
      </c>
      <c r="D83" s="134" t="s">
        <v>252</v>
      </c>
      <c r="E83" s="187">
        <v>100000</v>
      </c>
      <c r="F83" s="187">
        <v>100000</v>
      </c>
      <c r="G83" s="187">
        <v>100000</v>
      </c>
      <c r="H83" s="187">
        <v>0</v>
      </c>
      <c r="I83" s="187">
        <v>0</v>
      </c>
      <c r="J83" s="187">
        <v>0</v>
      </c>
      <c r="K83" s="187">
        <v>0</v>
      </c>
      <c r="L83" s="187">
        <v>0</v>
      </c>
      <c r="M83" s="187">
        <v>100000</v>
      </c>
      <c r="N83" s="187">
        <v>100000</v>
      </c>
      <c r="O83" s="93">
        <f t="shared" si="4"/>
        <v>0</v>
      </c>
      <c r="P83" s="94">
        <f t="shared" si="1"/>
        <v>100000</v>
      </c>
      <c r="Q83" s="94">
        <f t="shared" si="2"/>
        <v>0</v>
      </c>
      <c r="R83" s="93">
        <f t="shared" si="3"/>
        <v>0</v>
      </c>
      <c r="S83" s="26"/>
    </row>
    <row r="84" spans="1:19" s="29" customFormat="1" x14ac:dyDescent="0.25">
      <c r="A84" s="134" t="s">
        <v>400</v>
      </c>
      <c r="B84" s="190" t="s">
        <v>396</v>
      </c>
      <c r="C84" s="134" t="s">
        <v>253</v>
      </c>
      <c r="D84" s="134" t="s">
        <v>254</v>
      </c>
      <c r="E84" s="187">
        <v>1100000</v>
      </c>
      <c r="F84" s="187">
        <v>1100000</v>
      </c>
      <c r="G84" s="187">
        <v>1100000</v>
      </c>
      <c r="H84" s="187">
        <v>0</v>
      </c>
      <c r="I84" s="187">
        <v>144509.81</v>
      </c>
      <c r="J84" s="187">
        <v>0</v>
      </c>
      <c r="K84" s="187">
        <v>0</v>
      </c>
      <c r="L84" s="187">
        <v>0</v>
      </c>
      <c r="M84" s="187">
        <v>955490.19</v>
      </c>
      <c r="N84" s="187">
        <v>955490.19</v>
      </c>
      <c r="O84" s="93">
        <f t="shared" si="4"/>
        <v>0</v>
      </c>
      <c r="P84" s="94">
        <f t="shared" si="1"/>
        <v>1100000</v>
      </c>
      <c r="Q84" s="94">
        <f t="shared" si="2"/>
        <v>0</v>
      </c>
      <c r="R84" s="93">
        <f t="shared" si="3"/>
        <v>0</v>
      </c>
      <c r="S84" s="26"/>
    </row>
    <row r="85" spans="1:19" s="29" customFormat="1" x14ac:dyDescent="0.25">
      <c r="A85" s="134" t="s">
        <v>400</v>
      </c>
      <c r="B85" s="190" t="s">
        <v>396</v>
      </c>
      <c r="C85" s="134" t="s">
        <v>255</v>
      </c>
      <c r="D85" s="134" t="s">
        <v>256</v>
      </c>
      <c r="E85" s="187">
        <v>100000</v>
      </c>
      <c r="F85" s="187">
        <v>100000</v>
      </c>
      <c r="G85" s="187">
        <v>100000</v>
      </c>
      <c r="H85" s="187">
        <v>0</v>
      </c>
      <c r="I85" s="187">
        <v>0</v>
      </c>
      <c r="J85" s="187">
        <v>0</v>
      </c>
      <c r="K85" s="187">
        <v>0</v>
      </c>
      <c r="L85" s="187">
        <v>0</v>
      </c>
      <c r="M85" s="187">
        <v>100000</v>
      </c>
      <c r="N85" s="187">
        <v>100000</v>
      </c>
      <c r="O85" s="93">
        <f t="shared" si="4"/>
        <v>0</v>
      </c>
      <c r="P85" s="94">
        <f t="shared" si="1"/>
        <v>100000</v>
      </c>
      <c r="Q85" s="94">
        <f t="shared" si="2"/>
        <v>0</v>
      </c>
      <c r="R85" s="93">
        <f t="shared" si="3"/>
        <v>0</v>
      </c>
      <c r="S85" s="26"/>
    </row>
    <row r="86" spans="1:19" s="29" customFormat="1" x14ac:dyDescent="0.25">
      <c r="A86" s="134" t="s">
        <v>400</v>
      </c>
      <c r="B86" s="190" t="s">
        <v>396</v>
      </c>
      <c r="C86" s="134" t="s">
        <v>257</v>
      </c>
      <c r="D86" s="134" t="s">
        <v>258</v>
      </c>
      <c r="E86" s="187">
        <v>200000</v>
      </c>
      <c r="F86" s="187">
        <v>200000</v>
      </c>
      <c r="G86" s="187">
        <v>200000</v>
      </c>
      <c r="H86" s="187">
        <v>0</v>
      </c>
      <c r="I86" s="187">
        <v>0</v>
      </c>
      <c r="J86" s="187">
        <v>0</v>
      </c>
      <c r="K86" s="187">
        <v>0</v>
      </c>
      <c r="L86" s="187">
        <v>0</v>
      </c>
      <c r="M86" s="187">
        <v>200000</v>
      </c>
      <c r="N86" s="187">
        <v>200000</v>
      </c>
      <c r="O86" s="93">
        <f t="shared" si="4"/>
        <v>0</v>
      </c>
      <c r="P86" s="94">
        <f t="shared" si="1"/>
        <v>200000</v>
      </c>
      <c r="Q86" s="94">
        <f t="shared" si="2"/>
        <v>0</v>
      </c>
      <c r="R86" s="93">
        <f t="shared" si="3"/>
        <v>0</v>
      </c>
      <c r="S86" s="26"/>
    </row>
    <row r="87" spans="1:19" s="26" customFormat="1" x14ac:dyDescent="0.25">
      <c r="A87" s="134" t="s">
        <v>400</v>
      </c>
      <c r="B87" s="190" t="s">
        <v>396</v>
      </c>
      <c r="C87" s="134" t="s">
        <v>259</v>
      </c>
      <c r="D87" s="134" t="s">
        <v>260</v>
      </c>
      <c r="E87" s="187">
        <v>200000</v>
      </c>
      <c r="F87" s="187">
        <v>200000</v>
      </c>
      <c r="G87" s="187">
        <v>200000</v>
      </c>
      <c r="H87" s="187">
        <v>0</v>
      </c>
      <c r="I87" s="187">
        <v>0</v>
      </c>
      <c r="J87" s="187">
        <v>0</v>
      </c>
      <c r="K87" s="187">
        <v>0</v>
      </c>
      <c r="L87" s="187">
        <v>0</v>
      </c>
      <c r="M87" s="187">
        <v>200000</v>
      </c>
      <c r="N87" s="187">
        <v>200000</v>
      </c>
      <c r="O87" s="93">
        <f t="shared" si="4"/>
        <v>0</v>
      </c>
      <c r="P87" s="94">
        <f t="shared" si="1"/>
        <v>200000</v>
      </c>
      <c r="Q87" s="94">
        <f t="shared" si="2"/>
        <v>0</v>
      </c>
      <c r="R87" s="93">
        <f t="shared" si="3"/>
        <v>0</v>
      </c>
    </row>
    <row r="88" spans="1:19" s="29" customFormat="1" x14ac:dyDescent="0.25">
      <c r="A88" s="134" t="s">
        <v>400</v>
      </c>
      <c r="B88" s="190" t="s">
        <v>396</v>
      </c>
      <c r="C88" s="134" t="s">
        <v>261</v>
      </c>
      <c r="D88" s="134" t="s">
        <v>262</v>
      </c>
      <c r="E88" s="187">
        <v>300000</v>
      </c>
      <c r="F88" s="187">
        <v>300000</v>
      </c>
      <c r="G88" s="187">
        <v>300000</v>
      </c>
      <c r="H88" s="187">
        <v>0</v>
      </c>
      <c r="I88" s="187">
        <v>0</v>
      </c>
      <c r="J88" s="187">
        <v>0</v>
      </c>
      <c r="K88" s="187">
        <v>0</v>
      </c>
      <c r="L88" s="187">
        <v>0</v>
      </c>
      <c r="M88" s="187">
        <v>300000</v>
      </c>
      <c r="N88" s="187">
        <v>300000</v>
      </c>
      <c r="O88" s="93">
        <f t="shared" si="4"/>
        <v>0</v>
      </c>
      <c r="P88" s="94">
        <f t="shared" si="1"/>
        <v>300000</v>
      </c>
      <c r="Q88" s="94">
        <f t="shared" si="2"/>
        <v>0</v>
      </c>
      <c r="R88" s="93">
        <f t="shared" si="3"/>
        <v>0</v>
      </c>
      <c r="S88" s="26"/>
    </row>
    <row r="89" spans="1:19" s="26" customFormat="1" x14ac:dyDescent="0.25">
      <c r="A89" s="134" t="s">
        <v>400</v>
      </c>
      <c r="B89" s="190" t="s">
        <v>396</v>
      </c>
      <c r="C89" s="134" t="s">
        <v>263</v>
      </c>
      <c r="D89" s="134" t="s">
        <v>264</v>
      </c>
      <c r="E89" s="187">
        <v>100000</v>
      </c>
      <c r="F89" s="187">
        <v>100000</v>
      </c>
      <c r="G89" s="187">
        <v>100000</v>
      </c>
      <c r="H89" s="187">
        <v>0</v>
      </c>
      <c r="I89" s="187">
        <v>0</v>
      </c>
      <c r="J89" s="187">
        <v>0</v>
      </c>
      <c r="K89" s="187">
        <v>0</v>
      </c>
      <c r="L89" s="187">
        <v>0</v>
      </c>
      <c r="M89" s="187">
        <v>100000</v>
      </c>
      <c r="N89" s="187">
        <v>100000</v>
      </c>
      <c r="O89" s="93">
        <f t="shared" si="4"/>
        <v>0</v>
      </c>
      <c r="P89" s="94">
        <f t="shared" si="1"/>
        <v>100000</v>
      </c>
      <c r="Q89" s="94">
        <f t="shared" si="2"/>
        <v>0</v>
      </c>
      <c r="R89" s="93">
        <f t="shared" si="3"/>
        <v>0</v>
      </c>
    </row>
    <row r="90" spans="1:19" s="29" customFormat="1" x14ac:dyDescent="0.25">
      <c r="A90" s="133" t="s">
        <v>400</v>
      </c>
      <c r="B90" s="189" t="s">
        <v>397</v>
      </c>
      <c r="C90" s="133" t="s">
        <v>265</v>
      </c>
      <c r="D90" s="133" t="s">
        <v>266</v>
      </c>
      <c r="E90" s="186">
        <v>950815000</v>
      </c>
      <c r="F90" s="186">
        <v>950815000</v>
      </c>
      <c r="G90" s="186">
        <v>197529196</v>
      </c>
      <c r="H90" s="186">
        <v>0</v>
      </c>
      <c r="I90" s="186">
        <v>150524175.78999999</v>
      </c>
      <c r="J90" s="186">
        <v>0</v>
      </c>
      <c r="K90" s="186">
        <v>0</v>
      </c>
      <c r="L90" s="186">
        <v>0</v>
      </c>
      <c r="M90" s="186">
        <v>800290824.21000004</v>
      </c>
      <c r="N90" s="186">
        <v>47005020.210000001</v>
      </c>
      <c r="O90" s="97">
        <f t="shared" si="4"/>
        <v>0</v>
      </c>
      <c r="P90" s="28">
        <f t="shared" si="1"/>
        <v>950815000</v>
      </c>
      <c r="Q90" s="28">
        <f t="shared" si="2"/>
        <v>0</v>
      </c>
      <c r="R90" s="97">
        <f t="shared" si="3"/>
        <v>0</v>
      </c>
    </row>
    <row r="91" spans="1:19" s="26" customFormat="1" x14ac:dyDescent="0.25">
      <c r="A91" s="134" t="s">
        <v>400</v>
      </c>
      <c r="B91" s="190" t="s">
        <v>397</v>
      </c>
      <c r="C91" s="134" t="s">
        <v>267</v>
      </c>
      <c r="D91" s="134" t="s">
        <v>268</v>
      </c>
      <c r="E91" s="187">
        <v>35815000</v>
      </c>
      <c r="F91" s="187">
        <v>35815000</v>
      </c>
      <c r="G91" s="187">
        <v>20000000</v>
      </c>
      <c r="H91" s="187">
        <v>0</v>
      </c>
      <c r="I91" s="187">
        <v>4965175.79</v>
      </c>
      <c r="J91" s="187">
        <v>0</v>
      </c>
      <c r="K91" s="187">
        <v>0</v>
      </c>
      <c r="L91" s="187">
        <v>0</v>
      </c>
      <c r="M91" s="187">
        <v>30849824.210000001</v>
      </c>
      <c r="N91" s="187">
        <v>15034824.210000001</v>
      </c>
      <c r="O91" s="93">
        <f>+K91/F91</f>
        <v>0</v>
      </c>
      <c r="P91" s="94">
        <f t="shared" si="1"/>
        <v>35815000</v>
      </c>
      <c r="Q91" s="94">
        <f t="shared" si="2"/>
        <v>0</v>
      </c>
      <c r="R91" s="93">
        <f t="shared" si="3"/>
        <v>0</v>
      </c>
    </row>
    <row r="92" spans="1:19" s="26" customFormat="1" ht="13.7" customHeight="1" x14ac:dyDescent="0.25">
      <c r="A92" s="134" t="s">
        <v>400</v>
      </c>
      <c r="B92" s="190" t="s">
        <v>397</v>
      </c>
      <c r="C92" s="134" t="s">
        <v>275</v>
      </c>
      <c r="D92" s="134" t="s">
        <v>276</v>
      </c>
      <c r="E92" s="187">
        <v>35815000</v>
      </c>
      <c r="F92" s="187">
        <v>35815000</v>
      </c>
      <c r="G92" s="187">
        <v>20000000</v>
      </c>
      <c r="H92" s="187">
        <v>0</v>
      </c>
      <c r="I92" s="187">
        <v>4965175.79</v>
      </c>
      <c r="J92" s="187">
        <v>0</v>
      </c>
      <c r="K92" s="187">
        <v>0</v>
      </c>
      <c r="L92" s="187">
        <v>0</v>
      </c>
      <c r="M92" s="187">
        <v>30849824.210000001</v>
      </c>
      <c r="N92" s="187">
        <v>15034824.210000001</v>
      </c>
      <c r="O92" s="93">
        <f t="shared" ref="O92:O118" si="5">+K92/F92</f>
        <v>0</v>
      </c>
      <c r="P92" s="94">
        <f t="shared" ref="P92:P99" si="6">+F92</f>
        <v>35815000</v>
      </c>
      <c r="Q92" s="94">
        <f t="shared" ref="Q92:Q99" si="7">+K92</f>
        <v>0</v>
      </c>
      <c r="R92" s="93">
        <f t="shared" ref="R92:R100" si="8">+Q92/P92</f>
        <v>0</v>
      </c>
    </row>
    <row r="93" spans="1:19" s="205" customFormat="1" x14ac:dyDescent="0.25">
      <c r="A93" s="134" t="s">
        <v>400</v>
      </c>
      <c r="B93" s="190" t="s">
        <v>397</v>
      </c>
      <c r="C93" s="134" t="s">
        <v>279</v>
      </c>
      <c r="D93" s="134" t="s">
        <v>280</v>
      </c>
      <c r="E93" s="187">
        <v>915000000</v>
      </c>
      <c r="F93" s="187">
        <v>915000000</v>
      </c>
      <c r="G93" s="187">
        <v>177529196</v>
      </c>
      <c r="H93" s="187">
        <v>0</v>
      </c>
      <c r="I93" s="187">
        <v>145559000</v>
      </c>
      <c r="J93" s="187">
        <v>0</v>
      </c>
      <c r="K93" s="187">
        <v>0</v>
      </c>
      <c r="L93" s="187">
        <v>0</v>
      </c>
      <c r="M93" s="187">
        <v>769441000</v>
      </c>
      <c r="N93" s="187">
        <v>31970196</v>
      </c>
      <c r="O93" s="93">
        <f t="shared" si="5"/>
        <v>0</v>
      </c>
      <c r="P93" s="94">
        <f t="shared" si="6"/>
        <v>915000000</v>
      </c>
      <c r="Q93" s="94">
        <f t="shared" si="7"/>
        <v>0</v>
      </c>
      <c r="R93" s="93">
        <f t="shared" si="8"/>
        <v>0</v>
      </c>
    </row>
    <row r="94" spans="1:19" s="29" customFormat="1" x14ac:dyDescent="0.25">
      <c r="A94" s="134" t="s">
        <v>400</v>
      </c>
      <c r="B94" s="190" t="s">
        <v>397</v>
      </c>
      <c r="C94" s="134" t="s">
        <v>281</v>
      </c>
      <c r="D94" s="134" t="s">
        <v>282</v>
      </c>
      <c r="E94" s="187">
        <v>915000000</v>
      </c>
      <c r="F94" s="187">
        <v>915000000</v>
      </c>
      <c r="G94" s="187">
        <v>177529196</v>
      </c>
      <c r="H94" s="187">
        <v>0</v>
      </c>
      <c r="I94" s="187">
        <v>145559000</v>
      </c>
      <c r="J94" s="187">
        <v>0</v>
      </c>
      <c r="K94" s="187">
        <v>0</v>
      </c>
      <c r="L94" s="187">
        <v>0</v>
      </c>
      <c r="M94" s="187">
        <v>769441000</v>
      </c>
      <c r="N94" s="187">
        <v>31970196</v>
      </c>
      <c r="O94" s="93">
        <f t="shared" si="5"/>
        <v>0</v>
      </c>
      <c r="P94" s="94">
        <f t="shared" si="6"/>
        <v>915000000</v>
      </c>
      <c r="Q94" s="94">
        <f t="shared" si="7"/>
        <v>0</v>
      </c>
      <c r="R94" s="93">
        <f t="shared" si="8"/>
        <v>0</v>
      </c>
      <c r="S94" s="26"/>
    </row>
    <row r="95" spans="1:19" s="29" customFormat="1" x14ac:dyDescent="0.25">
      <c r="A95" s="133" t="s">
        <v>400</v>
      </c>
      <c r="B95" s="189" t="s">
        <v>396</v>
      </c>
      <c r="C95" s="133" t="s">
        <v>287</v>
      </c>
      <c r="D95" s="133" t="s">
        <v>288</v>
      </c>
      <c r="E95" s="186">
        <v>9347898463</v>
      </c>
      <c r="F95" s="186">
        <v>9347898463</v>
      </c>
      <c r="G95" s="186">
        <v>2283645413</v>
      </c>
      <c r="H95" s="186">
        <v>0</v>
      </c>
      <c r="I95" s="186">
        <v>1067964839.4</v>
      </c>
      <c r="J95" s="186">
        <v>0</v>
      </c>
      <c r="K95" s="186">
        <v>1206289902.0999999</v>
      </c>
      <c r="L95" s="186">
        <v>1206289902.0999999</v>
      </c>
      <c r="M95" s="186">
        <v>7073643721.5</v>
      </c>
      <c r="N95" s="186">
        <v>9390671.5</v>
      </c>
      <c r="O95" s="97">
        <v>0</v>
      </c>
      <c r="P95" s="28">
        <f t="shared" si="6"/>
        <v>9347898463</v>
      </c>
      <c r="Q95" s="28">
        <f t="shared" si="7"/>
        <v>1206289902.0999999</v>
      </c>
      <c r="R95" s="97">
        <f t="shared" si="8"/>
        <v>0.12904396714134483</v>
      </c>
    </row>
    <row r="96" spans="1:19" s="29" customFormat="1" x14ac:dyDescent="0.25">
      <c r="A96" s="134" t="s">
        <v>400</v>
      </c>
      <c r="B96" s="190" t="s">
        <v>396</v>
      </c>
      <c r="C96" s="134" t="s">
        <v>289</v>
      </c>
      <c r="D96" s="134" t="s">
        <v>290</v>
      </c>
      <c r="E96" s="187">
        <v>9222542392</v>
      </c>
      <c r="F96" s="187">
        <v>9222542392</v>
      </c>
      <c r="G96" s="187">
        <v>2235720592</v>
      </c>
      <c r="H96" s="187">
        <v>0</v>
      </c>
      <c r="I96" s="187">
        <v>1028661089.4</v>
      </c>
      <c r="J96" s="187">
        <v>0</v>
      </c>
      <c r="K96" s="187">
        <v>1206159502.5999999</v>
      </c>
      <c r="L96" s="187">
        <v>1206159502.5999999</v>
      </c>
      <c r="M96" s="187">
        <v>6987721800</v>
      </c>
      <c r="N96" s="187">
        <v>900000</v>
      </c>
      <c r="O96" s="93">
        <v>0</v>
      </c>
      <c r="P96" s="94">
        <f t="shared" si="6"/>
        <v>9222542392</v>
      </c>
      <c r="Q96" s="94">
        <f t="shared" si="7"/>
        <v>1206159502.5999999</v>
      </c>
      <c r="R96" s="93">
        <v>0</v>
      </c>
      <c r="S96" s="26"/>
    </row>
    <row r="97" spans="1:19" s="29" customFormat="1" x14ac:dyDescent="0.25">
      <c r="A97" s="134" t="s">
        <v>400</v>
      </c>
      <c r="B97" s="190" t="s">
        <v>396</v>
      </c>
      <c r="C97" s="134" t="s">
        <v>297</v>
      </c>
      <c r="D97" s="134" t="s">
        <v>420</v>
      </c>
      <c r="E97" s="187">
        <v>3492100000</v>
      </c>
      <c r="F97" s="187">
        <v>3492100000</v>
      </c>
      <c r="G97" s="187">
        <v>796178200</v>
      </c>
      <c r="H97" s="187">
        <v>0</v>
      </c>
      <c r="I97" s="187">
        <v>439904174</v>
      </c>
      <c r="J97" s="187">
        <v>0</v>
      </c>
      <c r="K97" s="187">
        <v>356274026</v>
      </c>
      <c r="L97" s="187">
        <v>356274026</v>
      </c>
      <c r="M97" s="187">
        <v>2695921800</v>
      </c>
      <c r="N97" s="187">
        <v>0</v>
      </c>
      <c r="O97" s="93">
        <f t="shared" si="5"/>
        <v>0.10202285902465565</v>
      </c>
      <c r="P97" s="94">
        <f t="shared" si="6"/>
        <v>3492100000</v>
      </c>
      <c r="Q97" s="94">
        <f t="shared" si="7"/>
        <v>356274026</v>
      </c>
      <c r="R97" s="93">
        <f t="shared" si="8"/>
        <v>0.10202285902465565</v>
      </c>
      <c r="S97" s="26"/>
    </row>
    <row r="98" spans="1:19" s="26" customFormat="1" x14ac:dyDescent="0.25">
      <c r="A98" s="134" t="s">
        <v>400</v>
      </c>
      <c r="B98" s="190" t="s">
        <v>396</v>
      </c>
      <c r="C98" s="134" t="s">
        <v>299</v>
      </c>
      <c r="D98" s="134" t="s">
        <v>421</v>
      </c>
      <c r="E98" s="187">
        <v>1856100000</v>
      </c>
      <c r="F98" s="187">
        <v>1856100000</v>
      </c>
      <c r="G98" s="187">
        <v>464025000</v>
      </c>
      <c r="H98" s="187">
        <v>0</v>
      </c>
      <c r="I98" s="187">
        <v>272512566</v>
      </c>
      <c r="J98" s="187">
        <v>0</v>
      </c>
      <c r="K98" s="187">
        <v>191512434</v>
      </c>
      <c r="L98" s="187">
        <v>191512434</v>
      </c>
      <c r="M98" s="187">
        <v>1392075000</v>
      </c>
      <c r="N98" s="187">
        <v>0</v>
      </c>
      <c r="O98" s="93">
        <f t="shared" si="5"/>
        <v>0.10318001939550671</v>
      </c>
      <c r="P98" s="94">
        <f t="shared" si="6"/>
        <v>1856100000</v>
      </c>
      <c r="Q98" s="94">
        <f t="shared" si="7"/>
        <v>191512434</v>
      </c>
      <c r="R98" s="93">
        <f t="shared" si="8"/>
        <v>0.10318001939550671</v>
      </c>
    </row>
    <row r="99" spans="1:19" s="29" customFormat="1" x14ac:dyDescent="0.25">
      <c r="A99" s="134" t="s">
        <v>400</v>
      </c>
      <c r="B99" s="190" t="s">
        <v>396</v>
      </c>
      <c r="C99" s="134" t="s">
        <v>302</v>
      </c>
      <c r="D99" s="134" t="s">
        <v>422</v>
      </c>
      <c r="E99" s="187">
        <v>2330500000</v>
      </c>
      <c r="F99" s="187">
        <v>2330500000</v>
      </c>
      <c r="G99" s="187">
        <v>582625000</v>
      </c>
      <c r="H99" s="187">
        <v>0</v>
      </c>
      <c r="I99" s="187">
        <v>138927637</v>
      </c>
      <c r="J99" s="187">
        <v>0</v>
      </c>
      <c r="K99" s="187">
        <v>443697363</v>
      </c>
      <c r="L99" s="187">
        <v>443697363</v>
      </c>
      <c r="M99" s="187">
        <v>1747875000</v>
      </c>
      <c r="N99" s="187">
        <v>0</v>
      </c>
      <c r="O99" s="93">
        <f t="shared" si="5"/>
        <v>0.19038719716798971</v>
      </c>
      <c r="P99" s="94">
        <f t="shared" si="6"/>
        <v>2330500000</v>
      </c>
      <c r="Q99" s="94">
        <f t="shared" si="7"/>
        <v>443697363</v>
      </c>
      <c r="R99" s="93">
        <f t="shared" si="8"/>
        <v>0.19038719716798971</v>
      </c>
    </row>
    <row r="100" spans="1:19" s="205" customFormat="1" x14ac:dyDescent="0.25">
      <c r="A100" s="134" t="s">
        <v>400</v>
      </c>
      <c r="B100" s="190" t="s">
        <v>396</v>
      </c>
      <c r="C100" s="134" t="s">
        <v>303</v>
      </c>
      <c r="D100" s="134" t="s">
        <v>423</v>
      </c>
      <c r="E100" s="187">
        <v>54600000</v>
      </c>
      <c r="F100" s="187">
        <v>54600000</v>
      </c>
      <c r="G100" s="187">
        <v>13650000</v>
      </c>
      <c r="H100" s="187">
        <v>0</v>
      </c>
      <c r="I100" s="187">
        <v>4550000</v>
      </c>
      <c r="J100" s="187">
        <v>0</v>
      </c>
      <c r="K100" s="187">
        <v>9100000</v>
      </c>
      <c r="L100" s="187">
        <v>9100000</v>
      </c>
      <c r="M100" s="187">
        <v>40950000</v>
      </c>
      <c r="N100" s="187">
        <v>0</v>
      </c>
      <c r="O100" s="93">
        <f t="shared" si="5"/>
        <v>0.16666666666666666</v>
      </c>
      <c r="P100" s="94">
        <f>+P112+P114+P122</f>
        <v>40785000</v>
      </c>
      <c r="Q100" s="94">
        <f>+Q112+Q114+Q122</f>
        <v>0</v>
      </c>
      <c r="R100" s="93">
        <f t="shared" si="8"/>
        <v>0</v>
      </c>
    </row>
    <row r="101" spans="1:19" s="26" customFormat="1" x14ac:dyDescent="0.25">
      <c r="A101" s="134" t="s">
        <v>400</v>
      </c>
      <c r="B101" s="190" t="s">
        <v>396</v>
      </c>
      <c r="C101" s="134" t="s">
        <v>304</v>
      </c>
      <c r="D101" s="134" t="s">
        <v>424</v>
      </c>
      <c r="E101" s="187">
        <v>637000000</v>
      </c>
      <c r="F101" s="187">
        <v>637000000</v>
      </c>
      <c r="G101" s="187">
        <v>159250000</v>
      </c>
      <c r="H101" s="187">
        <v>0</v>
      </c>
      <c r="I101" s="187">
        <v>84953660</v>
      </c>
      <c r="J101" s="187">
        <v>0</v>
      </c>
      <c r="K101" s="187">
        <v>74296340</v>
      </c>
      <c r="L101" s="187">
        <v>74296340</v>
      </c>
      <c r="M101" s="187">
        <v>477750000</v>
      </c>
      <c r="N101" s="187">
        <v>0</v>
      </c>
      <c r="O101" s="93">
        <v>0</v>
      </c>
      <c r="P101" s="94"/>
      <c r="Q101" s="94"/>
      <c r="R101" s="93"/>
    </row>
    <row r="102" spans="1:19" s="26" customFormat="1" x14ac:dyDescent="0.25">
      <c r="A102" s="134" t="s">
        <v>400</v>
      </c>
      <c r="B102" s="190" t="s">
        <v>396</v>
      </c>
      <c r="C102" s="134" t="s">
        <v>305</v>
      </c>
      <c r="D102" s="134" t="s">
        <v>425</v>
      </c>
      <c r="E102" s="187">
        <v>296000000</v>
      </c>
      <c r="F102" s="187">
        <v>296000000</v>
      </c>
      <c r="G102" s="187">
        <v>74000000</v>
      </c>
      <c r="H102" s="187">
        <v>0</v>
      </c>
      <c r="I102" s="187">
        <v>21411859</v>
      </c>
      <c r="J102" s="187">
        <v>0</v>
      </c>
      <c r="K102" s="187">
        <v>52588141</v>
      </c>
      <c r="L102" s="187">
        <v>52588141</v>
      </c>
      <c r="M102" s="187">
        <v>222000000</v>
      </c>
      <c r="N102" s="187">
        <v>0</v>
      </c>
      <c r="O102" s="93">
        <f t="shared" si="5"/>
        <v>0.17766263851351352</v>
      </c>
      <c r="P102" s="94"/>
      <c r="Q102" s="94"/>
      <c r="R102" s="93"/>
    </row>
    <row r="103" spans="1:19" s="29" customFormat="1" x14ac:dyDescent="0.25">
      <c r="A103" s="134" t="s">
        <v>400</v>
      </c>
      <c r="B103" s="190" t="s">
        <v>396</v>
      </c>
      <c r="C103" s="134" t="s">
        <v>306</v>
      </c>
      <c r="D103" s="134" t="s">
        <v>426</v>
      </c>
      <c r="E103" s="187">
        <v>362000000</v>
      </c>
      <c r="F103" s="187">
        <v>362000000</v>
      </c>
      <c r="G103" s="187">
        <v>90500000</v>
      </c>
      <c r="H103" s="187">
        <v>0</v>
      </c>
      <c r="I103" s="187">
        <v>40150631</v>
      </c>
      <c r="J103" s="187">
        <v>0</v>
      </c>
      <c r="K103" s="187">
        <v>50349369</v>
      </c>
      <c r="L103" s="187">
        <v>50349369</v>
      </c>
      <c r="M103" s="187">
        <v>271500000</v>
      </c>
      <c r="N103" s="187">
        <v>0</v>
      </c>
      <c r="O103" s="93">
        <f t="shared" si="5"/>
        <v>0.1390866546961326</v>
      </c>
      <c r="P103" s="94"/>
      <c r="Q103" s="94"/>
      <c r="R103" s="93"/>
    </row>
    <row r="104" spans="1:19" s="29" customFormat="1" x14ac:dyDescent="0.25">
      <c r="A104" s="134" t="s">
        <v>400</v>
      </c>
      <c r="B104" s="190" t="s">
        <v>396</v>
      </c>
      <c r="C104" s="134" t="s">
        <v>307</v>
      </c>
      <c r="D104" s="134" t="s">
        <v>427</v>
      </c>
      <c r="E104" s="187">
        <v>185000000</v>
      </c>
      <c r="F104" s="187">
        <v>185000000</v>
      </c>
      <c r="G104" s="187">
        <v>46250000</v>
      </c>
      <c r="H104" s="187">
        <v>0</v>
      </c>
      <c r="I104" s="187">
        <v>19644461</v>
      </c>
      <c r="J104" s="187">
        <v>0</v>
      </c>
      <c r="K104" s="187">
        <v>26605539</v>
      </c>
      <c r="L104" s="187">
        <v>26605539</v>
      </c>
      <c r="M104" s="187">
        <v>138750000</v>
      </c>
      <c r="N104" s="187">
        <v>0</v>
      </c>
      <c r="O104" s="93">
        <f t="shared" si="5"/>
        <v>0.14381372432432432</v>
      </c>
      <c r="P104" s="94"/>
      <c r="Q104" s="94"/>
      <c r="R104" s="93"/>
      <c r="S104" s="26"/>
    </row>
    <row r="105" spans="1:19" s="29" customFormat="1" x14ac:dyDescent="0.25">
      <c r="A105" s="134" t="s">
        <v>400</v>
      </c>
      <c r="B105" s="190" t="s">
        <v>396</v>
      </c>
      <c r="C105" s="134" t="s">
        <v>311</v>
      </c>
      <c r="D105" s="134" t="s">
        <v>415</v>
      </c>
      <c r="E105" s="187">
        <v>7850466</v>
      </c>
      <c r="F105" s="187">
        <v>7850466</v>
      </c>
      <c r="G105" s="187">
        <v>7850466</v>
      </c>
      <c r="H105" s="187">
        <v>0</v>
      </c>
      <c r="I105" s="187">
        <v>5785240.4699999997</v>
      </c>
      <c r="J105" s="187">
        <v>0</v>
      </c>
      <c r="K105" s="187">
        <v>1465225.53</v>
      </c>
      <c r="L105" s="187">
        <v>1465225.53</v>
      </c>
      <c r="M105" s="187">
        <v>600000</v>
      </c>
      <c r="N105" s="187">
        <v>600000</v>
      </c>
      <c r="O105" s="93">
        <f t="shared" si="5"/>
        <v>0.18664185412687603</v>
      </c>
      <c r="P105" s="94"/>
      <c r="Q105" s="94"/>
      <c r="R105" s="93"/>
      <c r="S105" s="26"/>
    </row>
    <row r="106" spans="1:19" s="29" customFormat="1" x14ac:dyDescent="0.25">
      <c r="A106" s="134" t="s">
        <v>400</v>
      </c>
      <c r="B106" s="190" t="s">
        <v>396</v>
      </c>
      <c r="C106" s="134" t="s">
        <v>316</v>
      </c>
      <c r="D106" s="134" t="s">
        <v>416</v>
      </c>
      <c r="E106" s="187">
        <v>1391926</v>
      </c>
      <c r="F106" s="187">
        <v>1391926</v>
      </c>
      <c r="G106" s="187">
        <v>1391926</v>
      </c>
      <c r="H106" s="187">
        <v>0</v>
      </c>
      <c r="I106" s="187">
        <v>820860.93</v>
      </c>
      <c r="J106" s="187">
        <v>0</v>
      </c>
      <c r="K106" s="187">
        <v>271065.07</v>
      </c>
      <c r="L106" s="187">
        <v>271065.07</v>
      </c>
      <c r="M106" s="187">
        <v>300000</v>
      </c>
      <c r="N106" s="187">
        <v>300000</v>
      </c>
      <c r="O106" s="93">
        <f t="shared" si="5"/>
        <v>0.19474100634660177</v>
      </c>
      <c r="P106" s="94"/>
      <c r="Q106" s="94"/>
      <c r="R106" s="93"/>
      <c r="S106" s="26"/>
    </row>
    <row r="107" spans="1:19" s="29" customFormat="1" x14ac:dyDescent="0.25">
      <c r="A107" s="134" t="s">
        <v>400</v>
      </c>
      <c r="B107" s="190" t="s">
        <v>396</v>
      </c>
      <c r="C107" s="134" t="s">
        <v>321</v>
      </c>
      <c r="D107" s="134" t="s">
        <v>322</v>
      </c>
      <c r="E107" s="187">
        <v>35000000</v>
      </c>
      <c r="F107" s="187">
        <v>35000000</v>
      </c>
      <c r="G107" s="187">
        <v>10000000</v>
      </c>
      <c r="H107" s="187">
        <v>0</v>
      </c>
      <c r="I107" s="187">
        <v>10000000</v>
      </c>
      <c r="J107" s="187">
        <v>0</v>
      </c>
      <c r="K107" s="187">
        <v>0</v>
      </c>
      <c r="L107" s="187">
        <v>0</v>
      </c>
      <c r="M107" s="187">
        <v>25000000</v>
      </c>
      <c r="N107" s="187">
        <v>0</v>
      </c>
      <c r="O107" s="93">
        <f t="shared" si="5"/>
        <v>0</v>
      </c>
      <c r="P107" s="94"/>
      <c r="Q107" s="94"/>
      <c r="R107" s="93"/>
      <c r="S107" s="26"/>
    </row>
    <row r="108" spans="1:19" s="29" customFormat="1" x14ac:dyDescent="0.25">
      <c r="A108" s="134" t="s">
        <v>400</v>
      </c>
      <c r="B108" s="190" t="s">
        <v>396</v>
      </c>
      <c r="C108" s="134" t="s">
        <v>325</v>
      </c>
      <c r="D108" s="134" t="s">
        <v>326</v>
      </c>
      <c r="E108" s="187">
        <v>35000000</v>
      </c>
      <c r="F108" s="187">
        <v>35000000</v>
      </c>
      <c r="G108" s="187">
        <v>10000000</v>
      </c>
      <c r="H108" s="187">
        <v>0</v>
      </c>
      <c r="I108" s="187">
        <v>10000000</v>
      </c>
      <c r="J108" s="187">
        <v>0</v>
      </c>
      <c r="K108" s="187">
        <v>0</v>
      </c>
      <c r="L108" s="187">
        <v>0</v>
      </c>
      <c r="M108" s="187">
        <v>25000000</v>
      </c>
      <c r="N108" s="187">
        <v>0</v>
      </c>
      <c r="O108" s="93">
        <f t="shared" si="5"/>
        <v>0</v>
      </c>
      <c r="P108" s="94"/>
      <c r="Q108" s="94"/>
      <c r="R108" s="93"/>
      <c r="S108" s="26"/>
    </row>
    <row r="109" spans="1:19" s="29" customFormat="1" x14ac:dyDescent="0.25">
      <c r="A109" s="134" t="s">
        <v>400</v>
      </c>
      <c r="B109" s="190" t="s">
        <v>396</v>
      </c>
      <c r="C109" s="134" t="s">
        <v>327</v>
      </c>
      <c r="D109" s="134" t="s">
        <v>328</v>
      </c>
      <c r="E109" s="187">
        <v>49520000</v>
      </c>
      <c r="F109" s="187">
        <v>49520000</v>
      </c>
      <c r="G109" s="187">
        <v>25000000</v>
      </c>
      <c r="H109" s="187">
        <v>0</v>
      </c>
      <c r="I109" s="187">
        <v>20000000</v>
      </c>
      <c r="J109" s="187">
        <v>0</v>
      </c>
      <c r="K109" s="187">
        <v>130399.5</v>
      </c>
      <c r="L109" s="187">
        <v>130399.5</v>
      </c>
      <c r="M109" s="187">
        <v>29389600.5</v>
      </c>
      <c r="N109" s="187">
        <v>4869600.5</v>
      </c>
      <c r="O109" s="93">
        <f t="shared" si="5"/>
        <v>2.6332693861066234E-3</v>
      </c>
      <c r="P109" s="94"/>
      <c r="Q109" s="94"/>
      <c r="R109" s="93"/>
      <c r="S109" s="26"/>
    </row>
    <row r="110" spans="1:19" s="29" customFormat="1" x14ac:dyDescent="0.25">
      <c r="A110" s="134" t="s">
        <v>400</v>
      </c>
      <c r="B110" s="190" t="s">
        <v>396</v>
      </c>
      <c r="C110" s="134" t="s">
        <v>329</v>
      </c>
      <c r="D110" s="134" t="s">
        <v>330</v>
      </c>
      <c r="E110" s="187">
        <v>44520000</v>
      </c>
      <c r="F110" s="187">
        <v>44520000</v>
      </c>
      <c r="G110" s="187">
        <v>20000000</v>
      </c>
      <c r="H110" s="187">
        <v>0</v>
      </c>
      <c r="I110" s="187">
        <v>20000000</v>
      </c>
      <c r="J110" s="187">
        <v>0</v>
      </c>
      <c r="K110" s="187">
        <v>0</v>
      </c>
      <c r="L110" s="187">
        <v>0</v>
      </c>
      <c r="M110" s="187">
        <v>24520000</v>
      </c>
      <c r="N110" s="187">
        <v>0</v>
      </c>
      <c r="O110" s="93">
        <f t="shared" si="5"/>
        <v>0</v>
      </c>
      <c r="P110" s="94"/>
      <c r="Q110" s="94"/>
      <c r="R110" s="93"/>
      <c r="S110" s="26"/>
    </row>
    <row r="111" spans="1:19" s="29" customFormat="1" x14ac:dyDescent="0.25">
      <c r="A111" s="134" t="s">
        <v>400</v>
      </c>
      <c r="B111" s="190" t="s">
        <v>396</v>
      </c>
      <c r="C111" s="134" t="s">
        <v>331</v>
      </c>
      <c r="D111" s="134" t="s">
        <v>332</v>
      </c>
      <c r="E111" s="187">
        <v>5000000</v>
      </c>
      <c r="F111" s="187">
        <v>5000000</v>
      </c>
      <c r="G111" s="187">
        <v>5000000</v>
      </c>
      <c r="H111" s="187">
        <v>0</v>
      </c>
      <c r="I111" s="187">
        <v>0</v>
      </c>
      <c r="J111" s="187">
        <v>0</v>
      </c>
      <c r="K111" s="187">
        <v>130399.5</v>
      </c>
      <c r="L111" s="187">
        <v>130399.5</v>
      </c>
      <c r="M111" s="187">
        <v>4869600.5</v>
      </c>
      <c r="N111" s="187">
        <v>4869600.5</v>
      </c>
      <c r="O111" s="93">
        <f t="shared" si="5"/>
        <v>2.60799E-2</v>
      </c>
      <c r="P111" s="94"/>
      <c r="Q111" s="94"/>
      <c r="R111" s="93"/>
      <c r="S111" s="26"/>
    </row>
    <row r="112" spans="1:19" s="29" customFormat="1" x14ac:dyDescent="0.25">
      <c r="A112" s="134" t="s">
        <v>400</v>
      </c>
      <c r="B112" s="190" t="s">
        <v>396</v>
      </c>
      <c r="C112" s="134" t="s">
        <v>333</v>
      </c>
      <c r="D112" s="134" t="s">
        <v>334</v>
      </c>
      <c r="E112" s="187">
        <v>37215000</v>
      </c>
      <c r="F112" s="187">
        <v>37215000</v>
      </c>
      <c r="G112" s="187">
        <v>9303750</v>
      </c>
      <c r="H112" s="187">
        <v>0</v>
      </c>
      <c r="I112" s="187">
        <v>9303750</v>
      </c>
      <c r="J112" s="187">
        <v>0</v>
      </c>
      <c r="K112" s="187">
        <v>0</v>
      </c>
      <c r="L112" s="187">
        <v>0</v>
      </c>
      <c r="M112" s="187">
        <v>27911250</v>
      </c>
      <c r="N112" s="187">
        <v>0</v>
      </c>
      <c r="O112" s="93">
        <f t="shared" si="5"/>
        <v>0</v>
      </c>
      <c r="P112" s="94">
        <f>+F112</f>
        <v>37215000</v>
      </c>
      <c r="Q112" s="94">
        <f>+K112</f>
        <v>0</v>
      </c>
      <c r="R112" s="93">
        <f>+Q112/P112</f>
        <v>0</v>
      </c>
      <c r="S112" s="26"/>
    </row>
    <row r="113" spans="1:19" s="29" customFormat="1" x14ac:dyDescent="0.25">
      <c r="A113" s="134" t="s">
        <v>400</v>
      </c>
      <c r="B113" s="190" t="s">
        <v>396</v>
      </c>
      <c r="C113" s="134" t="s">
        <v>335</v>
      </c>
      <c r="D113" s="134" t="s">
        <v>428</v>
      </c>
      <c r="E113" s="187">
        <v>4200000</v>
      </c>
      <c r="F113" s="187">
        <v>4200000</v>
      </c>
      <c r="G113" s="187">
        <v>1050000</v>
      </c>
      <c r="H113" s="187">
        <v>0</v>
      </c>
      <c r="I113" s="187">
        <v>1050000</v>
      </c>
      <c r="J113" s="187">
        <v>0</v>
      </c>
      <c r="K113" s="187">
        <v>0</v>
      </c>
      <c r="L113" s="187">
        <v>0</v>
      </c>
      <c r="M113" s="187">
        <v>3150000</v>
      </c>
      <c r="N113" s="187">
        <v>0</v>
      </c>
      <c r="O113" s="93">
        <f t="shared" si="5"/>
        <v>0</v>
      </c>
      <c r="P113" s="94">
        <f>+F113</f>
        <v>4200000</v>
      </c>
      <c r="Q113" s="94">
        <f>+K113</f>
        <v>0</v>
      </c>
      <c r="R113" s="93">
        <f>+Q113/P113</f>
        <v>0</v>
      </c>
      <c r="S113" s="26"/>
    </row>
    <row r="114" spans="1:19" s="29" customFormat="1" x14ac:dyDescent="0.25">
      <c r="A114" s="134" t="s">
        <v>400</v>
      </c>
      <c r="B114" s="190" t="s">
        <v>396</v>
      </c>
      <c r="C114" s="134" t="s">
        <v>342</v>
      </c>
      <c r="D114" s="134" t="s">
        <v>429</v>
      </c>
      <c r="E114" s="187">
        <v>3570000</v>
      </c>
      <c r="F114" s="187">
        <v>3570000</v>
      </c>
      <c r="G114" s="187">
        <v>892500</v>
      </c>
      <c r="H114" s="187">
        <v>0</v>
      </c>
      <c r="I114" s="187">
        <v>892500</v>
      </c>
      <c r="J114" s="187">
        <v>0</v>
      </c>
      <c r="K114" s="187">
        <v>0</v>
      </c>
      <c r="L114" s="187">
        <v>0</v>
      </c>
      <c r="M114" s="187">
        <v>2677500</v>
      </c>
      <c r="N114" s="187">
        <v>0</v>
      </c>
      <c r="O114" s="93">
        <f t="shared" si="5"/>
        <v>0</v>
      </c>
      <c r="P114" s="94">
        <f>+F114</f>
        <v>3570000</v>
      </c>
      <c r="Q114" s="94">
        <f>+K114</f>
        <v>0</v>
      </c>
      <c r="R114" s="93">
        <f>+Q114/P114</f>
        <v>0</v>
      </c>
      <c r="S114" s="26"/>
    </row>
    <row r="115" spans="1:19" s="29" customFormat="1" x14ac:dyDescent="0.25">
      <c r="A115" s="134" t="s">
        <v>400</v>
      </c>
      <c r="B115" s="190" t="s">
        <v>396</v>
      </c>
      <c r="C115" s="134" t="s">
        <v>343</v>
      </c>
      <c r="D115" s="134" t="s">
        <v>344</v>
      </c>
      <c r="E115" s="187">
        <v>11945000</v>
      </c>
      <c r="F115" s="187">
        <v>11945000</v>
      </c>
      <c r="G115" s="187">
        <v>2986250</v>
      </c>
      <c r="H115" s="187">
        <v>0</v>
      </c>
      <c r="I115" s="187">
        <v>2986250</v>
      </c>
      <c r="J115" s="187">
        <v>0</v>
      </c>
      <c r="K115" s="187">
        <v>0</v>
      </c>
      <c r="L115" s="187">
        <v>0</v>
      </c>
      <c r="M115" s="187">
        <v>8958750</v>
      </c>
      <c r="N115" s="187">
        <v>0</v>
      </c>
      <c r="O115" s="93">
        <f t="shared" si="5"/>
        <v>0</v>
      </c>
      <c r="P115" s="94">
        <f>+F115</f>
        <v>11945000</v>
      </c>
      <c r="Q115" s="94">
        <f>+K115</f>
        <v>0</v>
      </c>
      <c r="R115" s="93">
        <f>+Q115/P115</f>
        <v>0</v>
      </c>
    </row>
    <row r="116" spans="1:19" s="205" customFormat="1" x14ac:dyDescent="0.25">
      <c r="A116" s="134" t="s">
        <v>400</v>
      </c>
      <c r="B116" s="190" t="s">
        <v>396</v>
      </c>
      <c r="C116" s="134" t="s">
        <v>345</v>
      </c>
      <c r="D116" s="134" t="s">
        <v>430</v>
      </c>
      <c r="E116" s="187">
        <v>17500000</v>
      </c>
      <c r="F116" s="187">
        <v>17500000</v>
      </c>
      <c r="G116" s="187">
        <v>4375000</v>
      </c>
      <c r="H116" s="187">
        <v>0</v>
      </c>
      <c r="I116" s="187">
        <v>4375000</v>
      </c>
      <c r="J116" s="187">
        <v>0</v>
      </c>
      <c r="K116" s="187">
        <v>0</v>
      </c>
      <c r="L116" s="187">
        <v>0</v>
      </c>
      <c r="M116" s="187">
        <v>13125000</v>
      </c>
      <c r="N116" s="187">
        <v>0</v>
      </c>
      <c r="O116" s="93">
        <f t="shared" si="5"/>
        <v>0</v>
      </c>
      <c r="P116" s="94">
        <f>+F116</f>
        <v>17500000</v>
      </c>
      <c r="Q116" s="94">
        <f>+K116</f>
        <v>0</v>
      </c>
      <c r="R116" s="93">
        <f>+Q116/P116</f>
        <v>0</v>
      </c>
    </row>
    <row r="117" spans="1:19" s="29" customFormat="1" x14ac:dyDescent="0.25">
      <c r="A117" s="134" t="s">
        <v>400</v>
      </c>
      <c r="B117" s="190" t="s">
        <v>396</v>
      </c>
      <c r="C117" s="134" t="s">
        <v>346</v>
      </c>
      <c r="D117" s="134" t="s">
        <v>347</v>
      </c>
      <c r="E117" s="187">
        <v>3621071</v>
      </c>
      <c r="F117" s="187">
        <v>3621071</v>
      </c>
      <c r="G117" s="187">
        <v>3621071</v>
      </c>
      <c r="H117" s="187">
        <v>0</v>
      </c>
      <c r="I117" s="187">
        <v>0</v>
      </c>
      <c r="J117" s="187">
        <v>0</v>
      </c>
      <c r="K117" s="187">
        <v>0</v>
      </c>
      <c r="L117" s="187">
        <v>0</v>
      </c>
      <c r="M117" s="187">
        <v>3621071</v>
      </c>
      <c r="N117" s="187">
        <v>3621071</v>
      </c>
      <c r="O117" s="93">
        <f t="shared" si="5"/>
        <v>0</v>
      </c>
      <c r="P117" s="94"/>
      <c r="Q117" s="94"/>
      <c r="R117" s="93"/>
      <c r="S117" s="26"/>
    </row>
    <row r="118" spans="1:19" s="29" customFormat="1" x14ac:dyDescent="0.25">
      <c r="A118" s="134" t="s">
        <v>400</v>
      </c>
      <c r="B118" s="190" t="s">
        <v>396</v>
      </c>
      <c r="C118" s="134" t="s">
        <v>355</v>
      </c>
      <c r="D118" s="134" t="s">
        <v>356</v>
      </c>
      <c r="E118" s="187">
        <v>3621071</v>
      </c>
      <c r="F118" s="187">
        <v>3621071</v>
      </c>
      <c r="G118" s="187">
        <v>3621071</v>
      </c>
      <c r="H118" s="187">
        <v>0</v>
      </c>
      <c r="I118" s="187">
        <v>0</v>
      </c>
      <c r="J118" s="187">
        <v>0</v>
      </c>
      <c r="K118" s="187">
        <v>0</v>
      </c>
      <c r="L118" s="187">
        <v>0</v>
      </c>
      <c r="M118" s="187">
        <v>3621071</v>
      </c>
      <c r="N118" s="187">
        <v>3621071</v>
      </c>
      <c r="O118" s="93">
        <f t="shared" si="5"/>
        <v>0</v>
      </c>
      <c r="P118" s="94"/>
      <c r="Q118" s="94"/>
      <c r="R118" s="93"/>
      <c r="S118" s="26"/>
    </row>
    <row r="119" spans="1:19" s="29" customFormat="1" x14ac:dyDescent="0.25">
      <c r="A119" s="133" t="s">
        <v>400</v>
      </c>
      <c r="B119" s="189" t="s">
        <v>397</v>
      </c>
      <c r="C119" s="133" t="s">
        <v>392</v>
      </c>
      <c r="D119" s="133" t="s">
        <v>393</v>
      </c>
      <c r="E119" s="186">
        <v>315000000</v>
      </c>
      <c r="F119" s="186">
        <v>315000000</v>
      </c>
      <c r="G119" s="186">
        <v>0</v>
      </c>
      <c r="H119" s="186">
        <v>0</v>
      </c>
      <c r="I119" s="186">
        <v>0</v>
      </c>
      <c r="J119" s="186">
        <v>0</v>
      </c>
      <c r="K119" s="186">
        <v>0</v>
      </c>
      <c r="L119" s="186">
        <v>0</v>
      </c>
      <c r="M119" s="186">
        <v>315000000</v>
      </c>
      <c r="N119" s="186">
        <v>0</v>
      </c>
      <c r="O119" s="97">
        <v>0</v>
      </c>
      <c r="P119" s="28">
        <f>+F119</f>
        <v>315000000</v>
      </c>
      <c r="Q119" s="28">
        <f>+K119</f>
        <v>0</v>
      </c>
      <c r="R119" s="97">
        <v>0</v>
      </c>
    </row>
    <row r="120" spans="1:19" s="29" customFormat="1" ht="14.25" customHeight="1" x14ac:dyDescent="0.25">
      <c r="A120" s="134" t="s">
        <v>400</v>
      </c>
      <c r="B120" s="190" t="s">
        <v>397</v>
      </c>
      <c r="C120" s="134" t="s">
        <v>431</v>
      </c>
      <c r="D120" s="134" t="s">
        <v>432</v>
      </c>
      <c r="E120" s="187">
        <v>315000000</v>
      </c>
      <c r="F120" s="187">
        <v>315000000</v>
      </c>
      <c r="G120" s="187">
        <v>0</v>
      </c>
      <c r="H120" s="187">
        <v>0</v>
      </c>
      <c r="I120" s="187">
        <v>0</v>
      </c>
      <c r="J120" s="187">
        <v>0</v>
      </c>
      <c r="K120" s="187">
        <v>0</v>
      </c>
      <c r="L120" s="187">
        <v>0</v>
      </c>
      <c r="M120" s="187">
        <v>315000000</v>
      </c>
      <c r="N120" s="187">
        <v>0</v>
      </c>
      <c r="O120" s="93">
        <f>+K120/F120</f>
        <v>0</v>
      </c>
      <c r="P120" s="94">
        <f>+F120</f>
        <v>315000000</v>
      </c>
      <c r="Q120" s="94">
        <f>+K120</f>
        <v>0</v>
      </c>
      <c r="R120" s="93">
        <f>+Q120/P120</f>
        <v>0</v>
      </c>
      <c r="S120" s="26"/>
    </row>
    <row r="121" spans="1:19" s="29" customFormat="1" ht="14.25" customHeight="1" x14ac:dyDescent="0.25">
      <c r="A121" s="134" t="s">
        <v>400</v>
      </c>
      <c r="B121" s="190" t="s">
        <v>397</v>
      </c>
      <c r="C121" s="134" t="s">
        <v>433</v>
      </c>
      <c r="D121" s="134" t="s">
        <v>434</v>
      </c>
      <c r="E121" s="187">
        <v>315000000</v>
      </c>
      <c r="F121" s="187">
        <v>315000000</v>
      </c>
      <c r="G121" s="187">
        <v>0</v>
      </c>
      <c r="H121" s="187">
        <v>0</v>
      </c>
      <c r="I121" s="187">
        <v>0</v>
      </c>
      <c r="J121" s="187">
        <v>0</v>
      </c>
      <c r="K121" s="187">
        <v>0</v>
      </c>
      <c r="L121" s="187">
        <v>0</v>
      </c>
      <c r="M121" s="187">
        <v>315000000</v>
      </c>
      <c r="N121" s="187">
        <v>0</v>
      </c>
      <c r="O121" s="93">
        <f>+K121/F121</f>
        <v>0</v>
      </c>
      <c r="P121" s="94">
        <f>+F121</f>
        <v>315000000</v>
      </c>
      <c r="Q121" s="94">
        <f>+K121</f>
        <v>0</v>
      </c>
      <c r="R121" s="93">
        <f>+Q121/P121</f>
        <v>0</v>
      </c>
      <c r="S121" s="26"/>
    </row>
    <row r="122" spans="1:19" s="29" customFormat="1" x14ac:dyDescent="0.25">
      <c r="A122" s="134"/>
      <c r="B122" s="190"/>
      <c r="C122" s="134"/>
      <c r="D122" s="134"/>
      <c r="E122" s="187"/>
      <c r="F122" s="187"/>
      <c r="G122" s="187"/>
      <c r="H122" s="187"/>
      <c r="I122" s="187"/>
      <c r="J122" s="187"/>
      <c r="K122" s="187"/>
      <c r="L122" s="187"/>
      <c r="M122" s="187"/>
      <c r="N122" s="187"/>
      <c r="O122" s="93"/>
      <c r="P122" s="94"/>
      <c r="Q122" s="94"/>
      <c r="R122" s="93"/>
      <c r="S122" s="26"/>
    </row>
    <row r="123" spans="1:19" s="29" customFormat="1" x14ac:dyDescent="0.25">
      <c r="A123" s="134"/>
      <c r="B123" s="190"/>
      <c r="C123" s="134"/>
      <c r="D123" s="134"/>
      <c r="E123" s="187"/>
      <c r="F123" s="187"/>
      <c r="G123" s="187"/>
      <c r="H123" s="187"/>
      <c r="I123" s="187"/>
      <c r="J123" s="187"/>
      <c r="K123" s="187"/>
      <c r="L123" s="187"/>
      <c r="M123" s="187"/>
      <c r="N123" s="187"/>
      <c r="O123" s="93"/>
      <c r="P123" s="94"/>
      <c r="Q123" s="94"/>
      <c r="R123" s="93"/>
      <c r="S123" s="26"/>
    </row>
    <row r="124" spans="1:19" s="29" customFormat="1" x14ac:dyDescent="0.25">
      <c r="A124" s="134"/>
      <c r="B124" s="190"/>
      <c r="C124" s="134"/>
      <c r="D124" s="134"/>
      <c r="E124" s="187"/>
      <c r="F124" s="187"/>
      <c r="G124" s="187"/>
      <c r="H124" s="187"/>
      <c r="I124" s="187"/>
      <c r="J124" s="187"/>
      <c r="K124" s="187"/>
      <c r="L124" s="187"/>
      <c r="M124" s="187"/>
      <c r="N124" s="187"/>
      <c r="O124" s="93"/>
      <c r="P124" s="94"/>
      <c r="Q124" s="94"/>
      <c r="R124" s="93"/>
      <c r="S124" s="26"/>
    </row>
    <row r="125" spans="1:19" s="29" customFormat="1" x14ac:dyDescent="0.25">
      <c r="A125" s="134"/>
      <c r="B125" s="190"/>
      <c r="C125" s="134"/>
      <c r="D125" s="134"/>
      <c r="E125" s="187"/>
      <c r="F125" s="187"/>
      <c r="G125" s="187"/>
      <c r="H125" s="187"/>
      <c r="I125" s="187"/>
      <c r="J125" s="187"/>
      <c r="K125" s="187"/>
      <c r="L125" s="187"/>
      <c r="M125" s="187"/>
      <c r="N125" s="187"/>
      <c r="O125" s="93"/>
      <c r="P125" s="94"/>
      <c r="Q125" s="94"/>
      <c r="R125" s="93"/>
      <c r="S125" s="26"/>
    </row>
    <row r="126" spans="1:19" s="5" customFormat="1" x14ac:dyDescent="0.25">
      <c r="A126" s="19"/>
      <c r="B126" s="108"/>
      <c r="C126" s="19"/>
      <c r="D126" s="19"/>
      <c r="E126" s="100"/>
      <c r="F126" s="100"/>
      <c r="G126" s="100"/>
      <c r="H126" s="100"/>
      <c r="I126" s="100"/>
      <c r="J126" s="100"/>
      <c r="K126" s="100"/>
      <c r="L126" s="100"/>
      <c r="M126" s="100"/>
      <c r="N126" s="100"/>
      <c r="O126" s="22"/>
      <c r="P126" s="94"/>
      <c r="Q126" s="94"/>
      <c r="R126" s="93"/>
      <c r="S126" s="8"/>
    </row>
    <row r="127" spans="1:19" s="5" customFormat="1" x14ac:dyDescent="0.25">
      <c r="A127" s="19"/>
      <c r="B127" s="108"/>
      <c r="C127" s="19"/>
      <c r="D127" s="19"/>
      <c r="E127" s="100"/>
      <c r="F127" s="100"/>
      <c r="G127" s="100"/>
      <c r="H127" s="100"/>
      <c r="I127" s="100"/>
      <c r="J127" s="100"/>
      <c r="K127" s="100"/>
      <c r="L127" s="100"/>
      <c r="M127" s="100"/>
      <c r="N127" s="100"/>
      <c r="O127" s="22"/>
      <c r="P127" s="94"/>
      <c r="Q127" s="94"/>
      <c r="R127" s="93"/>
      <c r="S127" s="8"/>
    </row>
    <row r="128" spans="1:19" s="5" customFormat="1" x14ac:dyDescent="0.25">
      <c r="A128" s="19"/>
      <c r="B128" s="108"/>
      <c r="C128" s="19"/>
      <c r="D128" s="19"/>
      <c r="E128" s="100"/>
      <c r="F128" s="100"/>
      <c r="G128" s="100"/>
      <c r="H128" s="100"/>
      <c r="I128" s="100"/>
      <c r="J128" s="100"/>
      <c r="K128" s="100"/>
      <c r="L128" s="100"/>
      <c r="M128" s="100"/>
      <c r="N128" s="100"/>
      <c r="O128" s="22"/>
      <c r="P128" s="94"/>
      <c r="Q128" s="94"/>
      <c r="R128" s="93"/>
      <c r="S128" s="8"/>
    </row>
    <row r="129" spans="1:19" s="5" customFormat="1" x14ac:dyDescent="0.25">
      <c r="A129" s="19"/>
      <c r="B129" s="108"/>
      <c r="C129" s="19"/>
      <c r="D129" s="19"/>
      <c r="E129" s="100"/>
      <c r="F129" s="100"/>
      <c r="G129" s="100"/>
      <c r="H129" s="100"/>
      <c r="I129" s="100"/>
      <c r="J129" s="100"/>
      <c r="K129" s="100"/>
      <c r="L129" s="100"/>
      <c r="M129" s="100"/>
      <c r="N129" s="100"/>
      <c r="O129" s="22"/>
      <c r="P129" s="94"/>
      <c r="Q129" s="94"/>
      <c r="R129" s="93"/>
      <c r="S129" s="8"/>
    </row>
    <row r="130" spans="1:19" s="5" customFormat="1" x14ac:dyDescent="0.25">
      <c r="A130" s="19"/>
      <c r="B130" s="108"/>
      <c r="C130" s="19"/>
      <c r="D130" s="19"/>
      <c r="E130" s="100"/>
      <c r="F130" s="100"/>
      <c r="G130" s="100"/>
      <c r="H130" s="100"/>
      <c r="I130" s="100"/>
      <c r="J130" s="100"/>
      <c r="K130" s="100"/>
      <c r="L130" s="100"/>
      <c r="M130" s="100"/>
      <c r="N130" s="100"/>
      <c r="O130" s="22"/>
      <c r="P130" s="94"/>
      <c r="Q130" s="94"/>
      <c r="R130" s="93"/>
      <c r="S130" s="8"/>
    </row>
    <row r="131" spans="1:19" s="5" customFormat="1" x14ac:dyDescent="0.25">
      <c r="A131" s="19"/>
      <c r="B131" s="108"/>
      <c r="C131" s="19"/>
      <c r="D131" s="19"/>
      <c r="E131" s="100"/>
      <c r="F131" s="100"/>
      <c r="G131" s="100"/>
      <c r="H131" s="100"/>
      <c r="I131" s="100"/>
      <c r="J131" s="100"/>
      <c r="K131" s="100"/>
      <c r="L131" s="100"/>
      <c r="M131" s="100"/>
      <c r="N131" s="100"/>
      <c r="O131" s="22"/>
      <c r="P131" s="94"/>
      <c r="Q131" s="94"/>
      <c r="R131" s="93"/>
      <c r="S131" s="8"/>
    </row>
    <row r="132" spans="1:19" s="3" customFormat="1" x14ac:dyDescent="0.25">
      <c r="A132"/>
      <c r="B132" s="114"/>
      <c r="C132" s="16"/>
      <c r="D132" s="16"/>
      <c r="E132" s="16"/>
      <c r="F132" s="16"/>
      <c r="G132" s="16"/>
      <c r="H132" s="16"/>
      <c r="I132" s="16"/>
      <c r="J132" s="16"/>
      <c r="K132" s="16"/>
      <c r="L132" s="16"/>
      <c r="M132" s="16"/>
      <c r="N132" s="16"/>
      <c r="O132" s="22"/>
      <c r="P132" s="8"/>
      <c r="Q132" s="8"/>
      <c r="R132" s="8"/>
      <c r="S132" s="8"/>
    </row>
    <row r="133" spans="1:19" s="3" customFormat="1" ht="15.6" customHeight="1" x14ac:dyDescent="0.25">
      <c r="B133" s="115"/>
      <c r="C133" s="223" t="s">
        <v>26</v>
      </c>
      <c r="D133" s="223"/>
      <c r="E133" s="223"/>
      <c r="F133" s="223"/>
      <c r="G133" s="223"/>
      <c r="H133" s="16"/>
      <c r="I133" s="16"/>
      <c r="J133" s="16"/>
      <c r="K133" s="16"/>
      <c r="L133" s="16"/>
      <c r="M133" s="16"/>
      <c r="N133" s="16"/>
      <c r="O133" s="8"/>
      <c r="P133" s="8"/>
      <c r="Q133" s="8"/>
      <c r="R133" s="8"/>
      <c r="S133" s="8"/>
    </row>
    <row r="134" spans="1:19" s="69" customFormat="1" ht="32.25" thickBot="1" x14ac:dyDescent="0.3">
      <c r="B134" s="116"/>
      <c r="C134" s="64" t="s">
        <v>44</v>
      </c>
      <c r="D134" s="64" t="s">
        <v>7</v>
      </c>
      <c r="E134" s="64" t="s">
        <v>8</v>
      </c>
      <c r="F134" s="64" t="s">
        <v>9</v>
      </c>
      <c r="G134" s="64" t="s">
        <v>21</v>
      </c>
      <c r="H134" s="70"/>
      <c r="I134" s="70"/>
      <c r="J134" s="70"/>
      <c r="K134" s="70"/>
      <c r="L134" s="70"/>
      <c r="M134" s="70"/>
      <c r="N134" s="70"/>
      <c r="O134" s="71"/>
      <c r="P134" s="71"/>
      <c r="Q134" s="71"/>
      <c r="R134" s="71"/>
      <c r="S134" s="71"/>
    </row>
    <row r="135" spans="1:19" s="3" customFormat="1" ht="15.75" thickTop="1" x14ac:dyDescent="0.25">
      <c r="B135" s="115"/>
      <c r="C135" s="15" t="s">
        <v>22</v>
      </c>
      <c r="D135" s="12">
        <f>+F8</f>
        <v>712693157</v>
      </c>
      <c r="E135" s="30">
        <f>+K8</f>
        <v>127506836.14</v>
      </c>
      <c r="F135" s="8">
        <f>+D135-E135</f>
        <v>585186320.86000001</v>
      </c>
      <c r="G135" s="41">
        <f t="shared" ref="G135:G141" si="9">+E135/D135</f>
        <v>0.17890846135905863</v>
      </c>
      <c r="H135" s="24"/>
      <c r="O135" s="8"/>
      <c r="P135" s="8"/>
      <c r="Q135" s="8"/>
      <c r="R135" s="8"/>
      <c r="S135" s="8"/>
    </row>
    <row r="136" spans="1:19" x14ac:dyDescent="0.25">
      <c r="C136" s="15" t="s">
        <v>109</v>
      </c>
      <c r="D136" s="8">
        <f>+F27</f>
        <v>186175000</v>
      </c>
      <c r="E136" s="26">
        <f>+K27</f>
        <v>5382096.7699999996</v>
      </c>
      <c r="F136" s="8">
        <f>+K27</f>
        <v>5382096.7699999996</v>
      </c>
      <c r="G136" s="41">
        <f t="shared" si="9"/>
        <v>2.890880499530012E-2</v>
      </c>
      <c r="H136" s="24"/>
      <c r="K136" s="8"/>
      <c r="R136" s="8"/>
    </row>
    <row r="137" spans="1:19" s="3" customFormat="1" x14ac:dyDescent="0.25">
      <c r="B137" s="115"/>
      <c r="C137" s="15" t="s">
        <v>23</v>
      </c>
      <c r="D137" s="8">
        <f>+F67</f>
        <v>8510000</v>
      </c>
      <c r="E137" s="26">
        <f>+K67</f>
        <v>51275</v>
      </c>
      <c r="F137" s="8">
        <f>+D137-E137</f>
        <v>8458725</v>
      </c>
      <c r="G137" s="41">
        <f t="shared" si="9"/>
        <v>6.0252643948296124E-3</v>
      </c>
      <c r="H137" s="24"/>
      <c r="O137" s="8"/>
      <c r="P137" s="8"/>
      <c r="Q137" s="8"/>
      <c r="R137" s="8"/>
      <c r="S137" s="8"/>
    </row>
    <row r="138" spans="1:19" s="3" customFormat="1" x14ac:dyDescent="0.25">
      <c r="B138" s="115"/>
      <c r="C138" s="15" t="s">
        <v>24</v>
      </c>
      <c r="D138" s="3">
        <f>+F90</f>
        <v>950815000</v>
      </c>
      <c r="E138" s="26">
        <f>+K90</f>
        <v>0</v>
      </c>
      <c r="F138" s="8">
        <f>+D138-E138</f>
        <v>950815000</v>
      </c>
      <c r="G138" s="41">
        <f t="shared" si="9"/>
        <v>0</v>
      </c>
      <c r="H138" s="24"/>
      <c r="O138" s="8"/>
      <c r="P138" s="8"/>
      <c r="Q138" s="8"/>
      <c r="R138" s="8"/>
      <c r="S138" s="8"/>
    </row>
    <row r="139" spans="1:19" x14ac:dyDescent="0.25">
      <c r="C139" s="15" t="s">
        <v>25</v>
      </c>
      <c r="D139" s="8">
        <f>+F95</f>
        <v>9347898463</v>
      </c>
      <c r="E139" s="26">
        <f>+K95</f>
        <v>1206289902.0999999</v>
      </c>
      <c r="F139" s="8">
        <f>+D139-E139</f>
        <v>8141608560.8999996</v>
      </c>
      <c r="G139" s="41">
        <f t="shared" si="9"/>
        <v>0.12904396714134483</v>
      </c>
      <c r="H139" s="24"/>
      <c r="K139" s="8"/>
      <c r="R139" s="8"/>
    </row>
    <row r="140" spans="1:19" x14ac:dyDescent="0.25">
      <c r="C140" s="215" t="s">
        <v>394</v>
      </c>
      <c r="D140" s="8">
        <f>F119</f>
        <v>315000000</v>
      </c>
      <c r="E140" s="26">
        <f>K119</f>
        <v>0</v>
      </c>
      <c r="F140" s="8">
        <f>+D140-E140</f>
        <v>315000000</v>
      </c>
      <c r="G140" s="41">
        <f t="shared" ref="G140" si="10">+E140/D140</f>
        <v>0</v>
      </c>
      <c r="H140" s="24"/>
      <c r="K140" s="8"/>
      <c r="R140" s="8"/>
    </row>
    <row r="141" spans="1:19" s="3" customFormat="1" ht="16.5" thickBot="1" x14ac:dyDescent="0.3">
      <c r="B141" s="115"/>
      <c r="C141" s="61" t="s">
        <v>10</v>
      </c>
      <c r="D141" s="61">
        <f>SUM(D135:D140)</f>
        <v>11521091620</v>
      </c>
      <c r="E141" s="61">
        <f>SUM(E135:E139)</f>
        <v>1339230110.01</v>
      </c>
      <c r="F141" s="61">
        <f>SUM(F135:F139)</f>
        <v>9691450703.5299988</v>
      </c>
      <c r="G141" s="62">
        <f t="shared" si="9"/>
        <v>0.1162415988156164</v>
      </c>
      <c r="H141" s="24"/>
      <c r="O141" s="8"/>
      <c r="P141" s="8"/>
      <c r="Q141" s="8"/>
      <c r="R141" s="8"/>
      <c r="S141" s="8"/>
    </row>
    <row r="142" spans="1:19" s="3" customFormat="1" ht="15.75" thickTop="1" x14ac:dyDescent="0.25">
      <c r="B142" s="115"/>
      <c r="C142" s="5"/>
      <c r="D142" s="5"/>
      <c r="E142" s="29"/>
      <c r="F142" s="9"/>
      <c r="G142" s="8"/>
      <c r="H142" s="26"/>
      <c r="L142" s="24"/>
      <c r="O142" s="24"/>
      <c r="P142" s="27"/>
      <c r="Q142" s="26"/>
      <c r="R142" s="8"/>
      <c r="S142" s="8"/>
    </row>
    <row r="143" spans="1:19" s="3" customFormat="1" x14ac:dyDescent="0.25">
      <c r="B143" s="115"/>
      <c r="C143" s="2"/>
      <c r="D143" s="5"/>
      <c r="E143" s="27"/>
      <c r="F143" s="9"/>
      <c r="G143" s="9"/>
      <c r="H143" s="10"/>
      <c r="I143" s="10"/>
      <c r="J143" s="8"/>
      <c r="K143" s="26"/>
      <c r="M143" s="8"/>
      <c r="N143" s="8"/>
      <c r="O143" s="24"/>
      <c r="P143" s="26"/>
      <c r="Q143" s="26"/>
      <c r="R143" s="24"/>
      <c r="S143" s="8"/>
    </row>
    <row r="144" spans="1:19" ht="15.6" customHeight="1" x14ac:dyDescent="0.25">
      <c r="C144" s="224" t="s">
        <v>35</v>
      </c>
      <c r="D144" s="224"/>
      <c r="E144" s="224"/>
      <c r="F144" s="224"/>
      <c r="G144" s="224"/>
      <c r="H144" s="10"/>
      <c r="I144" s="10"/>
    </row>
    <row r="145" spans="1:19" ht="32.25" thickBot="1" x14ac:dyDescent="0.3">
      <c r="C145" s="58" t="s">
        <v>44</v>
      </c>
      <c r="D145" s="58" t="s">
        <v>31</v>
      </c>
      <c r="E145" s="58" t="s">
        <v>32</v>
      </c>
      <c r="F145" s="58" t="s">
        <v>36</v>
      </c>
      <c r="G145" s="58" t="s">
        <v>33</v>
      </c>
      <c r="H145" s="10"/>
      <c r="I145" s="10"/>
    </row>
    <row r="146" spans="1:19" ht="15.75" thickTop="1" x14ac:dyDescent="0.25">
      <c r="C146" s="15" t="s">
        <v>109</v>
      </c>
      <c r="D146" s="8">
        <f t="shared" ref="D146:E146" si="11">+D136</f>
        <v>186175000</v>
      </c>
      <c r="E146" s="8">
        <f t="shared" si="11"/>
        <v>5382096.7699999996</v>
      </c>
      <c r="F146" s="8">
        <f>+D146-E146</f>
        <v>180792903.22999999</v>
      </c>
      <c r="G146" s="41">
        <f t="shared" ref="G146:G151" si="12">+E146/D146</f>
        <v>2.890880499530012E-2</v>
      </c>
      <c r="H146" s="10"/>
      <c r="I146" s="10"/>
      <c r="M146" s="3"/>
      <c r="N146" s="3"/>
    </row>
    <row r="147" spans="1:19" s="3" customFormat="1" x14ac:dyDescent="0.25">
      <c r="B147" s="115"/>
      <c r="C147" s="15" t="s">
        <v>23</v>
      </c>
      <c r="D147" s="8">
        <f>P67</f>
        <v>8510000</v>
      </c>
      <c r="E147" s="8">
        <f>Q67</f>
        <v>51275</v>
      </c>
      <c r="F147" s="8">
        <f>+D147-E147</f>
        <v>8458725</v>
      </c>
      <c r="G147" s="41">
        <f t="shared" si="12"/>
        <v>6.0252643948296124E-3</v>
      </c>
      <c r="H147" s="10"/>
      <c r="I147" s="10"/>
      <c r="J147" s="8"/>
      <c r="K147" s="26"/>
      <c r="M147" s="8"/>
      <c r="N147" s="8"/>
      <c r="O147" s="24"/>
      <c r="P147" s="26"/>
      <c r="Q147" s="26"/>
      <c r="R147" s="24"/>
      <c r="S147" s="8"/>
    </row>
    <row r="148" spans="1:19" x14ac:dyDescent="0.25">
      <c r="C148" s="15" t="s">
        <v>24</v>
      </c>
      <c r="D148" s="3">
        <f>P90</f>
        <v>950815000</v>
      </c>
      <c r="E148" s="3">
        <f>Q90</f>
        <v>0</v>
      </c>
      <c r="F148" s="8">
        <f>+D148-E148</f>
        <v>950815000</v>
      </c>
      <c r="G148" s="41">
        <f t="shared" si="12"/>
        <v>0</v>
      </c>
      <c r="H148" s="10"/>
      <c r="I148" s="10"/>
      <c r="M148" s="3"/>
      <c r="N148" s="3"/>
    </row>
    <row r="149" spans="1:19" s="3" customFormat="1" x14ac:dyDescent="0.25">
      <c r="B149" s="115"/>
      <c r="C149" s="15" t="s">
        <v>25</v>
      </c>
      <c r="D149" s="8">
        <f>+P95</f>
        <v>9347898463</v>
      </c>
      <c r="E149" s="8">
        <f>+Q95</f>
        <v>1206289902.0999999</v>
      </c>
      <c r="F149" s="8">
        <f>+D149-E149</f>
        <v>8141608560.8999996</v>
      </c>
      <c r="G149" s="41">
        <f t="shared" si="12"/>
        <v>0.12904396714134483</v>
      </c>
      <c r="H149" s="10"/>
      <c r="I149" s="10"/>
      <c r="J149" s="8"/>
      <c r="K149" s="26"/>
      <c r="O149" s="24"/>
      <c r="P149" s="26"/>
      <c r="Q149" s="26"/>
      <c r="R149" s="24"/>
      <c r="S149" s="8"/>
    </row>
    <row r="150" spans="1:19" s="3" customFormat="1" x14ac:dyDescent="0.25">
      <c r="B150" s="115"/>
      <c r="C150" s="215" t="s">
        <v>394</v>
      </c>
      <c r="D150" s="8">
        <f>P119</f>
        <v>315000000</v>
      </c>
      <c r="E150" s="8">
        <f>Q119</f>
        <v>0</v>
      </c>
      <c r="F150" s="8">
        <f>+D150-E150</f>
        <v>315000000</v>
      </c>
      <c r="G150" s="41">
        <f t="shared" si="12"/>
        <v>0</v>
      </c>
      <c r="H150" s="10"/>
      <c r="I150" s="10"/>
      <c r="J150" s="8"/>
      <c r="K150" s="26"/>
      <c r="O150" s="24"/>
      <c r="P150" s="26"/>
      <c r="Q150" s="26"/>
      <c r="R150" s="24"/>
      <c r="S150" s="8"/>
    </row>
    <row r="151" spans="1:19" s="3" customFormat="1" ht="16.5" thickBot="1" x14ac:dyDescent="0.3">
      <c r="B151" s="115"/>
      <c r="C151" s="59" t="s">
        <v>10</v>
      </c>
      <c r="D151" s="59">
        <f>SUM(D146:D149)</f>
        <v>10493398463</v>
      </c>
      <c r="E151" s="59">
        <f>SUM(E146:E149)</f>
        <v>1211723273.8699999</v>
      </c>
      <c r="F151" s="59">
        <f>SUM(F146:F149)</f>
        <v>9281675189.1299992</v>
      </c>
      <c r="G151" s="60">
        <f t="shared" si="12"/>
        <v>0.11547481763344528</v>
      </c>
      <c r="H151" s="10"/>
      <c r="I151" s="10"/>
      <c r="J151" s="8"/>
      <c r="K151" s="26"/>
      <c r="O151" s="24"/>
      <c r="P151" s="26"/>
      <c r="Q151" s="26"/>
      <c r="R151" s="24"/>
      <c r="S151" s="8"/>
    </row>
    <row r="152" spans="1:19" s="3" customFormat="1" ht="15.75" thickTop="1" x14ac:dyDescent="0.25">
      <c r="A152" s="4"/>
      <c r="B152" s="115"/>
      <c r="D152" s="26"/>
      <c r="E152" s="9"/>
      <c r="F152" s="9"/>
      <c r="G152" s="9"/>
      <c r="H152" s="10"/>
      <c r="I152" s="10"/>
      <c r="J152" s="8"/>
      <c r="K152" s="26"/>
      <c r="O152" s="24"/>
      <c r="P152" s="26"/>
      <c r="Q152" s="26"/>
      <c r="R152" s="24"/>
      <c r="S152" s="8"/>
    </row>
    <row r="153" spans="1:19" s="3" customFormat="1" x14ac:dyDescent="0.25">
      <c r="A153" s="4"/>
      <c r="B153" s="115"/>
      <c r="D153" s="26"/>
      <c r="E153" s="9"/>
      <c r="F153" s="9"/>
      <c r="G153" s="9"/>
      <c r="H153" s="10"/>
      <c r="I153" s="10"/>
      <c r="J153" s="8"/>
      <c r="K153" s="26"/>
      <c r="O153" s="24"/>
      <c r="P153" s="26"/>
      <c r="Q153" s="26"/>
      <c r="R153" s="24"/>
      <c r="S153" s="8"/>
    </row>
    <row r="154" spans="1:19" s="3" customFormat="1" x14ac:dyDescent="0.25">
      <c r="A154" s="4"/>
      <c r="B154" s="115"/>
      <c r="D154" s="26"/>
      <c r="E154" s="9"/>
      <c r="F154" s="9"/>
      <c r="G154" s="9"/>
      <c r="H154" s="10"/>
      <c r="I154" s="10"/>
      <c r="J154" s="8"/>
      <c r="K154" s="26"/>
      <c r="O154" s="24"/>
      <c r="P154" s="26"/>
      <c r="Q154" s="26"/>
      <c r="R154" s="24"/>
      <c r="S154" s="8"/>
    </row>
    <row r="155" spans="1:19" s="3" customFormat="1" x14ac:dyDescent="0.25">
      <c r="A155" s="4"/>
      <c r="B155" s="115"/>
      <c r="D155" s="26"/>
      <c r="E155" s="9"/>
      <c r="F155" s="9"/>
      <c r="G155" s="9"/>
      <c r="H155" s="10"/>
      <c r="I155" s="10"/>
      <c r="J155" s="8"/>
      <c r="K155" s="26"/>
      <c r="O155" s="24"/>
      <c r="P155" s="26"/>
      <c r="Q155" s="26"/>
      <c r="R155" s="24"/>
      <c r="S155" s="8"/>
    </row>
    <row r="156" spans="1:19" s="3" customFormat="1" x14ac:dyDescent="0.25">
      <c r="A156" s="10"/>
      <c r="B156" s="112"/>
      <c r="C156" s="8"/>
      <c r="D156" s="26"/>
      <c r="E156" s="9"/>
      <c r="F156" s="9"/>
      <c r="G156" s="9"/>
      <c r="H156" s="10"/>
      <c r="I156" s="10"/>
      <c r="J156" s="8"/>
      <c r="K156" s="26"/>
      <c r="M156" s="8"/>
      <c r="N156" s="8"/>
      <c r="O156" s="24"/>
      <c r="P156" s="26"/>
      <c r="Q156" s="26"/>
      <c r="R156" s="24"/>
      <c r="S156" s="8"/>
    </row>
    <row r="157" spans="1:19" x14ac:dyDescent="0.25">
      <c r="A157" s="10"/>
      <c r="E157" s="9"/>
      <c r="F157" s="9"/>
      <c r="G157" s="9"/>
      <c r="H157" s="10"/>
      <c r="I157" s="10"/>
      <c r="M157" s="3"/>
      <c r="N157" s="3"/>
    </row>
    <row r="158" spans="1:19" s="3" customFormat="1" x14ac:dyDescent="0.25">
      <c r="A158" s="10"/>
      <c r="B158" s="112"/>
      <c r="C158" s="8"/>
      <c r="D158" s="26"/>
      <c r="E158" s="10"/>
      <c r="F158" s="10"/>
      <c r="G158" s="10"/>
      <c r="H158" s="10"/>
      <c r="I158" s="10"/>
      <c r="J158" s="8"/>
      <c r="K158" s="26"/>
      <c r="M158" s="8"/>
      <c r="N158" s="8"/>
      <c r="O158" s="24"/>
      <c r="P158" s="26"/>
      <c r="Q158" s="26"/>
      <c r="R158" s="24"/>
      <c r="S158" s="8"/>
    </row>
    <row r="159" spans="1:19" x14ac:dyDescent="0.25">
      <c r="A159" s="10"/>
      <c r="E159" s="9"/>
      <c r="F159" s="9"/>
      <c r="G159" s="9"/>
      <c r="H159" s="10"/>
      <c r="I159" s="10"/>
    </row>
    <row r="160" spans="1:19" x14ac:dyDescent="0.25">
      <c r="A160" s="10"/>
      <c r="E160" s="9"/>
      <c r="F160" s="9"/>
      <c r="G160" s="9"/>
      <c r="H160" s="10"/>
      <c r="I160" s="10"/>
      <c r="M160" s="3"/>
      <c r="N160" s="3"/>
    </row>
    <row r="161" spans="1:19" s="3" customFormat="1" x14ac:dyDescent="0.25">
      <c r="A161" s="10"/>
      <c r="B161" s="112"/>
      <c r="C161" s="85" t="s">
        <v>51</v>
      </c>
      <c r="D161" s="86" t="s">
        <v>52</v>
      </c>
      <c r="E161" s="86" t="s">
        <v>53</v>
      </c>
      <c r="F161" s="85" t="s">
        <v>7</v>
      </c>
      <c r="G161" s="85" t="s">
        <v>19</v>
      </c>
      <c r="H161" s="10"/>
      <c r="I161" s="10"/>
      <c r="J161" s="8"/>
      <c r="K161" s="26"/>
      <c r="O161" s="24"/>
      <c r="P161" s="26"/>
      <c r="Q161" s="26"/>
      <c r="R161" s="24"/>
      <c r="S161" s="8"/>
    </row>
    <row r="162" spans="1:19" s="3" customFormat="1" x14ac:dyDescent="0.25">
      <c r="A162" s="10"/>
      <c r="B162" s="112"/>
      <c r="C162" s="87" t="s">
        <v>22</v>
      </c>
      <c r="D162" s="88">
        <f>+G162/F162</f>
        <v>0.17890846135905863</v>
      </c>
      <c r="E162" s="88">
        <f>+(100%/12)*2</f>
        <v>0.16666666666666666</v>
      </c>
      <c r="F162" s="89">
        <f t="shared" ref="F162:G166" si="13">+D135</f>
        <v>712693157</v>
      </c>
      <c r="G162" s="89">
        <f t="shared" si="13"/>
        <v>127506836.14</v>
      </c>
      <c r="H162" s="10"/>
      <c r="I162" s="10"/>
      <c r="J162" s="8"/>
      <c r="K162" s="26"/>
      <c r="O162" s="24"/>
      <c r="P162" s="26"/>
      <c r="Q162" s="26"/>
      <c r="R162" s="24"/>
      <c r="S162" s="8"/>
    </row>
    <row r="163" spans="1:19" s="3" customFormat="1" x14ac:dyDescent="0.25">
      <c r="A163" s="10"/>
      <c r="B163" s="112"/>
      <c r="C163" s="87" t="s">
        <v>109</v>
      </c>
      <c r="D163" s="88">
        <f>+G163/F163</f>
        <v>2.890880499530012E-2</v>
      </c>
      <c r="E163" s="88">
        <f t="shared" ref="E163:E166" si="14">+(100%/12)*2</f>
        <v>0.16666666666666666</v>
      </c>
      <c r="F163" s="89">
        <f t="shared" si="13"/>
        <v>186175000</v>
      </c>
      <c r="G163" s="89">
        <f t="shared" si="13"/>
        <v>5382096.7699999996</v>
      </c>
      <c r="H163" s="10"/>
      <c r="I163" s="10"/>
      <c r="J163" s="8"/>
      <c r="K163" s="26"/>
      <c r="M163" s="8"/>
      <c r="N163" s="8"/>
      <c r="O163" s="24"/>
      <c r="P163" s="26"/>
      <c r="Q163" s="26"/>
      <c r="R163" s="24"/>
      <c r="S163" s="8"/>
    </row>
    <row r="164" spans="1:19" x14ac:dyDescent="0.25">
      <c r="A164" s="10"/>
      <c r="C164" s="87" t="s">
        <v>23</v>
      </c>
      <c r="D164" s="88">
        <f>+G164/F164</f>
        <v>6.0252643948296124E-3</v>
      </c>
      <c r="E164" s="88">
        <f t="shared" si="14"/>
        <v>0.16666666666666666</v>
      </c>
      <c r="F164" s="89">
        <f t="shared" si="13"/>
        <v>8510000</v>
      </c>
      <c r="G164" s="89">
        <f t="shared" si="13"/>
        <v>51275</v>
      </c>
      <c r="H164" s="10"/>
      <c r="I164" s="10"/>
      <c r="M164" s="3"/>
      <c r="N164" s="3"/>
    </row>
    <row r="165" spans="1:19" s="3" customFormat="1" x14ac:dyDescent="0.25">
      <c r="A165" s="4"/>
      <c r="B165" s="115"/>
      <c r="C165" s="87" t="s">
        <v>24</v>
      </c>
      <c r="D165" s="88">
        <f>+G165/F165</f>
        <v>0</v>
      </c>
      <c r="E165" s="88">
        <f t="shared" si="14"/>
        <v>0.16666666666666666</v>
      </c>
      <c r="F165" s="89">
        <f t="shared" si="13"/>
        <v>950815000</v>
      </c>
      <c r="G165" s="89">
        <f t="shared" si="13"/>
        <v>0</v>
      </c>
      <c r="H165" s="10"/>
      <c r="I165" s="10"/>
      <c r="J165" s="8"/>
      <c r="K165" s="26"/>
      <c r="M165" s="8"/>
      <c r="N165" s="8"/>
      <c r="O165" s="24"/>
      <c r="P165" s="26"/>
      <c r="Q165" s="26"/>
      <c r="R165" s="24"/>
      <c r="S165" s="8"/>
    </row>
    <row r="166" spans="1:19" x14ac:dyDescent="0.25">
      <c r="A166" s="10"/>
      <c r="C166" s="87" t="s">
        <v>25</v>
      </c>
      <c r="D166" s="88">
        <f>+G166/F166</f>
        <v>0.12904396714134483</v>
      </c>
      <c r="E166" s="88">
        <f t="shared" si="14"/>
        <v>0.16666666666666666</v>
      </c>
      <c r="F166" s="89">
        <f t="shared" si="13"/>
        <v>9347898463</v>
      </c>
      <c r="G166" s="89">
        <f t="shared" si="13"/>
        <v>1206289902.0999999</v>
      </c>
      <c r="H166" s="10"/>
      <c r="I166" s="10"/>
    </row>
    <row r="167" spans="1:19" x14ac:dyDescent="0.25">
      <c r="A167" s="4"/>
      <c r="B167" s="115"/>
      <c r="C167" s="87"/>
      <c r="E167" s="9"/>
      <c r="F167" s="89"/>
      <c r="G167" s="9"/>
      <c r="H167" s="10"/>
      <c r="I167" s="10"/>
      <c r="M167" s="3"/>
      <c r="N167" s="3"/>
    </row>
    <row r="168" spans="1:19" s="3" customFormat="1" x14ac:dyDescent="0.25">
      <c r="A168" s="10"/>
      <c r="B168" s="112"/>
      <c r="C168" s="87"/>
      <c r="D168" s="26"/>
      <c r="E168" s="10"/>
      <c r="F168" s="89"/>
      <c r="G168" s="10"/>
      <c r="H168" s="10"/>
      <c r="I168" s="10"/>
      <c r="J168" s="8"/>
      <c r="K168" s="26"/>
      <c r="O168" s="24"/>
      <c r="P168" s="26"/>
      <c r="Q168" s="26"/>
      <c r="R168" s="24"/>
      <c r="S168" s="8"/>
    </row>
    <row r="169" spans="1:19" s="3" customFormat="1" x14ac:dyDescent="0.25">
      <c r="A169" s="10"/>
      <c r="B169" s="112"/>
      <c r="C169" s="87"/>
      <c r="D169" s="26"/>
      <c r="E169" s="9"/>
      <c r="F169" s="89"/>
      <c r="G169" s="9"/>
      <c r="H169" s="10"/>
      <c r="I169" s="10"/>
      <c r="J169" s="8"/>
      <c r="K169" s="26"/>
      <c r="O169" s="24"/>
      <c r="P169" s="26"/>
      <c r="Q169" s="26"/>
      <c r="R169" s="24"/>
      <c r="S169" s="8"/>
    </row>
    <row r="170" spans="1:19" s="194" customFormat="1" x14ac:dyDescent="0.25">
      <c r="A170" s="192"/>
      <c r="B170" s="193"/>
      <c r="D170" s="26"/>
      <c r="E170" s="98"/>
      <c r="F170" s="195"/>
      <c r="G170" s="98"/>
      <c r="H170" s="99"/>
      <c r="I170" s="99"/>
      <c r="J170" s="26"/>
      <c r="K170" s="26"/>
      <c r="M170" s="26"/>
      <c r="N170" s="26"/>
      <c r="O170" s="36"/>
      <c r="P170" s="26"/>
      <c r="Q170" s="26"/>
      <c r="R170" s="36"/>
      <c r="S170" s="26"/>
    </row>
    <row r="171" spans="1:19" s="26" customFormat="1" x14ac:dyDescent="0.25">
      <c r="A171" s="99"/>
      <c r="B171" s="196"/>
      <c r="E171" s="98"/>
      <c r="F171" s="98"/>
      <c r="G171" s="98"/>
      <c r="H171" s="99"/>
      <c r="I171" s="99"/>
      <c r="O171" s="36"/>
      <c r="R171" s="36"/>
    </row>
    <row r="172" spans="1:19" s="26" customFormat="1" x14ac:dyDescent="0.25">
      <c r="A172" s="192"/>
      <c r="B172" s="193"/>
      <c r="C172" s="194"/>
      <c r="E172" s="98"/>
      <c r="F172" s="98"/>
      <c r="G172" s="98"/>
      <c r="H172" s="99"/>
      <c r="I172" s="99"/>
      <c r="O172" s="36"/>
      <c r="R172" s="36"/>
    </row>
    <row r="173" spans="1:19" s="26" customFormat="1" x14ac:dyDescent="0.25">
      <c r="A173" s="99"/>
      <c r="B173" s="196"/>
      <c r="E173" s="98"/>
      <c r="F173" s="98"/>
      <c r="G173" s="98"/>
      <c r="H173" s="99"/>
      <c r="I173" s="99"/>
      <c r="O173" s="36"/>
      <c r="R173" s="36"/>
    </row>
    <row r="174" spans="1:19" s="26" customFormat="1" x14ac:dyDescent="0.25">
      <c r="A174" s="192"/>
      <c r="B174" s="193"/>
      <c r="C174" s="194"/>
      <c r="E174" s="98"/>
      <c r="F174" s="98"/>
      <c r="G174" s="98"/>
      <c r="H174" s="99"/>
      <c r="I174" s="99"/>
      <c r="O174" s="36"/>
      <c r="R174" s="36"/>
    </row>
    <row r="175" spans="1:19" s="26" customFormat="1" x14ac:dyDescent="0.25">
      <c r="A175" s="99"/>
      <c r="B175" s="196"/>
      <c r="E175" s="98"/>
      <c r="F175" s="98"/>
      <c r="G175" s="98"/>
      <c r="H175" s="99"/>
      <c r="I175" s="99"/>
      <c r="O175" s="36"/>
      <c r="R175" s="36"/>
    </row>
    <row r="176" spans="1:19" s="26" customFormat="1" x14ac:dyDescent="0.25">
      <c r="A176" s="192"/>
      <c r="B176" s="193"/>
      <c r="C176" s="194"/>
      <c r="E176" s="98"/>
      <c r="F176" s="98"/>
      <c r="G176" s="98"/>
      <c r="H176" s="99"/>
      <c r="I176" s="99"/>
      <c r="O176" s="36"/>
      <c r="R176" s="36"/>
    </row>
    <row r="177" spans="1:18" s="26" customFormat="1" x14ac:dyDescent="0.25">
      <c r="A177" s="99"/>
      <c r="B177" s="196"/>
      <c r="E177" s="98"/>
      <c r="F177" s="98"/>
      <c r="G177" s="98"/>
      <c r="H177" s="99"/>
      <c r="I177" s="99"/>
      <c r="O177" s="36"/>
      <c r="R177" s="36"/>
    </row>
    <row r="178" spans="1:18" s="26" customFormat="1" x14ac:dyDescent="0.25">
      <c r="A178" s="192"/>
      <c r="B178" s="193"/>
      <c r="C178" s="194"/>
      <c r="E178" s="98"/>
      <c r="F178" s="98"/>
      <c r="G178" s="98"/>
      <c r="H178" s="99"/>
      <c r="I178" s="99"/>
      <c r="O178" s="36"/>
      <c r="R178" s="36"/>
    </row>
    <row r="179" spans="1:18" s="26" customFormat="1" x14ac:dyDescent="0.25">
      <c r="A179" s="99"/>
      <c r="B179" s="196"/>
      <c r="E179" s="99"/>
      <c r="F179" s="99"/>
      <c r="G179" s="99"/>
      <c r="H179" s="99"/>
      <c r="I179" s="99"/>
      <c r="O179" s="36"/>
      <c r="R179" s="36"/>
    </row>
    <row r="180" spans="1:18" s="26" customFormat="1" x14ac:dyDescent="0.25">
      <c r="A180" s="192"/>
      <c r="B180" s="193"/>
      <c r="C180" s="194"/>
      <c r="E180" s="99"/>
      <c r="F180" s="99"/>
      <c r="G180" s="99"/>
      <c r="H180" s="99"/>
      <c r="I180" s="99"/>
      <c r="O180" s="36"/>
      <c r="R180" s="36"/>
    </row>
    <row r="181" spans="1:18" s="26" customFormat="1" x14ac:dyDescent="0.25">
      <c r="A181" s="99"/>
      <c r="B181" s="196"/>
      <c r="E181" s="98"/>
      <c r="F181" s="98"/>
      <c r="G181" s="98"/>
      <c r="H181" s="99"/>
      <c r="I181" s="99"/>
      <c r="O181" s="36"/>
      <c r="R181" s="36"/>
    </row>
    <row r="182" spans="1:18" s="26" customFormat="1" x14ac:dyDescent="0.25">
      <c r="A182" s="192"/>
      <c r="B182" s="193"/>
      <c r="C182" s="194"/>
      <c r="E182" s="98"/>
      <c r="F182" s="98"/>
      <c r="G182" s="98"/>
      <c r="H182" s="99"/>
      <c r="I182" s="99"/>
      <c r="O182" s="36"/>
      <c r="R182" s="36"/>
    </row>
    <row r="183" spans="1:18" s="26" customFormat="1" x14ac:dyDescent="0.25">
      <c r="A183" s="99"/>
      <c r="B183" s="196"/>
      <c r="E183" s="99"/>
      <c r="F183" s="99"/>
      <c r="G183" s="99"/>
      <c r="H183" s="99"/>
      <c r="I183" s="99"/>
      <c r="O183" s="36"/>
      <c r="R183" s="36"/>
    </row>
    <row r="184" spans="1:18" s="26" customFormat="1" x14ac:dyDescent="0.25">
      <c r="A184" s="99"/>
      <c r="B184" s="196"/>
      <c r="E184" s="99"/>
      <c r="F184" s="99"/>
      <c r="G184" s="99"/>
      <c r="H184" s="99"/>
      <c r="I184" s="99"/>
      <c r="O184" s="36"/>
      <c r="R184" s="36"/>
    </row>
    <row r="185" spans="1:18" s="26" customFormat="1" x14ac:dyDescent="0.25">
      <c r="A185" s="192"/>
      <c r="B185" s="193"/>
      <c r="C185" s="194"/>
      <c r="E185" s="99"/>
      <c r="F185" s="99"/>
      <c r="G185" s="99"/>
      <c r="H185" s="99"/>
      <c r="I185" s="99"/>
      <c r="O185" s="36"/>
      <c r="R185" s="36"/>
    </row>
    <row r="186" spans="1:18" x14ac:dyDescent="0.25">
      <c r="A186" s="10"/>
      <c r="E186" s="9"/>
      <c r="F186" s="9"/>
      <c r="G186" s="9"/>
      <c r="H186" s="10"/>
      <c r="I186" s="10"/>
    </row>
    <row r="187" spans="1:18" x14ac:dyDescent="0.25">
      <c r="A187" s="4"/>
      <c r="B187" s="115"/>
      <c r="C187" s="3"/>
      <c r="E187" s="10"/>
      <c r="F187" s="10"/>
      <c r="G187" s="10"/>
      <c r="H187" s="10"/>
      <c r="I187" s="10"/>
    </row>
    <row r="188" spans="1:18" x14ac:dyDescent="0.25">
      <c r="A188" s="10"/>
      <c r="E188" s="10"/>
      <c r="F188" s="10"/>
      <c r="G188" s="10"/>
      <c r="H188" s="10"/>
      <c r="I188" s="10"/>
    </row>
    <row r="189" spans="1:18" x14ac:dyDescent="0.25">
      <c r="A189" s="10"/>
      <c r="E189" s="10"/>
      <c r="F189" s="10"/>
      <c r="G189" s="10"/>
      <c r="H189" s="10"/>
      <c r="I189" s="10"/>
    </row>
    <row r="190" spans="1:18" x14ac:dyDescent="0.25">
      <c r="A190" s="10"/>
      <c r="E190" s="9"/>
      <c r="F190" s="9"/>
      <c r="G190" s="9"/>
      <c r="H190" s="10"/>
      <c r="I190" s="10"/>
    </row>
    <row r="191" spans="1:18" x14ac:dyDescent="0.25">
      <c r="A191" s="4"/>
      <c r="B191" s="115"/>
      <c r="C191" s="3"/>
      <c r="E191" s="10"/>
      <c r="F191" s="10"/>
      <c r="G191" s="10"/>
      <c r="H191" s="10"/>
      <c r="I191" s="10"/>
    </row>
    <row r="192" spans="1:18" x14ac:dyDescent="0.25">
      <c r="A192" s="4"/>
      <c r="B192" s="115"/>
      <c r="C192" s="3"/>
      <c r="E192" s="10"/>
      <c r="F192" s="10"/>
      <c r="G192" s="10"/>
      <c r="H192" s="10"/>
      <c r="I192" s="10"/>
    </row>
    <row r="193" spans="1:9" x14ac:dyDescent="0.25">
      <c r="A193" s="10"/>
      <c r="E193" s="9"/>
      <c r="F193" s="9"/>
      <c r="G193" s="9"/>
      <c r="H193" s="10"/>
      <c r="I193" s="10"/>
    </row>
    <row r="194" spans="1:9" x14ac:dyDescent="0.25">
      <c r="A194" s="4"/>
      <c r="B194" s="115"/>
      <c r="C194" s="3"/>
      <c r="E194" s="9"/>
      <c r="F194" s="9"/>
      <c r="G194" s="9"/>
      <c r="H194" s="10"/>
      <c r="I194" s="10"/>
    </row>
    <row r="195" spans="1:9" x14ac:dyDescent="0.25">
      <c r="A195" s="10"/>
      <c r="E195" s="9"/>
      <c r="F195" s="9"/>
      <c r="G195" s="9"/>
      <c r="H195" s="10"/>
      <c r="I195" s="10"/>
    </row>
    <row r="196" spans="1:9" x14ac:dyDescent="0.25">
      <c r="A196" s="4"/>
      <c r="B196" s="115"/>
      <c r="C196" s="3"/>
      <c r="E196" s="9"/>
      <c r="F196" s="9"/>
      <c r="G196" s="9"/>
      <c r="H196" s="10"/>
      <c r="I196" s="10"/>
    </row>
    <row r="197" spans="1:9" x14ac:dyDescent="0.25">
      <c r="A197" s="10"/>
      <c r="E197" s="9"/>
      <c r="F197" s="9"/>
      <c r="G197" s="9"/>
      <c r="H197" s="10"/>
      <c r="I197" s="10"/>
    </row>
    <row r="198" spans="1:9" x14ac:dyDescent="0.25">
      <c r="A198" s="4"/>
      <c r="B198" s="115"/>
      <c r="C198" s="3"/>
      <c r="E198" s="10"/>
      <c r="F198" s="10"/>
      <c r="G198" s="10"/>
      <c r="H198" s="10"/>
      <c r="I198" s="10"/>
    </row>
    <row r="199" spans="1:9" x14ac:dyDescent="0.25">
      <c r="A199" s="10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4"/>
      <c r="B203" s="115"/>
      <c r="C203" s="3"/>
      <c r="E203" s="9"/>
      <c r="F203" s="9"/>
      <c r="G203" s="9"/>
      <c r="H203" s="10"/>
      <c r="I203" s="10"/>
    </row>
    <row r="204" spans="1:9" x14ac:dyDescent="0.25">
      <c r="A204" s="10"/>
      <c r="E204" s="9"/>
      <c r="F204" s="9"/>
      <c r="G204" s="9"/>
      <c r="H204" s="10"/>
      <c r="I204" s="10"/>
    </row>
    <row r="205" spans="1:9" x14ac:dyDescent="0.25">
      <c r="A205" s="4"/>
      <c r="B205" s="115"/>
      <c r="C205" s="3"/>
      <c r="E205" s="10"/>
      <c r="F205" s="10"/>
      <c r="G205" s="10"/>
      <c r="H205" s="10"/>
      <c r="I205" s="10"/>
    </row>
    <row r="206" spans="1:9" x14ac:dyDescent="0.25">
      <c r="A206" s="10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9"/>
      <c r="F208" s="9"/>
      <c r="G208" s="9"/>
      <c r="H208" s="10"/>
      <c r="I208" s="10"/>
    </row>
    <row r="209" spans="1:9" x14ac:dyDescent="0.25">
      <c r="A209" s="4"/>
      <c r="B209" s="115"/>
      <c r="C209" s="3"/>
      <c r="E209" s="10"/>
      <c r="F209" s="10"/>
      <c r="G209" s="10"/>
      <c r="H209" s="10"/>
      <c r="I209" s="10"/>
    </row>
    <row r="210" spans="1:9" x14ac:dyDescent="0.25">
      <c r="A210" s="10"/>
      <c r="E210" s="10"/>
      <c r="F210" s="10"/>
      <c r="G210" s="10"/>
      <c r="H210" s="10"/>
      <c r="I210" s="10"/>
    </row>
    <row r="211" spans="1:9" x14ac:dyDescent="0.25">
      <c r="A211" s="4"/>
      <c r="B211" s="115"/>
      <c r="C211" s="3"/>
      <c r="E211" s="10"/>
      <c r="F211" s="10"/>
      <c r="G211" s="10"/>
      <c r="H211" s="10"/>
      <c r="I211" s="10"/>
    </row>
    <row r="212" spans="1:9" x14ac:dyDescent="0.25">
      <c r="A212" s="4"/>
      <c r="B212" s="115"/>
      <c r="C212" s="3"/>
      <c r="E212" s="9"/>
      <c r="F212" s="9"/>
      <c r="G212" s="9"/>
      <c r="H212" s="10"/>
      <c r="I212" s="10"/>
    </row>
    <row r="213" spans="1:9" x14ac:dyDescent="0.25">
      <c r="A213" s="10"/>
      <c r="E213" s="9"/>
      <c r="F213" s="9"/>
      <c r="G213" s="9"/>
      <c r="H213" s="10"/>
      <c r="I213" s="10"/>
    </row>
    <row r="214" spans="1:9" x14ac:dyDescent="0.25">
      <c r="A214" s="4"/>
      <c r="B214" s="115"/>
      <c r="C214" s="3"/>
      <c r="E214" s="9"/>
      <c r="F214" s="9"/>
      <c r="G214" s="9"/>
      <c r="H214" s="10"/>
      <c r="I214" s="10"/>
    </row>
    <row r="215" spans="1:9" x14ac:dyDescent="0.25">
      <c r="A215" s="10"/>
      <c r="E215" s="9"/>
      <c r="F215" s="9"/>
      <c r="G215" s="9"/>
      <c r="H215" s="10"/>
      <c r="I215" s="10"/>
    </row>
    <row r="216" spans="1:9" x14ac:dyDescent="0.25">
      <c r="A216" s="4"/>
      <c r="B216" s="115"/>
      <c r="C216" s="3"/>
      <c r="E216" s="10"/>
      <c r="F216" s="10"/>
      <c r="G216" s="10"/>
      <c r="H216" s="10"/>
      <c r="I216" s="10"/>
    </row>
    <row r="217" spans="1:9" x14ac:dyDescent="0.25">
      <c r="A217" s="10"/>
      <c r="E217" s="9"/>
      <c r="F217" s="9"/>
      <c r="G217" s="9"/>
      <c r="H217" s="10"/>
      <c r="I217" s="10"/>
    </row>
    <row r="218" spans="1:9" x14ac:dyDescent="0.25">
      <c r="A218" s="4"/>
      <c r="B218" s="115"/>
      <c r="C218" s="3"/>
      <c r="E218" s="9"/>
      <c r="F218" s="9"/>
      <c r="G218" s="9"/>
      <c r="H218" s="10"/>
      <c r="I218" s="10"/>
    </row>
    <row r="219" spans="1:9" x14ac:dyDescent="0.25">
      <c r="A219" s="10"/>
      <c r="E219" s="9"/>
      <c r="F219" s="9"/>
      <c r="G219" s="9"/>
      <c r="H219" s="10"/>
      <c r="I219" s="10"/>
    </row>
    <row r="220" spans="1:9" x14ac:dyDescent="0.25">
      <c r="A220" s="4"/>
      <c r="B220" s="115"/>
      <c r="C220" s="3"/>
      <c r="E220" s="9"/>
      <c r="F220" s="9"/>
      <c r="G220" s="9"/>
      <c r="H220" s="10"/>
      <c r="I220" s="10"/>
    </row>
    <row r="221" spans="1:9" x14ac:dyDescent="0.25">
      <c r="A221" s="10"/>
      <c r="E221" s="10"/>
      <c r="F221" s="10"/>
      <c r="G221" s="10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9"/>
      <c r="F225" s="9"/>
      <c r="G225" s="9"/>
      <c r="H225" s="10"/>
      <c r="I225" s="10"/>
    </row>
    <row r="226" spans="1:9" x14ac:dyDescent="0.25">
      <c r="A226" s="4"/>
      <c r="B226" s="115"/>
      <c r="C226" s="3"/>
      <c r="E226" s="9"/>
      <c r="F226" s="9"/>
      <c r="G226" s="9"/>
      <c r="H226" s="10"/>
      <c r="I226" s="10"/>
    </row>
    <row r="227" spans="1:9" x14ac:dyDescent="0.25">
      <c r="A227" s="10"/>
      <c r="E227" s="9"/>
      <c r="F227" s="9"/>
      <c r="G227" s="9"/>
      <c r="H227" s="10"/>
      <c r="I227" s="10"/>
    </row>
    <row r="228" spans="1:9" x14ac:dyDescent="0.25">
      <c r="A228" s="4"/>
      <c r="B228" s="115"/>
      <c r="C228" s="3"/>
      <c r="E228" s="10"/>
      <c r="F228" s="10"/>
      <c r="G228" s="10"/>
      <c r="H228" s="10"/>
      <c r="I228" s="10"/>
    </row>
    <row r="229" spans="1:9" x14ac:dyDescent="0.25">
      <c r="A229" s="4"/>
      <c r="B229" s="115"/>
      <c r="C229" s="3"/>
      <c r="E229" s="10"/>
      <c r="F229" s="10"/>
      <c r="G229" s="10"/>
      <c r="H229" s="10"/>
      <c r="I229" s="10"/>
    </row>
    <row r="230" spans="1:9" x14ac:dyDescent="0.25">
      <c r="A230" s="4"/>
      <c r="B230" s="115"/>
      <c r="C230" s="3"/>
      <c r="E230" s="10"/>
      <c r="F230" s="10"/>
      <c r="G230" s="10"/>
      <c r="H230" s="10"/>
      <c r="I230" s="10"/>
    </row>
    <row r="231" spans="1:9" x14ac:dyDescent="0.25">
      <c r="A231" s="10"/>
      <c r="E231" s="9"/>
      <c r="F231" s="9"/>
      <c r="G231" s="9"/>
      <c r="H231" s="10"/>
      <c r="I231" s="10"/>
    </row>
    <row r="232" spans="1:9" x14ac:dyDescent="0.25">
      <c r="A232" s="4"/>
      <c r="B232" s="115"/>
      <c r="C232" s="3"/>
      <c r="E232" s="10"/>
      <c r="F232" s="10"/>
      <c r="G232" s="10"/>
      <c r="H232" s="10"/>
      <c r="I232" s="10"/>
    </row>
    <row r="233" spans="1:9" x14ac:dyDescent="0.25">
      <c r="A233" s="4"/>
      <c r="B233" s="115"/>
      <c r="C233" s="3"/>
      <c r="E233" s="10"/>
      <c r="F233" s="10"/>
      <c r="G233" s="10"/>
      <c r="H233" s="10"/>
      <c r="I233" s="10"/>
    </row>
    <row r="234" spans="1:9" x14ac:dyDescent="0.25">
      <c r="A234" s="10"/>
      <c r="E234" s="10"/>
      <c r="F234" s="10"/>
      <c r="G234" s="10"/>
      <c r="H234" s="10"/>
      <c r="I234" s="10"/>
    </row>
    <row r="235" spans="1:9" x14ac:dyDescent="0.25">
      <c r="A235" s="10"/>
      <c r="E235" s="9"/>
      <c r="F235" s="9"/>
      <c r="G235" s="9"/>
      <c r="H235" s="10"/>
      <c r="I235" s="10"/>
    </row>
    <row r="236" spans="1:9" x14ac:dyDescent="0.25">
      <c r="A236" s="4"/>
      <c r="B236" s="115"/>
      <c r="C236" s="3"/>
      <c r="E236" s="10"/>
      <c r="F236" s="10"/>
      <c r="G236" s="10"/>
      <c r="H236" s="10"/>
      <c r="I236" s="10"/>
    </row>
    <row r="237" spans="1:9" x14ac:dyDescent="0.25">
      <c r="A237" s="4"/>
      <c r="B237" s="115"/>
      <c r="C237" s="3"/>
      <c r="E237" s="10"/>
      <c r="F237" s="10"/>
      <c r="G237" s="10"/>
      <c r="H237" s="10"/>
      <c r="I237" s="10"/>
    </row>
    <row r="238" spans="1:9" x14ac:dyDescent="0.25">
      <c r="A238" s="10"/>
      <c r="E238" s="9"/>
      <c r="F238" s="9"/>
      <c r="G238" s="9"/>
      <c r="H238" s="10"/>
      <c r="I238" s="10"/>
    </row>
    <row r="239" spans="1:9" x14ac:dyDescent="0.25">
      <c r="A239" s="4"/>
      <c r="B239" s="115"/>
      <c r="C239" s="3"/>
      <c r="E239" s="10"/>
      <c r="F239" s="10"/>
      <c r="G239" s="10"/>
      <c r="H239" s="10"/>
      <c r="I239" s="10"/>
    </row>
    <row r="240" spans="1:9" x14ac:dyDescent="0.25">
      <c r="A240" s="10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9"/>
      <c r="F242" s="9"/>
      <c r="G242" s="9"/>
      <c r="H242" s="10"/>
      <c r="I242" s="10"/>
    </row>
    <row r="243" spans="1:9" x14ac:dyDescent="0.25">
      <c r="A243" s="4"/>
      <c r="B243" s="115"/>
      <c r="C243" s="3"/>
      <c r="E243" s="9"/>
      <c r="F243" s="9"/>
      <c r="G243" s="9"/>
      <c r="H243" s="10"/>
      <c r="I243" s="10"/>
    </row>
    <row r="244" spans="1:9" x14ac:dyDescent="0.25">
      <c r="A244" s="10"/>
      <c r="E244" s="10"/>
      <c r="F244" s="10"/>
      <c r="G244" s="10"/>
      <c r="H244" s="10"/>
      <c r="I244" s="10"/>
    </row>
    <row r="245" spans="1:9" x14ac:dyDescent="0.25">
      <c r="A245" s="4"/>
      <c r="B245" s="115"/>
      <c r="C245" s="3"/>
      <c r="E245" s="10"/>
      <c r="F245" s="10"/>
      <c r="G245" s="10"/>
      <c r="H245" s="10"/>
      <c r="I245" s="10"/>
    </row>
    <row r="246" spans="1:9" x14ac:dyDescent="0.25">
      <c r="A246" s="10"/>
      <c r="E246" s="10"/>
      <c r="F246" s="10"/>
      <c r="G246" s="10"/>
      <c r="H246" s="10"/>
      <c r="I246" s="10"/>
    </row>
    <row r="247" spans="1:9" x14ac:dyDescent="0.25">
      <c r="A247" s="4"/>
      <c r="B247" s="115"/>
      <c r="C247" s="3"/>
      <c r="E247" s="10"/>
      <c r="F247" s="10"/>
      <c r="G247" s="10"/>
      <c r="H247" s="10"/>
      <c r="I247" s="10"/>
    </row>
    <row r="248" spans="1:9" x14ac:dyDescent="0.25">
      <c r="A248" s="4"/>
      <c r="B248" s="115"/>
      <c r="C248" s="3"/>
      <c r="E248" s="9"/>
      <c r="F248" s="9"/>
      <c r="G248" s="9"/>
      <c r="H248" s="10"/>
      <c r="I248" s="10"/>
    </row>
    <row r="249" spans="1:9" x14ac:dyDescent="0.25">
      <c r="A249" s="10"/>
      <c r="E249" s="9"/>
      <c r="F249" s="9"/>
      <c r="G249" s="9"/>
      <c r="H249" s="10"/>
      <c r="I249" s="10"/>
    </row>
    <row r="250" spans="1:9" x14ac:dyDescent="0.25">
      <c r="A250" s="4"/>
      <c r="B250" s="115"/>
      <c r="C250" s="3"/>
      <c r="E250" s="9"/>
      <c r="F250" s="9"/>
      <c r="G250" s="9"/>
      <c r="H250" s="10"/>
      <c r="I250" s="10"/>
    </row>
    <row r="251" spans="1:9" x14ac:dyDescent="0.25">
      <c r="A251" s="10"/>
      <c r="E251" s="10"/>
      <c r="F251" s="10"/>
      <c r="G251" s="10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4"/>
      <c r="B253" s="115"/>
      <c r="C253" s="3"/>
      <c r="E253" s="10"/>
      <c r="F253" s="10"/>
      <c r="G253" s="10"/>
      <c r="H253" s="10"/>
      <c r="I253" s="10"/>
    </row>
    <row r="254" spans="1:9" x14ac:dyDescent="0.25">
      <c r="A254" s="10"/>
      <c r="E254" s="10"/>
      <c r="F254" s="10"/>
      <c r="G254" s="10"/>
      <c r="H254" s="10"/>
      <c r="I254" s="10"/>
    </row>
    <row r="255" spans="1:9" x14ac:dyDescent="0.25">
      <c r="A255" s="4"/>
      <c r="B255" s="115"/>
      <c r="C255" s="3"/>
      <c r="E255" s="10"/>
      <c r="F255" s="10"/>
      <c r="G255" s="10"/>
      <c r="H255" s="10"/>
      <c r="I255" s="10"/>
    </row>
    <row r="256" spans="1:9" x14ac:dyDescent="0.25">
      <c r="A256" s="4"/>
      <c r="B256" s="115"/>
      <c r="C256" s="3"/>
      <c r="E256" s="10"/>
      <c r="F256" s="10"/>
      <c r="G256" s="10"/>
      <c r="H256" s="10"/>
      <c r="I256" s="10"/>
    </row>
    <row r="257" spans="1:9" x14ac:dyDescent="0.25">
      <c r="A257" s="4"/>
      <c r="B257" s="115"/>
      <c r="C257" s="3"/>
      <c r="E257" s="10"/>
      <c r="F257" s="10"/>
      <c r="G257" s="10"/>
      <c r="H257" s="10"/>
      <c r="I257" s="10"/>
    </row>
    <row r="258" spans="1:9" x14ac:dyDescent="0.25">
      <c r="A258" s="4"/>
      <c r="B258" s="115"/>
      <c r="C258" s="3"/>
      <c r="E258" s="10"/>
      <c r="F258" s="10"/>
      <c r="G258" s="10"/>
      <c r="H258" s="10"/>
      <c r="I258" s="10"/>
    </row>
    <row r="259" spans="1:9" x14ac:dyDescent="0.25">
      <c r="A259" s="10"/>
      <c r="E259" s="9"/>
      <c r="F259" s="9"/>
      <c r="G259" s="9"/>
      <c r="H259" s="10"/>
      <c r="I259" s="10"/>
    </row>
    <row r="260" spans="1:9" x14ac:dyDescent="0.25">
      <c r="A260" s="4"/>
      <c r="B260" s="115"/>
      <c r="C260" s="3"/>
      <c r="E260" s="10"/>
      <c r="F260" s="10"/>
      <c r="G260" s="10"/>
      <c r="H260" s="10"/>
      <c r="I260" s="10"/>
    </row>
    <row r="261" spans="1:9" x14ac:dyDescent="0.25">
      <c r="A261" s="4"/>
      <c r="B261" s="115"/>
      <c r="C261" s="3"/>
      <c r="E261" s="10"/>
      <c r="F261" s="10"/>
      <c r="G261" s="10"/>
      <c r="H261" s="10"/>
      <c r="I261" s="10"/>
    </row>
    <row r="262" spans="1:9" x14ac:dyDescent="0.25">
      <c r="A262" s="10"/>
      <c r="E262" s="10"/>
      <c r="F262" s="10"/>
      <c r="G262" s="10"/>
      <c r="H262" s="10"/>
      <c r="I262" s="10"/>
    </row>
    <row r="263" spans="1:9" x14ac:dyDescent="0.25">
      <c r="A263" s="10"/>
      <c r="E263" s="9"/>
      <c r="F263" s="9"/>
      <c r="G263" s="9"/>
      <c r="H263" s="10"/>
      <c r="I263" s="10"/>
    </row>
    <row r="264" spans="1:9" x14ac:dyDescent="0.25">
      <c r="A264" s="4"/>
      <c r="B264" s="115"/>
      <c r="C264" s="3"/>
      <c r="E264" s="10"/>
      <c r="F264" s="10"/>
      <c r="G264" s="10"/>
      <c r="H264" s="10"/>
      <c r="I264" s="10"/>
    </row>
    <row r="265" spans="1:9" x14ac:dyDescent="0.25">
      <c r="A265" s="4"/>
      <c r="B265" s="115"/>
      <c r="C265" s="3"/>
      <c r="E265" s="10"/>
      <c r="F265" s="10"/>
      <c r="G265" s="10"/>
      <c r="H265" s="10"/>
      <c r="I265" s="10"/>
    </row>
    <row r="266" spans="1:9" x14ac:dyDescent="0.25">
      <c r="A266" s="4"/>
      <c r="B266" s="115"/>
      <c r="C266" s="3"/>
      <c r="E266" s="9"/>
      <c r="F266" s="9"/>
      <c r="G266" s="9"/>
      <c r="H266" s="10"/>
      <c r="I266" s="10"/>
    </row>
    <row r="267" spans="1:9" x14ac:dyDescent="0.25">
      <c r="A267" s="10"/>
      <c r="E267" s="10"/>
      <c r="F267" s="10"/>
      <c r="G267" s="10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2"/>
      <c r="B270" s="117"/>
      <c r="C270" s="1"/>
      <c r="D270" s="29"/>
      <c r="E270" s="9"/>
      <c r="F270" s="9"/>
      <c r="G270" s="9"/>
      <c r="H270" s="10"/>
      <c r="I270" s="10"/>
    </row>
    <row r="271" spans="1:9" x14ac:dyDescent="0.25">
      <c r="A271" s="9"/>
      <c r="B271" s="109"/>
      <c r="C271" s="5"/>
      <c r="D271" s="29"/>
      <c r="E271" s="9"/>
      <c r="F271" s="9"/>
      <c r="G271" s="9"/>
      <c r="H271" s="10"/>
      <c r="I271" s="10"/>
    </row>
    <row r="272" spans="1:9" x14ac:dyDescent="0.25">
      <c r="A272" s="2"/>
      <c r="B272" s="117"/>
      <c r="C272" s="1"/>
      <c r="D272" s="29"/>
      <c r="E272" s="9"/>
      <c r="F272" s="9"/>
      <c r="G272" s="9"/>
      <c r="H272" s="10"/>
      <c r="I272" s="10"/>
    </row>
    <row r="273" spans="1:9" x14ac:dyDescent="0.25">
      <c r="A273" s="4"/>
      <c r="B273" s="115"/>
      <c r="C273" s="3"/>
      <c r="E273" s="10"/>
      <c r="F273" s="10"/>
      <c r="G273" s="10"/>
      <c r="H273" s="10"/>
      <c r="I273" s="10"/>
    </row>
    <row r="274" spans="1:9" x14ac:dyDescent="0.25">
      <c r="A274" s="4"/>
      <c r="B274" s="115"/>
      <c r="C274" s="3"/>
      <c r="E274" s="10"/>
      <c r="F274" s="10"/>
      <c r="G274" s="10"/>
      <c r="H274" s="10"/>
      <c r="I274" s="10"/>
    </row>
    <row r="275" spans="1:9" x14ac:dyDescent="0.25">
      <c r="A275" s="4"/>
      <c r="B275" s="115"/>
      <c r="C275" s="3"/>
      <c r="E275" s="10"/>
      <c r="F275" s="10"/>
      <c r="G275" s="10"/>
      <c r="H275" s="10"/>
      <c r="I275" s="10"/>
    </row>
    <row r="276" spans="1:9" x14ac:dyDescent="0.25">
      <c r="A276" s="4"/>
      <c r="B276" s="115"/>
      <c r="C276" s="3"/>
      <c r="E276" s="10"/>
      <c r="F276" s="10"/>
      <c r="G276" s="10"/>
      <c r="H276" s="10"/>
      <c r="I276" s="10"/>
    </row>
    <row r="277" spans="1:9" x14ac:dyDescent="0.25">
      <c r="A277" s="9"/>
      <c r="B277" s="109"/>
      <c r="C277" s="5"/>
      <c r="D277" s="29"/>
      <c r="E277" s="9"/>
      <c r="F277" s="9"/>
      <c r="G277" s="9"/>
      <c r="H277" s="10"/>
      <c r="I277" s="10"/>
    </row>
    <row r="278" spans="1:9" x14ac:dyDescent="0.25">
      <c r="A278" s="2"/>
      <c r="B278" s="117"/>
      <c r="C278" s="1"/>
      <c r="D278" s="29"/>
      <c r="E278" s="9"/>
      <c r="F278" s="9"/>
      <c r="G278" s="9"/>
      <c r="H278" s="10"/>
      <c r="I278" s="10"/>
    </row>
    <row r="279" spans="1:9" x14ac:dyDescent="0.25">
      <c r="A279" s="9"/>
      <c r="B279" s="109"/>
      <c r="C279" s="5"/>
      <c r="D279" s="29"/>
      <c r="E279" s="9"/>
      <c r="F279" s="9"/>
      <c r="G279" s="9"/>
      <c r="H279" s="10"/>
      <c r="I279" s="10"/>
    </row>
    <row r="280" spans="1:9" x14ac:dyDescent="0.25">
      <c r="A280" s="10"/>
      <c r="E280" s="10"/>
      <c r="F280" s="10"/>
      <c r="G280" s="10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2"/>
      <c r="B282" s="117"/>
      <c r="C282" s="1"/>
      <c r="D282" s="29"/>
      <c r="E282" s="9"/>
      <c r="F282" s="9"/>
      <c r="G282" s="9"/>
      <c r="H282" s="10"/>
      <c r="I282" s="10"/>
    </row>
    <row r="283" spans="1:9" x14ac:dyDescent="0.25">
      <c r="A283" s="4"/>
      <c r="B283" s="115"/>
      <c r="C283" s="3"/>
      <c r="E283" s="10"/>
      <c r="F283" s="10"/>
      <c r="G283" s="10"/>
      <c r="H283" s="10"/>
      <c r="I283" s="10"/>
    </row>
    <row r="284" spans="1:9" x14ac:dyDescent="0.25">
      <c r="A284" s="4"/>
      <c r="B284" s="115"/>
      <c r="C284" s="3"/>
      <c r="E284" s="10"/>
      <c r="F284" s="10"/>
      <c r="G284" s="10"/>
      <c r="H284" s="10"/>
      <c r="I284" s="10"/>
    </row>
    <row r="285" spans="1:9" x14ac:dyDescent="0.25">
      <c r="A285" s="9"/>
      <c r="B285" s="109"/>
      <c r="C285" s="5"/>
      <c r="D285" s="29"/>
      <c r="E285" s="9"/>
      <c r="F285" s="9"/>
      <c r="G285" s="9"/>
      <c r="H285" s="10"/>
      <c r="I285" s="10"/>
    </row>
    <row r="286" spans="1:9" x14ac:dyDescent="0.25">
      <c r="A286" s="2"/>
      <c r="B286" s="117"/>
      <c r="C286" s="1"/>
      <c r="D286" s="29"/>
      <c r="E286" s="9"/>
      <c r="F286" s="9"/>
      <c r="G286" s="9"/>
      <c r="H286" s="10"/>
      <c r="I286" s="10"/>
    </row>
    <row r="287" spans="1:9" x14ac:dyDescent="0.25">
      <c r="A287" s="9"/>
      <c r="B287" s="109"/>
      <c r="C287" s="5"/>
      <c r="D287" s="29"/>
      <c r="E287" s="9"/>
      <c r="F287" s="9"/>
      <c r="G287" s="9"/>
      <c r="H287" s="10"/>
      <c r="I287" s="10"/>
    </row>
    <row r="288" spans="1:9" x14ac:dyDescent="0.25">
      <c r="A288" s="10"/>
      <c r="E288" s="10"/>
      <c r="F288" s="10"/>
      <c r="G288" s="10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2"/>
      <c r="B291" s="117"/>
      <c r="C291" s="1"/>
      <c r="D291" s="29"/>
      <c r="E291" s="9"/>
      <c r="F291" s="9"/>
      <c r="G291" s="9"/>
      <c r="H291" s="10"/>
      <c r="I291" s="10"/>
    </row>
    <row r="292" spans="1:9" x14ac:dyDescent="0.25">
      <c r="A292" s="4"/>
      <c r="B292" s="115"/>
      <c r="C292" s="3"/>
      <c r="E292" s="10"/>
      <c r="F292" s="10"/>
      <c r="G292" s="10"/>
      <c r="H292" s="10"/>
      <c r="I292" s="10"/>
    </row>
    <row r="293" spans="1:9" x14ac:dyDescent="0.25">
      <c r="A293" s="4"/>
      <c r="B293" s="115"/>
      <c r="C293" s="3"/>
      <c r="E293" s="10"/>
      <c r="F293" s="10"/>
      <c r="G293" s="10"/>
      <c r="H293" s="10"/>
      <c r="I293" s="10"/>
    </row>
    <row r="294" spans="1:9" x14ac:dyDescent="0.25">
      <c r="A294" s="9"/>
      <c r="B294" s="109"/>
      <c r="C294" s="5"/>
      <c r="D294" s="29"/>
      <c r="E294" s="9"/>
      <c r="F294" s="9"/>
      <c r="G294" s="9"/>
      <c r="H294" s="10"/>
      <c r="I294" s="10"/>
    </row>
    <row r="295" spans="1:9" x14ac:dyDescent="0.25">
      <c r="A295" s="10"/>
      <c r="E295" s="10"/>
      <c r="F295" s="10"/>
      <c r="G295" s="10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I470" s="10"/>
    </row>
    <row r="471" spans="1:9" x14ac:dyDescent="0.25">
      <c r="A471" s="10"/>
      <c r="E471" s="10"/>
      <c r="F471" s="10"/>
      <c r="G471" s="10"/>
    </row>
    <row r="472" spans="1:9" x14ac:dyDescent="0.25">
      <c r="A472" s="10"/>
      <c r="E472" s="10"/>
      <c r="F472" s="10"/>
      <c r="G472" s="10"/>
    </row>
    <row r="473" spans="1:9" x14ac:dyDescent="0.25">
      <c r="A473" s="10"/>
      <c r="E473" s="10"/>
      <c r="F473" s="10"/>
      <c r="G473" s="10"/>
    </row>
    <row r="474" spans="1:9" x14ac:dyDescent="0.25">
      <c r="A474" s="10"/>
      <c r="E474" s="10"/>
      <c r="F474" s="10"/>
      <c r="G474" s="10"/>
    </row>
    <row r="475" spans="1:9" x14ac:dyDescent="0.25">
      <c r="A475" s="10"/>
      <c r="E475" s="10"/>
      <c r="F475" s="10"/>
      <c r="G475" s="10"/>
    </row>
    <row r="476" spans="1:9" x14ac:dyDescent="0.25">
      <c r="A476" s="10"/>
      <c r="E476" s="10"/>
      <c r="F476" s="10"/>
      <c r="G476" s="10"/>
    </row>
    <row r="477" spans="1:9" x14ac:dyDescent="0.25">
      <c r="A477" s="10"/>
      <c r="E477" s="10"/>
      <c r="F477" s="10"/>
      <c r="G477" s="10"/>
    </row>
    <row r="478" spans="1:9" x14ac:dyDescent="0.25">
      <c r="A478" s="10"/>
      <c r="E478" s="10"/>
      <c r="F478" s="10"/>
      <c r="G478" s="10"/>
    </row>
    <row r="479" spans="1:9" x14ac:dyDescent="0.25">
      <c r="A479" s="10"/>
      <c r="E479" s="10"/>
      <c r="F479" s="10"/>
      <c r="G479" s="10"/>
    </row>
    <row r="480" spans="1:9" x14ac:dyDescent="0.25">
      <c r="A480" s="10"/>
      <c r="E480" s="10"/>
      <c r="F480" s="10"/>
      <c r="G480" s="10"/>
    </row>
    <row r="481" spans="1:7" x14ac:dyDescent="0.25">
      <c r="A481" s="10"/>
      <c r="E481" s="10"/>
      <c r="F481" s="10"/>
      <c r="G481" s="10"/>
    </row>
    <row r="482" spans="1:7" x14ac:dyDescent="0.25">
      <c r="A482" s="10"/>
      <c r="E482" s="10"/>
      <c r="F482" s="10"/>
      <c r="G482" s="10"/>
    </row>
    <row r="483" spans="1:7" x14ac:dyDescent="0.25">
      <c r="A483" s="10"/>
      <c r="E483" s="10"/>
      <c r="F483" s="10"/>
      <c r="G483" s="10"/>
    </row>
    <row r="484" spans="1:7" x14ac:dyDescent="0.25">
      <c r="A484" s="10"/>
      <c r="E484" s="10"/>
      <c r="F484" s="10"/>
      <c r="G484" s="10"/>
    </row>
    <row r="485" spans="1:7" x14ac:dyDescent="0.25">
      <c r="A485" s="10"/>
      <c r="E485" s="10"/>
      <c r="F485" s="10"/>
      <c r="G485" s="10"/>
    </row>
    <row r="486" spans="1:7" x14ac:dyDescent="0.25">
      <c r="A486" s="10"/>
      <c r="E486" s="10"/>
      <c r="F486" s="10"/>
      <c r="G486" s="10"/>
    </row>
    <row r="487" spans="1:7" x14ac:dyDescent="0.25">
      <c r="A487" s="10"/>
      <c r="E487" s="10"/>
      <c r="F487" s="10"/>
      <c r="G487" s="10"/>
    </row>
    <row r="488" spans="1:7" x14ac:dyDescent="0.25">
      <c r="A488" s="10"/>
      <c r="E488" s="10"/>
      <c r="F488" s="10"/>
      <c r="G488" s="10"/>
    </row>
    <row r="489" spans="1:7" x14ac:dyDescent="0.25">
      <c r="A489" s="10"/>
      <c r="E489" s="10"/>
      <c r="F489" s="10"/>
      <c r="G489" s="10"/>
    </row>
    <row r="490" spans="1:7" x14ac:dyDescent="0.25">
      <c r="A490" s="10"/>
      <c r="E490" s="10"/>
      <c r="F490" s="10"/>
      <c r="G490" s="10"/>
    </row>
    <row r="491" spans="1:7" x14ac:dyDescent="0.25">
      <c r="A491" s="10"/>
      <c r="E491" s="10"/>
      <c r="F491" s="10"/>
      <c r="G491" s="10"/>
    </row>
    <row r="492" spans="1:7" x14ac:dyDescent="0.25">
      <c r="A492" s="10"/>
      <c r="E492" s="10"/>
      <c r="F492" s="10"/>
      <c r="G492" s="10"/>
    </row>
    <row r="493" spans="1:7" x14ac:dyDescent="0.25">
      <c r="A493" s="10"/>
      <c r="E493" s="10"/>
      <c r="F493" s="10"/>
      <c r="G493" s="10"/>
    </row>
    <row r="494" spans="1:7" x14ac:dyDescent="0.25">
      <c r="A494" s="10"/>
      <c r="E494" s="10"/>
      <c r="F494" s="10"/>
      <c r="G494" s="10"/>
    </row>
    <row r="495" spans="1:7" x14ac:dyDescent="0.25">
      <c r="A495" s="10"/>
      <c r="E495" s="10"/>
      <c r="F495" s="10"/>
      <c r="G495" s="10"/>
    </row>
    <row r="496" spans="1:7" x14ac:dyDescent="0.25">
      <c r="A496" s="10"/>
      <c r="E496" s="10"/>
      <c r="F496" s="10"/>
      <c r="G496" s="10"/>
    </row>
    <row r="497" spans="1:7" x14ac:dyDescent="0.25">
      <c r="A497" s="10"/>
      <c r="E497" s="10"/>
      <c r="F497" s="10"/>
      <c r="G497" s="10"/>
    </row>
    <row r="498" spans="1:7" x14ac:dyDescent="0.25">
      <c r="A498" s="10"/>
      <c r="E498" s="10"/>
      <c r="F498" s="10"/>
      <c r="G498" s="10"/>
    </row>
    <row r="499" spans="1:7" x14ac:dyDescent="0.25">
      <c r="A499" s="10"/>
      <c r="E499" s="10"/>
      <c r="F499" s="10"/>
      <c r="G499" s="10"/>
    </row>
    <row r="500" spans="1:7" x14ac:dyDescent="0.25">
      <c r="A500" s="10"/>
      <c r="E500" s="10"/>
      <c r="F500" s="10"/>
      <c r="G500" s="10"/>
    </row>
    <row r="501" spans="1:7" x14ac:dyDescent="0.25">
      <c r="A501" s="10"/>
      <c r="E501" s="10"/>
      <c r="F501" s="10"/>
      <c r="G501" s="10"/>
    </row>
    <row r="502" spans="1:7" x14ac:dyDescent="0.25">
      <c r="A502" s="10"/>
      <c r="E502" s="10"/>
      <c r="F502" s="10"/>
      <c r="G502" s="10"/>
    </row>
    <row r="503" spans="1:7" x14ac:dyDescent="0.25">
      <c r="A503" s="10"/>
      <c r="E503" s="10"/>
      <c r="F503" s="10"/>
      <c r="G503" s="10"/>
    </row>
    <row r="504" spans="1:7" x14ac:dyDescent="0.25">
      <c r="A504" s="10"/>
      <c r="E504" s="10"/>
      <c r="F504" s="10"/>
      <c r="G504" s="10"/>
    </row>
    <row r="505" spans="1:7" x14ac:dyDescent="0.25">
      <c r="A505" s="10"/>
      <c r="E505" s="10"/>
      <c r="F505" s="10"/>
      <c r="G505" s="10"/>
    </row>
    <row r="506" spans="1:7" x14ac:dyDescent="0.25">
      <c r="A506" s="10"/>
      <c r="E506" s="10"/>
      <c r="F506" s="10"/>
      <c r="G506" s="10"/>
    </row>
    <row r="507" spans="1:7" x14ac:dyDescent="0.25">
      <c r="A507" s="10"/>
      <c r="E507" s="10"/>
      <c r="F507" s="10"/>
      <c r="G507" s="10"/>
    </row>
    <row r="508" spans="1:7" x14ac:dyDescent="0.25">
      <c r="A508" s="10"/>
      <c r="E508" s="10"/>
      <c r="F508" s="10"/>
      <c r="G508" s="10"/>
    </row>
    <row r="509" spans="1:7" x14ac:dyDescent="0.25">
      <c r="A509" s="10"/>
      <c r="E509" s="10"/>
      <c r="F509" s="10"/>
      <c r="G509" s="10"/>
    </row>
    <row r="510" spans="1:7" x14ac:dyDescent="0.25">
      <c r="A510" s="10"/>
      <c r="E510" s="10"/>
      <c r="F510" s="10"/>
      <c r="G510" s="10"/>
    </row>
    <row r="511" spans="1:7" x14ac:dyDescent="0.25">
      <c r="A511" s="10"/>
      <c r="E511" s="10"/>
      <c r="F511" s="10"/>
      <c r="G511" s="10"/>
    </row>
    <row r="512" spans="1:7" x14ac:dyDescent="0.25">
      <c r="A512" s="10"/>
      <c r="E512" s="10"/>
      <c r="F512" s="10"/>
      <c r="G512" s="10"/>
    </row>
    <row r="513" spans="1:7" x14ac:dyDescent="0.25">
      <c r="A513" s="10"/>
      <c r="E513" s="10"/>
      <c r="F513" s="10"/>
      <c r="G513" s="10"/>
    </row>
    <row r="514" spans="1:7" x14ac:dyDescent="0.25">
      <c r="A514" s="10"/>
      <c r="E514" s="10"/>
      <c r="F514" s="10"/>
      <c r="G514" s="10"/>
    </row>
    <row r="515" spans="1:7" x14ac:dyDescent="0.25">
      <c r="A515" s="10"/>
      <c r="E515" s="10"/>
      <c r="F515" s="10"/>
      <c r="G515" s="10"/>
    </row>
    <row r="516" spans="1:7" x14ac:dyDescent="0.25">
      <c r="A516" s="10"/>
      <c r="E516" s="10"/>
      <c r="F516" s="10"/>
      <c r="G516" s="10"/>
    </row>
    <row r="517" spans="1:7" x14ac:dyDescent="0.25">
      <c r="A517" s="10"/>
      <c r="E517" s="10"/>
      <c r="F517" s="10"/>
      <c r="G517" s="10"/>
    </row>
    <row r="518" spans="1:7" x14ac:dyDescent="0.25">
      <c r="A518" s="10"/>
      <c r="E518" s="10"/>
      <c r="F518" s="10"/>
      <c r="G518" s="10"/>
    </row>
    <row r="519" spans="1:7" x14ac:dyDescent="0.25">
      <c r="A519" s="10"/>
      <c r="E519" s="10"/>
      <c r="F519" s="10"/>
      <c r="G519" s="10"/>
    </row>
    <row r="520" spans="1:7" x14ac:dyDescent="0.25">
      <c r="A520" s="10"/>
      <c r="E520" s="10"/>
      <c r="F520" s="10"/>
      <c r="G520" s="10"/>
    </row>
    <row r="521" spans="1:7" x14ac:dyDescent="0.25">
      <c r="A521" s="10"/>
      <c r="E521" s="10"/>
      <c r="F521" s="10"/>
      <c r="G521" s="10"/>
    </row>
    <row r="522" spans="1:7" x14ac:dyDescent="0.25">
      <c r="A522" s="10"/>
      <c r="E522" s="10"/>
      <c r="F522" s="10"/>
      <c r="G522" s="10"/>
    </row>
    <row r="523" spans="1:7" x14ac:dyDescent="0.25">
      <c r="A523" s="10"/>
      <c r="E523" s="10"/>
      <c r="F523" s="10"/>
      <c r="G523" s="10"/>
    </row>
    <row r="524" spans="1:7" x14ac:dyDescent="0.25">
      <c r="A524" s="10"/>
      <c r="E524" s="10"/>
      <c r="F524" s="10"/>
      <c r="G524" s="10"/>
    </row>
    <row r="525" spans="1:7" x14ac:dyDescent="0.25">
      <c r="A525" s="10"/>
      <c r="E525" s="10"/>
      <c r="F525" s="10"/>
      <c r="G525" s="10"/>
    </row>
    <row r="526" spans="1:7" x14ac:dyDescent="0.25">
      <c r="A526" s="10"/>
      <c r="E526" s="10"/>
      <c r="F526" s="10"/>
      <c r="G526" s="10"/>
    </row>
    <row r="527" spans="1:7" x14ac:dyDescent="0.25">
      <c r="A527" s="10"/>
      <c r="E527" s="10"/>
      <c r="F527" s="10"/>
      <c r="G527" s="10"/>
    </row>
    <row r="528" spans="1:7" x14ac:dyDescent="0.25">
      <c r="A528" s="10"/>
      <c r="E528" s="10"/>
      <c r="F528" s="10"/>
      <c r="G528" s="10"/>
    </row>
    <row r="529" spans="1:7" x14ac:dyDescent="0.25">
      <c r="A529" s="10"/>
      <c r="E529" s="10"/>
      <c r="F529" s="10"/>
      <c r="G529" s="10"/>
    </row>
    <row r="530" spans="1:7" x14ac:dyDescent="0.25">
      <c r="A530" s="10"/>
      <c r="E530" s="10"/>
      <c r="F530" s="10"/>
      <c r="G530" s="10"/>
    </row>
    <row r="531" spans="1:7" x14ac:dyDescent="0.25">
      <c r="A531" s="10"/>
      <c r="E531" s="10"/>
      <c r="F531" s="10"/>
      <c r="G531" s="10"/>
    </row>
    <row r="532" spans="1:7" x14ac:dyDescent="0.25">
      <c r="A532" s="10"/>
      <c r="E532" s="10"/>
      <c r="F532" s="10"/>
      <c r="G532" s="10"/>
    </row>
    <row r="533" spans="1:7" x14ac:dyDescent="0.25">
      <c r="A533" s="10"/>
      <c r="E533" s="10"/>
      <c r="F533" s="10"/>
      <c r="G533" s="10"/>
    </row>
    <row r="534" spans="1:7" x14ac:dyDescent="0.25">
      <c r="A534" s="10"/>
      <c r="E534" s="10"/>
      <c r="F534" s="10"/>
      <c r="G534" s="10"/>
    </row>
    <row r="535" spans="1:7" x14ac:dyDescent="0.25">
      <c r="A535" s="10"/>
      <c r="E535" s="10"/>
      <c r="F535" s="10"/>
      <c r="G535" s="10"/>
    </row>
    <row r="536" spans="1:7" x14ac:dyDescent="0.25">
      <c r="A536" s="10"/>
      <c r="E536" s="10"/>
      <c r="F536" s="10"/>
      <c r="G536" s="10"/>
    </row>
    <row r="537" spans="1:7" x14ac:dyDescent="0.25">
      <c r="A537" s="10"/>
      <c r="E537" s="10"/>
      <c r="F537" s="10"/>
      <c r="G537" s="10"/>
    </row>
    <row r="538" spans="1:7" x14ac:dyDescent="0.25">
      <c r="A538" s="10"/>
      <c r="E538" s="10"/>
      <c r="F538" s="10"/>
      <c r="G538" s="10"/>
    </row>
    <row r="539" spans="1:7" x14ac:dyDescent="0.25">
      <c r="A539" s="10"/>
      <c r="E539" s="10"/>
      <c r="F539" s="10"/>
      <c r="G539" s="10"/>
    </row>
    <row r="540" spans="1:7" x14ac:dyDescent="0.25">
      <c r="A540" s="10"/>
      <c r="E540" s="10"/>
      <c r="F540" s="10"/>
      <c r="G540" s="10"/>
    </row>
    <row r="541" spans="1:7" x14ac:dyDescent="0.25">
      <c r="A541" s="10"/>
      <c r="E541" s="10"/>
      <c r="F541" s="10"/>
      <c r="G541" s="10"/>
    </row>
    <row r="542" spans="1:7" x14ac:dyDescent="0.25">
      <c r="A542" s="10"/>
      <c r="E542" s="10"/>
      <c r="F542" s="10"/>
      <c r="G542" s="10"/>
    </row>
    <row r="543" spans="1:7" x14ac:dyDescent="0.25">
      <c r="A543" s="10"/>
      <c r="E543" s="10"/>
      <c r="F543" s="10"/>
      <c r="G543" s="10"/>
    </row>
    <row r="544" spans="1:7" x14ac:dyDescent="0.25">
      <c r="A544" s="10"/>
      <c r="E544" s="10"/>
      <c r="F544" s="10"/>
      <c r="G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</sheetData>
  <mergeCells count="6">
    <mergeCell ref="A1:O1"/>
    <mergeCell ref="C133:G133"/>
    <mergeCell ref="C144:G144"/>
    <mergeCell ref="A4:O4"/>
    <mergeCell ref="A3:O3"/>
    <mergeCell ref="A2:O2"/>
  </mergeCells>
  <phoneticPr fontId="0" type="noConversion"/>
  <printOptions horizontalCentered="1" verticalCentered="1"/>
  <pageMargins left="0.98425196850393704" right="0" top="0.31496062992125984" bottom="0.23622047244094491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39997558519241921"/>
  </sheetPr>
  <dimension ref="A1:S725"/>
  <sheetViews>
    <sheetView showGridLines="0" zoomScaleNormal="100" zoomScalePageLayoutView="50" workbookViewId="0">
      <pane ySplit="6" topLeftCell="A91" activePane="bottomLeft" state="frozen"/>
      <selection pane="bottomLeft" activeCell="A5" sqref="A5"/>
    </sheetView>
  </sheetViews>
  <sheetFormatPr baseColWidth="10" defaultColWidth="11.85546875" defaultRowHeight="15" x14ac:dyDescent="0.25"/>
  <cols>
    <col min="1" max="1" width="13.85546875" style="8" customWidth="1"/>
    <col min="2" max="2" width="13.85546875" style="112" customWidth="1"/>
    <col min="3" max="3" width="17" style="8" customWidth="1"/>
    <col min="4" max="4" width="19.5703125" style="26" customWidth="1"/>
    <col min="5" max="5" width="19.5703125" style="8" customWidth="1"/>
    <col min="6" max="6" width="19.85546875" style="8" customWidth="1"/>
    <col min="7" max="7" width="19.7109375" style="8" customWidth="1"/>
    <col min="8" max="8" width="18.140625" style="8" customWidth="1"/>
    <col min="9" max="9" width="18.85546875" style="8" customWidth="1"/>
    <col min="10" max="10" width="17" style="8" customWidth="1"/>
    <col min="11" max="11" width="19.5703125" style="26" customWidth="1"/>
    <col min="12" max="14" width="19.5703125" style="8" customWidth="1"/>
    <col min="15" max="15" width="15" style="21" customWidth="1"/>
    <col min="16" max="16" width="19.5703125" style="26" customWidth="1"/>
    <col min="17" max="17" width="16.5703125" style="26" customWidth="1"/>
    <col min="18" max="18" width="13.5703125" style="21" customWidth="1"/>
    <col min="19" max="16384" width="11.85546875" style="8"/>
  </cols>
  <sheetData>
    <row r="1" spans="1:18" s="7" customFormat="1" ht="15.75" x14ac:dyDescent="0.25">
      <c r="A1" s="222" t="s">
        <v>0</v>
      </c>
      <c r="B1" s="222"/>
      <c r="C1" s="222"/>
      <c r="D1" s="222"/>
      <c r="E1" s="222"/>
      <c r="F1" s="222"/>
      <c r="G1" s="222"/>
      <c r="H1" s="222"/>
      <c r="I1" s="222"/>
      <c r="J1" s="222"/>
      <c r="K1" s="222"/>
      <c r="L1" s="222"/>
      <c r="M1" s="222"/>
      <c r="N1" s="222"/>
      <c r="O1" s="222"/>
    </row>
    <row r="2" spans="1:18" s="7" customFormat="1" ht="15.75" x14ac:dyDescent="0.25">
      <c r="A2" s="222" t="s">
        <v>1</v>
      </c>
      <c r="B2" s="222"/>
      <c r="C2" s="222"/>
      <c r="D2" s="222"/>
      <c r="E2" s="222"/>
      <c r="F2" s="222"/>
      <c r="G2" s="222"/>
      <c r="H2" s="222"/>
      <c r="I2" s="222"/>
      <c r="J2" s="222"/>
      <c r="K2" s="222"/>
      <c r="L2" s="222"/>
      <c r="M2" s="222"/>
      <c r="N2" s="222"/>
      <c r="O2" s="222"/>
    </row>
    <row r="3" spans="1:18" s="7" customFormat="1" ht="15.75" x14ac:dyDescent="0.25">
      <c r="A3" s="222" t="s">
        <v>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  <c r="M3" s="222"/>
      <c r="N3" s="222"/>
      <c r="O3" s="222"/>
    </row>
    <row r="4" spans="1:18" s="9" customFormat="1" ht="15.75" x14ac:dyDescent="0.25">
      <c r="A4" s="225" t="s">
        <v>440</v>
      </c>
      <c r="B4" s="225"/>
      <c r="C4" s="225"/>
      <c r="D4" s="225"/>
      <c r="E4" s="225"/>
      <c r="F4" s="225"/>
      <c r="G4" s="225"/>
      <c r="H4" s="225"/>
      <c r="I4" s="225"/>
      <c r="J4" s="225"/>
      <c r="K4" s="225"/>
      <c r="L4" s="225"/>
      <c r="M4" s="225"/>
      <c r="N4" s="225"/>
      <c r="O4" s="225"/>
    </row>
    <row r="5" spans="1:18" s="5" customFormat="1" x14ac:dyDescent="0.25">
      <c r="B5" s="109"/>
      <c r="D5" s="29"/>
      <c r="K5" s="29"/>
      <c r="O5" s="55"/>
      <c r="P5" s="29"/>
      <c r="Q5" s="29"/>
      <c r="R5" s="55"/>
    </row>
    <row r="6" spans="1:18" s="11" customFormat="1" ht="39.75" customHeight="1" thickBot="1" x14ac:dyDescent="0.25">
      <c r="A6" s="42" t="s">
        <v>12</v>
      </c>
      <c r="B6" s="111" t="s">
        <v>395</v>
      </c>
      <c r="C6" s="42" t="s">
        <v>41</v>
      </c>
      <c r="D6" s="43" t="s">
        <v>40</v>
      </c>
      <c r="E6" s="43" t="s">
        <v>13</v>
      </c>
      <c r="F6" s="43" t="s">
        <v>14</v>
      </c>
      <c r="G6" s="43" t="s">
        <v>15</v>
      </c>
      <c r="H6" s="43" t="s">
        <v>16</v>
      </c>
      <c r="I6" s="43" t="s">
        <v>17</v>
      </c>
      <c r="J6" s="43" t="s">
        <v>18</v>
      </c>
      <c r="K6" s="43" t="s">
        <v>19</v>
      </c>
      <c r="L6" s="43" t="s">
        <v>20</v>
      </c>
      <c r="M6" s="43" t="s">
        <v>42</v>
      </c>
      <c r="N6" s="43" t="s">
        <v>43</v>
      </c>
      <c r="O6" s="44" t="s">
        <v>34</v>
      </c>
      <c r="P6" s="50" t="s">
        <v>30</v>
      </c>
      <c r="Q6" s="50" t="s">
        <v>28</v>
      </c>
      <c r="R6" s="50" t="s">
        <v>29</v>
      </c>
    </row>
    <row r="7" spans="1:18" s="98" customFormat="1" ht="15.75" thickTop="1" x14ac:dyDescent="0.25">
      <c r="A7" s="133" t="s">
        <v>401</v>
      </c>
      <c r="B7" s="189" t="s">
        <v>396</v>
      </c>
      <c r="C7" s="133" t="s">
        <v>399</v>
      </c>
      <c r="D7" s="133" t="s">
        <v>399</v>
      </c>
      <c r="E7" s="186">
        <v>2194956204</v>
      </c>
      <c r="F7" s="186">
        <v>2194956204</v>
      </c>
      <c r="G7" s="186">
        <v>1244355281</v>
      </c>
      <c r="H7" s="186">
        <v>20700000</v>
      </c>
      <c r="I7" s="186">
        <v>250096561.52000001</v>
      </c>
      <c r="J7" s="186">
        <v>7583402.8899999997</v>
      </c>
      <c r="K7" s="186">
        <v>183956580.78</v>
      </c>
      <c r="L7" s="186">
        <v>182112433.03</v>
      </c>
      <c r="M7" s="186">
        <v>1732619658.8099999</v>
      </c>
      <c r="N7" s="186">
        <v>782018735.80999994</v>
      </c>
      <c r="O7" s="93">
        <f>+K7/F7</f>
        <v>8.3808770509755465E-2</v>
      </c>
      <c r="P7" s="28">
        <f>+P27+P61+P75+P81</f>
        <v>627950000</v>
      </c>
      <c r="Q7" s="28">
        <f>+Q27+Q61+Q75+Q81</f>
        <v>6006220.5700000003</v>
      </c>
      <c r="R7" s="97">
        <f>+Q7/P7</f>
        <v>9.5648070228521384E-3</v>
      </c>
    </row>
    <row r="8" spans="1:18" s="98" customFormat="1" x14ac:dyDescent="0.25">
      <c r="A8" s="133" t="s">
        <v>401</v>
      </c>
      <c r="B8" s="189" t="s">
        <v>396</v>
      </c>
      <c r="C8" s="133" t="s">
        <v>54</v>
      </c>
      <c r="D8" s="133" t="s">
        <v>22</v>
      </c>
      <c r="E8" s="186">
        <v>928918748</v>
      </c>
      <c r="F8" s="186">
        <v>928918748</v>
      </c>
      <c r="G8" s="186">
        <v>928918748</v>
      </c>
      <c r="H8" s="186">
        <v>0</v>
      </c>
      <c r="I8" s="186">
        <v>105951330</v>
      </c>
      <c r="J8" s="186">
        <v>0</v>
      </c>
      <c r="K8" s="186">
        <v>156224107.24000001</v>
      </c>
      <c r="L8" s="186">
        <v>156224107.24000001</v>
      </c>
      <c r="M8" s="186">
        <v>666743310.75999999</v>
      </c>
      <c r="N8" s="186">
        <v>666743310.75999999</v>
      </c>
      <c r="O8" s="93">
        <f t="shared" ref="O8:O71" si="0">+K8/F8</f>
        <v>0.16817844141520116</v>
      </c>
      <c r="P8" s="28"/>
      <c r="Q8" s="28"/>
      <c r="R8" s="97"/>
    </row>
    <row r="9" spans="1:18" s="98" customFormat="1" x14ac:dyDescent="0.25">
      <c r="A9" s="134" t="s">
        <v>401</v>
      </c>
      <c r="B9" s="190" t="s">
        <v>396</v>
      </c>
      <c r="C9" s="134" t="s">
        <v>55</v>
      </c>
      <c r="D9" s="134" t="s">
        <v>56</v>
      </c>
      <c r="E9" s="187">
        <v>368232800</v>
      </c>
      <c r="F9" s="187">
        <v>368232800</v>
      </c>
      <c r="G9" s="187">
        <v>368232800</v>
      </c>
      <c r="H9" s="187">
        <v>0</v>
      </c>
      <c r="I9" s="187">
        <v>0</v>
      </c>
      <c r="J9" s="187">
        <v>0</v>
      </c>
      <c r="K9" s="187">
        <v>50050780.100000001</v>
      </c>
      <c r="L9" s="187">
        <v>50050780.100000001</v>
      </c>
      <c r="M9" s="187">
        <v>318182019.89999998</v>
      </c>
      <c r="N9" s="187">
        <v>318182019.89999998</v>
      </c>
      <c r="O9" s="93">
        <f t="shared" si="0"/>
        <v>0.13592156945280268</v>
      </c>
      <c r="P9" s="94"/>
      <c r="Q9" s="94"/>
      <c r="R9" s="93"/>
    </row>
    <row r="10" spans="1:18" s="99" customFormat="1" x14ac:dyDescent="0.25">
      <c r="A10" s="134" t="s">
        <v>401</v>
      </c>
      <c r="B10" s="190" t="s">
        <v>396</v>
      </c>
      <c r="C10" s="134" t="s">
        <v>57</v>
      </c>
      <c r="D10" s="134" t="s">
        <v>58</v>
      </c>
      <c r="E10" s="187">
        <v>353232800</v>
      </c>
      <c r="F10" s="187">
        <v>353232800</v>
      </c>
      <c r="G10" s="187">
        <v>353232800</v>
      </c>
      <c r="H10" s="187">
        <v>0</v>
      </c>
      <c r="I10" s="187">
        <v>0</v>
      </c>
      <c r="J10" s="187">
        <v>0</v>
      </c>
      <c r="K10" s="187">
        <v>48815480.100000001</v>
      </c>
      <c r="L10" s="187">
        <v>48815480.100000001</v>
      </c>
      <c r="M10" s="187">
        <v>304417319.89999998</v>
      </c>
      <c r="N10" s="187">
        <v>304417319.89999998</v>
      </c>
      <c r="O10" s="93">
        <f t="shared" si="0"/>
        <v>0.13819633992086805</v>
      </c>
      <c r="P10" s="94"/>
      <c r="Q10" s="94"/>
      <c r="R10" s="93"/>
    </row>
    <row r="11" spans="1:18" s="99" customFormat="1" x14ac:dyDescent="0.25">
      <c r="A11" s="134" t="s">
        <v>401</v>
      </c>
      <c r="B11" s="190" t="s">
        <v>396</v>
      </c>
      <c r="C11" s="134" t="s">
        <v>59</v>
      </c>
      <c r="D11" s="134" t="s">
        <v>60</v>
      </c>
      <c r="E11" s="187">
        <v>15000000</v>
      </c>
      <c r="F11" s="187">
        <v>15000000</v>
      </c>
      <c r="G11" s="187">
        <v>15000000</v>
      </c>
      <c r="H11" s="187">
        <v>0</v>
      </c>
      <c r="I11" s="187">
        <v>0</v>
      </c>
      <c r="J11" s="187">
        <v>0</v>
      </c>
      <c r="K11" s="187">
        <v>1235300</v>
      </c>
      <c r="L11" s="187">
        <v>1235300</v>
      </c>
      <c r="M11" s="187">
        <v>13764700</v>
      </c>
      <c r="N11" s="187">
        <v>13764700</v>
      </c>
      <c r="O11" s="93">
        <f t="shared" si="0"/>
        <v>8.2353333333333334E-2</v>
      </c>
      <c r="P11" s="94"/>
      <c r="Q11" s="94"/>
      <c r="R11" s="93"/>
    </row>
    <row r="12" spans="1:18" s="99" customFormat="1" x14ac:dyDescent="0.25">
      <c r="A12" s="134" t="s">
        <v>401</v>
      </c>
      <c r="B12" s="190" t="s">
        <v>396</v>
      </c>
      <c r="C12" s="134" t="s">
        <v>61</v>
      </c>
      <c r="D12" s="134" t="s">
        <v>62</v>
      </c>
      <c r="E12" s="187">
        <v>28000000</v>
      </c>
      <c r="F12" s="187">
        <v>28000000</v>
      </c>
      <c r="G12" s="187">
        <v>28000000</v>
      </c>
      <c r="H12" s="187">
        <v>0</v>
      </c>
      <c r="I12" s="187">
        <v>0</v>
      </c>
      <c r="J12" s="187">
        <v>0</v>
      </c>
      <c r="K12" s="187">
        <v>1470332</v>
      </c>
      <c r="L12" s="187">
        <v>1470332</v>
      </c>
      <c r="M12" s="187">
        <v>26529668</v>
      </c>
      <c r="N12" s="187">
        <v>26529668</v>
      </c>
      <c r="O12" s="93">
        <f t="shared" si="0"/>
        <v>5.2511857142857145E-2</v>
      </c>
      <c r="P12" s="94"/>
      <c r="Q12" s="94"/>
      <c r="R12" s="93"/>
    </row>
    <row r="13" spans="1:18" s="99" customFormat="1" x14ac:dyDescent="0.25">
      <c r="A13" s="134" t="s">
        <v>401</v>
      </c>
      <c r="B13" s="190" t="s">
        <v>396</v>
      </c>
      <c r="C13" s="134" t="s">
        <v>63</v>
      </c>
      <c r="D13" s="134" t="s">
        <v>64</v>
      </c>
      <c r="E13" s="187">
        <v>28000000</v>
      </c>
      <c r="F13" s="187">
        <v>28000000</v>
      </c>
      <c r="G13" s="187">
        <v>28000000</v>
      </c>
      <c r="H13" s="187">
        <v>0</v>
      </c>
      <c r="I13" s="187">
        <v>0</v>
      </c>
      <c r="J13" s="187">
        <v>0</v>
      </c>
      <c r="K13" s="187">
        <v>1470332</v>
      </c>
      <c r="L13" s="187">
        <v>1470332</v>
      </c>
      <c r="M13" s="187">
        <v>26529668</v>
      </c>
      <c r="N13" s="187">
        <v>26529668</v>
      </c>
      <c r="O13" s="93">
        <f t="shared" si="0"/>
        <v>5.2511857142857145E-2</v>
      </c>
      <c r="P13" s="94"/>
      <c r="Q13" s="94"/>
      <c r="R13" s="93"/>
    </row>
    <row r="14" spans="1:18" s="99" customFormat="1" x14ac:dyDescent="0.25">
      <c r="A14" s="134" t="s">
        <v>401</v>
      </c>
      <c r="B14" s="190" t="s">
        <v>396</v>
      </c>
      <c r="C14" s="134" t="s">
        <v>65</v>
      </c>
      <c r="D14" s="134" t="s">
        <v>66</v>
      </c>
      <c r="E14" s="187">
        <v>390864467</v>
      </c>
      <c r="F14" s="187">
        <v>390864467</v>
      </c>
      <c r="G14" s="187">
        <v>390864467</v>
      </c>
      <c r="H14" s="187">
        <v>0</v>
      </c>
      <c r="I14" s="187">
        <v>0</v>
      </c>
      <c r="J14" s="187">
        <v>0</v>
      </c>
      <c r="K14" s="187">
        <v>78432844.140000001</v>
      </c>
      <c r="L14" s="187">
        <v>78432844.140000001</v>
      </c>
      <c r="M14" s="187">
        <v>312431622.86000001</v>
      </c>
      <c r="N14" s="187">
        <v>312431622.86000001</v>
      </c>
      <c r="O14" s="93">
        <f t="shared" si="0"/>
        <v>0.20066506618520533</v>
      </c>
      <c r="P14" s="94"/>
      <c r="Q14" s="94"/>
      <c r="R14" s="93"/>
    </row>
    <row r="15" spans="1:18" s="99" customFormat="1" x14ac:dyDescent="0.25">
      <c r="A15" s="134" t="s">
        <v>401</v>
      </c>
      <c r="B15" s="190" t="s">
        <v>396</v>
      </c>
      <c r="C15" s="134" t="s">
        <v>67</v>
      </c>
      <c r="D15" s="134" t="s">
        <v>68</v>
      </c>
      <c r="E15" s="187">
        <v>100500000</v>
      </c>
      <c r="F15" s="187">
        <v>100500000</v>
      </c>
      <c r="G15" s="187">
        <v>100500000</v>
      </c>
      <c r="H15" s="187">
        <v>0</v>
      </c>
      <c r="I15" s="187">
        <v>0</v>
      </c>
      <c r="J15" s="187">
        <v>0</v>
      </c>
      <c r="K15" s="187">
        <v>12155021.779999999</v>
      </c>
      <c r="L15" s="187">
        <v>12155021.779999999</v>
      </c>
      <c r="M15" s="187">
        <v>88344978.219999999</v>
      </c>
      <c r="N15" s="187">
        <v>88344978.219999999</v>
      </c>
      <c r="O15" s="93">
        <f t="shared" si="0"/>
        <v>0.1209454903482587</v>
      </c>
      <c r="P15" s="94"/>
      <c r="Q15" s="94"/>
      <c r="R15" s="93"/>
    </row>
    <row r="16" spans="1:18" s="99" customFormat="1" x14ac:dyDescent="0.25">
      <c r="A16" s="134" t="s">
        <v>401</v>
      </c>
      <c r="B16" s="190" t="s">
        <v>396</v>
      </c>
      <c r="C16" s="134" t="s">
        <v>69</v>
      </c>
      <c r="D16" s="134" t="s">
        <v>70</v>
      </c>
      <c r="E16" s="187">
        <v>145733625</v>
      </c>
      <c r="F16" s="187">
        <v>145733625</v>
      </c>
      <c r="G16" s="187">
        <v>145733625</v>
      </c>
      <c r="H16" s="187">
        <v>0</v>
      </c>
      <c r="I16" s="187">
        <v>0</v>
      </c>
      <c r="J16" s="187">
        <v>0</v>
      </c>
      <c r="K16" s="187">
        <v>17588217.899999999</v>
      </c>
      <c r="L16" s="187">
        <v>17588217.899999999</v>
      </c>
      <c r="M16" s="187">
        <v>128145407.09999999</v>
      </c>
      <c r="N16" s="187">
        <v>128145407.09999999</v>
      </c>
      <c r="O16" s="93">
        <f t="shared" si="0"/>
        <v>0.12068743846864441</v>
      </c>
      <c r="P16" s="94"/>
      <c r="Q16" s="94"/>
      <c r="R16" s="93"/>
    </row>
    <row r="17" spans="1:18" s="99" customFormat="1" x14ac:dyDescent="0.25">
      <c r="A17" s="134" t="s">
        <v>401</v>
      </c>
      <c r="B17" s="190" t="s">
        <v>396</v>
      </c>
      <c r="C17" s="134" t="s">
        <v>73</v>
      </c>
      <c r="D17" s="134" t="s">
        <v>74</v>
      </c>
      <c r="E17" s="187">
        <v>47823248</v>
      </c>
      <c r="F17" s="187">
        <v>47823248</v>
      </c>
      <c r="G17" s="187">
        <v>47823248</v>
      </c>
      <c r="H17" s="187">
        <v>0</v>
      </c>
      <c r="I17" s="187">
        <v>0</v>
      </c>
      <c r="J17" s="187">
        <v>0</v>
      </c>
      <c r="K17" s="187">
        <v>44050141.009999998</v>
      </c>
      <c r="L17" s="187">
        <v>44050141.009999998</v>
      </c>
      <c r="M17" s="187">
        <v>3773106.99</v>
      </c>
      <c r="N17" s="187">
        <v>3773106.99</v>
      </c>
      <c r="O17" s="93">
        <f t="shared" si="0"/>
        <v>0.92110307961516957</v>
      </c>
      <c r="P17" s="94"/>
      <c r="Q17" s="94"/>
      <c r="R17" s="93"/>
    </row>
    <row r="18" spans="1:18" s="99" customFormat="1" x14ac:dyDescent="0.25">
      <c r="A18" s="134" t="s">
        <v>401</v>
      </c>
      <c r="B18" s="190" t="s">
        <v>396</v>
      </c>
      <c r="C18" s="134" t="s">
        <v>75</v>
      </c>
      <c r="D18" s="134" t="s">
        <v>76</v>
      </c>
      <c r="E18" s="187">
        <v>37000000</v>
      </c>
      <c r="F18" s="187">
        <v>37000000</v>
      </c>
      <c r="G18" s="187">
        <v>37000000</v>
      </c>
      <c r="H18" s="187">
        <v>0</v>
      </c>
      <c r="I18" s="187">
        <v>0</v>
      </c>
      <c r="J18" s="187">
        <v>0</v>
      </c>
      <c r="K18" s="187">
        <v>4639463.45</v>
      </c>
      <c r="L18" s="187">
        <v>4639463.45</v>
      </c>
      <c r="M18" s="187">
        <v>32360536.550000001</v>
      </c>
      <c r="N18" s="187">
        <v>32360536.550000001</v>
      </c>
      <c r="O18" s="93">
        <f t="shared" si="0"/>
        <v>0.12539090405405406</v>
      </c>
      <c r="P18" s="94"/>
      <c r="Q18" s="94"/>
      <c r="R18" s="93"/>
    </row>
    <row r="19" spans="1:18" s="99" customFormat="1" x14ac:dyDescent="0.25">
      <c r="A19" s="134" t="s">
        <v>401</v>
      </c>
      <c r="B19" s="190" t="s">
        <v>397</v>
      </c>
      <c r="C19" s="134" t="s">
        <v>71</v>
      </c>
      <c r="D19" s="134" t="s">
        <v>72</v>
      </c>
      <c r="E19" s="187">
        <v>59807594</v>
      </c>
      <c r="F19" s="187">
        <v>59807594</v>
      </c>
      <c r="G19" s="187">
        <v>59807594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59807594</v>
      </c>
      <c r="N19" s="187">
        <v>59807594</v>
      </c>
      <c r="O19" s="93">
        <v>0</v>
      </c>
      <c r="P19" s="94"/>
      <c r="Q19" s="94"/>
      <c r="R19" s="93"/>
    </row>
    <row r="20" spans="1:18" s="99" customFormat="1" x14ac:dyDescent="0.25">
      <c r="A20" s="134" t="s">
        <v>401</v>
      </c>
      <c r="B20" s="190" t="s">
        <v>396</v>
      </c>
      <c r="C20" s="134" t="s">
        <v>77</v>
      </c>
      <c r="D20" s="134" t="s">
        <v>78</v>
      </c>
      <c r="E20" s="187">
        <v>70910740</v>
      </c>
      <c r="F20" s="187">
        <v>70910740</v>
      </c>
      <c r="G20" s="187">
        <v>70910740</v>
      </c>
      <c r="H20" s="187">
        <v>0</v>
      </c>
      <c r="I20" s="187">
        <v>52098430</v>
      </c>
      <c r="J20" s="187">
        <v>0</v>
      </c>
      <c r="K20" s="187">
        <v>13212310</v>
      </c>
      <c r="L20" s="187">
        <v>13212310</v>
      </c>
      <c r="M20" s="187">
        <v>5600000</v>
      </c>
      <c r="N20" s="187">
        <v>5600000</v>
      </c>
      <c r="O20" s="93">
        <f t="shared" si="0"/>
        <v>0.18632311551113415</v>
      </c>
      <c r="P20" s="94"/>
      <c r="Q20" s="94"/>
      <c r="R20" s="93"/>
    </row>
    <row r="21" spans="1:18" s="99" customFormat="1" x14ac:dyDescent="0.25">
      <c r="A21" s="134" t="s">
        <v>401</v>
      </c>
      <c r="B21" s="190" t="s">
        <v>396</v>
      </c>
      <c r="C21" s="134" t="s">
        <v>81</v>
      </c>
      <c r="D21" s="134" t="s">
        <v>407</v>
      </c>
      <c r="E21" s="187">
        <v>67274292</v>
      </c>
      <c r="F21" s="187">
        <v>67274292</v>
      </c>
      <c r="G21" s="187">
        <v>67274292</v>
      </c>
      <c r="H21" s="187">
        <v>0</v>
      </c>
      <c r="I21" s="187">
        <v>49739523</v>
      </c>
      <c r="J21" s="187">
        <v>0</v>
      </c>
      <c r="K21" s="187">
        <v>12534769</v>
      </c>
      <c r="L21" s="187">
        <v>12534769</v>
      </c>
      <c r="M21" s="187">
        <v>5000000</v>
      </c>
      <c r="N21" s="187">
        <v>5000000</v>
      </c>
      <c r="O21" s="93">
        <f t="shared" si="0"/>
        <v>0.18632331351774017</v>
      </c>
      <c r="P21" s="94"/>
      <c r="Q21" s="94"/>
      <c r="R21" s="93"/>
    </row>
    <row r="22" spans="1:18" s="99" customFormat="1" x14ac:dyDescent="0.25">
      <c r="A22" s="134" t="s">
        <v>401</v>
      </c>
      <c r="B22" s="190" t="s">
        <v>396</v>
      </c>
      <c r="C22" s="134" t="s">
        <v>86</v>
      </c>
      <c r="D22" s="134" t="s">
        <v>376</v>
      </c>
      <c r="E22" s="187">
        <v>3636448</v>
      </c>
      <c r="F22" s="187">
        <v>3636448</v>
      </c>
      <c r="G22" s="187">
        <v>3636448</v>
      </c>
      <c r="H22" s="187">
        <v>0</v>
      </c>
      <c r="I22" s="187">
        <v>2358907</v>
      </c>
      <c r="J22" s="187">
        <v>0</v>
      </c>
      <c r="K22" s="187">
        <v>677541</v>
      </c>
      <c r="L22" s="187">
        <v>677541</v>
      </c>
      <c r="M22" s="187">
        <v>600000</v>
      </c>
      <c r="N22" s="187">
        <v>600000</v>
      </c>
      <c r="O22" s="93">
        <f t="shared" si="0"/>
        <v>0.18631945238870459</v>
      </c>
      <c r="P22" s="94"/>
      <c r="Q22" s="94"/>
      <c r="R22" s="93"/>
    </row>
    <row r="23" spans="1:18" s="99" customFormat="1" x14ac:dyDescent="0.25">
      <c r="A23" s="134" t="s">
        <v>401</v>
      </c>
      <c r="B23" s="190" t="s">
        <v>396</v>
      </c>
      <c r="C23" s="134" t="s">
        <v>89</v>
      </c>
      <c r="D23" s="134" t="s">
        <v>90</v>
      </c>
      <c r="E23" s="187">
        <v>70910741</v>
      </c>
      <c r="F23" s="187">
        <v>70910741</v>
      </c>
      <c r="G23" s="187">
        <v>70910741</v>
      </c>
      <c r="H23" s="187">
        <v>0</v>
      </c>
      <c r="I23" s="187">
        <v>53852900</v>
      </c>
      <c r="J23" s="187">
        <v>0</v>
      </c>
      <c r="K23" s="187">
        <v>13057841</v>
      </c>
      <c r="L23" s="187">
        <v>13057841</v>
      </c>
      <c r="M23" s="187">
        <v>4000000</v>
      </c>
      <c r="N23" s="187">
        <v>4000000</v>
      </c>
      <c r="O23" s="93">
        <f t="shared" si="0"/>
        <v>0.18414475460071697</v>
      </c>
      <c r="P23" s="94"/>
      <c r="Q23" s="94"/>
      <c r="R23" s="93"/>
    </row>
    <row r="24" spans="1:18" s="99" customFormat="1" x14ac:dyDescent="0.25">
      <c r="A24" s="134" t="s">
        <v>401</v>
      </c>
      <c r="B24" s="190" t="s">
        <v>396</v>
      </c>
      <c r="C24" s="134" t="s">
        <v>93</v>
      </c>
      <c r="D24" s="134" t="s">
        <v>408</v>
      </c>
      <c r="E24" s="187">
        <v>38182707</v>
      </c>
      <c r="F24" s="187">
        <v>38182707</v>
      </c>
      <c r="G24" s="187">
        <v>38182707</v>
      </c>
      <c r="H24" s="187">
        <v>0</v>
      </c>
      <c r="I24" s="187">
        <v>29222747</v>
      </c>
      <c r="J24" s="187">
        <v>0</v>
      </c>
      <c r="K24" s="187">
        <v>6959960</v>
      </c>
      <c r="L24" s="187">
        <v>6959960</v>
      </c>
      <c r="M24" s="187">
        <v>2000000</v>
      </c>
      <c r="N24" s="187">
        <v>2000000</v>
      </c>
      <c r="O24" s="93">
        <f t="shared" si="0"/>
        <v>0.18228042343880962</v>
      </c>
      <c r="P24" s="94"/>
      <c r="Q24" s="94"/>
      <c r="R24" s="93"/>
    </row>
    <row r="25" spans="1:18" s="99" customFormat="1" x14ac:dyDescent="0.25">
      <c r="A25" s="134" t="s">
        <v>401</v>
      </c>
      <c r="B25" s="190" t="s">
        <v>396</v>
      </c>
      <c r="C25" s="134" t="s">
        <v>98</v>
      </c>
      <c r="D25" s="134" t="s">
        <v>409</v>
      </c>
      <c r="E25" s="187">
        <v>10909345</v>
      </c>
      <c r="F25" s="187">
        <v>10909345</v>
      </c>
      <c r="G25" s="187">
        <v>10909345</v>
      </c>
      <c r="H25" s="187">
        <v>0</v>
      </c>
      <c r="I25" s="187">
        <v>7876723</v>
      </c>
      <c r="J25" s="187">
        <v>0</v>
      </c>
      <c r="K25" s="187">
        <v>2032622</v>
      </c>
      <c r="L25" s="187">
        <v>2032622</v>
      </c>
      <c r="M25" s="187">
        <v>1000000</v>
      </c>
      <c r="N25" s="187">
        <v>1000000</v>
      </c>
      <c r="O25" s="93">
        <f t="shared" si="0"/>
        <v>0.1863193436452876</v>
      </c>
      <c r="P25" s="94"/>
      <c r="Q25" s="94"/>
      <c r="R25" s="93"/>
    </row>
    <row r="26" spans="1:18" s="99" customFormat="1" x14ac:dyDescent="0.25">
      <c r="A26" s="134" t="s">
        <v>401</v>
      </c>
      <c r="B26" s="190" t="s">
        <v>396</v>
      </c>
      <c r="C26" s="134" t="s">
        <v>103</v>
      </c>
      <c r="D26" s="134" t="s">
        <v>410</v>
      </c>
      <c r="E26" s="187">
        <v>21818689</v>
      </c>
      <c r="F26" s="187">
        <v>21818689</v>
      </c>
      <c r="G26" s="187">
        <v>21818689</v>
      </c>
      <c r="H26" s="187">
        <v>0</v>
      </c>
      <c r="I26" s="187">
        <v>16753430</v>
      </c>
      <c r="J26" s="187">
        <v>0</v>
      </c>
      <c r="K26" s="187">
        <v>4065259</v>
      </c>
      <c r="L26" s="187">
        <v>4065259</v>
      </c>
      <c r="M26" s="187">
        <v>1000000</v>
      </c>
      <c r="N26" s="187">
        <v>1000000</v>
      </c>
      <c r="O26" s="93">
        <f t="shared" si="0"/>
        <v>0.18632003966874452</v>
      </c>
      <c r="P26" s="94"/>
      <c r="Q26" s="94"/>
      <c r="R26" s="93"/>
    </row>
    <row r="27" spans="1:18" s="98" customFormat="1" x14ac:dyDescent="0.25">
      <c r="A27" s="133" t="s">
        <v>401</v>
      </c>
      <c r="B27" s="189" t="s">
        <v>396</v>
      </c>
      <c r="C27" s="133" t="s">
        <v>108</v>
      </c>
      <c r="D27" s="133" t="s">
        <v>109</v>
      </c>
      <c r="E27" s="186">
        <v>580700000</v>
      </c>
      <c r="F27" s="186">
        <v>580700000</v>
      </c>
      <c r="G27" s="186">
        <v>117337241</v>
      </c>
      <c r="H27" s="186">
        <v>20700000</v>
      </c>
      <c r="I27" s="186">
        <v>72458477.769999996</v>
      </c>
      <c r="J27" s="186">
        <v>7583402.8899999997</v>
      </c>
      <c r="K27" s="186">
        <v>4992041.57</v>
      </c>
      <c r="L27" s="186">
        <v>3147893.82</v>
      </c>
      <c r="M27" s="186">
        <v>474966077.76999998</v>
      </c>
      <c r="N27" s="186">
        <v>11603318.77</v>
      </c>
      <c r="O27" s="93">
        <f t="shared" si="0"/>
        <v>8.5965930256586883E-3</v>
      </c>
      <c r="P27" s="28">
        <f>+F27</f>
        <v>580700000</v>
      </c>
      <c r="Q27" s="28">
        <f>+K27</f>
        <v>4992041.57</v>
      </c>
      <c r="R27" s="97">
        <f>+Q27/P27</f>
        <v>8.5965930256586883E-3</v>
      </c>
    </row>
    <row r="28" spans="1:18" s="99" customFormat="1" x14ac:dyDescent="0.25">
      <c r="A28" s="134" t="s">
        <v>401</v>
      </c>
      <c r="B28" s="190" t="s">
        <v>396</v>
      </c>
      <c r="C28" s="134" t="s">
        <v>110</v>
      </c>
      <c r="D28" s="134" t="s">
        <v>111</v>
      </c>
      <c r="E28" s="187">
        <v>6925000</v>
      </c>
      <c r="F28" s="187">
        <v>6925000</v>
      </c>
      <c r="G28" s="187">
        <v>1731250</v>
      </c>
      <c r="H28" s="187">
        <v>0</v>
      </c>
      <c r="I28" s="187">
        <v>697317.13</v>
      </c>
      <c r="J28" s="187">
        <v>1003334</v>
      </c>
      <c r="K28" s="187">
        <v>0</v>
      </c>
      <c r="L28" s="187">
        <v>0</v>
      </c>
      <c r="M28" s="187">
        <v>5224348.87</v>
      </c>
      <c r="N28" s="187">
        <v>30598.87</v>
      </c>
      <c r="O28" s="93">
        <f t="shared" si="0"/>
        <v>0</v>
      </c>
      <c r="P28" s="94">
        <f>+F28</f>
        <v>6925000</v>
      </c>
      <c r="Q28" s="94">
        <f>+K28</f>
        <v>0</v>
      </c>
      <c r="R28" s="93">
        <f>+Q28/P28</f>
        <v>0</v>
      </c>
    </row>
    <row r="29" spans="1:18" s="98" customFormat="1" x14ac:dyDescent="0.25">
      <c r="A29" s="134" t="s">
        <v>401</v>
      </c>
      <c r="B29" s="190" t="s">
        <v>396</v>
      </c>
      <c r="C29" s="134" t="s">
        <v>112</v>
      </c>
      <c r="D29" s="134" t="s">
        <v>113</v>
      </c>
      <c r="E29" s="187">
        <v>6925000</v>
      </c>
      <c r="F29" s="187">
        <v>6925000</v>
      </c>
      <c r="G29" s="187">
        <v>1731250</v>
      </c>
      <c r="H29" s="187">
        <v>0</v>
      </c>
      <c r="I29" s="187">
        <v>697317.13</v>
      </c>
      <c r="J29" s="187">
        <v>1003334</v>
      </c>
      <c r="K29" s="187">
        <v>0</v>
      </c>
      <c r="L29" s="187">
        <v>0</v>
      </c>
      <c r="M29" s="187">
        <v>5224348.87</v>
      </c>
      <c r="N29" s="187">
        <v>30598.87</v>
      </c>
      <c r="O29" s="93">
        <f t="shared" si="0"/>
        <v>0</v>
      </c>
      <c r="P29" s="94">
        <f t="shared" ref="P29:P70" si="1">+F29</f>
        <v>6925000</v>
      </c>
      <c r="Q29" s="94">
        <f t="shared" ref="Q29:Q58" si="2">+K29</f>
        <v>0</v>
      </c>
      <c r="R29" s="93">
        <f t="shared" ref="R29:R71" si="3">+Q29/P29</f>
        <v>0</v>
      </c>
    </row>
    <row r="30" spans="1:18" s="99" customFormat="1" x14ac:dyDescent="0.25">
      <c r="A30" s="134" t="s">
        <v>401</v>
      </c>
      <c r="B30" s="190" t="s">
        <v>396</v>
      </c>
      <c r="C30" s="134" t="s">
        <v>120</v>
      </c>
      <c r="D30" s="134" t="s">
        <v>121</v>
      </c>
      <c r="E30" s="187">
        <v>18430200</v>
      </c>
      <c r="F30" s="187">
        <v>18430200</v>
      </c>
      <c r="G30" s="187">
        <v>4828050</v>
      </c>
      <c r="H30" s="187">
        <v>0</v>
      </c>
      <c r="I30" s="187">
        <v>2458337.25</v>
      </c>
      <c r="J30" s="187">
        <v>0</v>
      </c>
      <c r="K30" s="187">
        <v>1435062.75</v>
      </c>
      <c r="L30" s="187">
        <v>296865</v>
      </c>
      <c r="M30" s="187">
        <v>14536800</v>
      </c>
      <c r="N30" s="187">
        <v>934650</v>
      </c>
      <c r="O30" s="93">
        <f t="shared" si="0"/>
        <v>7.7864741022886347E-2</v>
      </c>
      <c r="P30" s="94">
        <f t="shared" si="1"/>
        <v>18430200</v>
      </c>
      <c r="Q30" s="94">
        <f t="shared" si="2"/>
        <v>1435062.75</v>
      </c>
      <c r="R30" s="93">
        <f t="shared" si="3"/>
        <v>7.7864741022886347E-2</v>
      </c>
    </row>
    <row r="31" spans="1:18" s="99" customFormat="1" x14ac:dyDescent="0.25">
      <c r="A31" s="134" t="s">
        <v>401</v>
      </c>
      <c r="B31" s="190" t="s">
        <v>396</v>
      </c>
      <c r="C31" s="134" t="s">
        <v>122</v>
      </c>
      <c r="D31" s="134" t="s">
        <v>123</v>
      </c>
      <c r="E31" s="187">
        <v>2752200</v>
      </c>
      <c r="F31" s="187">
        <v>2752200</v>
      </c>
      <c r="G31" s="187">
        <v>688050</v>
      </c>
      <c r="H31" s="187">
        <v>0</v>
      </c>
      <c r="I31" s="187">
        <v>307304.65000000002</v>
      </c>
      <c r="J31" s="187">
        <v>0</v>
      </c>
      <c r="K31" s="187">
        <v>113995.35</v>
      </c>
      <c r="L31" s="187">
        <v>0</v>
      </c>
      <c r="M31" s="187">
        <v>2330900</v>
      </c>
      <c r="N31" s="187">
        <v>266750</v>
      </c>
      <c r="O31" s="93">
        <f t="shared" si="0"/>
        <v>4.1419718770438194E-2</v>
      </c>
      <c r="P31" s="94">
        <f t="shared" si="1"/>
        <v>2752200</v>
      </c>
      <c r="Q31" s="94">
        <f t="shared" si="2"/>
        <v>113995.35</v>
      </c>
      <c r="R31" s="93">
        <f t="shared" si="3"/>
        <v>4.1419718770438194E-2</v>
      </c>
    </row>
    <row r="32" spans="1:18" s="99" customFormat="1" x14ac:dyDescent="0.25">
      <c r="A32" s="134" t="s">
        <v>401</v>
      </c>
      <c r="B32" s="190" t="s">
        <v>396</v>
      </c>
      <c r="C32" s="134" t="s">
        <v>124</v>
      </c>
      <c r="D32" s="134" t="s">
        <v>125</v>
      </c>
      <c r="E32" s="187">
        <v>8052000</v>
      </c>
      <c r="F32" s="187">
        <v>8052000</v>
      </c>
      <c r="G32" s="187">
        <v>2013000</v>
      </c>
      <c r="H32" s="187">
        <v>0</v>
      </c>
      <c r="I32" s="187">
        <v>688029</v>
      </c>
      <c r="J32" s="187">
        <v>0</v>
      </c>
      <c r="K32" s="187">
        <v>1035071</v>
      </c>
      <c r="L32" s="187">
        <v>296865</v>
      </c>
      <c r="M32" s="187">
        <v>6328900</v>
      </c>
      <c r="N32" s="187">
        <v>289900</v>
      </c>
      <c r="O32" s="93">
        <f t="shared" si="0"/>
        <v>0.12854831097863884</v>
      </c>
      <c r="P32" s="94">
        <f t="shared" si="1"/>
        <v>8052000</v>
      </c>
      <c r="Q32" s="94">
        <f t="shared" si="2"/>
        <v>1035071</v>
      </c>
      <c r="R32" s="93">
        <f t="shared" si="3"/>
        <v>0.12854831097863884</v>
      </c>
    </row>
    <row r="33" spans="1:18" s="98" customFormat="1" x14ac:dyDescent="0.25">
      <c r="A33" s="134" t="s">
        <v>401</v>
      </c>
      <c r="B33" s="190" t="s">
        <v>396</v>
      </c>
      <c r="C33" s="134" t="s">
        <v>126</v>
      </c>
      <c r="D33" s="134" t="s">
        <v>127</v>
      </c>
      <c r="E33" s="187">
        <v>252000</v>
      </c>
      <c r="F33" s="187">
        <v>252000</v>
      </c>
      <c r="G33" s="187">
        <v>0</v>
      </c>
      <c r="H33" s="187">
        <v>0</v>
      </c>
      <c r="I33" s="187">
        <v>0</v>
      </c>
      <c r="J33" s="187">
        <v>0</v>
      </c>
      <c r="K33" s="187">
        <v>0</v>
      </c>
      <c r="L33" s="187">
        <v>0</v>
      </c>
      <c r="M33" s="187">
        <v>252000</v>
      </c>
      <c r="N33" s="187">
        <v>0</v>
      </c>
      <c r="O33" s="93">
        <f t="shared" si="0"/>
        <v>0</v>
      </c>
      <c r="P33" s="94">
        <f t="shared" si="1"/>
        <v>252000</v>
      </c>
      <c r="Q33" s="94">
        <f t="shared" si="2"/>
        <v>0</v>
      </c>
      <c r="R33" s="93">
        <f t="shared" si="3"/>
        <v>0</v>
      </c>
    </row>
    <row r="34" spans="1:18" s="99" customFormat="1" x14ac:dyDescent="0.25">
      <c r="A34" s="134" t="s">
        <v>401</v>
      </c>
      <c r="B34" s="190" t="s">
        <v>396</v>
      </c>
      <c r="C34" s="134" t="s">
        <v>128</v>
      </c>
      <c r="D34" s="134" t="s">
        <v>129</v>
      </c>
      <c r="E34" s="187">
        <v>6996000</v>
      </c>
      <c r="F34" s="187">
        <v>6996000</v>
      </c>
      <c r="G34" s="187">
        <v>1749000</v>
      </c>
      <c r="H34" s="187">
        <v>0</v>
      </c>
      <c r="I34" s="187">
        <v>1463003.6</v>
      </c>
      <c r="J34" s="187">
        <v>0</v>
      </c>
      <c r="K34" s="187">
        <v>285996.40000000002</v>
      </c>
      <c r="L34" s="187">
        <v>0</v>
      </c>
      <c r="M34" s="187">
        <v>5247000</v>
      </c>
      <c r="N34" s="187">
        <v>0</v>
      </c>
      <c r="O34" s="93">
        <f t="shared" si="0"/>
        <v>4.0879988564894228E-2</v>
      </c>
      <c r="P34" s="94">
        <f t="shared" si="1"/>
        <v>6996000</v>
      </c>
      <c r="Q34" s="94">
        <f t="shared" si="2"/>
        <v>285996.40000000002</v>
      </c>
      <c r="R34" s="93">
        <f t="shared" si="3"/>
        <v>4.0879988564894228E-2</v>
      </c>
    </row>
    <row r="35" spans="1:18" s="99" customFormat="1" x14ac:dyDescent="0.25">
      <c r="A35" s="134" t="s">
        <v>401</v>
      </c>
      <c r="B35" s="190" t="s">
        <v>396</v>
      </c>
      <c r="C35" s="134" t="s">
        <v>130</v>
      </c>
      <c r="D35" s="134" t="s">
        <v>131</v>
      </c>
      <c r="E35" s="187">
        <v>378000</v>
      </c>
      <c r="F35" s="187">
        <v>378000</v>
      </c>
      <c r="G35" s="187">
        <v>378000</v>
      </c>
      <c r="H35" s="187">
        <v>0</v>
      </c>
      <c r="I35" s="187">
        <v>0</v>
      </c>
      <c r="J35" s="187">
        <v>0</v>
      </c>
      <c r="K35" s="187">
        <v>0</v>
      </c>
      <c r="L35" s="187">
        <v>0</v>
      </c>
      <c r="M35" s="187">
        <v>378000</v>
      </c>
      <c r="N35" s="187">
        <v>378000</v>
      </c>
      <c r="O35" s="93">
        <f t="shared" si="0"/>
        <v>0</v>
      </c>
      <c r="P35" s="94">
        <f t="shared" si="1"/>
        <v>378000</v>
      </c>
      <c r="Q35" s="94">
        <f t="shared" si="2"/>
        <v>0</v>
      </c>
      <c r="R35" s="93">
        <f t="shared" si="3"/>
        <v>0</v>
      </c>
    </row>
    <row r="36" spans="1:18" s="99" customFormat="1" x14ac:dyDescent="0.25">
      <c r="A36" s="134" t="s">
        <v>401</v>
      </c>
      <c r="B36" s="190" t="s">
        <v>396</v>
      </c>
      <c r="C36" s="134" t="s">
        <v>132</v>
      </c>
      <c r="D36" s="134" t="s">
        <v>133</v>
      </c>
      <c r="E36" s="187">
        <v>1350000</v>
      </c>
      <c r="F36" s="187">
        <v>1350000</v>
      </c>
      <c r="G36" s="187">
        <v>500000</v>
      </c>
      <c r="H36" s="187">
        <v>0</v>
      </c>
      <c r="I36" s="187">
        <v>500000</v>
      </c>
      <c r="J36" s="187">
        <v>0</v>
      </c>
      <c r="K36" s="187">
        <v>0</v>
      </c>
      <c r="L36" s="187">
        <v>0</v>
      </c>
      <c r="M36" s="187">
        <v>850000</v>
      </c>
      <c r="N36" s="187">
        <v>0</v>
      </c>
      <c r="O36" s="93">
        <f t="shared" si="0"/>
        <v>0</v>
      </c>
      <c r="P36" s="94">
        <f t="shared" si="1"/>
        <v>1350000</v>
      </c>
      <c r="Q36" s="94">
        <f t="shared" si="2"/>
        <v>0</v>
      </c>
      <c r="R36" s="93">
        <f t="shared" si="3"/>
        <v>0</v>
      </c>
    </row>
    <row r="37" spans="1:18" s="99" customFormat="1" x14ac:dyDescent="0.25">
      <c r="A37" s="134" t="s">
        <v>401</v>
      </c>
      <c r="B37" s="190" t="s">
        <v>396</v>
      </c>
      <c r="C37" s="134" t="s">
        <v>134</v>
      </c>
      <c r="D37" s="134" t="s">
        <v>135</v>
      </c>
      <c r="E37" s="187">
        <v>1000000</v>
      </c>
      <c r="F37" s="187">
        <v>1000000</v>
      </c>
      <c r="G37" s="187">
        <v>500000</v>
      </c>
      <c r="H37" s="187">
        <v>0</v>
      </c>
      <c r="I37" s="187">
        <v>500000</v>
      </c>
      <c r="J37" s="187">
        <v>0</v>
      </c>
      <c r="K37" s="187">
        <v>0</v>
      </c>
      <c r="L37" s="187">
        <v>0</v>
      </c>
      <c r="M37" s="187">
        <v>500000</v>
      </c>
      <c r="N37" s="187">
        <v>0</v>
      </c>
      <c r="O37" s="93">
        <v>0</v>
      </c>
      <c r="P37" s="94">
        <f t="shared" si="1"/>
        <v>1000000</v>
      </c>
      <c r="Q37" s="94">
        <f t="shared" si="2"/>
        <v>0</v>
      </c>
      <c r="R37" s="93">
        <v>0</v>
      </c>
    </row>
    <row r="38" spans="1:18" s="99" customFormat="1" x14ac:dyDescent="0.25">
      <c r="A38" s="134" t="s">
        <v>401</v>
      </c>
      <c r="B38" s="190" t="s">
        <v>396</v>
      </c>
      <c r="C38" s="134" t="s">
        <v>144</v>
      </c>
      <c r="D38" s="134" t="s">
        <v>145</v>
      </c>
      <c r="E38" s="187">
        <v>350000</v>
      </c>
      <c r="F38" s="187">
        <v>350000</v>
      </c>
      <c r="G38" s="187">
        <v>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350000</v>
      </c>
      <c r="N38" s="187">
        <v>0</v>
      </c>
      <c r="O38" s="93">
        <f t="shared" si="0"/>
        <v>0</v>
      </c>
      <c r="P38" s="94">
        <f t="shared" si="1"/>
        <v>350000</v>
      </c>
      <c r="Q38" s="94">
        <f t="shared" si="2"/>
        <v>0</v>
      </c>
      <c r="R38" s="93">
        <f t="shared" si="3"/>
        <v>0</v>
      </c>
    </row>
    <row r="39" spans="1:18" s="99" customFormat="1" x14ac:dyDescent="0.25">
      <c r="A39" s="134" t="s">
        <v>401</v>
      </c>
      <c r="B39" s="190" t="s">
        <v>396</v>
      </c>
      <c r="C39" s="134" t="s">
        <v>146</v>
      </c>
      <c r="D39" s="134" t="s">
        <v>147</v>
      </c>
      <c r="E39" s="187">
        <v>467994800</v>
      </c>
      <c r="F39" s="187">
        <v>467994800</v>
      </c>
      <c r="G39" s="187">
        <v>93027941</v>
      </c>
      <c r="H39" s="187">
        <v>20700000</v>
      </c>
      <c r="I39" s="187">
        <v>62425982.210000001</v>
      </c>
      <c r="J39" s="187">
        <v>6580068.8899999997</v>
      </c>
      <c r="K39" s="187">
        <v>0</v>
      </c>
      <c r="L39" s="187">
        <v>0</v>
      </c>
      <c r="M39" s="187">
        <v>378288748.89999998</v>
      </c>
      <c r="N39" s="187">
        <v>3321889.9</v>
      </c>
      <c r="O39" s="93">
        <f t="shared" si="0"/>
        <v>0</v>
      </c>
      <c r="P39" s="94">
        <f t="shared" si="1"/>
        <v>467994800</v>
      </c>
      <c r="Q39" s="94">
        <f t="shared" si="2"/>
        <v>0</v>
      </c>
      <c r="R39" s="93">
        <f t="shared" si="3"/>
        <v>0</v>
      </c>
    </row>
    <row r="40" spans="1:18" s="99" customFormat="1" x14ac:dyDescent="0.25">
      <c r="A40" s="134" t="s">
        <v>401</v>
      </c>
      <c r="B40" s="190" t="s">
        <v>396</v>
      </c>
      <c r="C40" s="134" t="s">
        <v>151</v>
      </c>
      <c r="D40" s="134" t="s">
        <v>152</v>
      </c>
      <c r="E40" s="187">
        <v>30000000</v>
      </c>
      <c r="F40" s="187">
        <v>30000000</v>
      </c>
      <c r="G40" s="187">
        <v>18000000</v>
      </c>
      <c r="H40" s="187">
        <v>0</v>
      </c>
      <c r="I40" s="187">
        <v>21480000</v>
      </c>
      <c r="J40" s="187">
        <v>0</v>
      </c>
      <c r="K40" s="187">
        <v>0</v>
      </c>
      <c r="L40" s="187">
        <v>0</v>
      </c>
      <c r="M40" s="187">
        <v>8520000</v>
      </c>
      <c r="N40" s="187">
        <v>-3480000</v>
      </c>
      <c r="O40" s="93">
        <f t="shared" si="0"/>
        <v>0</v>
      </c>
      <c r="P40" s="94">
        <f t="shared" si="1"/>
        <v>30000000</v>
      </c>
      <c r="Q40" s="94">
        <f t="shared" si="2"/>
        <v>0</v>
      </c>
      <c r="R40" s="93">
        <f t="shared" si="3"/>
        <v>0</v>
      </c>
    </row>
    <row r="41" spans="1:18" s="99" customFormat="1" x14ac:dyDescent="0.25">
      <c r="A41" s="134" t="s">
        <v>401</v>
      </c>
      <c r="B41" s="190" t="s">
        <v>396</v>
      </c>
      <c r="C41" s="134" t="s">
        <v>154</v>
      </c>
      <c r="D41" s="134" t="s">
        <v>155</v>
      </c>
      <c r="E41" s="187">
        <v>86822000</v>
      </c>
      <c r="F41" s="187">
        <v>86822000</v>
      </c>
      <c r="G41" s="187">
        <v>50411000</v>
      </c>
      <c r="H41" s="187">
        <v>0</v>
      </c>
      <c r="I41" s="187">
        <v>40945982.210000001</v>
      </c>
      <c r="J41" s="187">
        <v>6580068.8899999997</v>
      </c>
      <c r="K41" s="187">
        <v>0</v>
      </c>
      <c r="L41" s="187">
        <v>0</v>
      </c>
      <c r="M41" s="187">
        <v>39295948.899999999</v>
      </c>
      <c r="N41" s="187">
        <v>2884948.9</v>
      </c>
      <c r="O41" s="93">
        <f t="shared" si="0"/>
        <v>0</v>
      </c>
      <c r="P41" s="94">
        <f t="shared" si="1"/>
        <v>86822000</v>
      </c>
      <c r="Q41" s="94">
        <f t="shared" si="2"/>
        <v>0</v>
      </c>
      <c r="R41" s="93">
        <f t="shared" si="3"/>
        <v>0</v>
      </c>
    </row>
    <row r="42" spans="1:18" s="99" customFormat="1" x14ac:dyDescent="0.25">
      <c r="A42" s="134" t="s">
        <v>401</v>
      </c>
      <c r="B42" s="190" t="s">
        <v>396</v>
      </c>
      <c r="C42" s="134" t="s">
        <v>156</v>
      </c>
      <c r="D42" s="134" t="s">
        <v>157</v>
      </c>
      <c r="E42" s="187">
        <v>351172800</v>
      </c>
      <c r="F42" s="187">
        <v>351172800</v>
      </c>
      <c r="G42" s="187">
        <v>24616941</v>
      </c>
      <c r="H42" s="187">
        <v>20700000</v>
      </c>
      <c r="I42" s="187">
        <v>0</v>
      </c>
      <c r="J42" s="187">
        <v>0</v>
      </c>
      <c r="K42" s="187">
        <v>0</v>
      </c>
      <c r="L42" s="187">
        <v>0</v>
      </c>
      <c r="M42" s="187">
        <v>330472800</v>
      </c>
      <c r="N42" s="187">
        <v>3916941</v>
      </c>
      <c r="O42" s="93">
        <f t="shared" si="0"/>
        <v>0</v>
      </c>
      <c r="P42" s="94">
        <f t="shared" si="1"/>
        <v>351172800</v>
      </c>
      <c r="Q42" s="94">
        <f t="shared" si="2"/>
        <v>0</v>
      </c>
      <c r="R42" s="93">
        <f t="shared" si="3"/>
        <v>0</v>
      </c>
    </row>
    <row r="43" spans="1:18" s="99" customFormat="1" x14ac:dyDescent="0.25">
      <c r="A43" s="134" t="s">
        <v>401</v>
      </c>
      <c r="B43" s="190" t="s">
        <v>396</v>
      </c>
      <c r="C43" s="134" t="s">
        <v>158</v>
      </c>
      <c r="D43" s="134" t="s">
        <v>159</v>
      </c>
      <c r="E43" s="187">
        <v>38500000</v>
      </c>
      <c r="F43" s="187">
        <v>38500000</v>
      </c>
      <c r="G43" s="187">
        <v>9250000</v>
      </c>
      <c r="H43" s="187">
        <v>0</v>
      </c>
      <c r="I43" s="187">
        <v>5374356.1799999997</v>
      </c>
      <c r="J43" s="187">
        <v>0</v>
      </c>
      <c r="K43" s="187">
        <v>3155543.82</v>
      </c>
      <c r="L43" s="187">
        <v>2449593.8199999998</v>
      </c>
      <c r="M43" s="187">
        <v>29970100</v>
      </c>
      <c r="N43" s="187">
        <v>720100</v>
      </c>
      <c r="O43" s="93">
        <f t="shared" si="0"/>
        <v>8.196217714285714E-2</v>
      </c>
      <c r="P43" s="94">
        <f t="shared" si="1"/>
        <v>38500000</v>
      </c>
      <c r="Q43" s="94">
        <f t="shared" si="2"/>
        <v>3155543.82</v>
      </c>
      <c r="R43" s="93">
        <f t="shared" si="3"/>
        <v>8.196217714285714E-2</v>
      </c>
    </row>
    <row r="44" spans="1:18" s="99" customFormat="1" x14ac:dyDescent="0.25">
      <c r="A44" s="134" t="s">
        <v>401</v>
      </c>
      <c r="B44" s="190" t="s">
        <v>396</v>
      </c>
      <c r="C44" s="134" t="s">
        <v>160</v>
      </c>
      <c r="D44" s="134" t="s">
        <v>161</v>
      </c>
      <c r="E44" s="187">
        <v>3000000</v>
      </c>
      <c r="F44" s="187">
        <v>3000000</v>
      </c>
      <c r="G44" s="187">
        <v>750000</v>
      </c>
      <c r="H44" s="187">
        <v>0</v>
      </c>
      <c r="I44" s="187">
        <v>577056.18000000005</v>
      </c>
      <c r="J44" s="187">
        <v>0</v>
      </c>
      <c r="K44" s="187">
        <v>172943.82</v>
      </c>
      <c r="L44" s="187">
        <v>157093.82</v>
      </c>
      <c r="M44" s="187">
        <v>2250000</v>
      </c>
      <c r="N44" s="187">
        <v>0</v>
      </c>
      <c r="O44" s="93">
        <f t="shared" si="0"/>
        <v>5.7647940000000002E-2</v>
      </c>
      <c r="P44" s="94">
        <f t="shared" si="1"/>
        <v>3000000</v>
      </c>
      <c r="Q44" s="94">
        <f t="shared" si="2"/>
        <v>172943.82</v>
      </c>
      <c r="R44" s="93">
        <f t="shared" si="3"/>
        <v>5.7647940000000002E-2</v>
      </c>
    </row>
    <row r="45" spans="1:18" s="99" customFormat="1" x14ac:dyDescent="0.25">
      <c r="A45" s="134" t="s">
        <v>401</v>
      </c>
      <c r="B45" s="190" t="s">
        <v>396</v>
      </c>
      <c r="C45" s="134" t="s">
        <v>162</v>
      </c>
      <c r="D45" s="134" t="s">
        <v>163</v>
      </c>
      <c r="E45" s="187">
        <v>34000000</v>
      </c>
      <c r="F45" s="187">
        <v>34000000</v>
      </c>
      <c r="G45" s="187">
        <v>8500000</v>
      </c>
      <c r="H45" s="187">
        <v>0</v>
      </c>
      <c r="I45" s="187">
        <v>4797300</v>
      </c>
      <c r="J45" s="187">
        <v>0</v>
      </c>
      <c r="K45" s="187">
        <v>2982600</v>
      </c>
      <c r="L45" s="187">
        <v>2292500</v>
      </c>
      <c r="M45" s="187">
        <v>26220100</v>
      </c>
      <c r="N45" s="187">
        <v>720100</v>
      </c>
      <c r="O45" s="93">
        <f t="shared" si="0"/>
        <v>8.77235294117647E-2</v>
      </c>
      <c r="P45" s="94">
        <f t="shared" si="1"/>
        <v>34000000</v>
      </c>
      <c r="Q45" s="94">
        <f t="shared" si="2"/>
        <v>2982600</v>
      </c>
      <c r="R45" s="93">
        <f t="shared" si="3"/>
        <v>8.77235294117647E-2</v>
      </c>
    </row>
    <row r="46" spans="1:18" s="99" customFormat="1" x14ac:dyDescent="0.25">
      <c r="A46" s="134" t="s">
        <v>401</v>
      </c>
      <c r="B46" s="190" t="s">
        <v>396</v>
      </c>
      <c r="C46" s="134" t="s">
        <v>164</v>
      </c>
      <c r="D46" s="134" t="s">
        <v>165</v>
      </c>
      <c r="E46" s="187">
        <v>1000000</v>
      </c>
      <c r="F46" s="187">
        <v>1000000</v>
      </c>
      <c r="G46" s="187">
        <v>0</v>
      </c>
      <c r="H46" s="187">
        <v>0</v>
      </c>
      <c r="I46" s="187">
        <v>0</v>
      </c>
      <c r="J46" s="187">
        <v>0</v>
      </c>
      <c r="K46" s="187">
        <v>0</v>
      </c>
      <c r="L46" s="187">
        <v>0</v>
      </c>
      <c r="M46" s="187">
        <v>1000000</v>
      </c>
      <c r="N46" s="187">
        <v>0</v>
      </c>
      <c r="O46" s="93">
        <f t="shared" si="0"/>
        <v>0</v>
      </c>
      <c r="P46" s="94">
        <f t="shared" si="1"/>
        <v>1000000</v>
      </c>
      <c r="Q46" s="94">
        <f t="shared" si="2"/>
        <v>0</v>
      </c>
      <c r="R46" s="93">
        <f t="shared" si="3"/>
        <v>0</v>
      </c>
    </row>
    <row r="47" spans="1:18" s="99" customFormat="1" x14ac:dyDescent="0.25">
      <c r="A47" s="134" t="s">
        <v>401</v>
      </c>
      <c r="B47" s="190" t="s">
        <v>396</v>
      </c>
      <c r="C47" s="134" t="s">
        <v>166</v>
      </c>
      <c r="D47" s="134" t="s">
        <v>167</v>
      </c>
      <c r="E47" s="187">
        <v>500000</v>
      </c>
      <c r="F47" s="187">
        <v>500000</v>
      </c>
      <c r="G47" s="187">
        <v>0</v>
      </c>
      <c r="H47" s="187">
        <v>0</v>
      </c>
      <c r="I47" s="187">
        <v>0</v>
      </c>
      <c r="J47" s="187">
        <v>0</v>
      </c>
      <c r="K47" s="187">
        <v>0</v>
      </c>
      <c r="L47" s="187">
        <v>0</v>
      </c>
      <c r="M47" s="187">
        <v>500000</v>
      </c>
      <c r="N47" s="187">
        <v>0</v>
      </c>
      <c r="O47" s="93">
        <f t="shared" si="0"/>
        <v>0</v>
      </c>
      <c r="P47" s="94">
        <f t="shared" si="1"/>
        <v>500000</v>
      </c>
      <c r="Q47" s="94">
        <f t="shared" si="2"/>
        <v>0</v>
      </c>
      <c r="R47" s="93">
        <f t="shared" si="3"/>
        <v>0</v>
      </c>
    </row>
    <row r="48" spans="1:18" s="99" customFormat="1" x14ac:dyDescent="0.25">
      <c r="A48" s="134" t="s">
        <v>401</v>
      </c>
      <c r="B48" s="190" t="s">
        <v>396</v>
      </c>
      <c r="C48" s="134" t="s">
        <v>168</v>
      </c>
      <c r="D48" s="134" t="s">
        <v>169</v>
      </c>
      <c r="E48" s="187">
        <v>30000000</v>
      </c>
      <c r="F48" s="187">
        <v>30000000</v>
      </c>
      <c r="G48" s="187">
        <v>5000000</v>
      </c>
      <c r="H48" s="187">
        <v>0</v>
      </c>
      <c r="I48" s="187">
        <v>0</v>
      </c>
      <c r="J48" s="187">
        <v>0</v>
      </c>
      <c r="K48" s="187">
        <v>0</v>
      </c>
      <c r="L48" s="187">
        <v>0</v>
      </c>
      <c r="M48" s="187">
        <v>30000000</v>
      </c>
      <c r="N48" s="187">
        <v>5000000</v>
      </c>
      <c r="O48" s="93">
        <f t="shared" si="0"/>
        <v>0</v>
      </c>
      <c r="P48" s="94">
        <f t="shared" si="1"/>
        <v>30000000</v>
      </c>
      <c r="Q48" s="94">
        <f t="shared" si="2"/>
        <v>0</v>
      </c>
      <c r="R48" s="93">
        <f t="shared" si="3"/>
        <v>0</v>
      </c>
    </row>
    <row r="49" spans="1:19" s="99" customFormat="1" x14ac:dyDescent="0.25">
      <c r="A49" s="134" t="s">
        <v>401</v>
      </c>
      <c r="B49" s="190" t="s">
        <v>396</v>
      </c>
      <c r="C49" s="134" t="s">
        <v>170</v>
      </c>
      <c r="D49" s="134" t="s">
        <v>171</v>
      </c>
      <c r="E49" s="187">
        <v>30000000</v>
      </c>
      <c r="F49" s="187">
        <v>30000000</v>
      </c>
      <c r="G49" s="187">
        <v>5000000</v>
      </c>
      <c r="H49" s="187">
        <v>0</v>
      </c>
      <c r="I49" s="187">
        <v>0</v>
      </c>
      <c r="J49" s="187">
        <v>0</v>
      </c>
      <c r="K49" s="187">
        <v>0</v>
      </c>
      <c r="L49" s="187">
        <v>0</v>
      </c>
      <c r="M49" s="187">
        <v>30000000</v>
      </c>
      <c r="N49" s="187">
        <v>5000000</v>
      </c>
      <c r="O49" s="93">
        <f t="shared" si="0"/>
        <v>0</v>
      </c>
      <c r="P49" s="94">
        <f t="shared" si="1"/>
        <v>30000000</v>
      </c>
      <c r="Q49" s="94">
        <f t="shared" si="2"/>
        <v>0</v>
      </c>
      <c r="R49" s="93">
        <f t="shared" si="3"/>
        <v>0</v>
      </c>
    </row>
    <row r="50" spans="1:19" s="99" customFormat="1" x14ac:dyDescent="0.25">
      <c r="A50" s="134" t="s">
        <v>401</v>
      </c>
      <c r="B50" s="190" t="s">
        <v>396</v>
      </c>
      <c r="C50" s="134" t="s">
        <v>172</v>
      </c>
      <c r="D50" s="134" t="s">
        <v>173</v>
      </c>
      <c r="E50" s="187">
        <v>2000000</v>
      </c>
      <c r="F50" s="187">
        <v>2000000</v>
      </c>
      <c r="G50" s="187">
        <v>1000000</v>
      </c>
      <c r="H50" s="187">
        <v>0</v>
      </c>
      <c r="I50" s="187">
        <v>0</v>
      </c>
      <c r="J50" s="187">
        <v>0</v>
      </c>
      <c r="K50" s="187">
        <v>0</v>
      </c>
      <c r="L50" s="187">
        <v>0</v>
      </c>
      <c r="M50" s="187">
        <v>2000000</v>
      </c>
      <c r="N50" s="187">
        <v>1000000</v>
      </c>
      <c r="O50" s="93">
        <f t="shared" si="0"/>
        <v>0</v>
      </c>
      <c r="P50" s="94">
        <f t="shared" si="1"/>
        <v>2000000</v>
      </c>
      <c r="Q50" s="94">
        <f t="shared" si="2"/>
        <v>0</v>
      </c>
      <c r="R50" s="93">
        <f t="shared" si="3"/>
        <v>0</v>
      </c>
    </row>
    <row r="51" spans="1:19" s="99" customFormat="1" x14ac:dyDescent="0.25">
      <c r="A51" s="134" t="s">
        <v>401</v>
      </c>
      <c r="B51" s="190" t="s">
        <v>396</v>
      </c>
      <c r="C51" s="134" t="s">
        <v>174</v>
      </c>
      <c r="D51" s="134" t="s">
        <v>175</v>
      </c>
      <c r="E51" s="187">
        <v>1000000</v>
      </c>
      <c r="F51" s="187">
        <v>1000000</v>
      </c>
      <c r="G51" s="187">
        <v>1000000</v>
      </c>
      <c r="H51" s="187">
        <v>0</v>
      </c>
      <c r="I51" s="187">
        <v>0</v>
      </c>
      <c r="J51" s="187">
        <v>0</v>
      </c>
      <c r="K51" s="187">
        <v>0</v>
      </c>
      <c r="L51" s="187">
        <v>0</v>
      </c>
      <c r="M51" s="187">
        <v>1000000</v>
      </c>
      <c r="N51" s="187">
        <v>1000000</v>
      </c>
      <c r="O51" s="93">
        <f t="shared" si="0"/>
        <v>0</v>
      </c>
      <c r="P51" s="94">
        <f t="shared" si="1"/>
        <v>1000000</v>
      </c>
      <c r="Q51" s="94">
        <f t="shared" si="2"/>
        <v>0</v>
      </c>
      <c r="R51" s="93">
        <f t="shared" si="3"/>
        <v>0</v>
      </c>
    </row>
    <row r="52" spans="1:19" s="99" customFormat="1" x14ac:dyDescent="0.25">
      <c r="A52" s="134" t="s">
        <v>401</v>
      </c>
      <c r="B52" s="190" t="s">
        <v>396</v>
      </c>
      <c r="C52" s="134" t="s">
        <v>176</v>
      </c>
      <c r="D52" s="134" t="s">
        <v>177</v>
      </c>
      <c r="E52" s="187">
        <v>1000000</v>
      </c>
      <c r="F52" s="187">
        <v>1000000</v>
      </c>
      <c r="G52" s="187">
        <v>0</v>
      </c>
      <c r="H52" s="187">
        <v>0</v>
      </c>
      <c r="I52" s="187">
        <v>0</v>
      </c>
      <c r="J52" s="187">
        <v>0</v>
      </c>
      <c r="K52" s="187">
        <v>0</v>
      </c>
      <c r="L52" s="187">
        <v>0</v>
      </c>
      <c r="M52" s="187">
        <v>1000000</v>
      </c>
      <c r="N52" s="187">
        <v>0</v>
      </c>
      <c r="O52" s="93">
        <f t="shared" si="0"/>
        <v>0</v>
      </c>
      <c r="P52" s="94">
        <f t="shared" si="1"/>
        <v>1000000</v>
      </c>
      <c r="Q52" s="94">
        <f t="shared" si="2"/>
        <v>0</v>
      </c>
      <c r="R52" s="93">
        <f t="shared" si="3"/>
        <v>0</v>
      </c>
    </row>
    <row r="53" spans="1:19" s="99" customFormat="1" x14ac:dyDescent="0.25">
      <c r="A53" s="134" t="s">
        <v>401</v>
      </c>
      <c r="B53" s="190" t="s">
        <v>396</v>
      </c>
      <c r="C53" s="134" t="s">
        <v>180</v>
      </c>
      <c r="D53" s="134" t="s">
        <v>181</v>
      </c>
      <c r="E53" s="187">
        <v>15000000</v>
      </c>
      <c r="F53" s="187">
        <v>15000000</v>
      </c>
      <c r="G53" s="187">
        <v>1500000</v>
      </c>
      <c r="H53" s="187">
        <v>0</v>
      </c>
      <c r="I53" s="187">
        <v>998920</v>
      </c>
      <c r="J53" s="187">
        <v>0</v>
      </c>
      <c r="K53" s="187">
        <v>0</v>
      </c>
      <c r="L53" s="187">
        <v>0</v>
      </c>
      <c r="M53" s="187">
        <v>14001080</v>
      </c>
      <c r="N53" s="187">
        <v>501080</v>
      </c>
      <c r="O53" s="93">
        <f t="shared" si="0"/>
        <v>0</v>
      </c>
      <c r="P53" s="94">
        <f t="shared" si="1"/>
        <v>15000000</v>
      </c>
      <c r="Q53" s="94">
        <f t="shared" si="2"/>
        <v>0</v>
      </c>
      <c r="R53" s="93">
        <f t="shared" si="3"/>
        <v>0</v>
      </c>
    </row>
    <row r="54" spans="1:19" s="99" customFormat="1" x14ac:dyDescent="0.25">
      <c r="A54" s="134" t="s">
        <v>401</v>
      </c>
      <c r="B54" s="190" t="s">
        <v>396</v>
      </c>
      <c r="C54" s="134" t="s">
        <v>182</v>
      </c>
      <c r="D54" s="134" t="s">
        <v>183</v>
      </c>
      <c r="E54" s="187">
        <v>7000000</v>
      </c>
      <c r="F54" s="187">
        <v>7000000</v>
      </c>
      <c r="G54" s="187">
        <v>500000</v>
      </c>
      <c r="H54" s="187">
        <v>0</v>
      </c>
      <c r="I54" s="187">
        <v>0</v>
      </c>
      <c r="J54" s="187">
        <v>0</v>
      </c>
      <c r="K54" s="187">
        <v>0</v>
      </c>
      <c r="L54" s="187">
        <v>0</v>
      </c>
      <c r="M54" s="187">
        <v>7000000</v>
      </c>
      <c r="N54" s="187">
        <v>500000</v>
      </c>
      <c r="O54" s="93">
        <f t="shared" si="0"/>
        <v>0</v>
      </c>
      <c r="P54" s="94">
        <f t="shared" si="1"/>
        <v>7000000</v>
      </c>
      <c r="Q54" s="94">
        <f t="shared" si="2"/>
        <v>0</v>
      </c>
      <c r="R54" s="93">
        <f t="shared" si="3"/>
        <v>0</v>
      </c>
    </row>
    <row r="55" spans="1:19" s="99" customFormat="1" x14ac:dyDescent="0.25">
      <c r="A55" s="134" t="s">
        <v>401</v>
      </c>
      <c r="B55" s="190" t="s">
        <v>396</v>
      </c>
      <c r="C55" s="134" t="s">
        <v>186</v>
      </c>
      <c r="D55" s="134" t="s">
        <v>187</v>
      </c>
      <c r="E55" s="187">
        <v>6000000</v>
      </c>
      <c r="F55" s="187">
        <v>6000000</v>
      </c>
      <c r="G55" s="187">
        <v>1000000</v>
      </c>
      <c r="H55" s="187">
        <v>0</v>
      </c>
      <c r="I55" s="187">
        <v>998920</v>
      </c>
      <c r="J55" s="187">
        <v>0</v>
      </c>
      <c r="K55" s="187">
        <v>0</v>
      </c>
      <c r="L55" s="187">
        <v>0</v>
      </c>
      <c r="M55" s="187">
        <v>5001080</v>
      </c>
      <c r="N55" s="187">
        <v>1080</v>
      </c>
      <c r="O55" s="93">
        <f t="shared" si="0"/>
        <v>0</v>
      </c>
      <c r="P55" s="94">
        <f t="shared" si="1"/>
        <v>6000000</v>
      </c>
      <c r="Q55" s="94">
        <f t="shared" si="2"/>
        <v>0</v>
      </c>
      <c r="R55" s="93">
        <f t="shared" si="3"/>
        <v>0</v>
      </c>
    </row>
    <row r="56" spans="1:19" s="99" customFormat="1" x14ac:dyDescent="0.25">
      <c r="A56" s="134" t="s">
        <v>401</v>
      </c>
      <c r="B56" s="190" t="s">
        <v>396</v>
      </c>
      <c r="C56" s="134" t="s">
        <v>192</v>
      </c>
      <c r="D56" s="134" t="s">
        <v>193</v>
      </c>
      <c r="E56" s="187">
        <v>2000000</v>
      </c>
      <c r="F56" s="187">
        <v>2000000</v>
      </c>
      <c r="G56" s="187">
        <v>0</v>
      </c>
      <c r="H56" s="187">
        <v>0</v>
      </c>
      <c r="I56" s="187">
        <v>0</v>
      </c>
      <c r="J56" s="187">
        <v>0</v>
      </c>
      <c r="K56" s="187">
        <v>0</v>
      </c>
      <c r="L56" s="187">
        <v>0</v>
      </c>
      <c r="M56" s="187">
        <v>2000000</v>
      </c>
      <c r="N56" s="187">
        <v>0</v>
      </c>
      <c r="O56" s="93">
        <f t="shared" si="0"/>
        <v>0</v>
      </c>
      <c r="P56" s="94">
        <f t="shared" si="1"/>
        <v>2000000</v>
      </c>
      <c r="Q56" s="94">
        <f t="shared" si="2"/>
        <v>0</v>
      </c>
      <c r="R56" s="93">
        <f t="shared" si="3"/>
        <v>0</v>
      </c>
    </row>
    <row r="57" spans="1:19" s="99" customFormat="1" x14ac:dyDescent="0.25">
      <c r="A57" s="134" t="s">
        <v>401</v>
      </c>
      <c r="B57" s="190" t="s">
        <v>396</v>
      </c>
      <c r="C57" s="134" t="s">
        <v>196</v>
      </c>
      <c r="D57" s="134" t="s">
        <v>197</v>
      </c>
      <c r="E57" s="187">
        <v>500000</v>
      </c>
      <c r="F57" s="187">
        <v>500000</v>
      </c>
      <c r="G57" s="187">
        <v>500000</v>
      </c>
      <c r="H57" s="187">
        <v>0</v>
      </c>
      <c r="I57" s="187">
        <v>3565</v>
      </c>
      <c r="J57" s="187">
        <v>0</v>
      </c>
      <c r="K57" s="187">
        <v>401435</v>
      </c>
      <c r="L57" s="187">
        <v>401435</v>
      </c>
      <c r="M57" s="187">
        <v>95000</v>
      </c>
      <c r="N57" s="187">
        <v>95000</v>
      </c>
      <c r="O57" s="93">
        <f t="shared" si="0"/>
        <v>0.80286999999999997</v>
      </c>
      <c r="P57" s="94">
        <f t="shared" si="1"/>
        <v>500000</v>
      </c>
      <c r="Q57" s="94">
        <f t="shared" si="2"/>
        <v>401435</v>
      </c>
      <c r="R57" s="93">
        <f t="shared" si="3"/>
        <v>0.80286999999999997</v>
      </c>
    </row>
    <row r="58" spans="1:19" s="99" customFormat="1" x14ac:dyDescent="0.25">
      <c r="A58" s="134" t="s">
        <v>401</v>
      </c>
      <c r="B58" s="190" t="s">
        <v>396</v>
      </c>
      <c r="C58" s="134" t="s">
        <v>200</v>
      </c>
      <c r="D58" s="134" t="s">
        <v>201</v>
      </c>
      <c r="E58" s="187">
        <v>500000</v>
      </c>
      <c r="F58" s="187">
        <v>500000</v>
      </c>
      <c r="G58" s="187">
        <v>500000</v>
      </c>
      <c r="H58" s="187">
        <v>0</v>
      </c>
      <c r="I58" s="187">
        <v>3565</v>
      </c>
      <c r="J58" s="187">
        <v>0</v>
      </c>
      <c r="K58" s="187">
        <v>401435</v>
      </c>
      <c r="L58" s="187">
        <v>401435</v>
      </c>
      <c r="M58" s="187">
        <v>95000</v>
      </c>
      <c r="N58" s="187">
        <v>95000</v>
      </c>
      <c r="O58" s="93">
        <f t="shared" si="0"/>
        <v>0.80286999999999997</v>
      </c>
      <c r="P58" s="94">
        <f t="shared" si="1"/>
        <v>500000</v>
      </c>
      <c r="Q58" s="94">
        <f t="shared" si="2"/>
        <v>401435</v>
      </c>
      <c r="R58" s="93">
        <f t="shared" si="3"/>
        <v>0.80286999999999997</v>
      </c>
    </row>
    <row r="59" spans="1:19" s="98" customFormat="1" x14ac:dyDescent="0.25">
      <c r="A59" s="133" t="s">
        <v>401</v>
      </c>
      <c r="B59" s="189" t="s">
        <v>396</v>
      </c>
      <c r="C59" s="133" t="s">
        <v>210</v>
      </c>
      <c r="D59" s="133" t="s">
        <v>211</v>
      </c>
      <c r="E59" s="186">
        <v>51300000</v>
      </c>
      <c r="F59" s="186">
        <v>51300000</v>
      </c>
      <c r="G59" s="186">
        <v>6864423</v>
      </c>
      <c r="H59" s="186">
        <v>0</v>
      </c>
      <c r="I59" s="186">
        <v>1979621.21</v>
      </c>
      <c r="J59" s="186">
        <v>0</v>
      </c>
      <c r="K59" s="186">
        <v>234801</v>
      </c>
      <c r="L59" s="186">
        <v>234801</v>
      </c>
      <c r="M59" s="186">
        <v>49085577.789999999</v>
      </c>
      <c r="N59" s="186">
        <v>4650000.79</v>
      </c>
      <c r="O59" s="97">
        <f t="shared" si="0"/>
        <v>4.5770175438596492E-3</v>
      </c>
      <c r="P59" s="28">
        <f t="shared" si="1"/>
        <v>51300000</v>
      </c>
      <c r="Q59" s="28">
        <f t="shared" ref="Q59:Q71" si="4">+K59</f>
        <v>234801</v>
      </c>
      <c r="R59" s="97">
        <f t="shared" si="3"/>
        <v>4.5770175438596492E-3</v>
      </c>
    </row>
    <row r="60" spans="1:19" s="99" customFormat="1" ht="15" customHeight="1" x14ac:dyDescent="0.25">
      <c r="A60" s="134" t="s">
        <v>401</v>
      </c>
      <c r="B60" s="190" t="s">
        <v>396</v>
      </c>
      <c r="C60" s="134" t="s">
        <v>212</v>
      </c>
      <c r="D60" s="134" t="s">
        <v>213</v>
      </c>
      <c r="E60" s="187">
        <v>11000000</v>
      </c>
      <c r="F60" s="187">
        <v>11000000</v>
      </c>
      <c r="G60" s="187">
        <v>2250000</v>
      </c>
      <c r="H60" s="187">
        <v>0</v>
      </c>
      <c r="I60" s="187">
        <v>1765199</v>
      </c>
      <c r="J60" s="187">
        <v>0</v>
      </c>
      <c r="K60" s="187">
        <v>234801</v>
      </c>
      <c r="L60" s="187">
        <v>234801</v>
      </c>
      <c r="M60" s="187">
        <v>9000000</v>
      </c>
      <c r="N60" s="187">
        <v>250000</v>
      </c>
      <c r="O60" s="93">
        <f t="shared" si="0"/>
        <v>2.1345545454545454E-2</v>
      </c>
      <c r="P60" s="94">
        <f t="shared" si="1"/>
        <v>11000000</v>
      </c>
      <c r="Q60" s="94">
        <f t="shared" si="4"/>
        <v>234801</v>
      </c>
      <c r="R60" s="93">
        <f t="shared" si="3"/>
        <v>2.1345545454545454E-2</v>
      </c>
    </row>
    <row r="61" spans="1:19" s="206" customFormat="1" ht="15" customHeight="1" x14ac:dyDescent="0.25">
      <c r="A61" s="134" t="s">
        <v>401</v>
      </c>
      <c r="B61" s="190" t="s">
        <v>396</v>
      </c>
      <c r="C61" s="134" t="s">
        <v>214</v>
      </c>
      <c r="D61" s="134" t="s">
        <v>215</v>
      </c>
      <c r="E61" s="187">
        <v>9000000</v>
      </c>
      <c r="F61" s="187">
        <v>9000000</v>
      </c>
      <c r="G61" s="187">
        <v>2250000</v>
      </c>
      <c r="H61" s="187">
        <v>0</v>
      </c>
      <c r="I61" s="187">
        <v>1765199</v>
      </c>
      <c r="J61" s="187">
        <v>0</v>
      </c>
      <c r="K61" s="187">
        <v>234801</v>
      </c>
      <c r="L61" s="187">
        <v>234801</v>
      </c>
      <c r="M61" s="187">
        <v>7000000</v>
      </c>
      <c r="N61" s="187">
        <v>250000</v>
      </c>
      <c r="O61" s="93">
        <f t="shared" si="0"/>
        <v>2.6089000000000001E-2</v>
      </c>
      <c r="P61" s="94">
        <f t="shared" si="1"/>
        <v>9000000</v>
      </c>
      <c r="Q61" s="94">
        <f t="shared" si="4"/>
        <v>234801</v>
      </c>
      <c r="R61" s="93">
        <f t="shared" si="3"/>
        <v>2.6089000000000001E-2</v>
      </c>
    </row>
    <row r="62" spans="1:19" s="99" customFormat="1" x14ac:dyDescent="0.25">
      <c r="A62" s="134" t="s">
        <v>401</v>
      </c>
      <c r="B62" s="190" t="s">
        <v>396</v>
      </c>
      <c r="C62" s="134" t="s">
        <v>218</v>
      </c>
      <c r="D62" s="134" t="s">
        <v>219</v>
      </c>
      <c r="E62" s="187">
        <v>2000000</v>
      </c>
      <c r="F62" s="187">
        <v>2000000</v>
      </c>
      <c r="G62" s="187">
        <v>0</v>
      </c>
      <c r="H62" s="187">
        <v>0</v>
      </c>
      <c r="I62" s="187">
        <v>0</v>
      </c>
      <c r="J62" s="187">
        <v>0</v>
      </c>
      <c r="K62" s="187">
        <v>0</v>
      </c>
      <c r="L62" s="187">
        <v>0</v>
      </c>
      <c r="M62" s="187">
        <v>2000000</v>
      </c>
      <c r="N62" s="187">
        <v>0</v>
      </c>
      <c r="O62" s="93">
        <f t="shared" si="0"/>
        <v>0</v>
      </c>
      <c r="P62" s="94">
        <f t="shared" si="1"/>
        <v>2000000</v>
      </c>
      <c r="Q62" s="94">
        <f t="shared" si="4"/>
        <v>0</v>
      </c>
      <c r="R62" s="93">
        <f t="shared" si="3"/>
        <v>0</v>
      </c>
    </row>
    <row r="63" spans="1:19" s="98" customFormat="1" x14ac:dyDescent="0.25">
      <c r="A63" s="134" t="s">
        <v>401</v>
      </c>
      <c r="B63" s="190" t="s">
        <v>396</v>
      </c>
      <c r="C63" s="134" t="s">
        <v>228</v>
      </c>
      <c r="D63" s="134" t="s">
        <v>229</v>
      </c>
      <c r="E63" s="187">
        <v>600000</v>
      </c>
      <c r="F63" s="187">
        <v>600000</v>
      </c>
      <c r="G63" s="187">
        <v>124423</v>
      </c>
      <c r="H63" s="187">
        <v>0</v>
      </c>
      <c r="I63" s="187">
        <v>124422.21</v>
      </c>
      <c r="J63" s="187">
        <v>0</v>
      </c>
      <c r="K63" s="187">
        <v>0</v>
      </c>
      <c r="L63" s="187">
        <v>0</v>
      </c>
      <c r="M63" s="187">
        <v>475577.79</v>
      </c>
      <c r="N63" s="187">
        <v>0.79</v>
      </c>
      <c r="O63" s="93">
        <f t="shared" si="0"/>
        <v>0</v>
      </c>
      <c r="P63" s="94">
        <f t="shared" si="1"/>
        <v>600000</v>
      </c>
      <c r="Q63" s="94">
        <f t="shared" si="4"/>
        <v>0</v>
      </c>
      <c r="R63" s="93">
        <f t="shared" si="3"/>
        <v>0</v>
      </c>
      <c r="S63" s="99"/>
    </row>
    <row r="64" spans="1:19" s="99" customFormat="1" x14ac:dyDescent="0.25">
      <c r="A64" s="134" t="s">
        <v>401</v>
      </c>
      <c r="B64" s="190" t="s">
        <v>396</v>
      </c>
      <c r="C64" s="134" t="s">
        <v>230</v>
      </c>
      <c r="D64" s="134" t="s">
        <v>231</v>
      </c>
      <c r="E64" s="187">
        <v>300000</v>
      </c>
      <c r="F64" s="187">
        <v>300000</v>
      </c>
      <c r="G64" s="187">
        <v>0</v>
      </c>
      <c r="H64" s="187">
        <v>0</v>
      </c>
      <c r="I64" s="187">
        <v>0</v>
      </c>
      <c r="J64" s="187">
        <v>0</v>
      </c>
      <c r="K64" s="187">
        <v>0</v>
      </c>
      <c r="L64" s="187">
        <v>0</v>
      </c>
      <c r="M64" s="187">
        <v>300000</v>
      </c>
      <c r="N64" s="187">
        <v>0</v>
      </c>
      <c r="O64" s="93">
        <f t="shared" si="0"/>
        <v>0</v>
      </c>
      <c r="P64" s="94">
        <f t="shared" si="1"/>
        <v>300000</v>
      </c>
      <c r="Q64" s="94">
        <f t="shared" si="4"/>
        <v>0</v>
      </c>
      <c r="R64" s="93">
        <f t="shared" si="3"/>
        <v>0</v>
      </c>
    </row>
    <row r="65" spans="1:19" s="99" customFormat="1" x14ac:dyDescent="0.25">
      <c r="A65" s="134" t="s">
        <v>401</v>
      </c>
      <c r="B65" s="190" t="s">
        <v>396</v>
      </c>
      <c r="C65" s="134" t="s">
        <v>236</v>
      </c>
      <c r="D65" s="134" t="s">
        <v>237</v>
      </c>
      <c r="E65" s="187">
        <v>300000</v>
      </c>
      <c r="F65" s="187">
        <v>300000</v>
      </c>
      <c r="G65" s="187">
        <v>124423</v>
      </c>
      <c r="H65" s="187">
        <v>0</v>
      </c>
      <c r="I65" s="187">
        <v>124422.21</v>
      </c>
      <c r="J65" s="187">
        <v>0</v>
      </c>
      <c r="K65" s="187">
        <v>0</v>
      </c>
      <c r="L65" s="187">
        <v>0</v>
      </c>
      <c r="M65" s="187">
        <v>175577.79</v>
      </c>
      <c r="N65" s="187">
        <v>0.79</v>
      </c>
      <c r="O65" s="93">
        <f t="shared" si="0"/>
        <v>0</v>
      </c>
      <c r="P65" s="94">
        <f t="shared" si="1"/>
        <v>300000</v>
      </c>
      <c r="Q65" s="94">
        <f t="shared" si="4"/>
        <v>0</v>
      </c>
      <c r="R65" s="93">
        <v>0</v>
      </c>
    </row>
    <row r="66" spans="1:19" s="99" customFormat="1" x14ac:dyDescent="0.25">
      <c r="A66" s="134" t="s">
        <v>401</v>
      </c>
      <c r="B66" s="190" t="s">
        <v>396</v>
      </c>
      <c r="C66" s="134" t="s">
        <v>242</v>
      </c>
      <c r="D66" s="134" t="s">
        <v>243</v>
      </c>
      <c r="E66" s="187">
        <v>300000</v>
      </c>
      <c r="F66" s="187">
        <v>300000</v>
      </c>
      <c r="G66" s="187">
        <v>90000</v>
      </c>
      <c r="H66" s="187">
        <v>0</v>
      </c>
      <c r="I66" s="187">
        <v>90000</v>
      </c>
      <c r="J66" s="187">
        <v>0</v>
      </c>
      <c r="K66" s="187">
        <v>0</v>
      </c>
      <c r="L66" s="187">
        <v>0</v>
      </c>
      <c r="M66" s="187">
        <v>210000</v>
      </c>
      <c r="N66" s="187">
        <v>0</v>
      </c>
      <c r="O66" s="93">
        <f t="shared" si="0"/>
        <v>0</v>
      </c>
      <c r="P66" s="94">
        <f t="shared" si="1"/>
        <v>300000</v>
      </c>
      <c r="Q66" s="94">
        <f t="shared" si="4"/>
        <v>0</v>
      </c>
      <c r="R66" s="93">
        <f t="shared" si="3"/>
        <v>0</v>
      </c>
    </row>
    <row r="67" spans="1:19" s="99" customFormat="1" ht="14.1" customHeight="1" x14ac:dyDescent="0.25">
      <c r="A67" s="134" t="s">
        <v>401</v>
      </c>
      <c r="B67" s="190" t="s">
        <v>396</v>
      </c>
      <c r="C67" s="134" t="s">
        <v>246</v>
      </c>
      <c r="D67" s="134" t="s">
        <v>247</v>
      </c>
      <c r="E67" s="187">
        <v>300000</v>
      </c>
      <c r="F67" s="187">
        <v>300000</v>
      </c>
      <c r="G67" s="187">
        <v>90000</v>
      </c>
      <c r="H67" s="187">
        <v>0</v>
      </c>
      <c r="I67" s="187">
        <v>90000</v>
      </c>
      <c r="J67" s="187">
        <v>0</v>
      </c>
      <c r="K67" s="187">
        <v>0</v>
      </c>
      <c r="L67" s="187">
        <v>0</v>
      </c>
      <c r="M67" s="187">
        <v>210000</v>
      </c>
      <c r="N67" s="187">
        <v>0</v>
      </c>
      <c r="O67" s="93">
        <f t="shared" si="0"/>
        <v>0</v>
      </c>
      <c r="P67" s="94">
        <f t="shared" si="1"/>
        <v>300000</v>
      </c>
      <c r="Q67" s="94">
        <f t="shared" si="4"/>
        <v>0</v>
      </c>
      <c r="R67" s="93">
        <f t="shared" si="3"/>
        <v>0</v>
      </c>
    </row>
    <row r="68" spans="1:19" s="99" customFormat="1" x14ac:dyDescent="0.25">
      <c r="A68" s="134" t="s">
        <v>401</v>
      </c>
      <c r="B68" s="190" t="s">
        <v>396</v>
      </c>
      <c r="C68" s="134" t="s">
        <v>248</v>
      </c>
      <c r="D68" s="134" t="s">
        <v>386</v>
      </c>
      <c r="E68" s="187">
        <v>39400000</v>
      </c>
      <c r="F68" s="187">
        <v>39400000</v>
      </c>
      <c r="G68" s="187">
        <v>4400000</v>
      </c>
      <c r="H68" s="187">
        <v>0</v>
      </c>
      <c r="I68" s="187">
        <v>0</v>
      </c>
      <c r="J68" s="187">
        <v>0</v>
      </c>
      <c r="K68" s="187">
        <v>0</v>
      </c>
      <c r="L68" s="187">
        <v>0</v>
      </c>
      <c r="M68" s="187">
        <v>39400000</v>
      </c>
      <c r="N68" s="187">
        <v>4400000</v>
      </c>
      <c r="O68" s="93">
        <f t="shared" si="0"/>
        <v>0</v>
      </c>
      <c r="P68" s="94">
        <f t="shared" si="1"/>
        <v>39400000</v>
      </c>
      <c r="Q68" s="94">
        <f t="shared" si="4"/>
        <v>0</v>
      </c>
      <c r="R68" s="93">
        <f t="shared" si="3"/>
        <v>0</v>
      </c>
    </row>
    <row r="69" spans="1:19" s="99" customFormat="1" x14ac:dyDescent="0.25">
      <c r="A69" s="134" t="s">
        <v>401</v>
      </c>
      <c r="B69" s="190" t="s">
        <v>396</v>
      </c>
      <c r="C69" s="134" t="s">
        <v>249</v>
      </c>
      <c r="D69" s="134" t="s">
        <v>250</v>
      </c>
      <c r="E69" s="187">
        <v>300000</v>
      </c>
      <c r="F69" s="187">
        <v>300000</v>
      </c>
      <c r="G69" s="187">
        <v>300000</v>
      </c>
      <c r="H69" s="187">
        <v>0</v>
      </c>
      <c r="I69" s="187">
        <v>0</v>
      </c>
      <c r="J69" s="187">
        <v>0</v>
      </c>
      <c r="K69" s="187">
        <v>0</v>
      </c>
      <c r="L69" s="187">
        <v>0</v>
      </c>
      <c r="M69" s="187">
        <v>300000</v>
      </c>
      <c r="N69" s="187">
        <v>300000</v>
      </c>
      <c r="O69" s="93">
        <f t="shared" si="0"/>
        <v>0</v>
      </c>
      <c r="P69" s="94">
        <f t="shared" si="1"/>
        <v>300000</v>
      </c>
      <c r="Q69" s="94">
        <f t="shared" si="4"/>
        <v>0</v>
      </c>
      <c r="R69" s="93">
        <f t="shared" si="3"/>
        <v>0</v>
      </c>
    </row>
    <row r="70" spans="1:19" s="99" customFormat="1" x14ac:dyDescent="0.25">
      <c r="A70" s="134" t="s">
        <v>401</v>
      </c>
      <c r="B70" s="190" t="s">
        <v>396</v>
      </c>
      <c r="C70" s="134" t="s">
        <v>253</v>
      </c>
      <c r="D70" s="134" t="s">
        <v>254</v>
      </c>
      <c r="E70" s="187">
        <v>3000000</v>
      </c>
      <c r="F70" s="187">
        <v>3000000</v>
      </c>
      <c r="G70" s="187">
        <v>3000000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3000000</v>
      </c>
      <c r="N70" s="187">
        <v>3000000</v>
      </c>
      <c r="O70" s="93">
        <f t="shared" si="0"/>
        <v>0</v>
      </c>
      <c r="P70" s="94">
        <f t="shared" si="1"/>
        <v>3000000</v>
      </c>
      <c r="Q70" s="94">
        <f t="shared" si="4"/>
        <v>0</v>
      </c>
      <c r="R70" s="93">
        <f t="shared" si="3"/>
        <v>0</v>
      </c>
    </row>
    <row r="71" spans="1:19" s="99" customFormat="1" x14ac:dyDescent="0.25">
      <c r="A71" s="134" t="s">
        <v>401</v>
      </c>
      <c r="B71" s="190" t="s">
        <v>396</v>
      </c>
      <c r="C71" s="134" t="s">
        <v>255</v>
      </c>
      <c r="D71" s="134" t="s">
        <v>256</v>
      </c>
      <c r="E71" s="187">
        <v>35000000</v>
      </c>
      <c r="F71" s="187">
        <v>35000000</v>
      </c>
      <c r="G71" s="187">
        <v>0</v>
      </c>
      <c r="H71" s="187">
        <v>0</v>
      </c>
      <c r="I71" s="187">
        <v>0</v>
      </c>
      <c r="J71" s="187">
        <v>0</v>
      </c>
      <c r="K71" s="187">
        <v>0</v>
      </c>
      <c r="L71" s="187">
        <v>0</v>
      </c>
      <c r="M71" s="187">
        <v>35000000</v>
      </c>
      <c r="N71" s="187">
        <v>0</v>
      </c>
      <c r="O71" s="93">
        <f t="shared" si="0"/>
        <v>0</v>
      </c>
      <c r="P71" s="94">
        <f>+F71</f>
        <v>35000000</v>
      </c>
      <c r="Q71" s="94">
        <f t="shared" si="4"/>
        <v>0</v>
      </c>
      <c r="R71" s="93">
        <f t="shared" si="3"/>
        <v>0</v>
      </c>
    </row>
    <row r="72" spans="1:19" s="98" customFormat="1" x14ac:dyDescent="0.25">
      <c r="A72" s="134" t="s">
        <v>401</v>
      </c>
      <c r="B72" s="190" t="s">
        <v>396</v>
      </c>
      <c r="C72" s="134" t="s">
        <v>257</v>
      </c>
      <c r="D72" s="134" t="s">
        <v>258</v>
      </c>
      <c r="E72" s="187">
        <v>800000</v>
      </c>
      <c r="F72" s="187">
        <v>800000</v>
      </c>
      <c r="G72" s="187">
        <v>800000</v>
      </c>
      <c r="H72" s="187">
        <v>0</v>
      </c>
      <c r="I72" s="187">
        <v>0</v>
      </c>
      <c r="J72" s="187">
        <v>0</v>
      </c>
      <c r="K72" s="187">
        <v>0</v>
      </c>
      <c r="L72" s="187">
        <v>0</v>
      </c>
      <c r="M72" s="187">
        <v>800000</v>
      </c>
      <c r="N72" s="187">
        <v>800000</v>
      </c>
      <c r="O72" s="93">
        <f t="shared" ref="O72:O91" si="5">+K72/F72</f>
        <v>0</v>
      </c>
      <c r="P72" s="94">
        <f t="shared" ref="P72:P80" si="6">+F72</f>
        <v>800000</v>
      </c>
      <c r="Q72" s="94">
        <f t="shared" ref="Q72:Q80" si="7">+K72</f>
        <v>0</v>
      </c>
      <c r="R72" s="93">
        <f t="shared" ref="R72:R81" si="8">+Q72/P72</f>
        <v>0</v>
      </c>
    </row>
    <row r="73" spans="1:19" s="99" customFormat="1" x14ac:dyDescent="0.25">
      <c r="A73" s="134" t="s">
        <v>401</v>
      </c>
      <c r="B73" s="190" t="s">
        <v>396</v>
      </c>
      <c r="C73" s="134" t="s">
        <v>261</v>
      </c>
      <c r="D73" s="134" t="s">
        <v>262</v>
      </c>
      <c r="E73" s="187">
        <v>300000</v>
      </c>
      <c r="F73" s="187">
        <v>300000</v>
      </c>
      <c r="G73" s="187">
        <v>300000</v>
      </c>
      <c r="H73" s="187">
        <v>0</v>
      </c>
      <c r="I73" s="187">
        <v>0</v>
      </c>
      <c r="J73" s="187">
        <v>0</v>
      </c>
      <c r="K73" s="187">
        <v>0</v>
      </c>
      <c r="L73" s="187">
        <v>0</v>
      </c>
      <c r="M73" s="187">
        <v>300000</v>
      </c>
      <c r="N73" s="187">
        <v>300000</v>
      </c>
      <c r="O73" s="93">
        <f t="shared" si="5"/>
        <v>0</v>
      </c>
      <c r="P73" s="94">
        <f t="shared" si="6"/>
        <v>300000</v>
      </c>
      <c r="Q73" s="94">
        <f t="shared" si="7"/>
        <v>0</v>
      </c>
      <c r="R73" s="93">
        <f t="shared" si="8"/>
        <v>0</v>
      </c>
      <c r="S73" s="93"/>
    </row>
    <row r="74" spans="1:19" s="98" customFormat="1" x14ac:dyDescent="0.25">
      <c r="A74" s="133" t="s">
        <v>401</v>
      </c>
      <c r="B74" s="189" t="s">
        <v>397</v>
      </c>
      <c r="C74" s="133" t="s">
        <v>265</v>
      </c>
      <c r="D74" s="133" t="s">
        <v>266</v>
      </c>
      <c r="E74" s="186">
        <v>7000000</v>
      </c>
      <c r="F74" s="186">
        <v>7000000</v>
      </c>
      <c r="G74" s="186">
        <v>0</v>
      </c>
      <c r="H74" s="186">
        <v>0</v>
      </c>
      <c r="I74" s="186">
        <v>1099205.51</v>
      </c>
      <c r="J74" s="186">
        <v>0</v>
      </c>
      <c r="K74" s="186">
        <v>0</v>
      </c>
      <c r="L74" s="186">
        <v>0</v>
      </c>
      <c r="M74" s="186">
        <v>5900794.4900000002</v>
      </c>
      <c r="N74" s="186">
        <v>-1099205.51</v>
      </c>
      <c r="O74" s="97">
        <f t="shared" si="5"/>
        <v>0</v>
      </c>
      <c r="P74" s="28">
        <f t="shared" si="6"/>
        <v>7000000</v>
      </c>
      <c r="Q74" s="28">
        <f t="shared" si="7"/>
        <v>0</v>
      </c>
      <c r="R74" s="97">
        <f t="shared" si="8"/>
        <v>0</v>
      </c>
      <c r="S74" s="97"/>
    </row>
    <row r="75" spans="1:19" s="206" customFormat="1" x14ac:dyDescent="0.25">
      <c r="A75" s="134" t="s">
        <v>401</v>
      </c>
      <c r="B75" s="190" t="s">
        <v>397</v>
      </c>
      <c r="C75" s="134" t="s">
        <v>267</v>
      </c>
      <c r="D75" s="134" t="s">
        <v>268</v>
      </c>
      <c r="E75" s="187">
        <v>7000000</v>
      </c>
      <c r="F75" s="187">
        <v>7000000</v>
      </c>
      <c r="G75" s="187">
        <v>0</v>
      </c>
      <c r="H75" s="187">
        <v>0</v>
      </c>
      <c r="I75" s="187">
        <v>1099205.51</v>
      </c>
      <c r="J75" s="187">
        <v>0</v>
      </c>
      <c r="K75" s="187">
        <v>0</v>
      </c>
      <c r="L75" s="187">
        <v>0</v>
      </c>
      <c r="M75" s="187">
        <v>5900794.4900000002</v>
      </c>
      <c r="N75" s="187">
        <v>-1099205.51</v>
      </c>
      <c r="O75" s="93">
        <f t="shared" si="5"/>
        <v>0</v>
      </c>
      <c r="P75" s="94">
        <f t="shared" si="6"/>
        <v>7000000</v>
      </c>
      <c r="Q75" s="94">
        <f t="shared" si="7"/>
        <v>0</v>
      </c>
      <c r="R75" s="93">
        <f t="shared" si="8"/>
        <v>0</v>
      </c>
      <c r="S75" s="93"/>
    </row>
    <row r="76" spans="1:19" s="99" customFormat="1" x14ac:dyDescent="0.25">
      <c r="A76" s="134" t="s">
        <v>401</v>
      </c>
      <c r="B76" s="190" t="s">
        <v>397</v>
      </c>
      <c r="C76" s="134" t="s">
        <v>271</v>
      </c>
      <c r="D76" s="134" t="s">
        <v>272</v>
      </c>
      <c r="E76" s="187">
        <v>500000</v>
      </c>
      <c r="F76" s="187">
        <v>500000</v>
      </c>
      <c r="G76" s="187">
        <v>0</v>
      </c>
      <c r="H76" s="187">
        <v>0</v>
      </c>
      <c r="I76" s="187">
        <v>0</v>
      </c>
      <c r="J76" s="187">
        <v>0</v>
      </c>
      <c r="K76" s="187">
        <v>0</v>
      </c>
      <c r="L76" s="187">
        <v>0</v>
      </c>
      <c r="M76" s="187">
        <v>500000</v>
      </c>
      <c r="N76" s="187">
        <v>0</v>
      </c>
      <c r="O76" s="93">
        <f t="shared" si="5"/>
        <v>0</v>
      </c>
      <c r="P76" s="94">
        <f t="shared" si="6"/>
        <v>500000</v>
      </c>
      <c r="Q76" s="94">
        <f t="shared" si="7"/>
        <v>0</v>
      </c>
      <c r="R76" s="93">
        <f t="shared" si="8"/>
        <v>0</v>
      </c>
      <c r="S76" s="93"/>
    </row>
    <row r="77" spans="1:19" s="99" customFormat="1" x14ac:dyDescent="0.25">
      <c r="A77" s="134" t="s">
        <v>401</v>
      </c>
      <c r="B77" s="190" t="s">
        <v>397</v>
      </c>
      <c r="C77" s="134" t="s">
        <v>275</v>
      </c>
      <c r="D77" s="134" t="s">
        <v>276</v>
      </c>
      <c r="E77" s="187">
        <v>5500000</v>
      </c>
      <c r="F77" s="187">
        <v>5500000</v>
      </c>
      <c r="G77" s="187">
        <v>0</v>
      </c>
      <c r="H77" s="187">
        <v>0</v>
      </c>
      <c r="I77" s="187">
        <v>1099205.51</v>
      </c>
      <c r="J77" s="187">
        <v>0</v>
      </c>
      <c r="K77" s="187">
        <v>0</v>
      </c>
      <c r="L77" s="187">
        <v>0</v>
      </c>
      <c r="M77" s="187">
        <v>4400794.49</v>
      </c>
      <c r="N77" s="187">
        <v>-1099205.51</v>
      </c>
      <c r="O77" s="93">
        <f t="shared" si="5"/>
        <v>0</v>
      </c>
      <c r="P77" s="94">
        <f t="shared" si="6"/>
        <v>5500000</v>
      </c>
      <c r="Q77" s="94">
        <f t="shared" si="7"/>
        <v>0</v>
      </c>
      <c r="R77" s="93">
        <f t="shared" si="8"/>
        <v>0</v>
      </c>
      <c r="S77" s="93"/>
    </row>
    <row r="78" spans="1:19" s="99" customFormat="1" x14ac:dyDescent="0.25">
      <c r="A78" s="134" t="s">
        <v>401</v>
      </c>
      <c r="B78" s="190" t="s">
        <v>397</v>
      </c>
      <c r="C78" s="134" t="s">
        <v>277</v>
      </c>
      <c r="D78" s="134" t="s">
        <v>278</v>
      </c>
      <c r="E78" s="187">
        <v>1000000</v>
      </c>
      <c r="F78" s="187">
        <v>1000000</v>
      </c>
      <c r="G78" s="187">
        <v>0</v>
      </c>
      <c r="H78" s="187">
        <v>0</v>
      </c>
      <c r="I78" s="187">
        <v>0</v>
      </c>
      <c r="J78" s="187">
        <v>0</v>
      </c>
      <c r="K78" s="187">
        <v>0</v>
      </c>
      <c r="L78" s="187">
        <v>0</v>
      </c>
      <c r="M78" s="187">
        <v>1000000</v>
      </c>
      <c r="N78" s="187">
        <v>0</v>
      </c>
      <c r="O78" s="93">
        <f t="shared" si="5"/>
        <v>0</v>
      </c>
      <c r="P78" s="94">
        <f t="shared" si="6"/>
        <v>1000000</v>
      </c>
      <c r="Q78" s="94">
        <f t="shared" si="7"/>
        <v>0</v>
      </c>
      <c r="R78" s="93">
        <f t="shared" si="8"/>
        <v>0</v>
      </c>
      <c r="S78" s="93"/>
    </row>
    <row r="79" spans="1:19" s="98" customFormat="1" x14ac:dyDescent="0.25">
      <c r="A79" s="133" t="s">
        <v>401</v>
      </c>
      <c r="B79" s="189" t="s">
        <v>396</v>
      </c>
      <c r="C79" s="133" t="s">
        <v>287</v>
      </c>
      <c r="D79" s="133" t="s">
        <v>288</v>
      </c>
      <c r="E79" s="186">
        <v>627037456</v>
      </c>
      <c r="F79" s="186">
        <v>627037456</v>
      </c>
      <c r="G79" s="186">
        <v>191234869</v>
      </c>
      <c r="H79" s="186">
        <v>0</v>
      </c>
      <c r="I79" s="186">
        <v>68607927.030000001</v>
      </c>
      <c r="J79" s="186">
        <v>0</v>
      </c>
      <c r="K79" s="186">
        <v>22505630.969999999</v>
      </c>
      <c r="L79" s="186">
        <v>22505630.969999999</v>
      </c>
      <c r="M79" s="186">
        <v>535923898</v>
      </c>
      <c r="N79" s="186">
        <v>100121311</v>
      </c>
      <c r="O79" s="97">
        <f t="shared" si="5"/>
        <v>3.5892004145283464E-2</v>
      </c>
      <c r="P79" s="28">
        <f t="shared" si="6"/>
        <v>627037456</v>
      </c>
      <c r="Q79" s="28">
        <f t="shared" si="7"/>
        <v>22505630.969999999</v>
      </c>
      <c r="R79" s="97">
        <f t="shared" si="8"/>
        <v>3.5892004145283464E-2</v>
      </c>
      <c r="S79" s="97"/>
    </row>
    <row r="80" spans="1:19" s="98" customFormat="1" x14ac:dyDescent="0.25">
      <c r="A80" s="134" t="s">
        <v>401</v>
      </c>
      <c r="B80" s="190" t="s">
        <v>396</v>
      </c>
      <c r="C80" s="134" t="s">
        <v>289</v>
      </c>
      <c r="D80" s="134" t="s">
        <v>290</v>
      </c>
      <c r="E80" s="187">
        <v>125316456</v>
      </c>
      <c r="F80" s="187">
        <v>125316456</v>
      </c>
      <c r="G80" s="187">
        <v>40383869</v>
      </c>
      <c r="H80" s="187">
        <v>0</v>
      </c>
      <c r="I80" s="187">
        <v>16917927.030000001</v>
      </c>
      <c r="J80" s="187">
        <v>0</v>
      </c>
      <c r="K80" s="187">
        <v>22115941.969999999</v>
      </c>
      <c r="L80" s="187">
        <v>22115941.969999999</v>
      </c>
      <c r="M80" s="187">
        <v>86282587</v>
      </c>
      <c r="N80" s="187">
        <v>1350000</v>
      </c>
      <c r="O80" s="93">
        <f t="shared" si="5"/>
        <v>0.17648074862570323</v>
      </c>
      <c r="P80" s="94">
        <f t="shared" si="6"/>
        <v>125316456</v>
      </c>
      <c r="Q80" s="94">
        <f t="shared" si="7"/>
        <v>22115941.969999999</v>
      </c>
      <c r="R80" s="93">
        <f t="shared" si="8"/>
        <v>0.17648074862570323</v>
      </c>
      <c r="S80" s="97"/>
    </row>
    <row r="81" spans="1:19" s="206" customFormat="1" x14ac:dyDescent="0.25">
      <c r="A81" s="134" t="s">
        <v>401</v>
      </c>
      <c r="B81" s="190" t="s">
        <v>396</v>
      </c>
      <c r="C81" s="134" t="s">
        <v>308</v>
      </c>
      <c r="D81" s="134" t="s">
        <v>309</v>
      </c>
      <c r="E81" s="187">
        <v>113243449</v>
      </c>
      <c r="F81" s="187">
        <v>113243449</v>
      </c>
      <c r="G81" s="187">
        <v>28310862</v>
      </c>
      <c r="H81" s="187">
        <v>0</v>
      </c>
      <c r="I81" s="187">
        <v>8369525</v>
      </c>
      <c r="J81" s="187">
        <v>0</v>
      </c>
      <c r="K81" s="187">
        <v>19941337</v>
      </c>
      <c r="L81" s="187">
        <v>19941337</v>
      </c>
      <c r="M81" s="187">
        <v>84932587</v>
      </c>
      <c r="N81" s="187">
        <v>0</v>
      </c>
      <c r="O81" s="93">
        <f t="shared" si="5"/>
        <v>0.17609263207799331</v>
      </c>
      <c r="P81" s="94">
        <f>+P86+P88</f>
        <v>31250000</v>
      </c>
      <c r="Q81" s="94">
        <f>+Q86+Q88</f>
        <v>779378</v>
      </c>
      <c r="R81" s="93">
        <f t="shared" si="8"/>
        <v>2.4940095999999998E-2</v>
      </c>
      <c r="S81" s="93"/>
    </row>
    <row r="82" spans="1:19" s="99" customFormat="1" x14ac:dyDescent="0.25">
      <c r="A82" s="134" t="s">
        <v>401</v>
      </c>
      <c r="B82" s="190" t="s">
        <v>396</v>
      </c>
      <c r="C82" s="134" t="s">
        <v>312</v>
      </c>
      <c r="D82" s="134" t="s">
        <v>415</v>
      </c>
      <c r="E82" s="187">
        <v>10254783</v>
      </c>
      <c r="F82" s="187">
        <v>10254783</v>
      </c>
      <c r="G82" s="187">
        <v>10254783</v>
      </c>
      <c r="H82" s="187">
        <v>0</v>
      </c>
      <c r="I82" s="187">
        <v>7418948.9400000004</v>
      </c>
      <c r="J82" s="187">
        <v>0</v>
      </c>
      <c r="K82" s="187">
        <v>1835834.06</v>
      </c>
      <c r="L82" s="187">
        <v>1835834.06</v>
      </c>
      <c r="M82" s="187">
        <v>1000000</v>
      </c>
      <c r="N82" s="187">
        <v>1000000</v>
      </c>
      <c r="O82" s="93">
        <f t="shared" si="5"/>
        <v>0.17902222406851515</v>
      </c>
      <c r="P82" s="94"/>
      <c r="Q82" s="94"/>
      <c r="R82" s="93"/>
      <c r="S82" s="93"/>
    </row>
    <row r="83" spans="1:19" s="99" customFormat="1" x14ac:dyDescent="0.25">
      <c r="A83" s="134" t="s">
        <v>401</v>
      </c>
      <c r="B83" s="190" t="s">
        <v>396</v>
      </c>
      <c r="C83" s="134" t="s">
        <v>317</v>
      </c>
      <c r="D83" s="134" t="s">
        <v>416</v>
      </c>
      <c r="E83" s="187">
        <v>1818224</v>
      </c>
      <c r="F83" s="187">
        <v>1818224</v>
      </c>
      <c r="G83" s="187">
        <v>1818224</v>
      </c>
      <c r="H83" s="187">
        <v>0</v>
      </c>
      <c r="I83" s="187">
        <v>1129453.0900000001</v>
      </c>
      <c r="J83" s="187">
        <v>0</v>
      </c>
      <c r="K83" s="187">
        <v>338770.91</v>
      </c>
      <c r="L83" s="187">
        <v>338770.91</v>
      </c>
      <c r="M83" s="187">
        <v>350000</v>
      </c>
      <c r="N83" s="187">
        <v>350000</v>
      </c>
      <c r="O83" s="93">
        <f t="shared" si="5"/>
        <v>0.18631967788347309</v>
      </c>
      <c r="P83" s="94"/>
      <c r="Q83" s="94"/>
      <c r="R83" s="93"/>
      <c r="S83" s="93"/>
    </row>
    <row r="84" spans="1:19" s="99" customFormat="1" x14ac:dyDescent="0.25">
      <c r="A84" s="134" t="s">
        <v>401</v>
      </c>
      <c r="B84" s="190" t="s">
        <v>396</v>
      </c>
      <c r="C84" s="134" t="s">
        <v>321</v>
      </c>
      <c r="D84" s="134" t="s">
        <v>322</v>
      </c>
      <c r="E84" s="187">
        <v>460000000</v>
      </c>
      <c r="F84" s="187">
        <v>460000000</v>
      </c>
      <c r="G84" s="187">
        <v>113000000</v>
      </c>
      <c r="H84" s="187">
        <v>0</v>
      </c>
      <c r="I84" s="187">
        <v>50400000</v>
      </c>
      <c r="J84" s="187">
        <v>0</v>
      </c>
      <c r="K84" s="187">
        <v>0</v>
      </c>
      <c r="L84" s="187">
        <v>0</v>
      </c>
      <c r="M84" s="187">
        <v>409600000</v>
      </c>
      <c r="N84" s="187">
        <v>62600000</v>
      </c>
      <c r="O84" s="93">
        <f t="shared" si="5"/>
        <v>0</v>
      </c>
      <c r="P84" s="94"/>
      <c r="Q84" s="94"/>
      <c r="R84" s="93"/>
      <c r="S84" s="93"/>
    </row>
    <row r="85" spans="1:19" s="99" customFormat="1" x14ac:dyDescent="0.25">
      <c r="A85" s="134" t="s">
        <v>401</v>
      </c>
      <c r="B85" s="190" t="s">
        <v>396</v>
      </c>
      <c r="C85" s="134" t="s">
        <v>325</v>
      </c>
      <c r="D85" s="134" t="s">
        <v>326</v>
      </c>
      <c r="E85" s="187">
        <v>460000000</v>
      </c>
      <c r="F85" s="187">
        <v>460000000</v>
      </c>
      <c r="G85" s="187">
        <v>113000000</v>
      </c>
      <c r="H85" s="187">
        <v>0</v>
      </c>
      <c r="I85" s="187">
        <v>50400000</v>
      </c>
      <c r="J85" s="187">
        <v>0</v>
      </c>
      <c r="K85" s="187">
        <v>0</v>
      </c>
      <c r="L85" s="187">
        <v>0</v>
      </c>
      <c r="M85" s="187">
        <v>409600000</v>
      </c>
      <c r="N85" s="187">
        <v>62600000</v>
      </c>
      <c r="O85" s="93">
        <f t="shared" si="5"/>
        <v>0</v>
      </c>
      <c r="P85" s="94"/>
      <c r="Q85" s="94"/>
      <c r="R85" s="93"/>
      <c r="S85" s="93"/>
    </row>
    <row r="86" spans="1:19" s="99" customFormat="1" x14ac:dyDescent="0.25">
      <c r="A86" s="134" t="s">
        <v>401</v>
      </c>
      <c r="B86" s="190" t="s">
        <v>396</v>
      </c>
      <c r="C86" s="134" t="s">
        <v>327</v>
      </c>
      <c r="D86" s="134" t="s">
        <v>328</v>
      </c>
      <c r="E86" s="187">
        <v>20850000</v>
      </c>
      <c r="F86" s="187">
        <v>20850000</v>
      </c>
      <c r="G86" s="187">
        <v>20850000</v>
      </c>
      <c r="H86" s="187">
        <v>0</v>
      </c>
      <c r="I86" s="187">
        <v>0</v>
      </c>
      <c r="J86" s="187">
        <v>0</v>
      </c>
      <c r="K86" s="187">
        <v>389689</v>
      </c>
      <c r="L86" s="187">
        <v>389689</v>
      </c>
      <c r="M86" s="187">
        <v>20460311</v>
      </c>
      <c r="N86" s="187">
        <v>20460311</v>
      </c>
      <c r="O86" s="93">
        <f t="shared" si="5"/>
        <v>1.8690119904076739E-2</v>
      </c>
      <c r="P86" s="94">
        <f>+F86</f>
        <v>20850000</v>
      </c>
      <c r="Q86" s="94">
        <f>+K86</f>
        <v>389689</v>
      </c>
      <c r="R86" s="93">
        <f>+Q86/P86</f>
        <v>1.8690119904076739E-2</v>
      </c>
      <c r="S86" s="93"/>
    </row>
    <row r="87" spans="1:19" s="99" customFormat="1" x14ac:dyDescent="0.25">
      <c r="A87" s="134" t="s">
        <v>401</v>
      </c>
      <c r="B87" s="190" t="s">
        <v>396</v>
      </c>
      <c r="C87" s="134" t="s">
        <v>329</v>
      </c>
      <c r="D87" s="134" t="s">
        <v>330</v>
      </c>
      <c r="E87" s="187">
        <v>10450000</v>
      </c>
      <c r="F87" s="187">
        <v>10450000</v>
      </c>
      <c r="G87" s="187">
        <v>10450000</v>
      </c>
      <c r="H87" s="187">
        <v>0</v>
      </c>
      <c r="I87" s="187">
        <v>0</v>
      </c>
      <c r="J87" s="187">
        <v>0</v>
      </c>
      <c r="K87" s="187">
        <v>0</v>
      </c>
      <c r="L87" s="187">
        <v>0</v>
      </c>
      <c r="M87" s="187">
        <v>10450000</v>
      </c>
      <c r="N87" s="187">
        <v>10450000</v>
      </c>
      <c r="O87" s="93">
        <f t="shared" si="5"/>
        <v>0</v>
      </c>
      <c r="P87" s="94">
        <f>+F87</f>
        <v>10450000</v>
      </c>
      <c r="Q87" s="94">
        <f>+K87</f>
        <v>0</v>
      </c>
      <c r="R87" s="93">
        <f>+Q87/P87</f>
        <v>0</v>
      </c>
      <c r="S87" s="93"/>
    </row>
    <row r="88" spans="1:19" s="99" customFormat="1" x14ac:dyDescent="0.25">
      <c r="A88" s="134" t="s">
        <v>401</v>
      </c>
      <c r="B88" s="190" t="s">
        <v>396</v>
      </c>
      <c r="C88" s="134" t="s">
        <v>331</v>
      </c>
      <c r="D88" s="134" t="s">
        <v>332</v>
      </c>
      <c r="E88" s="187">
        <v>10400000</v>
      </c>
      <c r="F88" s="187">
        <v>10400000</v>
      </c>
      <c r="G88" s="187">
        <v>10400000</v>
      </c>
      <c r="H88" s="187">
        <v>0</v>
      </c>
      <c r="I88" s="187">
        <v>0</v>
      </c>
      <c r="J88" s="187">
        <v>0</v>
      </c>
      <c r="K88" s="187">
        <v>389689</v>
      </c>
      <c r="L88" s="187">
        <v>389689</v>
      </c>
      <c r="M88" s="187">
        <v>10010311</v>
      </c>
      <c r="N88" s="187">
        <v>10010311</v>
      </c>
      <c r="O88" s="93">
        <f t="shared" si="5"/>
        <v>3.7470096153846152E-2</v>
      </c>
      <c r="P88" s="94">
        <f>+F88</f>
        <v>10400000</v>
      </c>
      <c r="Q88" s="94">
        <f>+K88</f>
        <v>389689</v>
      </c>
      <c r="R88" s="93">
        <f>+Q88/P88</f>
        <v>3.7470096153846152E-2</v>
      </c>
      <c r="S88" s="93"/>
    </row>
    <row r="89" spans="1:19" s="99" customFormat="1" x14ac:dyDescent="0.25">
      <c r="A89" s="134" t="s">
        <v>401</v>
      </c>
      <c r="B89" s="190" t="s">
        <v>396</v>
      </c>
      <c r="C89" s="134" t="s">
        <v>333</v>
      </c>
      <c r="D89" s="134" t="s">
        <v>334</v>
      </c>
      <c r="E89" s="187">
        <v>5160000</v>
      </c>
      <c r="F89" s="187">
        <v>5160000</v>
      </c>
      <c r="G89" s="187">
        <v>1290000</v>
      </c>
      <c r="H89" s="187">
        <v>0</v>
      </c>
      <c r="I89" s="187">
        <v>1290000</v>
      </c>
      <c r="J89" s="187">
        <v>0</v>
      </c>
      <c r="K89" s="187">
        <v>0</v>
      </c>
      <c r="L89" s="187">
        <v>0</v>
      </c>
      <c r="M89" s="187">
        <v>3870000</v>
      </c>
      <c r="N89" s="187">
        <v>0</v>
      </c>
      <c r="O89" s="93">
        <f t="shared" si="5"/>
        <v>0</v>
      </c>
      <c r="P89" s="94">
        <f>+F89</f>
        <v>5160000</v>
      </c>
      <c r="Q89" s="94">
        <f>+K89</f>
        <v>0</v>
      </c>
      <c r="R89" s="93">
        <f>+Q89/P89</f>
        <v>0</v>
      </c>
      <c r="S89" s="93"/>
    </row>
    <row r="90" spans="1:19" s="99" customFormat="1" x14ac:dyDescent="0.25">
      <c r="A90" s="134" t="s">
        <v>401</v>
      </c>
      <c r="B90" s="190" t="s">
        <v>396</v>
      </c>
      <c r="C90" s="134" t="s">
        <v>336</v>
      </c>
      <c r="D90" s="134" t="s">
        <v>377</v>
      </c>
      <c r="E90" s="187">
        <v>5160000</v>
      </c>
      <c r="F90" s="187">
        <v>5160000</v>
      </c>
      <c r="G90" s="187">
        <v>1290000</v>
      </c>
      <c r="H90" s="187">
        <v>0</v>
      </c>
      <c r="I90" s="187">
        <v>1290000</v>
      </c>
      <c r="J90" s="187">
        <v>0</v>
      </c>
      <c r="K90" s="187">
        <v>0</v>
      </c>
      <c r="L90" s="187">
        <v>0</v>
      </c>
      <c r="M90" s="187">
        <v>3870000</v>
      </c>
      <c r="N90" s="187">
        <v>0</v>
      </c>
      <c r="O90" s="93">
        <f t="shared" si="5"/>
        <v>0</v>
      </c>
      <c r="P90" s="94">
        <f>+F90</f>
        <v>5160000</v>
      </c>
      <c r="Q90" s="94">
        <f>+K90</f>
        <v>0</v>
      </c>
      <c r="R90" s="93">
        <f>+Q90/P90</f>
        <v>0</v>
      </c>
      <c r="S90" s="93"/>
    </row>
    <row r="91" spans="1:19" s="99" customFormat="1" x14ac:dyDescent="0.25">
      <c r="A91" s="134" t="s">
        <v>401</v>
      </c>
      <c r="B91" s="190" t="s">
        <v>396</v>
      </c>
      <c r="C91" s="134" t="s">
        <v>346</v>
      </c>
      <c r="D91" s="134" t="s">
        <v>347</v>
      </c>
      <c r="E91" s="187">
        <v>15711000</v>
      </c>
      <c r="F91" s="187">
        <v>15711000</v>
      </c>
      <c r="G91" s="187">
        <v>15711000</v>
      </c>
      <c r="H91" s="187">
        <v>0</v>
      </c>
      <c r="I91" s="187">
        <v>0</v>
      </c>
      <c r="J91" s="187">
        <v>0</v>
      </c>
      <c r="K91" s="187">
        <v>0</v>
      </c>
      <c r="L91" s="187">
        <v>0</v>
      </c>
      <c r="M91" s="187">
        <v>15711000</v>
      </c>
      <c r="N91" s="187">
        <v>15711000</v>
      </c>
      <c r="O91" s="93">
        <f t="shared" si="5"/>
        <v>0</v>
      </c>
      <c r="P91" s="94"/>
      <c r="Q91" s="94"/>
      <c r="R91" s="93"/>
    </row>
    <row r="92" spans="1:19" s="99" customFormat="1" x14ac:dyDescent="0.25">
      <c r="A92" s="134" t="s">
        <v>401</v>
      </c>
      <c r="B92" s="190" t="s">
        <v>396</v>
      </c>
      <c r="C92" s="134" t="s">
        <v>349</v>
      </c>
      <c r="D92" s="134" t="s">
        <v>350</v>
      </c>
      <c r="E92" s="187">
        <v>15711000</v>
      </c>
      <c r="F92" s="187">
        <v>15711000</v>
      </c>
      <c r="G92" s="187">
        <v>15711000</v>
      </c>
      <c r="H92" s="187">
        <v>0</v>
      </c>
      <c r="I92" s="187">
        <v>0</v>
      </c>
      <c r="J92" s="187">
        <v>0</v>
      </c>
      <c r="K92" s="187">
        <v>0</v>
      </c>
      <c r="L92" s="187">
        <v>0</v>
      </c>
      <c r="M92" s="187">
        <v>15711000</v>
      </c>
      <c r="N92" s="187">
        <v>15711000</v>
      </c>
      <c r="O92" s="93">
        <f>+K92/F92</f>
        <v>0</v>
      </c>
      <c r="P92" s="94"/>
      <c r="Q92" s="94"/>
      <c r="R92" s="93"/>
    </row>
    <row r="93" spans="1:19" x14ac:dyDescent="0.25">
      <c r="A93" s="49"/>
      <c r="B93" s="191"/>
      <c r="C93" s="49"/>
      <c r="D93" s="49"/>
      <c r="E93" s="188"/>
      <c r="F93" s="188"/>
      <c r="G93" s="188"/>
      <c r="H93" s="188"/>
      <c r="I93" s="188"/>
      <c r="J93" s="188"/>
      <c r="K93" s="188"/>
      <c r="L93" s="188"/>
      <c r="M93" s="188"/>
      <c r="N93" s="188"/>
      <c r="O93" s="93"/>
      <c r="P93" s="94"/>
      <c r="Q93" s="94"/>
      <c r="R93" s="93"/>
    </row>
    <row r="94" spans="1:19" x14ac:dyDescent="0.25">
      <c r="A94" s="49"/>
      <c r="B94" s="191"/>
      <c r="C94" s="49"/>
      <c r="D94" s="49"/>
      <c r="E94" s="188"/>
      <c r="F94" s="188"/>
      <c r="G94" s="188"/>
      <c r="H94" s="188"/>
      <c r="I94" s="188"/>
      <c r="J94" s="188"/>
      <c r="K94" s="188"/>
      <c r="L94" s="188"/>
      <c r="M94" s="188"/>
      <c r="N94" s="188"/>
      <c r="O94" s="93"/>
      <c r="P94" s="94"/>
      <c r="Q94" s="94"/>
      <c r="R94" s="93"/>
    </row>
    <row r="95" spans="1:19" x14ac:dyDescent="0.25">
      <c r="A95" s="19"/>
      <c r="B95" s="108"/>
      <c r="C95" s="19"/>
      <c r="D95" s="19"/>
      <c r="E95" s="100"/>
      <c r="F95" s="100"/>
      <c r="G95" s="100"/>
      <c r="H95" s="100"/>
      <c r="I95" s="100"/>
      <c r="J95" s="100"/>
      <c r="K95" s="100"/>
      <c r="L95" s="100"/>
      <c r="M95" s="100"/>
      <c r="N95" s="100"/>
      <c r="O95" s="22"/>
      <c r="P95" s="94"/>
      <c r="Q95" s="94"/>
      <c r="R95" s="93"/>
    </row>
    <row r="96" spans="1:19" x14ac:dyDescent="0.25">
      <c r="A96" s="19"/>
      <c r="B96" s="108"/>
      <c r="C96" s="19"/>
      <c r="D96" s="19"/>
      <c r="E96" s="100"/>
      <c r="F96" s="100"/>
      <c r="G96" s="100"/>
      <c r="H96" s="100"/>
      <c r="I96" s="100"/>
      <c r="J96" s="100"/>
      <c r="K96" s="100"/>
      <c r="L96" s="100"/>
      <c r="M96" s="100"/>
      <c r="N96" s="100"/>
      <c r="O96" s="22"/>
      <c r="P96" s="94"/>
      <c r="Q96" s="94"/>
      <c r="R96" s="93"/>
    </row>
    <row r="97" spans="1:18" x14ac:dyDescent="0.25">
      <c r="A97" s="19"/>
      <c r="B97" s="108"/>
      <c r="C97" s="19"/>
      <c r="D97" s="19"/>
      <c r="E97" s="100"/>
      <c r="F97" s="100"/>
      <c r="G97" s="100"/>
      <c r="H97" s="100"/>
      <c r="I97" s="100"/>
      <c r="J97" s="100"/>
      <c r="K97" s="100"/>
      <c r="L97" s="100"/>
      <c r="M97" s="100"/>
      <c r="N97" s="100"/>
      <c r="O97" s="22"/>
      <c r="P97" s="94"/>
      <c r="Q97" s="94"/>
      <c r="R97" s="93"/>
    </row>
    <row r="98" spans="1:18" x14ac:dyDescent="0.25">
      <c r="A98" s="19"/>
      <c r="B98" s="108"/>
      <c r="C98" s="19"/>
      <c r="D98" s="19"/>
      <c r="E98" s="100"/>
      <c r="F98" s="100"/>
      <c r="G98" s="100"/>
      <c r="H98" s="100"/>
      <c r="I98" s="100"/>
      <c r="J98" s="100"/>
      <c r="K98" s="100"/>
      <c r="L98" s="100"/>
      <c r="M98" s="100"/>
      <c r="N98" s="100"/>
      <c r="O98" s="22"/>
      <c r="P98" s="94"/>
      <c r="Q98" s="94"/>
      <c r="R98" s="93"/>
    </row>
    <row r="99" spans="1:18" x14ac:dyDescent="0.25">
      <c r="A99" s="19"/>
      <c r="B99" s="108"/>
      <c r="C99" s="19"/>
      <c r="D99" s="19"/>
      <c r="E99" s="100"/>
      <c r="F99" s="100"/>
      <c r="G99" s="100"/>
      <c r="H99" s="100"/>
      <c r="I99" s="100"/>
      <c r="J99" s="100"/>
      <c r="K99" s="100"/>
      <c r="L99" s="100"/>
      <c r="M99" s="100"/>
      <c r="N99" s="100"/>
      <c r="O99" s="22"/>
      <c r="P99" s="94"/>
      <c r="Q99" s="94"/>
      <c r="R99" s="93"/>
    </row>
    <row r="100" spans="1:18" x14ac:dyDescent="0.25">
      <c r="A100" s="19"/>
      <c r="B100" s="108"/>
      <c r="C100" s="19"/>
      <c r="D100" s="19"/>
      <c r="E100" s="100"/>
      <c r="F100" s="100"/>
      <c r="G100" s="100"/>
      <c r="H100" s="100"/>
      <c r="I100" s="100"/>
      <c r="J100" s="100"/>
      <c r="K100" s="100"/>
      <c r="L100" s="100"/>
      <c r="M100" s="100"/>
      <c r="N100" s="100"/>
      <c r="O100" s="93"/>
      <c r="P100" s="94"/>
      <c r="Q100" s="94"/>
      <c r="R100" s="93"/>
    </row>
    <row r="101" spans="1:18" ht="15.6" customHeight="1" thickBot="1" x14ac:dyDescent="0.3">
      <c r="A101" s="19"/>
      <c r="B101" s="108"/>
      <c r="C101" s="227" t="s">
        <v>26</v>
      </c>
      <c r="D101" s="227"/>
      <c r="E101" s="227"/>
      <c r="F101" s="227"/>
      <c r="G101" s="227"/>
      <c r="H101" s="100"/>
      <c r="I101" s="100"/>
      <c r="J101" s="100"/>
      <c r="K101" s="100"/>
      <c r="L101" s="100"/>
      <c r="M101" s="100"/>
      <c r="N101" s="100"/>
      <c r="O101" s="93"/>
      <c r="P101" s="94"/>
      <c r="Q101" s="94"/>
      <c r="R101" s="93"/>
    </row>
    <row r="102" spans="1:18" s="65" customFormat="1" ht="31.5" thickTop="1" thickBot="1" x14ac:dyDescent="0.25">
      <c r="B102" s="107"/>
      <c r="C102" s="66" t="s">
        <v>44</v>
      </c>
      <c r="D102" s="66" t="s">
        <v>7</v>
      </c>
      <c r="E102" s="66" t="s">
        <v>8</v>
      </c>
      <c r="F102" s="66" t="s">
        <v>9</v>
      </c>
      <c r="G102" s="66" t="s">
        <v>21</v>
      </c>
      <c r="H102" s="67"/>
      <c r="I102" s="67"/>
      <c r="J102" s="68"/>
    </row>
    <row r="103" spans="1:18" ht="15.75" thickTop="1" x14ac:dyDescent="0.25">
      <c r="C103" s="15" t="s">
        <v>22</v>
      </c>
      <c r="D103" s="56">
        <f>+F8</f>
        <v>928918748</v>
      </c>
      <c r="E103" s="30">
        <f>+K8</f>
        <v>156224107.24000001</v>
      </c>
      <c r="F103" s="8">
        <f>+D103-E103</f>
        <v>772694640.75999999</v>
      </c>
      <c r="G103" s="54">
        <f t="shared" ref="G103:G108" si="9">+E103/D103</f>
        <v>0.16817844141520116</v>
      </c>
      <c r="H103" s="10"/>
      <c r="I103" s="10"/>
      <c r="J103" s="26"/>
      <c r="K103" s="8"/>
      <c r="R103" s="8"/>
    </row>
    <row r="104" spans="1:18" x14ac:dyDescent="0.25">
      <c r="C104" s="15" t="s">
        <v>109</v>
      </c>
      <c r="D104" s="8">
        <f>+F27</f>
        <v>580700000</v>
      </c>
      <c r="E104" s="26">
        <f>+K27</f>
        <v>4992041.57</v>
      </c>
      <c r="F104" s="8">
        <f>+D104-E104</f>
        <v>575707958.42999995</v>
      </c>
      <c r="G104" s="54">
        <f t="shared" si="9"/>
        <v>8.5965930256586883E-3</v>
      </c>
      <c r="H104" s="10"/>
      <c r="I104" s="10"/>
      <c r="J104" s="26"/>
      <c r="K104" s="8"/>
      <c r="O104" s="8"/>
      <c r="P104" s="8"/>
      <c r="Q104" s="8"/>
      <c r="R104" s="8"/>
    </row>
    <row r="105" spans="1:18" x14ac:dyDescent="0.25">
      <c r="C105" s="15" t="s">
        <v>23</v>
      </c>
      <c r="D105" s="8">
        <f>+F59</f>
        <v>51300000</v>
      </c>
      <c r="E105" s="26">
        <f>+K59</f>
        <v>234801</v>
      </c>
      <c r="F105" s="8">
        <f>+D105-E105</f>
        <v>51065199</v>
      </c>
      <c r="G105" s="54">
        <f t="shared" si="9"/>
        <v>4.5770175438596492E-3</v>
      </c>
      <c r="H105" s="10"/>
      <c r="I105" s="10"/>
      <c r="J105" s="26"/>
      <c r="K105" s="8"/>
      <c r="R105" s="8"/>
    </row>
    <row r="106" spans="1:18" x14ac:dyDescent="0.25">
      <c r="C106" s="15" t="s">
        <v>24</v>
      </c>
      <c r="D106" s="8">
        <f>+F74</f>
        <v>7000000</v>
      </c>
      <c r="E106" s="26">
        <f>+K74</f>
        <v>0</v>
      </c>
      <c r="F106" s="8">
        <f>+D106-E106</f>
        <v>7000000</v>
      </c>
      <c r="G106" s="54">
        <v>0</v>
      </c>
      <c r="H106" s="10"/>
      <c r="I106" s="10"/>
      <c r="J106" s="26"/>
      <c r="K106" s="8"/>
      <c r="R106" s="8"/>
    </row>
    <row r="107" spans="1:18" ht="15.75" thickBot="1" x14ac:dyDescent="0.3">
      <c r="C107" s="15" t="s">
        <v>25</v>
      </c>
      <c r="D107" s="8">
        <f>+E79</f>
        <v>627037456</v>
      </c>
      <c r="E107" s="26">
        <f>+K79</f>
        <v>22505630.969999999</v>
      </c>
      <c r="F107" s="8">
        <f>+D107-E107</f>
        <v>604531825.02999997</v>
      </c>
      <c r="G107" s="54">
        <f t="shared" si="9"/>
        <v>3.5892004145283464E-2</v>
      </c>
      <c r="H107" s="10"/>
      <c r="I107" s="10"/>
      <c r="J107" s="26"/>
      <c r="K107" s="8"/>
      <c r="R107" s="8"/>
    </row>
    <row r="108" spans="1:18" ht="16.5" thickTop="1" thickBot="1" x14ac:dyDescent="0.3">
      <c r="C108" s="57" t="s">
        <v>10</v>
      </c>
      <c r="D108" s="57">
        <f>SUM(D103:D107)</f>
        <v>2194956204</v>
      </c>
      <c r="E108" s="57">
        <f>SUM(E103:E107)</f>
        <v>183956580.78</v>
      </c>
      <c r="F108" s="57">
        <f>SUM(F103:F107)</f>
        <v>2010999623.22</v>
      </c>
      <c r="G108" s="47">
        <f t="shared" si="9"/>
        <v>8.3808770509755465E-2</v>
      </c>
      <c r="H108" s="10"/>
      <c r="I108" s="10"/>
      <c r="J108" s="26"/>
      <c r="K108" s="8"/>
      <c r="O108" s="8"/>
      <c r="P108" s="8"/>
      <c r="Q108" s="8"/>
      <c r="R108" s="8"/>
    </row>
    <row r="109" spans="1:18" ht="16.5" thickTop="1" thickBot="1" x14ac:dyDescent="0.3">
      <c r="A109" s="10"/>
      <c r="E109" s="10"/>
      <c r="F109" s="10"/>
      <c r="G109" s="10"/>
      <c r="H109" s="10"/>
      <c r="I109" s="10"/>
      <c r="J109" s="26"/>
      <c r="K109" s="8"/>
      <c r="N109" s="21"/>
      <c r="O109" s="8"/>
      <c r="Q109" s="8"/>
      <c r="R109" s="8"/>
    </row>
    <row r="110" spans="1:18" ht="15.75" thickTop="1" x14ac:dyDescent="0.25">
      <c r="C110" s="226" t="s">
        <v>27</v>
      </c>
      <c r="D110" s="226"/>
      <c r="E110" s="226"/>
      <c r="F110" s="226"/>
      <c r="G110" s="226"/>
      <c r="H110" s="10"/>
      <c r="I110" s="10"/>
      <c r="J110" s="10"/>
      <c r="P110" s="8"/>
      <c r="Q110" s="54"/>
    </row>
    <row r="111" spans="1:18" ht="30.75" thickBot="1" x14ac:dyDescent="0.3">
      <c r="C111" s="51" t="s">
        <v>44</v>
      </c>
      <c r="D111" s="51" t="s">
        <v>31</v>
      </c>
      <c r="E111" s="51" t="s">
        <v>32</v>
      </c>
      <c r="F111" s="51" t="s">
        <v>36</v>
      </c>
      <c r="G111" s="51" t="s">
        <v>33</v>
      </c>
      <c r="H111" s="10"/>
      <c r="I111" s="10"/>
      <c r="J111" s="10"/>
    </row>
    <row r="112" spans="1:18" ht="15.75" thickTop="1" x14ac:dyDescent="0.25">
      <c r="C112" s="15" t="s">
        <v>109</v>
      </c>
      <c r="D112" s="8">
        <f t="shared" ref="D112:E114" si="10">+D104</f>
        <v>580700000</v>
      </c>
      <c r="E112" s="8">
        <f t="shared" si="10"/>
        <v>4992041.57</v>
      </c>
      <c r="F112" s="8">
        <f>+D112-E112</f>
        <v>575707958.42999995</v>
      </c>
      <c r="G112" s="54">
        <f>+E112/D112</f>
        <v>8.5965930256586883E-3</v>
      </c>
      <c r="H112" s="10"/>
      <c r="I112" s="10"/>
      <c r="J112" s="10"/>
    </row>
    <row r="113" spans="1:10" x14ac:dyDescent="0.25">
      <c r="C113" s="15" t="s">
        <v>23</v>
      </c>
      <c r="D113" s="8">
        <f t="shared" si="10"/>
        <v>51300000</v>
      </c>
      <c r="E113" s="8">
        <f t="shared" si="10"/>
        <v>234801</v>
      </c>
      <c r="F113" s="8">
        <f>+D113-E113</f>
        <v>51065199</v>
      </c>
      <c r="G113" s="54">
        <f>+E113/D113</f>
        <v>4.5770175438596492E-3</v>
      </c>
      <c r="H113" s="10"/>
      <c r="I113" s="10"/>
      <c r="J113" s="10"/>
    </row>
    <row r="114" spans="1:10" x14ac:dyDescent="0.25">
      <c r="C114" s="15" t="s">
        <v>24</v>
      </c>
      <c r="D114" s="8">
        <f t="shared" si="10"/>
        <v>7000000</v>
      </c>
      <c r="E114" s="8">
        <f t="shared" si="10"/>
        <v>0</v>
      </c>
      <c r="F114" s="8">
        <f>+D114-E114</f>
        <v>7000000</v>
      </c>
      <c r="G114" s="54">
        <v>0</v>
      </c>
      <c r="H114" s="10"/>
      <c r="I114" s="10"/>
      <c r="J114" s="10"/>
    </row>
    <row r="115" spans="1:10" ht="15.75" thickBot="1" x14ac:dyDescent="0.3">
      <c r="C115" s="15" t="s">
        <v>25</v>
      </c>
      <c r="D115" s="8">
        <f>+P81</f>
        <v>31250000</v>
      </c>
      <c r="E115" s="8">
        <f>+Q81</f>
        <v>779378</v>
      </c>
      <c r="F115" s="8">
        <f>+D115-E115</f>
        <v>30470622</v>
      </c>
      <c r="G115" s="54">
        <f>+E115/D115</f>
        <v>2.4940095999999998E-2</v>
      </c>
      <c r="H115" s="10"/>
      <c r="I115" s="10"/>
      <c r="J115" s="10"/>
    </row>
    <row r="116" spans="1:10" ht="16.5" thickTop="1" thickBot="1" x14ac:dyDescent="0.3">
      <c r="C116" s="52" t="s">
        <v>10</v>
      </c>
      <c r="D116" s="52">
        <f>SUM(D112:D115)</f>
        <v>670250000</v>
      </c>
      <c r="E116" s="52">
        <f>SUM(E112:E115)</f>
        <v>6006220.5700000003</v>
      </c>
      <c r="F116" s="52">
        <f>SUM(F112:F115)</f>
        <v>664243779.42999995</v>
      </c>
      <c r="G116" s="53">
        <f>+E116/D116</f>
        <v>8.9611645953002611E-3</v>
      </c>
      <c r="H116" s="10"/>
      <c r="I116" s="10"/>
      <c r="J116" s="10"/>
    </row>
    <row r="117" spans="1:10" ht="15.75" thickTop="1" x14ac:dyDescent="0.25">
      <c r="A117" s="10"/>
      <c r="E117" s="10"/>
      <c r="F117" s="10"/>
      <c r="G117" s="10"/>
      <c r="H117" s="10"/>
      <c r="I117" s="10"/>
      <c r="J117" s="10"/>
    </row>
    <row r="118" spans="1:10" x14ac:dyDescent="0.25">
      <c r="A118" s="10"/>
      <c r="E118" s="10"/>
      <c r="F118" s="10"/>
      <c r="G118" s="10"/>
      <c r="H118" s="10"/>
      <c r="I118" s="10"/>
      <c r="J118" s="10"/>
    </row>
    <row r="119" spans="1:10" x14ac:dyDescent="0.25">
      <c r="A119" s="10"/>
      <c r="E119" s="10"/>
      <c r="F119" s="10"/>
      <c r="G119" s="10"/>
      <c r="H119" s="10"/>
      <c r="I119" s="10"/>
      <c r="J119" s="10"/>
    </row>
    <row r="120" spans="1:10" x14ac:dyDescent="0.25">
      <c r="A120" s="10"/>
      <c r="E120" s="10"/>
      <c r="F120" s="10"/>
      <c r="G120" s="10"/>
      <c r="H120" s="10"/>
      <c r="I120" s="10"/>
      <c r="J120" s="10"/>
    </row>
    <row r="121" spans="1:10" x14ac:dyDescent="0.25">
      <c r="A121" s="10"/>
      <c r="E121" s="10"/>
      <c r="F121" s="10"/>
      <c r="G121" s="10"/>
      <c r="H121" s="10"/>
      <c r="I121" s="10"/>
      <c r="J121" s="10"/>
    </row>
    <row r="122" spans="1:10" x14ac:dyDescent="0.25">
      <c r="A122" s="10"/>
      <c r="E122" s="10"/>
      <c r="F122" s="10"/>
      <c r="G122" s="10"/>
      <c r="H122" s="10"/>
      <c r="I122" s="10"/>
      <c r="J122" s="10"/>
    </row>
    <row r="123" spans="1:10" x14ac:dyDescent="0.25">
      <c r="A123" s="10"/>
      <c r="E123" s="10"/>
      <c r="F123" s="10"/>
      <c r="G123" s="10"/>
      <c r="H123" s="10"/>
      <c r="I123" s="10"/>
      <c r="J123" s="10"/>
    </row>
    <row r="124" spans="1:10" x14ac:dyDescent="0.25">
      <c r="A124" s="10"/>
      <c r="E124" s="10"/>
      <c r="F124" s="10"/>
      <c r="G124" s="10"/>
      <c r="H124" s="10"/>
      <c r="I124" s="10"/>
      <c r="J124" s="10"/>
    </row>
    <row r="125" spans="1:10" x14ac:dyDescent="0.25">
      <c r="A125" s="10"/>
      <c r="C125" s="85" t="s">
        <v>51</v>
      </c>
      <c r="D125" s="86" t="s">
        <v>52</v>
      </c>
      <c r="E125" s="86" t="s">
        <v>53</v>
      </c>
      <c r="F125" s="85" t="s">
        <v>7</v>
      </c>
      <c r="G125" s="85" t="s">
        <v>19</v>
      </c>
      <c r="H125" s="10"/>
      <c r="I125" s="10"/>
      <c r="J125" s="10"/>
    </row>
    <row r="126" spans="1:10" x14ac:dyDescent="0.25">
      <c r="A126" s="10"/>
      <c r="C126" s="87" t="s">
        <v>22</v>
      </c>
      <c r="D126" s="88">
        <f>+G126/F126</f>
        <v>0.16817844141520116</v>
      </c>
      <c r="E126" s="88">
        <f>+(100%/12)*2</f>
        <v>0.16666666666666666</v>
      </c>
      <c r="F126" s="89">
        <f>+D103</f>
        <v>928918748</v>
      </c>
      <c r="G126" s="89">
        <f>+E103</f>
        <v>156224107.24000001</v>
      </c>
      <c r="H126" s="10"/>
      <c r="I126" s="10"/>
      <c r="J126" s="10"/>
    </row>
    <row r="127" spans="1:10" x14ac:dyDescent="0.25">
      <c r="A127" s="10"/>
      <c r="C127" s="87" t="s">
        <v>109</v>
      </c>
      <c r="D127" s="88">
        <f>+G127/F127</f>
        <v>8.5965930256586883E-3</v>
      </c>
      <c r="E127" s="88">
        <f t="shared" ref="E127:E130" si="11">+(100%/12)*2</f>
        <v>0.16666666666666666</v>
      </c>
      <c r="F127" s="89">
        <f t="shared" ref="F127:G130" si="12">+D104</f>
        <v>580700000</v>
      </c>
      <c r="G127" s="89">
        <f t="shared" si="12"/>
        <v>4992041.57</v>
      </c>
      <c r="H127" s="10"/>
      <c r="I127" s="10"/>
      <c r="J127" s="10"/>
    </row>
    <row r="128" spans="1:10" x14ac:dyDescent="0.25">
      <c r="A128" s="10"/>
      <c r="C128" s="87" t="s">
        <v>23</v>
      </c>
      <c r="D128" s="88">
        <f>+G128/F128</f>
        <v>4.5770175438596492E-3</v>
      </c>
      <c r="E128" s="88">
        <f t="shared" si="11"/>
        <v>0.16666666666666666</v>
      </c>
      <c r="F128" s="89">
        <f t="shared" si="12"/>
        <v>51300000</v>
      </c>
      <c r="G128" s="89">
        <f t="shared" si="12"/>
        <v>234801</v>
      </c>
      <c r="H128" s="10"/>
      <c r="I128" s="10"/>
      <c r="J128" s="10"/>
    </row>
    <row r="129" spans="1:10" x14ac:dyDescent="0.25">
      <c r="A129" s="10"/>
      <c r="C129" s="87" t="s">
        <v>24</v>
      </c>
      <c r="D129" s="88">
        <f>+G129/F129</f>
        <v>0</v>
      </c>
      <c r="E129" s="88">
        <f t="shared" si="11"/>
        <v>0.16666666666666666</v>
      </c>
      <c r="F129" s="89">
        <f t="shared" si="12"/>
        <v>7000000</v>
      </c>
      <c r="G129" s="89">
        <f t="shared" si="12"/>
        <v>0</v>
      </c>
      <c r="H129" s="10"/>
      <c r="I129" s="10"/>
      <c r="J129" s="10"/>
    </row>
    <row r="130" spans="1:10" x14ac:dyDescent="0.25">
      <c r="A130" s="10"/>
      <c r="C130" s="87" t="s">
        <v>25</v>
      </c>
      <c r="D130" s="88">
        <f>+G130/F130</f>
        <v>3.5892004145283464E-2</v>
      </c>
      <c r="E130" s="88">
        <f t="shared" si="11"/>
        <v>0.16666666666666666</v>
      </c>
      <c r="F130" s="89">
        <f t="shared" si="12"/>
        <v>627037456</v>
      </c>
      <c r="G130" s="89">
        <f t="shared" si="12"/>
        <v>22505630.969999999</v>
      </c>
      <c r="H130" s="10"/>
      <c r="I130" s="10"/>
      <c r="J130" s="10"/>
    </row>
    <row r="131" spans="1:10" x14ac:dyDescent="0.25">
      <c r="A131" s="10"/>
      <c r="C131" s="87"/>
      <c r="D131" s="88"/>
      <c r="E131" s="88"/>
      <c r="F131" s="89"/>
      <c r="G131" s="89"/>
      <c r="H131" s="10"/>
      <c r="I131" s="10"/>
      <c r="J131" s="10"/>
    </row>
    <row r="132" spans="1:10" x14ac:dyDescent="0.25">
      <c r="A132" s="10"/>
      <c r="C132" s="87"/>
      <c r="D132" s="88"/>
      <c r="E132" s="88"/>
      <c r="F132" s="89"/>
      <c r="G132" s="89"/>
      <c r="H132" s="10"/>
      <c r="I132" s="10"/>
      <c r="J132" s="10"/>
    </row>
    <row r="133" spans="1:10" x14ac:dyDescent="0.25">
      <c r="A133" s="10"/>
      <c r="C133" s="87"/>
      <c r="D133" s="88"/>
      <c r="E133" s="88"/>
      <c r="F133" s="89"/>
      <c r="G133" s="89"/>
      <c r="H133" s="10"/>
      <c r="I133" s="10"/>
      <c r="J133" s="10"/>
    </row>
    <row r="134" spans="1:10" x14ac:dyDescent="0.25">
      <c r="A134" s="10"/>
      <c r="E134" s="10"/>
      <c r="F134" s="10"/>
      <c r="G134" s="10"/>
      <c r="H134" s="10"/>
      <c r="I134" s="10"/>
      <c r="J134" s="10"/>
    </row>
    <row r="135" spans="1:10" x14ac:dyDescent="0.25">
      <c r="A135" s="10"/>
      <c r="E135" s="10"/>
      <c r="F135" s="10"/>
      <c r="G135" s="10"/>
      <c r="H135" s="10"/>
      <c r="I135" s="10"/>
      <c r="J135" s="10"/>
    </row>
    <row r="136" spans="1:10" x14ac:dyDescent="0.25">
      <c r="A136" s="10"/>
      <c r="E136" s="10"/>
      <c r="F136" s="10"/>
      <c r="G136" s="10"/>
      <c r="H136" s="10"/>
      <c r="I136" s="10"/>
      <c r="J136" s="10"/>
    </row>
    <row r="137" spans="1:10" x14ac:dyDescent="0.25">
      <c r="A137" s="10"/>
      <c r="E137" s="10"/>
      <c r="F137" s="10"/>
      <c r="G137" s="10"/>
      <c r="H137" s="10"/>
      <c r="I137" s="10"/>
      <c r="J137" s="10"/>
    </row>
    <row r="138" spans="1:10" x14ac:dyDescent="0.25">
      <c r="A138" s="10"/>
      <c r="E138" s="10"/>
      <c r="F138" s="10"/>
      <c r="G138" s="10"/>
      <c r="H138" s="10"/>
      <c r="I138" s="10"/>
      <c r="J138" s="10"/>
    </row>
    <row r="139" spans="1:10" x14ac:dyDescent="0.25">
      <c r="A139" s="10"/>
      <c r="E139" s="10"/>
      <c r="F139" s="10"/>
      <c r="G139" s="10"/>
      <c r="H139" s="10"/>
      <c r="I139" s="10"/>
      <c r="J139" s="10"/>
    </row>
    <row r="140" spans="1:10" x14ac:dyDescent="0.25">
      <c r="A140" s="10"/>
      <c r="E140" s="10"/>
      <c r="F140" s="10"/>
      <c r="G140" s="10"/>
      <c r="H140" s="10"/>
      <c r="I140" s="10"/>
      <c r="J140" s="10"/>
    </row>
    <row r="141" spans="1:10" x14ac:dyDescent="0.25">
      <c r="A141" s="10"/>
      <c r="E141" s="10"/>
      <c r="F141" s="10"/>
      <c r="G141" s="10"/>
      <c r="H141" s="10"/>
      <c r="I141" s="10"/>
      <c r="J141" s="10"/>
    </row>
    <row r="142" spans="1:10" x14ac:dyDescent="0.25">
      <c r="A142" s="10"/>
      <c r="E142" s="10"/>
      <c r="F142" s="10"/>
      <c r="G142" s="10"/>
      <c r="H142" s="10"/>
      <c r="I142" s="10"/>
      <c r="J142" s="10"/>
    </row>
    <row r="143" spans="1:10" x14ac:dyDescent="0.25">
      <c r="A143" s="10"/>
      <c r="E143" s="10"/>
      <c r="F143" s="10"/>
      <c r="G143" s="10"/>
      <c r="H143" s="10"/>
      <c r="I143" s="10"/>
      <c r="J143" s="10"/>
    </row>
    <row r="144" spans="1:10" x14ac:dyDescent="0.25">
      <c r="A144" s="10"/>
      <c r="E144" s="10"/>
      <c r="F144" s="10"/>
      <c r="G144" s="10"/>
      <c r="H144" s="10"/>
      <c r="I144" s="10"/>
      <c r="J144" s="10"/>
    </row>
    <row r="145" spans="1:10" x14ac:dyDescent="0.25">
      <c r="A145" s="10"/>
      <c r="E145" s="10"/>
      <c r="F145" s="10"/>
      <c r="G145" s="10"/>
      <c r="H145" s="10"/>
      <c r="I145" s="10"/>
      <c r="J145" s="10"/>
    </row>
    <row r="146" spans="1:10" x14ac:dyDescent="0.25">
      <c r="A146" s="10"/>
      <c r="E146" s="10"/>
      <c r="F146" s="10"/>
      <c r="G146" s="10"/>
      <c r="H146" s="10"/>
      <c r="I146" s="10"/>
      <c r="J146" s="10"/>
    </row>
    <row r="147" spans="1:10" x14ac:dyDescent="0.25">
      <c r="A147" s="10"/>
      <c r="E147" s="10"/>
      <c r="F147" s="10"/>
      <c r="G147" s="10"/>
      <c r="H147" s="10"/>
      <c r="I147" s="10"/>
      <c r="J147" s="10"/>
    </row>
    <row r="148" spans="1:10" x14ac:dyDescent="0.25">
      <c r="A148" s="10"/>
      <c r="E148" s="10"/>
      <c r="F148" s="10"/>
      <c r="G148" s="10"/>
      <c r="H148" s="10"/>
      <c r="I148" s="10"/>
      <c r="J148" s="10"/>
    </row>
    <row r="149" spans="1:10" x14ac:dyDescent="0.25">
      <c r="A149" s="10"/>
      <c r="E149" s="10"/>
      <c r="F149" s="10"/>
      <c r="G149" s="10"/>
      <c r="H149" s="10"/>
      <c r="I149" s="10"/>
      <c r="J149" s="10"/>
    </row>
    <row r="150" spans="1:10" x14ac:dyDescent="0.25">
      <c r="A150" s="10"/>
      <c r="E150" s="10"/>
      <c r="F150" s="10"/>
      <c r="G150" s="10"/>
      <c r="H150" s="10"/>
      <c r="I150" s="10"/>
      <c r="J150" s="10"/>
    </row>
    <row r="151" spans="1:10" x14ac:dyDescent="0.25">
      <c r="A151" s="10"/>
      <c r="E151" s="10"/>
      <c r="F151" s="10"/>
      <c r="G151" s="10"/>
      <c r="H151" s="10"/>
      <c r="I151" s="10"/>
      <c r="J151" s="10"/>
    </row>
    <row r="152" spans="1:10" x14ac:dyDescent="0.25">
      <c r="A152" s="10"/>
      <c r="E152" s="10"/>
      <c r="F152" s="10"/>
      <c r="G152" s="10"/>
      <c r="H152" s="10"/>
      <c r="I152" s="10"/>
      <c r="J152" s="10"/>
    </row>
    <row r="153" spans="1:10" x14ac:dyDescent="0.25">
      <c r="A153" s="10"/>
      <c r="E153" s="10"/>
      <c r="F153" s="10"/>
      <c r="G153" s="10"/>
      <c r="H153" s="10"/>
      <c r="I153" s="10"/>
      <c r="J153" s="10"/>
    </row>
    <row r="154" spans="1:10" x14ac:dyDescent="0.25">
      <c r="A154" s="10"/>
      <c r="E154" s="10"/>
      <c r="F154" s="10"/>
      <c r="G154" s="10"/>
      <c r="H154" s="10"/>
      <c r="I154" s="10"/>
      <c r="J154" s="10"/>
    </row>
    <row r="155" spans="1:10" x14ac:dyDescent="0.25">
      <c r="A155" s="10"/>
      <c r="E155" s="10"/>
      <c r="F155" s="10"/>
      <c r="G155" s="10"/>
      <c r="H155" s="10"/>
      <c r="I155" s="10"/>
      <c r="J155" s="10"/>
    </row>
    <row r="156" spans="1:10" x14ac:dyDescent="0.25">
      <c r="A156" s="10"/>
      <c r="E156" s="10"/>
      <c r="F156" s="10"/>
      <c r="G156" s="10"/>
      <c r="H156" s="10"/>
      <c r="I156" s="10"/>
      <c r="J156" s="10"/>
    </row>
    <row r="157" spans="1:10" x14ac:dyDescent="0.25">
      <c r="A157" s="10"/>
      <c r="E157" s="10"/>
      <c r="F157" s="10"/>
      <c r="G157" s="10"/>
      <c r="H157" s="10"/>
      <c r="I157" s="10"/>
      <c r="J157" s="10"/>
    </row>
    <row r="158" spans="1:10" x14ac:dyDescent="0.25">
      <c r="A158" s="10"/>
      <c r="E158" s="10"/>
      <c r="F158" s="10"/>
      <c r="G158" s="10"/>
      <c r="H158" s="10"/>
      <c r="I158" s="10"/>
      <c r="J158" s="10"/>
    </row>
    <row r="159" spans="1:10" x14ac:dyDescent="0.25">
      <c r="A159" s="10"/>
      <c r="E159" s="10"/>
      <c r="F159" s="10"/>
      <c r="G159" s="10"/>
      <c r="H159" s="10"/>
      <c r="I159" s="10"/>
      <c r="J159" s="10"/>
    </row>
    <row r="160" spans="1:10" x14ac:dyDescent="0.25">
      <c r="A160" s="10"/>
      <c r="E160" s="10"/>
      <c r="F160" s="10"/>
      <c r="G160" s="10"/>
      <c r="H160" s="10"/>
      <c r="I160" s="10"/>
      <c r="J160" s="10"/>
    </row>
    <row r="161" spans="1:10" x14ac:dyDescent="0.25">
      <c r="A161" s="10"/>
      <c r="E161" s="10"/>
      <c r="F161" s="10"/>
      <c r="G161" s="10"/>
      <c r="H161" s="10"/>
      <c r="I161" s="10"/>
      <c r="J161" s="10"/>
    </row>
    <row r="162" spans="1:10" x14ac:dyDescent="0.25">
      <c r="A162" s="10"/>
      <c r="E162" s="10"/>
      <c r="F162" s="10"/>
      <c r="G162" s="10"/>
      <c r="H162" s="10"/>
      <c r="I162" s="10"/>
      <c r="J162" s="10"/>
    </row>
    <row r="163" spans="1:10" x14ac:dyDescent="0.25">
      <c r="A163" s="10"/>
      <c r="E163" s="10"/>
      <c r="F163" s="10"/>
      <c r="G163" s="10"/>
      <c r="H163" s="10"/>
      <c r="I163" s="10"/>
      <c r="J163" s="10"/>
    </row>
    <row r="164" spans="1:10" x14ac:dyDescent="0.25">
      <c r="A164" s="10"/>
      <c r="E164" s="10"/>
      <c r="F164" s="10"/>
      <c r="G164" s="10"/>
      <c r="H164" s="10"/>
      <c r="I164" s="10"/>
      <c r="J164" s="10"/>
    </row>
    <row r="165" spans="1:10" x14ac:dyDescent="0.25">
      <c r="A165" s="10"/>
      <c r="E165" s="10"/>
      <c r="F165" s="10"/>
      <c r="G165" s="10"/>
      <c r="H165" s="10"/>
      <c r="I165" s="10"/>
      <c r="J165" s="10"/>
    </row>
    <row r="166" spans="1:10" x14ac:dyDescent="0.25">
      <c r="A166" s="10"/>
      <c r="E166" s="10"/>
      <c r="F166" s="10"/>
      <c r="G166" s="10"/>
      <c r="H166" s="10"/>
      <c r="I166" s="10"/>
      <c r="J166" s="10"/>
    </row>
    <row r="167" spans="1:10" x14ac:dyDescent="0.25">
      <c r="A167" s="10"/>
      <c r="E167" s="10"/>
      <c r="F167" s="10"/>
      <c r="G167" s="10"/>
      <c r="H167" s="10"/>
      <c r="I167" s="10"/>
      <c r="J167" s="10"/>
    </row>
    <row r="168" spans="1:10" x14ac:dyDescent="0.25">
      <c r="A168" s="10"/>
      <c r="E168" s="10"/>
      <c r="F168" s="10"/>
      <c r="G168" s="10"/>
      <c r="H168" s="10"/>
      <c r="I168" s="10"/>
      <c r="J168" s="10"/>
    </row>
    <row r="169" spans="1:10" x14ac:dyDescent="0.25">
      <c r="A169" s="10"/>
      <c r="E169" s="10"/>
      <c r="F169" s="10"/>
      <c r="G169" s="10"/>
      <c r="H169" s="10"/>
      <c r="I169" s="10"/>
      <c r="J169" s="10"/>
    </row>
    <row r="170" spans="1:10" x14ac:dyDescent="0.25">
      <c r="A170" s="10"/>
      <c r="E170" s="10"/>
      <c r="F170" s="10"/>
      <c r="G170" s="10"/>
      <c r="H170" s="10"/>
      <c r="I170" s="10"/>
      <c r="J170" s="10"/>
    </row>
    <row r="171" spans="1:10" x14ac:dyDescent="0.25">
      <c r="A171" s="10"/>
      <c r="E171" s="10"/>
      <c r="F171" s="10"/>
      <c r="G171" s="10"/>
      <c r="H171" s="10"/>
      <c r="I171" s="10"/>
      <c r="J171" s="10"/>
    </row>
    <row r="172" spans="1:10" x14ac:dyDescent="0.25">
      <c r="A172" s="10"/>
      <c r="E172" s="10"/>
      <c r="F172" s="10"/>
      <c r="G172" s="10"/>
      <c r="H172" s="10"/>
      <c r="I172" s="10"/>
      <c r="J172" s="10"/>
    </row>
    <row r="173" spans="1:10" x14ac:dyDescent="0.25">
      <c r="A173" s="10"/>
      <c r="E173" s="10"/>
      <c r="F173" s="10"/>
      <c r="G173" s="10"/>
      <c r="H173" s="10"/>
      <c r="I173" s="10"/>
      <c r="J173" s="10"/>
    </row>
    <row r="174" spans="1:10" x14ac:dyDescent="0.25">
      <c r="A174" s="10"/>
      <c r="E174" s="10"/>
      <c r="F174" s="10"/>
      <c r="G174" s="10"/>
      <c r="H174" s="10"/>
      <c r="I174" s="10"/>
      <c r="J174" s="10"/>
    </row>
    <row r="175" spans="1:10" x14ac:dyDescent="0.25">
      <c r="A175" s="10"/>
      <c r="E175" s="10"/>
      <c r="F175" s="10"/>
      <c r="G175" s="10"/>
      <c r="H175" s="10"/>
      <c r="I175" s="10"/>
      <c r="J175" s="10"/>
    </row>
    <row r="176" spans="1:10" x14ac:dyDescent="0.25">
      <c r="A176" s="10"/>
      <c r="E176" s="10"/>
      <c r="F176" s="10"/>
      <c r="G176" s="10"/>
      <c r="H176" s="10"/>
      <c r="I176" s="10"/>
      <c r="J176" s="10"/>
    </row>
    <row r="177" spans="1:10" x14ac:dyDescent="0.25">
      <c r="A177" s="10"/>
      <c r="E177" s="10"/>
      <c r="F177" s="10"/>
      <c r="G177" s="10"/>
      <c r="H177" s="10"/>
      <c r="I177" s="10"/>
      <c r="J177" s="10"/>
    </row>
    <row r="178" spans="1:10" x14ac:dyDescent="0.25">
      <c r="A178" s="10"/>
      <c r="E178" s="10"/>
      <c r="F178" s="10"/>
      <c r="G178" s="10"/>
      <c r="H178" s="10"/>
      <c r="I178" s="10"/>
      <c r="J178" s="10"/>
    </row>
    <row r="179" spans="1:10" x14ac:dyDescent="0.25">
      <c r="A179" s="10"/>
      <c r="E179" s="10"/>
      <c r="F179" s="10"/>
      <c r="G179" s="10"/>
      <c r="H179" s="10"/>
      <c r="I179" s="10"/>
      <c r="J179" s="10"/>
    </row>
    <row r="180" spans="1:10" x14ac:dyDescent="0.25">
      <c r="A180" s="10"/>
      <c r="E180" s="10"/>
      <c r="F180" s="10"/>
      <c r="G180" s="10"/>
      <c r="H180" s="10"/>
      <c r="I180" s="10"/>
      <c r="J180" s="10"/>
    </row>
    <row r="181" spans="1:10" x14ac:dyDescent="0.25">
      <c r="A181" s="10"/>
      <c r="E181" s="10"/>
      <c r="F181" s="10"/>
      <c r="G181" s="10"/>
      <c r="H181" s="10"/>
      <c r="I181" s="10"/>
      <c r="J181" s="10"/>
    </row>
    <row r="182" spans="1:10" x14ac:dyDescent="0.25">
      <c r="A182" s="10"/>
      <c r="E182" s="10"/>
      <c r="F182" s="10"/>
      <c r="G182" s="10"/>
      <c r="H182" s="10"/>
      <c r="I182" s="10"/>
      <c r="J182" s="10"/>
    </row>
    <row r="183" spans="1:10" x14ac:dyDescent="0.25">
      <c r="A183" s="10"/>
      <c r="E183" s="10"/>
      <c r="F183" s="10"/>
      <c r="G183" s="10"/>
      <c r="H183" s="10"/>
      <c r="I183" s="10"/>
    </row>
    <row r="184" spans="1:10" x14ac:dyDescent="0.25">
      <c r="A184" s="10"/>
      <c r="E184" s="10"/>
      <c r="F184" s="10"/>
      <c r="G184" s="10"/>
      <c r="H184" s="10"/>
      <c r="I184" s="10"/>
    </row>
    <row r="185" spans="1:10" x14ac:dyDescent="0.25">
      <c r="A185" s="10"/>
      <c r="E185" s="10"/>
      <c r="F185" s="10"/>
      <c r="G185" s="10"/>
      <c r="H185" s="10"/>
      <c r="I185" s="10"/>
    </row>
    <row r="186" spans="1:10" x14ac:dyDescent="0.25">
      <c r="A186" s="10"/>
      <c r="E186" s="10"/>
      <c r="F186" s="10"/>
      <c r="G186" s="10"/>
      <c r="H186" s="10"/>
      <c r="I186" s="10"/>
    </row>
    <row r="187" spans="1:10" x14ac:dyDescent="0.25">
      <c r="A187" s="10"/>
      <c r="E187" s="10"/>
      <c r="F187" s="10"/>
      <c r="G187" s="10"/>
      <c r="H187" s="10"/>
      <c r="I187" s="10"/>
    </row>
    <row r="188" spans="1:10" x14ac:dyDescent="0.25">
      <c r="A188" s="10"/>
      <c r="E188" s="10"/>
      <c r="F188" s="10"/>
      <c r="G188" s="10"/>
      <c r="H188" s="10"/>
      <c r="I188" s="10"/>
    </row>
    <row r="189" spans="1:10" x14ac:dyDescent="0.25">
      <c r="A189" s="10"/>
      <c r="E189" s="10"/>
      <c r="F189" s="10"/>
      <c r="G189" s="10"/>
      <c r="H189" s="10"/>
      <c r="I189" s="10"/>
    </row>
    <row r="190" spans="1:10" x14ac:dyDescent="0.25">
      <c r="A190" s="10"/>
      <c r="E190" s="10"/>
      <c r="F190" s="10"/>
      <c r="G190" s="10"/>
      <c r="H190" s="10"/>
      <c r="I190" s="10"/>
    </row>
    <row r="191" spans="1:10" x14ac:dyDescent="0.25">
      <c r="A191" s="10"/>
      <c r="E191" s="10"/>
      <c r="F191" s="10"/>
      <c r="G191" s="10"/>
      <c r="H191" s="10"/>
      <c r="I191" s="10"/>
    </row>
    <row r="192" spans="1:10" x14ac:dyDescent="0.25">
      <c r="A192" s="10"/>
      <c r="E192" s="10"/>
      <c r="F192" s="10"/>
      <c r="G192" s="10"/>
      <c r="H192" s="10"/>
      <c r="I192" s="10"/>
    </row>
    <row r="193" spans="1:9" x14ac:dyDescent="0.25">
      <c r="A193" s="10"/>
      <c r="E193" s="10"/>
      <c r="F193" s="10"/>
      <c r="G193" s="10"/>
      <c r="H193" s="10"/>
      <c r="I193" s="10"/>
    </row>
    <row r="194" spans="1:9" x14ac:dyDescent="0.25">
      <c r="A194" s="10"/>
      <c r="E194" s="10"/>
      <c r="F194" s="10"/>
      <c r="G194" s="10"/>
      <c r="H194" s="10"/>
      <c r="I194" s="10"/>
    </row>
    <row r="195" spans="1:9" x14ac:dyDescent="0.25">
      <c r="A195" s="10"/>
      <c r="E195" s="10"/>
      <c r="F195" s="10"/>
      <c r="G195" s="10"/>
      <c r="H195" s="10"/>
      <c r="I195" s="10"/>
    </row>
    <row r="196" spans="1:9" x14ac:dyDescent="0.25">
      <c r="A196" s="10"/>
      <c r="E196" s="10"/>
      <c r="F196" s="10"/>
      <c r="G196" s="10"/>
      <c r="H196" s="10"/>
      <c r="I196" s="10"/>
    </row>
    <row r="197" spans="1:9" x14ac:dyDescent="0.25">
      <c r="A197" s="10"/>
      <c r="E197" s="10"/>
      <c r="F197" s="10"/>
      <c r="G197" s="10"/>
      <c r="H197" s="10"/>
      <c r="I197" s="10"/>
    </row>
    <row r="198" spans="1:9" x14ac:dyDescent="0.25">
      <c r="A198" s="10"/>
      <c r="E198" s="10"/>
      <c r="F198" s="10"/>
      <c r="G198" s="10"/>
      <c r="H198" s="10"/>
      <c r="I198" s="10"/>
    </row>
    <row r="199" spans="1:9" x14ac:dyDescent="0.25">
      <c r="A199" s="10"/>
      <c r="E199" s="10"/>
      <c r="F199" s="10"/>
      <c r="G199" s="10"/>
      <c r="H199" s="10"/>
      <c r="I199" s="10"/>
    </row>
    <row r="200" spans="1:9" x14ac:dyDescent="0.25">
      <c r="A200" s="10"/>
      <c r="E200" s="10"/>
      <c r="F200" s="10"/>
      <c r="G200" s="10"/>
      <c r="H200" s="10"/>
      <c r="I200" s="10"/>
    </row>
    <row r="201" spans="1:9" x14ac:dyDescent="0.25">
      <c r="A201" s="10"/>
      <c r="E201" s="10"/>
      <c r="F201" s="10"/>
      <c r="G201" s="10"/>
      <c r="H201" s="10"/>
      <c r="I201" s="10"/>
    </row>
    <row r="202" spans="1:9" x14ac:dyDescent="0.25">
      <c r="A202" s="10"/>
      <c r="E202" s="10"/>
      <c r="F202" s="10"/>
      <c r="G202" s="10"/>
      <c r="H202" s="10"/>
      <c r="I202" s="10"/>
    </row>
    <row r="203" spans="1:9" x14ac:dyDescent="0.25">
      <c r="A203" s="10"/>
      <c r="E203" s="10"/>
      <c r="F203" s="10"/>
      <c r="G203" s="10"/>
      <c r="H203" s="10"/>
      <c r="I203" s="10"/>
    </row>
    <row r="204" spans="1:9" x14ac:dyDescent="0.25">
      <c r="A204" s="10"/>
      <c r="E204" s="10"/>
      <c r="F204" s="10"/>
      <c r="G204" s="10"/>
      <c r="H204" s="10"/>
      <c r="I204" s="10"/>
    </row>
    <row r="205" spans="1:9" x14ac:dyDescent="0.25">
      <c r="A205" s="10"/>
      <c r="E205" s="10"/>
      <c r="F205" s="10"/>
      <c r="G205" s="10"/>
      <c r="H205" s="10"/>
      <c r="I205" s="10"/>
    </row>
    <row r="206" spans="1:9" x14ac:dyDescent="0.25">
      <c r="A206" s="10"/>
      <c r="E206" s="10"/>
      <c r="F206" s="10"/>
      <c r="G206" s="10"/>
      <c r="H206" s="10"/>
      <c r="I206" s="10"/>
    </row>
    <row r="207" spans="1:9" x14ac:dyDescent="0.25">
      <c r="A207" s="10"/>
      <c r="E207" s="10"/>
      <c r="F207" s="10"/>
      <c r="G207" s="10"/>
      <c r="H207" s="10"/>
      <c r="I207" s="10"/>
    </row>
    <row r="208" spans="1:9" x14ac:dyDescent="0.25">
      <c r="A208" s="10"/>
      <c r="E208" s="10"/>
      <c r="F208" s="10"/>
      <c r="G208" s="10"/>
      <c r="H208" s="10"/>
      <c r="I208" s="10"/>
    </row>
    <row r="209" spans="1:9" x14ac:dyDescent="0.25">
      <c r="A209" s="10"/>
      <c r="E209" s="10"/>
      <c r="F209" s="10"/>
      <c r="G209" s="10"/>
      <c r="H209" s="10"/>
      <c r="I209" s="10"/>
    </row>
    <row r="210" spans="1:9" x14ac:dyDescent="0.25">
      <c r="A210" s="10"/>
      <c r="E210" s="10"/>
      <c r="F210" s="10"/>
      <c r="G210" s="10"/>
      <c r="H210" s="10"/>
      <c r="I210" s="10"/>
    </row>
    <row r="211" spans="1:9" x14ac:dyDescent="0.25">
      <c r="A211" s="10"/>
      <c r="E211" s="10"/>
      <c r="F211" s="10"/>
      <c r="G211" s="10"/>
      <c r="H211" s="10"/>
      <c r="I211" s="10"/>
    </row>
    <row r="212" spans="1:9" x14ac:dyDescent="0.25">
      <c r="A212" s="10"/>
      <c r="E212" s="10"/>
      <c r="F212" s="10"/>
      <c r="G212" s="10"/>
      <c r="H212" s="10"/>
      <c r="I212" s="10"/>
    </row>
    <row r="213" spans="1:9" x14ac:dyDescent="0.25">
      <c r="A213" s="10"/>
      <c r="E213" s="10"/>
      <c r="F213" s="10"/>
      <c r="G213" s="10"/>
      <c r="H213" s="10"/>
      <c r="I213" s="10"/>
    </row>
    <row r="214" spans="1:9" x14ac:dyDescent="0.25">
      <c r="A214" s="10"/>
      <c r="E214" s="10"/>
      <c r="F214" s="10"/>
      <c r="G214" s="10"/>
      <c r="H214" s="10"/>
      <c r="I214" s="10"/>
    </row>
    <row r="215" spans="1:9" x14ac:dyDescent="0.25">
      <c r="A215" s="10"/>
      <c r="E215" s="10"/>
      <c r="F215" s="10"/>
      <c r="G215" s="10"/>
      <c r="H215" s="10"/>
      <c r="I215" s="10"/>
    </row>
    <row r="216" spans="1:9" x14ac:dyDescent="0.25">
      <c r="A216" s="10"/>
      <c r="E216" s="10"/>
      <c r="F216" s="10"/>
      <c r="G216" s="10"/>
      <c r="H216" s="10"/>
      <c r="I216" s="10"/>
    </row>
    <row r="217" spans="1:9" x14ac:dyDescent="0.25">
      <c r="A217" s="10"/>
      <c r="E217" s="10"/>
      <c r="F217" s="10"/>
      <c r="G217" s="10"/>
      <c r="H217" s="10"/>
      <c r="I217" s="10"/>
    </row>
    <row r="218" spans="1:9" x14ac:dyDescent="0.25">
      <c r="A218" s="10"/>
      <c r="E218" s="10"/>
      <c r="F218" s="10"/>
      <c r="G218" s="10"/>
      <c r="H218" s="10"/>
      <c r="I218" s="10"/>
    </row>
    <row r="219" spans="1:9" x14ac:dyDescent="0.25">
      <c r="A219" s="10"/>
      <c r="E219" s="10"/>
      <c r="F219" s="10"/>
      <c r="G219" s="10"/>
      <c r="H219" s="10"/>
      <c r="I219" s="10"/>
    </row>
    <row r="220" spans="1:9" x14ac:dyDescent="0.25">
      <c r="A220" s="10"/>
      <c r="E220" s="10"/>
      <c r="F220" s="10"/>
      <c r="G220" s="10"/>
      <c r="H220" s="10"/>
      <c r="I220" s="10"/>
    </row>
    <row r="221" spans="1:9" x14ac:dyDescent="0.25">
      <c r="A221" s="10"/>
      <c r="E221" s="10"/>
      <c r="F221" s="10"/>
      <c r="G221" s="10"/>
      <c r="H221" s="10"/>
      <c r="I221" s="10"/>
    </row>
    <row r="222" spans="1:9" x14ac:dyDescent="0.25">
      <c r="A222" s="10"/>
      <c r="E222" s="10"/>
      <c r="F222" s="10"/>
      <c r="G222" s="10"/>
      <c r="H222" s="10"/>
      <c r="I222" s="10"/>
    </row>
    <row r="223" spans="1:9" x14ac:dyDescent="0.25">
      <c r="A223" s="10"/>
      <c r="E223" s="10"/>
      <c r="F223" s="10"/>
      <c r="G223" s="10"/>
      <c r="H223" s="10"/>
      <c r="I223" s="10"/>
    </row>
    <row r="224" spans="1:9" x14ac:dyDescent="0.25">
      <c r="A224" s="10"/>
      <c r="E224" s="10"/>
      <c r="F224" s="10"/>
      <c r="G224" s="10"/>
      <c r="H224" s="10"/>
      <c r="I224" s="10"/>
    </row>
    <row r="225" spans="1:9" x14ac:dyDescent="0.25">
      <c r="A225" s="10"/>
      <c r="E225" s="10"/>
      <c r="F225" s="10"/>
      <c r="G225" s="10"/>
      <c r="H225" s="10"/>
      <c r="I225" s="10"/>
    </row>
    <row r="226" spans="1:9" x14ac:dyDescent="0.25">
      <c r="A226" s="10"/>
      <c r="E226" s="10"/>
      <c r="F226" s="10"/>
      <c r="G226" s="10"/>
      <c r="H226" s="10"/>
      <c r="I226" s="10"/>
    </row>
    <row r="227" spans="1:9" x14ac:dyDescent="0.25">
      <c r="A227" s="10"/>
      <c r="E227" s="10"/>
      <c r="F227" s="10"/>
      <c r="G227" s="10"/>
      <c r="H227" s="10"/>
      <c r="I227" s="10"/>
    </row>
    <row r="228" spans="1:9" x14ac:dyDescent="0.25">
      <c r="A228" s="10"/>
      <c r="E228" s="10"/>
      <c r="F228" s="10"/>
      <c r="G228" s="10"/>
      <c r="H228" s="10"/>
      <c r="I228" s="10"/>
    </row>
    <row r="229" spans="1:9" x14ac:dyDescent="0.25">
      <c r="A229" s="10"/>
      <c r="E229" s="10"/>
      <c r="F229" s="10"/>
      <c r="G229" s="10"/>
      <c r="H229" s="10"/>
      <c r="I229" s="10"/>
    </row>
    <row r="230" spans="1:9" x14ac:dyDescent="0.25">
      <c r="A230" s="10"/>
      <c r="E230" s="10"/>
      <c r="F230" s="10"/>
      <c r="G230" s="10"/>
      <c r="H230" s="10"/>
      <c r="I230" s="10"/>
    </row>
    <row r="231" spans="1:9" x14ac:dyDescent="0.25">
      <c r="A231" s="10"/>
      <c r="E231" s="10"/>
      <c r="F231" s="10"/>
      <c r="G231" s="10"/>
      <c r="H231" s="10"/>
      <c r="I231" s="10"/>
    </row>
    <row r="232" spans="1:9" x14ac:dyDescent="0.25">
      <c r="A232" s="10"/>
      <c r="E232" s="10"/>
      <c r="F232" s="10"/>
      <c r="G232" s="10"/>
      <c r="H232" s="10"/>
      <c r="I232" s="10"/>
    </row>
    <row r="233" spans="1:9" x14ac:dyDescent="0.25">
      <c r="A233" s="10"/>
      <c r="E233" s="10"/>
      <c r="F233" s="10"/>
      <c r="G233" s="10"/>
      <c r="H233" s="10"/>
      <c r="I233" s="10"/>
    </row>
    <row r="234" spans="1:9" x14ac:dyDescent="0.25">
      <c r="A234" s="10"/>
      <c r="E234" s="10"/>
      <c r="F234" s="10"/>
      <c r="G234" s="10"/>
      <c r="H234" s="10"/>
      <c r="I234" s="10"/>
    </row>
    <row r="235" spans="1:9" x14ac:dyDescent="0.25">
      <c r="A235" s="10"/>
      <c r="E235" s="10"/>
      <c r="F235" s="10"/>
      <c r="G235" s="10"/>
      <c r="H235" s="10"/>
      <c r="I235" s="10"/>
    </row>
    <row r="236" spans="1:9" x14ac:dyDescent="0.25">
      <c r="A236" s="10"/>
      <c r="E236" s="10"/>
      <c r="F236" s="10"/>
      <c r="G236" s="10"/>
      <c r="H236" s="10"/>
      <c r="I236" s="10"/>
    </row>
    <row r="237" spans="1:9" x14ac:dyDescent="0.25">
      <c r="A237" s="10"/>
      <c r="E237" s="10"/>
      <c r="F237" s="10"/>
      <c r="G237" s="10"/>
      <c r="H237" s="10"/>
      <c r="I237" s="10"/>
    </row>
    <row r="238" spans="1:9" x14ac:dyDescent="0.25">
      <c r="A238" s="10"/>
      <c r="E238" s="10"/>
      <c r="F238" s="10"/>
      <c r="G238" s="10"/>
      <c r="H238" s="10"/>
      <c r="I238" s="10"/>
    </row>
    <row r="239" spans="1:9" x14ac:dyDescent="0.25">
      <c r="A239" s="10"/>
      <c r="E239" s="10"/>
      <c r="F239" s="10"/>
      <c r="G239" s="10"/>
      <c r="H239" s="10"/>
      <c r="I239" s="10"/>
    </row>
    <row r="240" spans="1:9" x14ac:dyDescent="0.25">
      <c r="A240" s="10"/>
      <c r="E240" s="10"/>
      <c r="F240" s="10"/>
      <c r="G240" s="10"/>
      <c r="H240" s="10"/>
      <c r="I240" s="10"/>
    </row>
    <row r="241" spans="1:9" x14ac:dyDescent="0.25">
      <c r="A241" s="10"/>
      <c r="E241" s="10"/>
      <c r="F241" s="10"/>
      <c r="G241" s="10"/>
      <c r="H241" s="10"/>
      <c r="I241" s="10"/>
    </row>
    <row r="242" spans="1:9" x14ac:dyDescent="0.25">
      <c r="A242" s="10"/>
      <c r="E242" s="10"/>
      <c r="F242" s="10"/>
      <c r="G242" s="10"/>
      <c r="H242" s="10"/>
      <c r="I242" s="10"/>
    </row>
    <row r="243" spans="1:9" x14ac:dyDescent="0.25">
      <c r="A243" s="10"/>
      <c r="E243" s="10"/>
      <c r="F243" s="10"/>
      <c r="G243" s="10"/>
      <c r="H243" s="10"/>
      <c r="I243" s="10"/>
    </row>
    <row r="244" spans="1:9" x14ac:dyDescent="0.25">
      <c r="A244" s="10"/>
      <c r="E244" s="10"/>
      <c r="F244" s="10"/>
      <c r="G244" s="10"/>
      <c r="H244" s="10"/>
      <c r="I244" s="10"/>
    </row>
    <row r="245" spans="1:9" x14ac:dyDescent="0.25">
      <c r="A245" s="10"/>
      <c r="E245" s="10"/>
      <c r="F245" s="10"/>
      <c r="G245" s="10"/>
      <c r="H245" s="10"/>
      <c r="I245" s="10"/>
    </row>
    <row r="246" spans="1:9" x14ac:dyDescent="0.25">
      <c r="A246" s="10"/>
      <c r="E246" s="10"/>
      <c r="F246" s="10"/>
      <c r="G246" s="10"/>
      <c r="H246" s="10"/>
      <c r="I246" s="10"/>
    </row>
    <row r="247" spans="1:9" x14ac:dyDescent="0.25">
      <c r="A247" s="10"/>
      <c r="E247" s="10"/>
      <c r="F247" s="10"/>
      <c r="G247" s="10"/>
      <c r="H247" s="10"/>
      <c r="I247" s="10"/>
    </row>
    <row r="248" spans="1:9" x14ac:dyDescent="0.25">
      <c r="A248" s="10"/>
      <c r="E248" s="10"/>
      <c r="F248" s="10"/>
      <c r="G248" s="10"/>
      <c r="H248" s="10"/>
      <c r="I248" s="10"/>
    </row>
    <row r="249" spans="1:9" x14ac:dyDescent="0.25">
      <c r="A249" s="10"/>
      <c r="E249" s="10"/>
      <c r="F249" s="10"/>
      <c r="G249" s="10"/>
      <c r="H249" s="10"/>
      <c r="I249" s="10"/>
    </row>
    <row r="250" spans="1:9" x14ac:dyDescent="0.25">
      <c r="A250" s="10"/>
      <c r="E250" s="10"/>
      <c r="F250" s="10"/>
      <c r="G250" s="10"/>
      <c r="H250" s="10"/>
      <c r="I250" s="10"/>
    </row>
    <row r="251" spans="1:9" x14ac:dyDescent="0.25">
      <c r="A251" s="10"/>
      <c r="E251" s="10"/>
      <c r="F251" s="10"/>
      <c r="G251" s="10"/>
      <c r="H251" s="10"/>
      <c r="I251" s="10"/>
    </row>
    <row r="252" spans="1:9" x14ac:dyDescent="0.25">
      <c r="A252" s="10"/>
      <c r="E252" s="10"/>
      <c r="F252" s="10"/>
      <c r="G252" s="10"/>
      <c r="H252" s="10"/>
      <c r="I252" s="10"/>
    </row>
    <row r="253" spans="1:9" x14ac:dyDescent="0.25">
      <c r="A253" s="10"/>
      <c r="E253" s="10"/>
      <c r="F253" s="10"/>
      <c r="G253" s="10"/>
      <c r="H253" s="10"/>
      <c r="I253" s="10"/>
    </row>
    <row r="254" spans="1:9" x14ac:dyDescent="0.25">
      <c r="A254" s="10"/>
      <c r="E254" s="10"/>
      <c r="F254" s="10"/>
      <c r="G254" s="10"/>
      <c r="H254" s="10"/>
      <c r="I254" s="10"/>
    </row>
    <row r="255" spans="1:9" x14ac:dyDescent="0.25">
      <c r="A255" s="10"/>
      <c r="E255" s="10"/>
      <c r="F255" s="10"/>
      <c r="G255" s="10"/>
      <c r="H255" s="10"/>
      <c r="I255" s="10"/>
    </row>
    <row r="256" spans="1:9" x14ac:dyDescent="0.25">
      <c r="A256" s="10"/>
      <c r="E256" s="10"/>
      <c r="F256" s="10"/>
      <c r="G256" s="10"/>
      <c r="H256" s="10"/>
      <c r="I256" s="10"/>
    </row>
    <row r="257" spans="1:9" x14ac:dyDescent="0.25">
      <c r="A257" s="10"/>
      <c r="E257" s="10"/>
      <c r="F257" s="10"/>
      <c r="G257" s="10"/>
      <c r="H257" s="10"/>
      <c r="I257" s="10"/>
    </row>
    <row r="258" spans="1:9" x14ac:dyDescent="0.25">
      <c r="A258" s="10"/>
      <c r="E258" s="10"/>
      <c r="F258" s="10"/>
      <c r="G258" s="10"/>
      <c r="H258" s="10"/>
      <c r="I258" s="10"/>
    </row>
    <row r="259" spans="1:9" x14ac:dyDescent="0.25">
      <c r="A259" s="10"/>
      <c r="E259" s="10"/>
      <c r="F259" s="10"/>
      <c r="G259" s="10"/>
      <c r="H259" s="10"/>
      <c r="I259" s="10"/>
    </row>
    <row r="260" spans="1:9" x14ac:dyDescent="0.25">
      <c r="A260" s="10"/>
      <c r="E260" s="10"/>
      <c r="F260" s="10"/>
      <c r="G260" s="10"/>
      <c r="H260" s="10"/>
      <c r="I260" s="10"/>
    </row>
    <row r="261" spans="1:9" x14ac:dyDescent="0.25">
      <c r="A261" s="10"/>
      <c r="E261" s="10"/>
      <c r="F261" s="10"/>
      <c r="G261" s="10"/>
      <c r="H261" s="10"/>
      <c r="I261" s="10"/>
    </row>
    <row r="262" spans="1:9" x14ac:dyDescent="0.25">
      <c r="A262" s="10"/>
      <c r="E262" s="10"/>
      <c r="F262" s="10"/>
      <c r="G262" s="10"/>
      <c r="H262" s="10"/>
      <c r="I262" s="10"/>
    </row>
    <row r="263" spans="1:9" x14ac:dyDescent="0.25">
      <c r="A263" s="10"/>
      <c r="E263" s="10"/>
      <c r="F263" s="10"/>
      <c r="G263" s="10"/>
      <c r="H263" s="10"/>
      <c r="I263" s="10"/>
    </row>
    <row r="264" spans="1:9" x14ac:dyDescent="0.25">
      <c r="A264" s="10"/>
      <c r="E264" s="10"/>
      <c r="F264" s="10"/>
      <c r="G264" s="10"/>
      <c r="H264" s="10"/>
      <c r="I264" s="10"/>
    </row>
    <row r="265" spans="1:9" x14ac:dyDescent="0.25">
      <c r="A265" s="10"/>
      <c r="E265" s="10"/>
      <c r="F265" s="10"/>
      <c r="G265" s="10"/>
      <c r="H265" s="10"/>
      <c r="I265" s="10"/>
    </row>
    <row r="266" spans="1:9" x14ac:dyDescent="0.25">
      <c r="A266" s="10"/>
      <c r="E266" s="10"/>
      <c r="F266" s="10"/>
      <c r="G266" s="10"/>
      <c r="H266" s="10"/>
      <c r="I266" s="10"/>
    </row>
    <row r="267" spans="1:9" x14ac:dyDescent="0.25">
      <c r="A267" s="10"/>
      <c r="E267" s="10"/>
      <c r="F267" s="10"/>
      <c r="G267" s="10"/>
      <c r="H267" s="10"/>
      <c r="I267" s="10"/>
    </row>
    <row r="268" spans="1:9" x14ac:dyDescent="0.25">
      <c r="A268" s="10"/>
      <c r="E268" s="10"/>
      <c r="F268" s="10"/>
      <c r="G268" s="10"/>
      <c r="H268" s="10"/>
      <c r="I268" s="10"/>
    </row>
    <row r="269" spans="1:9" x14ac:dyDescent="0.25">
      <c r="A269" s="10"/>
      <c r="E269" s="10"/>
      <c r="F269" s="10"/>
      <c r="G269" s="10"/>
      <c r="H269" s="10"/>
      <c r="I269" s="10"/>
    </row>
    <row r="270" spans="1:9" x14ac:dyDescent="0.25">
      <c r="A270" s="10"/>
      <c r="E270" s="10"/>
      <c r="F270" s="10"/>
      <c r="G270" s="10"/>
      <c r="H270" s="10"/>
      <c r="I270" s="10"/>
    </row>
    <row r="271" spans="1:9" x14ac:dyDescent="0.25">
      <c r="A271" s="10"/>
      <c r="E271" s="10"/>
      <c r="F271" s="10"/>
      <c r="G271" s="10"/>
      <c r="H271" s="10"/>
      <c r="I271" s="10"/>
    </row>
    <row r="272" spans="1:9" x14ac:dyDescent="0.25">
      <c r="A272" s="10"/>
      <c r="E272" s="10"/>
      <c r="F272" s="10"/>
      <c r="G272" s="10"/>
      <c r="H272" s="10"/>
      <c r="I272" s="10"/>
    </row>
    <row r="273" spans="1:9" x14ac:dyDescent="0.25">
      <c r="A273" s="10"/>
      <c r="E273" s="10"/>
      <c r="F273" s="10"/>
      <c r="G273" s="10"/>
      <c r="H273" s="10"/>
      <c r="I273" s="10"/>
    </row>
    <row r="274" spans="1:9" x14ac:dyDescent="0.25">
      <c r="A274" s="10"/>
      <c r="E274" s="10"/>
      <c r="F274" s="10"/>
      <c r="G274" s="10"/>
      <c r="H274" s="10"/>
      <c r="I274" s="10"/>
    </row>
    <row r="275" spans="1:9" x14ac:dyDescent="0.25">
      <c r="A275" s="10"/>
      <c r="E275" s="10"/>
      <c r="F275" s="10"/>
      <c r="G275" s="10"/>
      <c r="H275" s="10"/>
      <c r="I275" s="10"/>
    </row>
    <row r="276" spans="1:9" x14ac:dyDescent="0.25">
      <c r="A276" s="10"/>
      <c r="E276" s="10"/>
      <c r="F276" s="10"/>
      <c r="G276" s="10"/>
      <c r="H276" s="10"/>
      <c r="I276" s="10"/>
    </row>
    <row r="277" spans="1:9" x14ac:dyDescent="0.25">
      <c r="A277" s="10"/>
      <c r="E277" s="10"/>
      <c r="F277" s="10"/>
      <c r="G277" s="10"/>
      <c r="H277" s="10"/>
      <c r="I277" s="10"/>
    </row>
    <row r="278" spans="1:9" x14ac:dyDescent="0.25">
      <c r="A278" s="10"/>
      <c r="E278" s="10"/>
      <c r="F278" s="10"/>
      <c r="G278" s="10"/>
      <c r="H278" s="10"/>
      <c r="I278" s="10"/>
    </row>
    <row r="279" spans="1:9" x14ac:dyDescent="0.25">
      <c r="A279" s="10"/>
      <c r="E279" s="10"/>
      <c r="F279" s="10"/>
      <c r="G279" s="10"/>
      <c r="H279" s="10"/>
      <c r="I279" s="10"/>
    </row>
    <row r="280" spans="1:9" x14ac:dyDescent="0.25">
      <c r="A280" s="10"/>
      <c r="E280" s="10"/>
      <c r="F280" s="10"/>
      <c r="G280" s="10"/>
      <c r="H280" s="10"/>
      <c r="I280" s="10"/>
    </row>
    <row r="281" spans="1:9" x14ac:dyDescent="0.25">
      <c r="A281" s="10"/>
      <c r="E281" s="10"/>
      <c r="F281" s="10"/>
      <c r="G281" s="10"/>
      <c r="H281" s="10"/>
      <c r="I281" s="10"/>
    </row>
    <row r="282" spans="1:9" x14ac:dyDescent="0.25">
      <c r="A282" s="10"/>
      <c r="E282" s="10"/>
      <c r="F282" s="10"/>
      <c r="G282" s="10"/>
      <c r="H282" s="10"/>
      <c r="I282" s="10"/>
    </row>
    <row r="283" spans="1:9" x14ac:dyDescent="0.25">
      <c r="A283" s="10"/>
      <c r="E283" s="10"/>
      <c r="F283" s="10"/>
      <c r="G283" s="10"/>
      <c r="H283" s="10"/>
      <c r="I283" s="10"/>
    </row>
    <row r="284" spans="1:9" x14ac:dyDescent="0.25">
      <c r="A284" s="10"/>
      <c r="E284" s="10"/>
      <c r="F284" s="10"/>
      <c r="G284" s="10"/>
      <c r="H284" s="10"/>
      <c r="I284" s="10"/>
    </row>
    <row r="285" spans="1:9" x14ac:dyDescent="0.25">
      <c r="A285" s="10"/>
      <c r="E285" s="10"/>
      <c r="F285" s="10"/>
      <c r="G285" s="10"/>
      <c r="H285" s="10"/>
      <c r="I285" s="10"/>
    </row>
    <row r="286" spans="1:9" x14ac:dyDescent="0.25">
      <c r="A286" s="10"/>
      <c r="E286" s="10"/>
      <c r="F286" s="10"/>
      <c r="G286" s="10"/>
      <c r="H286" s="10"/>
      <c r="I286" s="10"/>
    </row>
    <row r="287" spans="1:9" x14ac:dyDescent="0.25">
      <c r="A287" s="10"/>
      <c r="E287" s="10"/>
      <c r="F287" s="10"/>
      <c r="G287" s="10"/>
      <c r="H287" s="10"/>
      <c r="I287" s="10"/>
    </row>
    <row r="288" spans="1:9" x14ac:dyDescent="0.25">
      <c r="A288" s="10"/>
      <c r="E288" s="10"/>
      <c r="F288" s="10"/>
      <c r="G288" s="10"/>
      <c r="H288" s="10"/>
      <c r="I288" s="10"/>
    </row>
    <row r="289" spans="1:9" x14ac:dyDescent="0.25">
      <c r="A289" s="10"/>
      <c r="E289" s="10"/>
      <c r="F289" s="10"/>
      <c r="G289" s="10"/>
      <c r="H289" s="10"/>
      <c r="I289" s="10"/>
    </row>
    <row r="290" spans="1:9" x14ac:dyDescent="0.25">
      <c r="A290" s="10"/>
      <c r="E290" s="10"/>
      <c r="F290" s="10"/>
      <c r="G290" s="10"/>
      <c r="H290" s="10"/>
      <c r="I290" s="10"/>
    </row>
    <row r="291" spans="1:9" x14ac:dyDescent="0.25">
      <c r="A291" s="10"/>
      <c r="E291" s="10"/>
      <c r="F291" s="10"/>
      <c r="G291" s="10"/>
      <c r="H291" s="10"/>
      <c r="I291" s="10"/>
    </row>
    <row r="292" spans="1:9" x14ac:dyDescent="0.25">
      <c r="A292" s="10"/>
      <c r="E292" s="10"/>
      <c r="F292" s="10"/>
      <c r="G292" s="10"/>
      <c r="H292" s="10"/>
      <c r="I292" s="10"/>
    </row>
    <row r="293" spans="1:9" x14ac:dyDescent="0.25">
      <c r="A293" s="10"/>
      <c r="E293" s="10"/>
      <c r="F293" s="10"/>
      <c r="G293" s="10"/>
      <c r="H293" s="10"/>
      <c r="I293" s="10"/>
    </row>
    <row r="294" spans="1:9" x14ac:dyDescent="0.25">
      <c r="A294" s="10"/>
      <c r="E294" s="10"/>
      <c r="F294" s="10"/>
      <c r="G294" s="10"/>
      <c r="H294" s="10"/>
      <c r="I294" s="10"/>
    </row>
    <row r="295" spans="1:9" x14ac:dyDescent="0.25">
      <c r="A295" s="10"/>
      <c r="E295" s="10"/>
      <c r="F295" s="10"/>
      <c r="G295" s="10"/>
      <c r="H295" s="10"/>
      <c r="I295" s="10"/>
    </row>
    <row r="296" spans="1:9" x14ac:dyDescent="0.25">
      <c r="A296" s="10"/>
      <c r="E296" s="10"/>
      <c r="F296" s="10"/>
      <c r="G296" s="10"/>
      <c r="H296" s="10"/>
      <c r="I296" s="10"/>
    </row>
    <row r="297" spans="1:9" x14ac:dyDescent="0.25">
      <c r="A297" s="10"/>
      <c r="E297" s="10"/>
      <c r="F297" s="10"/>
      <c r="G297" s="10"/>
      <c r="H297" s="10"/>
      <c r="I297" s="10"/>
    </row>
    <row r="298" spans="1:9" x14ac:dyDescent="0.25">
      <c r="A298" s="10"/>
      <c r="E298" s="10"/>
      <c r="F298" s="10"/>
      <c r="G298" s="10"/>
      <c r="H298" s="10"/>
      <c r="I298" s="10"/>
    </row>
    <row r="299" spans="1:9" x14ac:dyDescent="0.25">
      <c r="A299" s="10"/>
      <c r="E299" s="10"/>
      <c r="F299" s="10"/>
      <c r="G299" s="10"/>
      <c r="H299" s="10"/>
      <c r="I299" s="10"/>
    </row>
    <row r="300" spans="1:9" x14ac:dyDescent="0.25">
      <c r="A300" s="10"/>
      <c r="E300" s="10"/>
      <c r="F300" s="10"/>
      <c r="G300" s="10"/>
      <c r="H300" s="10"/>
      <c r="I300" s="10"/>
    </row>
    <row r="301" spans="1:9" x14ac:dyDescent="0.25">
      <c r="A301" s="10"/>
      <c r="E301" s="10"/>
      <c r="F301" s="10"/>
      <c r="G301" s="10"/>
      <c r="H301" s="10"/>
      <c r="I301" s="10"/>
    </row>
    <row r="302" spans="1:9" x14ac:dyDescent="0.25">
      <c r="A302" s="10"/>
      <c r="E302" s="10"/>
      <c r="F302" s="10"/>
      <c r="G302" s="10"/>
      <c r="H302" s="10"/>
      <c r="I302" s="10"/>
    </row>
    <row r="303" spans="1:9" x14ac:dyDescent="0.25">
      <c r="A303" s="10"/>
      <c r="E303" s="10"/>
      <c r="F303" s="10"/>
      <c r="G303" s="10"/>
      <c r="H303" s="10"/>
      <c r="I303" s="10"/>
    </row>
    <row r="304" spans="1:9" x14ac:dyDescent="0.25">
      <c r="A304" s="10"/>
      <c r="E304" s="10"/>
      <c r="F304" s="10"/>
      <c r="G304" s="10"/>
      <c r="H304" s="10"/>
      <c r="I304" s="10"/>
    </row>
    <row r="305" spans="1:9" x14ac:dyDescent="0.25">
      <c r="A305" s="10"/>
      <c r="E305" s="10"/>
      <c r="F305" s="10"/>
      <c r="G305" s="10"/>
      <c r="H305" s="10"/>
      <c r="I305" s="10"/>
    </row>
    <row r="306" spans="1:9" x14ac:dyDescent="0.25">
      <c r="A306" s="10"/>
      <c r="E306" s="10"/>
      <c r="F306" s="10"/>
      <c r="G306" s="10"/>
      <c r="H306" s="10"/>
      <c r="I306" s="10"/>
    </row>
    <row r="307" spans="1:9" x14ac:dyDescent="0.25">
      <c r="A307" s="10"/>
      <c r="E307" s="10"/>
      <c r="F307" s="10"/>
      <c r="G307" s="10"/>
      <c r="H307" s="10"/>
      <c r="I307" s="10"/>
    </row>
    <row r="308" spans="1:9" x14ac:dyDescent="0.25">
      <c r="A308" s="10"/>
      <c r="E308" s="10"/>
      <c r="F308" s="10"/>
      <c r="G308" s="10"/>
      <c r="H308" s="10"/>
      <c r="I308" s="10"/>
    </row>
    <row r="309" spans="1:9" x14ac:dyDescent="0.25">
      <c r="A309" s="10"/>
      <c r="E309" s="10"/>
      <c r="F309" s="10"/>
      <c r="G309" s="10"/>
      <c r="H309" s="10"/>
      <c r="I309" s="10"/>
    </row>
    <row r="310" spans="1:9" x14ac:dyDescent="0.25">
      <c r="A310" s="10"/>
      <c r="E310" s="10"/>
      <c r="F310" s="10"/>
      <c r="G310" s="10"/>
      <c r="H310" s="10"/>
      <c r="I310" s="10"/>
    </row>
    <row r="311" spans="1:9" x14ac:dyDescent="0.25">
      <c r="A311" s="10"/>
      <c r="E311" s="10"/>
      <c r="F311" s="10"/>
      <c r="G311" s="10"/>
      <c r="H311" s="10"/>
      <c r="I311" s="10"/>
    </row>
    <row r="312" spans="1:9" x14ac:dyDescent="0.25">
      <c r="A312" s="10"/>
      <c r="E312" s="10"/>
      <c r="F312" s="10"/>
      <c r="G312" s="10"/>
      <c r="H312" s="10"/>
      <c r="I312" s="10"/>
    </row>
    <row r="313" spans="1:9" x14ac:dyDescent="0.25">
      <c r="A313" s="10"/>
      <c r="E313" s="10"/>
      <c r="F313" s="10"/>
      <c r="G313" s="10"/>
      <c r="H313" s="10"/>
      <c r="I313" s="10"/>
    </row>
    <row r="314" spans="1:9" x14ac:dyDescent="0.25">
      <c r="A314" s="10"/>
      <c r="E314" s="10"/>
      <c r="F314" s="10"/>
      <c r="G314" s="10"/>
      <c r="H314" s="10"/>
      <c r="I314" s="10"/>
    </row>
    <row r="315" spans="1:9" x14ac:dyDescent="0.25">
      <c r="A315" s="10"/>
      <c r="E315" s="10"/>
      <c r="F315" s="10"/>
      <c r="G315" s="10"/>
      <c r="H315" s="10"/>
      <c r="I315" s="10"/>
    </row>
    <row r="316" spans="1:9" x14ac:dyDescent="0.25">
      <c r="A316" s="10"/>
      <c r="E316" s="10"/>
      <c r="F316" s="10"/>
      <c r="G316" s="10"/>
      <c r="H316" s="10"/>
      <c r="I316" s="10"/>
    </row>
    <row r="317" spans="1:9" x14ac:dyDescent="0.25">
      <c r="A317" s="10"/>
      <c r="E317" s="10"/>
      <c r="F317" s="10"/>
      <c r="G317" s="10"/>
      <c r="H317" s="10"/>
      <c r="I317" s="10"/>
    </row>
    <row r="318" spans="1:9" x14ac:dyDescent="0.25">
      <c r="A318" s="10"/>
      <c r="E318" s="10"/>
      <c r="F318" s="10"/>
      <c r="G318" s="10"/>
      <c r="H318" s="10"/>
      <c r="I318" s="10"/>
    </row>
    <row r="319" spans="1:9" x14ac:dyDescent="0.25">
      <c r="A319" s="10"/>
      <c r="E319" s="10"/>
      <c r="F319" s="10"/>
      <c r="G319" s="10"/>
      <c r="H319" s="10"/>
      <c r="I319" s="10"/>
    </row>
    <row r="320" spans="1:9" x14ac:dyDescent="0.25">
      <c r="A320" s="10"/>
      <c r="E320" s="10"/>
      <c r="F320" s="10"/>
      <c r="G320" s="10"/>
      <c r="H320" s="10"/>
      <c r="I320" s="10"/>
    </row>
    <row r="321" spans="1:9" x14ac:dyDescent="0.25">
      <c r="A321" s="10"/>
      <c r="E321" s="10"/>
      <c r="F321" s="10"/>
      <c r="G321" s="10"/>
      <c r="H321" s="10"/>
      <c r="I321" s="10"/>
    </row>
    <row r="322" spans="1:9" x14ac:dyDescent="0.25">
      <c r="A322" s="10"/>
      <c r="E322" s="10"/>
      <c r="F322" s="10"/>
      <c r="G322" s="10"/>
      <c r="H322" s="10"/>
      <c r="I322" s="10"/>
    </row>
    <row r="323" spans="1:9" x14ac:dyDescent="0.25">
      <c r="A323" s="10"/>
      <c r="E323" s="10"/>
      <c r="F323" s="10"/>
      <c r="G323" s="10"/>
      <c r="H323" s="10"/>
      <c r="I323" s="10"/>
    </row>
    <row r="324" spans="1:9" x14ac:dyDescent="0.25">
      <c r="A324" s="10"/>
      <c r="E324" s="10"/>
      <c r="F324" s="10"/>
      <c r="G324" s="10"/>
      <c r="H324" s="10"/>
      <c r="I324" s="10"/>
    </row>
    <row r="325" spans="1:9" x14ac:dyDescent="0.25">
      <c r="A325" s="10"/>
      <c r="E325" s="10"/>
      <c r="F325" s="10"/>
      <c r="G325" s="10"/>
      <c r="H325" s="10"/>
      <c r="I325" s="10"/>
    </row>
    <row r="326" spans="1:9" x14ac:dyDescent="0.25">
      <c r="A326" s="10"/>
      <c r="E326" s="10"/>
      <c r="F326" s="10"/>
      <c r="G326" s="10"/>
      <c r="H326" s="10"/>
      <c r="I326" s="10"/>
    </row>
    <row r="327" spans="1:9" x14ac:dyDescent="0.25">
      <c r="A327" s="10"/>
      <c r="E327" s="10"/>
      <c r="F327" s="10"/>
      <c r="G327" s="10"/>
      <c r="H327" s="10"/>
      <c r="I327" s="10"/>
    </row>
    <row r="328" spans="1:9" x14ac:dyDescent="0.25">
      <c r="A328" s="10"/>
      <c r="E328" s="10"/>
      <c r="F328" s="10"/>
      <c r="G328" s="10"/>
      <c r="H328" s="10"/>
      <c r="I328" s="10"/>
    </row>
    <row r="329" spans="1:9" x14ac:dyDescent="0.25">
      <c r="A329" s="10"/>
      <c r="E329" s="10"/>
      <c r="F329" s="10"/>
      <c r="G329" s="10"/>
      <c r="H329" s="10"/>
      <c r="I329" s="10"/>
    </row>
    <row r="330" spans="1:9" x14ac:dyDescent="0.25">
      <c r="A330" s="10"/>
      <c r="E330" s="10"/>
      <c r="F330" s="10"/>
      <c r="G330" s="10"/>
      <c r="H330" s="10"/>
      <c r="I330" s="10"/>
    </row>
    <row r="331" spans="1:9" x14ac:dyDescent="0.25">
      <c r="A331" s="10"/>
      <c r="E331" s="10"/>
      <c r="F331" s="10"/>
      <c r="G331" s="10"/>
      <c r="H331" s="10"/>
      <c r="I331" s="10"/>
    </row>
    <row r="332" spans="1:9" x14ac:dyDescent="0.25">
      <c r="A332" s="10"/>
      <c r="E332" s="10"/>
      <c r="F332" s="10"/>
      <c r="G332" s="10"/>
      <c r="H332" s="10"/>
      <c r="I332" s="10"/>
    </row>
    <row r="333" spans="1:9" x14ac:dyDescent="0.25">
      <c r="A333" s="10"/>
      <c r="E333" s="10"/>
      <c r="F333" s="10"/>
      <c r="G333" s="10"/>
      <c r="H333" s="10"/>
      <c r="I333" s="10"/>
    </row>
    <row r="334" spans="1:9" x14ac:dyDescent="0.25">
      <c r="A334" s="10"/>
      <c r="E334" s="10"/>
      <c r="F334" s="10"/>
      <c r="G334" s="10"/>
      <c r="H334" s="10"/>
      <c r="I334" s="10"/>
    </row>
    <row r="335" spans="1:9" x14ac:dyDescent="0.25">
      <c r="A335" s="10"/>
      <c r="E335" s="10"/>
      <c r="F335" s="10"/>
      <c r="G335" s="10"/>
      <c r="H335" s="10"/>
      <c r="I335" s="10"/>
    </row>
    <row r="336" spans="1:9" x14ac:dyDescent="0.25">
      <c r="A336" s="10"/>
      <c r="E336" s="10"/>
      <c r="F336" s="10"/>
      <c r="G336" s="10"/>
      <c r="H336" s="10"/>
      <c r="I336" s="10"/>
    </row>
    <row r="337" spans="1:9" x14ac:dyDescent="0.25">
      <c r="A337" s="10"/>
      <c r="E337" s="10"/>
      <c r="F337" s="10"/>
      <c r="G337" s="10"/>
      <c r="H337" s="10"/>
      <c r="I337" s="10"/>
    </row>
    <row r="338" spans="1:9" x14ac:dyDescent="0.25">
      <c r="A338" s="10"/>
      <c r="E338" s="10"/>
      <c r="F338" s="10"/>
      <c r="G338" s="10"/>
      <c r="H338" s="10"/>
      <c r="I338" s="10"/>
    </row>
    <row r="339" spans="1:9" x14ac:dyDescent="0.25">
      <c r="A339" s="10"/>
      <c r="E339" s="10"/>
      <c r="F339" s="10"/>
      <c r="G339" s="10"/>
      <c r="H339" s="10"/>
      <c r="I339" s="10"/>
    </row>
    <row r="340" spans="1:9" x14ac:dyDescent="0.25">
      <c r="A340" s="10"/>
      <c r="E340" s="10"/>
      <c r="F340" s="10"/>
      <c r="G340" s="10"/>
      <c r="H340" s="10"/>
      <c r="I340" s="10"/>
    </row>
    <row r="341" spans="1:9" x14ac:dyDescent="0.25">
      <c r="A341" s="10"/>
      <c r="E341" s="10"/>
      <c r="F341" s="10"/>
      <c r="G341" s="10"/>
      <c r="H341" s="10"/>
      <c r="I341" s="10"/>
    </row>
    <row r="342" spans="1:9" x14ac:dyDescent="0.25">
      <c r="A342" s="10"/>
      <c r="E342" s="10"/>
      <c r="F342" s="10"/>
      <c r="G342" s="10"/>
      <c r="H342" s="10"/>
      <c r="I342" s="10"/>
    </row>
    <row r="343" spans="1:9" x14ac:dyDescent="0.25">
      <c r="A343" s="10"/>
      <c r="E343" s="10"/>
      <c r="F343" s="10"/>
      <c r="G343" s="10"/>
      <c r="H343" s="10"/>
      <c r="I343" s="10"/>
    </row>
    <row r="344" spans="1:9" x14ac:dyDescent="0.25">
      <c r="A344" s="10"/>
      <c r="E344" s="10"/>
      <c r="F344" s="10"/>
      <c r="G344" s="10"/>
      <c r="H344" s="10"/>
      <c r="I344" s="10"/>
    </row>
    <row r="345" spans="1:9" x14ac:dyDescent="0.25">
      <c r="A345" s="10"/>
      <c r="E345" s="10"/>
      <c r="F345" s="10"/>
      <c r="G345" s="10"/>
      <c r="H345" s="10"/>
      <c r="I345" s="10"/>
    </row>
    <row r="346" spans="1:9" x14ac:dyDescent="0.25">
      <c r="A346" s="10"/>
      <c r="E346" s="10"/>
      <c r="F346" s="10"/>
      <c r="G346" s="10"/>
      <c r="H346" s="10"/>
      <c r="I346" s="10"/>
    </row>
    <row r="347" spans="1:9" x14ac:dyDescent="0.25">
      <c r="A347" s="10"/>
      <c r="E347" s="10"/>
      <c r="F347" s="10"/>
      <c r="G347" s="10"/>
      <c r="H347" s="10"/>
      <c r="I347" s="10"/>
    </row>
    <row r="348" spans="1:9" x14ac:dyDescent="0.25">
      <c r="A348" s="10"/>
      <c r="E348" s="10"/>
      <c r="F348" s="10"/>
      <c r="G348" s="10"/>
      <c r="H348" s="10"/>
      <c r="I348" s="10"/>
    </row>
    <row r="349" spans="1:9" x14ac:dyDescent="0.25">
      <c r="A349" s="10"/>
      <c r="E349" s="10"/>
      <c r="F349" s="10"/>
      <c r="G349" s="10"/>
      <c r="H349" s="10"/>
      <c r="I349" s="10"/>
    </row>
    <row r="350" spans="1:9" x14ac:dyDescent="0.25">
      <c r="A350" s="10"/>
      <c r="E350" s="10"/>
      <c r="F350" s="10"/>
      <c r="G350" s="10"/>
      <c r="H350" s="10"/>
      <c r="I350" s="10"/>
    </row>
    <row r="351" spans="1:9" x14ac:dyDescent="0.25">
      <c r="A351" s="10"/>
      <c r="E351" s="10"/>
      <c r="F351" s="10"/>
      <c r="G351" s="10"/>
      <c r="H351" s="10"/>
      <c r="I351" s="10"/>
    </row>
    <row r="352" spans="1:9" x14ac:dyDescent="0.25">
      <c r="A352" s="10"/>
      <c r="E352" s="10"/>
      <c r="F352" s="10"/>
      <c r="G352" s="10"/>
      <c r="H352" s="10"/>
      <c r="I352" s="10"/>
    </row>
    <row r="353" spans="1:9" x14ac:dyDescent="0.25">
      <c r="A353" s="10"/>
      <c r="E353" s="10"/>
      <c r="F353" s="10"/>
      <c r="G353" s="10"/>
      <c r="H353" s="10"/>
      <c r="I353" s="10"/>
    </row>
    <row r="354" spans="1:9" x14ac:dyDescent="0.25">
      <c r="A354" s="10"/>
      <c r="E354" s="10"/>
      <c r="F354" s="10"/>
      <c r="G354" s="10"/>
      <c r="H354" s="10"/>
      <c r="I354" s="10"/>
    </row>
    <row r="355" spans="1:9" x14ac:dyDescent="0.25">
      <c r="A355" s="10"/>
      <c r="E355" s="10"/>
      <c r="F355" s="10"/>
      <c r="G355" s="10"/>
      <c r="H355" s="10"/>
      <c r="I355" s="10"/>
    </row>
    <row r="356" spans="1:9" x14ac:dyDescent="0.25">
      <c r="A356" s="10"/>
      <c r="E356" s="10"/>
      <c r="F356" s="10"/>
      <c r="G356" s="10"/>
      <c r="H356" s="10"/>
      <c r="I356" s="10"/>
    </row>
    <row r="357" spans="1:9" x14ac:dyDescent="0.25">
      <c r="A357" s="10"/>
      <c r="E357" s="10"/>
      <c r="F357" s="10"/>
      <c r="G357" s="10"/>
      <c r="H357" s="10"/>
      <c r="I357" s="10"/>
    </row>
    <row r="358" spans="1:9" x14ac:dyDescent="0.25">
      <c r="A358" s="10"/>
      <c r="E358" s="10"/>
      <c r="F358" s="10"/>
      <c r="G358" s="10"/>
      <c r="H358" s="10"/>
      <c r="I358" s="10"/>
    </row>
    <row r="359" spans="1:9" x14ac:dyDescent="0.25">
      <c r="A359" s="10"/>
      <c r="E359" s="10"/>
      <c r="F359" s="10"/>
      <c r="G359" s="10"/>
      <c r="H359" s="10"/>
      <c r="I359" s="10"/>
    </row>
    <row r="360" spans="1:9" x14ac:dyDescent="0.25">
      <c r="A360" s="10"/>
      <c r="E360" s="10"/>
      <c r="F360" s="10"/>
      <c r="G360" s="10"/>
      <c r="H360" s="10"/>
      <c r="I360" s="10"/>
    </row>
    <row r="361" spans="1:9" x14ac:dyDescent="0.25">
      <c r="A361" s="10"/>
      <c r="E361" s="10"/>
      <c r="F361" s="10"/>
      <c r="G361" s="10"/>
      <c r="H361" s="10"/>
      <c r="I361" s="10"/>
    </row>
    <row r="362" spans="1:9" x14ac:dyDescent="0.25">
      <c r="A362" s="10"/>
      <c r="E362" s="10"/>
      <c r="F362" s="10"/>
      <c r="G362" s="10"/>
      <c r="H362" s="10"/>
      <c r="I362" s="10"/>
    </row>
    <row r="363" spans="1:9" x14ac:dyDescent="0.25">
      <c r="A363" s="10"/>
      <c r="E363" s="10"/>
      <c r="F363" s="10"/>
      <c r="G363" s="10"/>
      <c r="H363" s="10"/>
      <c r="I363" s="10"/>
    </row>
    <row r="364" spans="1:9" x14ac:dyDescent="0.25">
      <c r="A364" s="10"/>
      <c r="E364" s="10"/>
      <c r="F364" s="10"/>
      <c r="G364" s="10"/>
      <c r="H364" s="10"/>
      <c r="I364" s="10"/>
    </row>
    <row r="365" spans="1:9" x14ac:dyDescent="0.25">
      <c r="A365" s="10"/>
      <c r="E365" s="10"/>
      <c r="F365" s="10"/>
      <c r="G365" s="10"/>
      <c r="H365" s="10"/>
      <c r="I365" s="10"/>
    </row>
    <row r="366" spans="1:9" x14ac:dyDescent="0.25">
      <c r="A366" s="10"/>
      <c r="E366" s="10"/>
      <c r="F366" s="10"/>
      <c r="G366" s="10"/>
      <c r="H366" s="10"/>
      <c r="I366" s="10"/>
    </row>
    <row r="367" spans="1:9" x14ac:dyDescent="0.25">
      <c r="A367" s="10"/>
      <c r="E367" s="10"/>
      <c r="F367" s="10"/>
      <c r="G367" s="10"/>
      <c r="H367" s="10"/>
      <c r="I367" s="10"/>
    </row>
    <row r="368" spans="1:9" x14ac:dyDescent="0.25">
      <c r="A368" s="10"/>
      <c r="E368" s="10"/>
      <c r="F368" s="10"/>
      <c r="G368" s="10"/>
      <c r="H368" s="10"/>
      <c r="I368" s="10"/>
    </row>
    <row r="369" spans="1:9" x14ac:dyDescent="0.25">
      <c r="A369" s="10"/>
      <c r="E369" s="10"/>
      <c r="F369" s="10"/>
      <c r="G369" s="10"/>
      <c r="H369" s="10"/>
      <c r="I369" s="10"/>
    </row>
    <row r="370" spans="1:9" x14ac:dyDescent="0.25">
      <c r="A370" s="10"/>
      <c r="E370" s="10"/>
      <c r="F370" s="10"/>
      <c r="G370" s="10"/>
      <c r="H370" s="10"/>
      <c r="I370" s="10"/>
    </row>
    <row r="371" spans="1:9" x14ac:dyDescent="0.25">
      <c r="A371" s="10"/>
      <c r="E371" s="10"/>
      <c r="F371" s="10"/>
      <c r="G371" s="10"/>
      <c r="H371" s="10"/>
      <c r="I371" s="10"/>
    </row>
    <row r="372" spans="1:9" x14ac:dyDescent="0.25">
      <c r="A372" s="10"/>
      <c r="E372" s="10"/>
      <c r="F372" s="10"/>
      <c r="G372" s="10"/>
      <c r="H372" s="10"/>
      <c r="I372" s="10"/>
    </row>
    <row r="373" spans="1:9" x14ac:dyDescent="0.25">
      <c r="A373" s="10"/>
      <c r="E373" s="10"/>
      <c r="F373" s="10"/>
      <c r="G373" s="10"/>
      <c r="H373" s="10"/>
      <c r="I373" s="10"/>
    </row>
    <row r="374" spans="1:9" x14ac:dyDescent="0.25">
      <c r="A374" s="10"/>
      <c r="E374" s="10"/>
      <c r="F374" s="10"/>
      <c r="G374" s="10"/>
      <c r="H374" s="10"/>
      <c r="I374" s="10"/>
    </row>
    <row r="375" spans="1:9" x14ac:dyDescent="0.25">
      <c r="A375" s="10"/>
      <c r="E375" s="10"/>
      <c r="F375" s="10"/>
      <c r="G375" s="10"/>
      <c r="H375" s="10"/>
      <c r="I375" s="10"/>
    </row>
    <row r="376" spans="1:9" x14ac:dyDescent="0.25">
      <c r="A376" s="10"/>
      <c r="E376" s="10"/>
      <c r="F376" s="10"/>
      <c r="G376" s="10"/>
      <c r="H376" s="10"/>
      <c r="I376" s="10"/>
    </row>
    <row r="377" spans="1:9" x14ac:dyDescent="0.25">
      <c r="A377" s="10"/>
      <c r="E377" s="10"/>
      <c r="F377" s="10"/>
      <c r="G377" s="10"/>
      <c r="H377" s="10"/>
      <c r="I377" s="10"/>
    </row>
    <row r="378" spans="1:9" x14ac:dyDescent="0.25">
      <c r="A378" s="10"/>
      <c r="E378" s="10"/>
      <c r="F378" s="10"/>
      <c r="G378" s="10"/>
      <c r="H378" s="10"/>
      <c r="I378" s="10"/>
    </row>
    <row r="379" spans="1:9" x14ac:dyDescent="0.25">
      <c r="A379" s="10"/>
      <c r="E379" s="10"/>
      <c r="F379" s="10"/>
      <c r="G379" s="10"/>
      <c r="H379" s="10"/>
      <c r="I379" s="10"/>
    </row>
    <row r="380" spans="1:9" x14ac:dyDescent="0.25">
      <c r="A380" s="10"/>
      <c r="E380" s="10"/>
      <c r="F380" s="10"/>
      <c r="G380" s="10"/>
      <c r="H380" s="10"/>
      <c r="I380" s="10"/>
    </row>
    <row r="381" spans="1:9" x14ac:dyDescent="0.25">
      <c r="A381" s="10"/>
      <c r="E381" s="10"/>
      <c r="F381" s="10"/>
      <c r="G381" s="10"/>
      <c r="H381" s="10"/>
      <c r="I381" s="10"/>
    </row>
    <row r="382" spans="1:9" x14ac:dyDescent="0.25">
      <c r="A382" s="10"/>
      <c r="E382" s="10"/>
      <c r="F382" s="10"/>
      <c r="G382" s="10"/>
      <c r="H382" s="10"/>
      <c r="I382" s="10"/>
    </row>
    <row r="383" spans="1:9" x14ac:dyDescent="0.25">
      <c r="A383" s="10"/>
      <c r="E383" s="10"/>
      <c r="F383" s="10"/>
      <c r="G383" s="10"/>
      <c r="H383" s="10"/>
      <c r="I383" s="10"/>
    </row>
    <row r="384" spans="1:9" x14ac:dyDescent="0.25">
      <c r="A384" s="10"/>
      <c r="E384" s="10"/>
      <c r="F384" s="10"/>
      <c r="G384" s="10"/>
      <c r="H384" s="10"/>
      <c r="I384" s="10"/>
    </row>
    <row r="385" spans="1:9" x14ac:dyDescent="0.25">
      <c r="A385" s="10"/>
      <c r="E385" s="10"/>
      <c r="F385" s="10"/>
      <c r="G385" s="10"/>
      <c r="H385" s="10"/>
      <c r="I385" s="10"/>
    </row>
    <row r="386" spans="1:9" x14ac:dyDescent="0.25">
      <c r="A386" s="10"/>
      <c r="E386" s="10"/>
      <c r="F386" s="10"/>
      <c r="G386" s="10"/>
      <c r="H386" s="10"/>
      <c r="I386" s="10"/>
    </row>
    <row r="387" spans="1:9" x14ac:dyDescent="0.25">
      <c r="A387" s="10"/>
      <c r="E387" s="10"/>
      <c r="F387" s="10"/>
      <c r="G387" s="10"/>
      <c r="H387" s="10"/>
      <c r="I387" s="10"/>
    </row>
    <row r="388" spans="1:9" x14ac:dyDescent="0.25">
      <c r="A388" s="10"/>
      <c r="E388" s="10"/>
      <c r="F388" s="10"/>
      <c r="G388" s="10"/>
      <c r="H388" s="10"/>
      <c r="I388" s="10"/>
    </row>
    <row r="389" spans="1:9" x14ac:dyDescent="0.25">
      <c r="A389" s="10"/>
      <c r="E389" s="10"/>
      <c r="F389" s="10"/>
      <c r="G389" s="10"/>
      <c r="H389" s="10"/>
      <c r="I389" s="10"/>
    </row>
    <row r="390" spans="1:9" x14ac:dyDescent="0.25">
      <c r="A390" s="10"/>
      <c r="E390" s="10"/>
      <c r="F390" s="10"/>
      <c r="G390" s="10"/>
      <c r="H390" s="10"/>
      <c r="I390" s="10"/>
    </row>
    <row r="391" spans="1:9" x14ac:dyDescent="0.25">
      <c r="A391" s="10"/>
      <c r="E391" s="10"/>
      <c r="F391" s="10"/>
      <c r="G391" s="10"/>
      <c r="H391" s="10"/>
      <c r="I391" s="10"/>
    </row>
    <row r="392" spans="1:9" x14ac:dyDescent="0.25">
      <c r="A392" s="10"/>
      <c r="E392" s="10"/>
      <c r="F392" s="10"/>
      <c r="G392" s="10"/>
      <c r="H392" s="10"/>
      <c r="I392" s="10"/>
    </row>
    <row r="393" spans="1:9" x14ac:dyDescent="0.25">
      <c r="A393" s="10"/>
      <c r="E393" s="10"/>
      <c r="F393" s="10"/>
      <c r="G393" s="10"/>
      <c r="H393" s="10"/>
      <c r="I393" s="10"/>
    </row>
    <row r="394" spans="1:9" x14ac:dyDescent="0.25">
      <c r="A394" s="10"/>
      <c r="E394" s="10"/>
      <c r="F394" s="10"/>
      <c r="G394" s="10"/>
      <c r="H394" s="10"/>
      <c r="I394" s="10"/>
    </row>
    <row r="395" spans="1:9" x14ac:dyDescent="0.25">
      <c r="A395" s="10"/>
      <c r="E395" s="10"/>
      <c r="F395" s="10"/>
      <c r="G395" s="10"/>
      <c r="H395" s="10"/>
      <c r="I395" s="10"/>
    </row>
    <row r="396" spans="1:9" x14ac:dyDescent="0.25">
      <c r="A396" s="10"/>
      <c r="E396" s="10"/>
      <c r="F396" s="10"/>
      <c r="G396" s="10"/>
      <c r="H396" s="10"/>
      <c r="I396" s="10"/>
    </row>
    <row r="397" spans="1:9" x14ac:dyDescent="0.25">
      <c r="A397" s="10"/>
      <c r="E397" s="10"/>
      <c r="F397" s="10"/>
      <c r="G397" s="10"/>
      <c r="H397" s="10"/>
      <c r="I397" s="10"/>
    </row>
    <row r="398" spans="1:9" x14ac:dyDescent="0.25">
      <c r="A398" s="10"/>
      <c r="E398" s="10"/>
      <c r="F398" s="10"/>
      <c r="G398" s="10"/>
      <c r="H398" s="10"/>
      <c r="I398" s="10"/>
    </row>
    <row r="399" spans="1:9" x14ac:dyDescent="0.25">
      <c r="A399" s="10"/>
      <c r="E399" s="10"/>
      <c r="F399" s="10"/>
      <c r="G399" s="10"/>
      <c r="H399" s="10"/>
      <c r="I399" s="10"/>
    </row>
    <row r="400" spans="1:9" x14ac:dyDescent="0.25">
      <c r="A400" s="10"/>
      <c r="E400" s="10"/>
      <c r="F400" s="10"/>
      <c r="G400" s="10"/>
      <c r="H400" s="10"/>
      <c r="I400" s="10"/>
    </row>
    <row r="401" spans="1:9" x14ac:dyDescent="0.25">
      <c r="A401" s="10"/>
      <c r="E401" s="10"/>
      <c r="F401" s="10"/>
      <c r="G401" s="10"/>
      <c r="H401" s="10"/>
      <c r="I401" s="10"/>
    </row>
    <row r="402" spans="1:9" x14ac:dyDescent="0.25">
      <c r="A402" s="10"/>
      <c r="E402" s="10"/>
      <c r="F402" s="10"/>
      <c r="G402" s="10"/>
      <c r="H402" s="10"/>
      <c r="I402" s="10"/>
    </row>
    <row r="403" spans="1:9" x14ac:dyDescent="0.25">
      <c r="A403" s="10"/>
      <c r="E403" s="10"/>
      <c r="F403" s="10"/>
      <c r="G403" s="10"/>
      <c r="H403" s="10"/>
      <c r="I403" s="10"/>
    </row>
    <row r="404" spans="1:9" x14ac:dyDescent="0.25">
      <c r="A404" s="10"/>
      <c r="E404" s="10"/>
      <c r="F404" s="10"/>
      <c r="G404" s="10"/>
      <c r="H404" s="10"/>
      <c r="I404" s="10"/>
    </row>
    <row r="405" spans="1:9" x14ac:dyDescent="0.25">
      <c r="A405" s="10"/>
      <c r="E405" s="10"/>
      <c r="F405" s="10"/>
      <c r="G405" s="10"/>
      <c r="H405" s="10"/>
      <c r="I405" s="10"/>
    </row>
    <row r="406" spans="1:9" x14ac:dyDescent="0.25">
      <c r="A406" s="10"/>
      <c r="E406" s="10"/>
      <c r="F406" s="10"/>
      <c r="G406" s="10"/>
      <c r="H406" s="10"/>
      <c r="I406" s="10"/>
    </row>
    <row r="407" spans="1:9" x14ac:dyDescent="0.25">
      <c r="A407" s="10"/>
      <c r="E407" s="10"/>
      <c r="F407" s="10"/>
      <c r="G407" s="10"/>
      <c r="H407" s="10"/>
      <c r="I407" s="10"/>
    </row>
    <row r="408" spans="1:9" x14ac:dyDescent="0.25">
      <c r="A408" s="10"/>
      <c r="E408" s="10"/>
      <c r="F408" s="10"/>
      <c r="G408" s="10"/>
      <c r="H408" s="10"/>
      <c r="I408" s="10"/>
    </row>
    <row r="409" spans="1:9" x14ac:dyDescent="0.25">
      <c r="A409" s="10"/>
      <c r="E409" s="10"/>
      <c r="F409" s="10"/>
      <c r="G409" s="10"/>
      <c r="H409" s="10"/>
      <c r="I409" s="10"/>
    </row>
    <row r="410" spans="1:9" x14ac:dyDescent="0.25">
      <c r="A410" s="10"/>
      <c r="E410" s="10"/>
      <c r="F410" s="10"/>
      <c r="G410" s="10"/>
      <c r="H410" s="10"/>
      <c r="I410" s="10"/>
    </row>
    <row r="411" spans="1:9" x14ac:dyDescent="0.25">
      <c r="A411" s="10"/>
      <c r="E411" s="10"/>
      <c r="F411" s="10"/>
      <c r="G411" s="10"/>
      <c r="H411" s="10"/>
      <c r="I411" s="10"/>
    </row>
    <row r="412" spans="1:9" x14ac:dyDescent="0.25">
      <c r="A412" s="10"/>
      <c r="E412" s="10"/>
      <c r="F412" s="10"/>
      <c r="G412" s="10"/>
      <c r="H412" s="10"/>
      <c r="I412" s="10"/>
    </row>
    <row r="413" spans="1:9" x14ac:dyDescent="0.25">
      <c r="A413" s="10"/>
      <c r="E413" s="10"/>
      <c r="F413" s="10"/>
      <c r="G413" s="10"/>
      <c r="H413" s="10"/>
      <c r="I413" s="10"/>
    </row>
    <row r="414" spans="1:9" x14ac:dyDescent="0.25">
      <c r="A414" s="10"/>
      <c r="E414" s="10"/>
      <c r="F414" s="10"/>
      <c r="G414" s="10"/>
      <c r="H414" s="10"/>
      <c r="I414" s="10"/>
    </row>
    <row r="415" spans="1:9" x14ac:dyDescent="0.25">
      <c r="A415" s="10"/>
      <c r="E415" s="10"/>
      <c r="F415" s="10"/>
      <c r="G415" s="10"/>
      <c r="H415" s="10"/>
      <c r="I415" s="10"/>
    </row>
    <row r="416" spans="1:9" x14ac:dyDescent="0.25">
      <c r="A416" s="10"/>
      <c r="E416" s="10"/>
      <c r="F416" s="10"/>
      <c r="G416" s="10"/>
      <c r="H416" s="10"/>
      <c r="I416" s="10"/>
    </row>
    <row r="417" spans="1:9" x14ac:dyDescent="0.25">
      <c r="A417" s="10"/>
      <c r="E417" s="10"/>
      <c r="F417" s="10"/>
      <c r="G417" s="10"/>
      <c r="H417" s="10"/>
      <c r="I417" s="10"/>
    </row>
    <row r="418" spans="1:9" x14ac:dyDescent="0.25">
      <c r="A418" s="10"/>
      <c r="E418" s="10"/>
      <c r="F418" s="10"/>
      <c r="G418" s="10"/>
      <c r="H418" s="10"/>
      <c r="I418" s="10"/>
    </row>
    <row r="419" spans="1:9" x14ac:dyDescent="0.25">
      <c r="A419" s="10"/>
      <c r="E419" s="10"/>
      <c r="F419" s="10"/>
      <c r="G419" s="10"/>
      <c r="H419" s="10"/>
      <c r="I419" s="10"/>
    </row>
    <row r="420" spans="1:9" x14ac:dyDescent="0.25">
      <c r="A420" s="10"/>
      <c r="E420" s="10"/>
      <c r="F420" s="10"/>
      <c r="G420" s="10"/>
      <c r="H420" s="10"/>
      <c r="I420" s="10"/>
    </row>
    <row r="421" spans="1:9" x14ac:dyDescent="0.25">
      <c r="A421" s="10"/>
      <c r="E421" s="10"/>
      <c r="F421" s="10"/>
      <c r="G421" s="10"/>
      <c r="H421" s="10"/>
      <c r="I421" s="10"/>
    </row>
    <row r="422" spans="1:9" x14ac:dyDescent="0.25">
      <c r="A422" s="10"/>
      <c r="E422" s="10"/>
      <c r="F422" s="10"/>
      <c r="G422" s="10"/>
      <c r="H422" s="10"/>
      <c r="I422" s="10"/>
    </row>
    <row r="423" spans="1:9" x14ac:dyDescent="0.25">
      <c r="A423" s="10"/>
      <c r="E423" s="10"/>
      <c r="F423" s="10"/>
      <c r="G423" s="10"/>
      <c r="H423" s="10"/>
      <c r="I423" s="10"/>
    </row>
    <row r="424" spans="1:9" x14ac:dyDescent="0.25">
      <c r="A424" s="10"/>
      <c r="E424" s="10"/>
      <c r="F424" s="10"/>
      <c r="G424" s="10"/>
      <c r="H424" s="10"/>
      <c r="I424" s="10"/>
    </row>
    <row r="425" spans="1:9" x14ac:dyDescent="0.25">
      <c r="A425" s="10"/>
      <c r="E425" s="10"/>
      <c r="F425" s="10"/>
      <c r="G425" s="10"/>
      <c r="H425" s="10"/>
      <c r="I425" s="10"/>
    </row>
    <row r="426" spans="1:9" x14ac:dyDescent="0.25">
      <c r="A426" s="10"/>
      <c r="E426" s="10"/>
      <c r="F426" s="10"/>
      <c r="G426" s="10"/>
      <c r="H426" s="10"/>
      <c r="I426" s="10"/>
    </row>
    <row r="427" spans="1:9" x14ac:dyDescent="0.25">
      <c r="A427" s="10"/>
      <c r="E427" s="10"/>
      <c r="F427" s="10"/>
      <c r="G427" s="10"/>
      <c r="H427" s="10"/>
      <c r="I427" s="10"/>
    </row>
    <row r="428" spans="1:9" x14ac:dyDescent="0.25">
      <c r="A428" s="10"/>
      <c r="E428" s="10"/>
      <c r="F428" s="10"/>
      <c r="G428" s="10"/>
      <c r="H428" s="10"/>
      <c r="I428" s="10"/>
    </row>
    <row r="429" spans="1:9" x14ac:dyDescent="0.25">
      <c r="A429" s="10"/>
      <c r="E429" s="10"/>
      <c r="F429" s="10"/>
      <c r="G429" s="10"/>
      <c r="H429" s="10"/>
      <c r="I429" s="10"/>
    </row>
    <row r="430" spans="1:9" x14ac:dyDescent="0.25">
      <c r="A430" s="10"/>
      <c r="E430" s="10"/>
      <c r="F430" s="10"/>
      <c r="G430" s="10"/>
      <c r="H430" s="10"/>
      <c r="I430" s="10"/>
    </row>
    <row r="431" spans="1:9" x14ac:dyDescent="0.25">
      <c r="A431" s="10"/>
      <c r="E431" s="10"/>
      <c r="F431" s="10"/>
      <c r="G431" s="10"/>
      <c r="H431" s="10"/>
      <c r="I431" s="10"/>
    </row>
    <row r="432" spans="1:9" x14ac:dyDescent="0.25">
      <c r="A432" s="10"/>
      <c r="E432" s="10"/>
      <c r="F432" s="10"/>
      <c r="G432" s="10"/>
      <c r="H432" s="10"/>
      <c r="I432" s="10"/>
    </row>
    <row r="433" spans="1:9" x14ac:dyDescent="0.25">
      <c r="A433" s="10"/>
      <c r="E433" s="10"/>
      <c r="F433" s="10"/>
      <c r="G433" s="10"/>
      <c r="H433" s="10"/>
      <c r="I433" s="10"/>
    </row>
    <row r="434" spans="1:9" x14ac:dyDescent="0.25">
      <c r="A434" s="10"/>
      <c r="E434" s="10"/>
      <c r="F434" s="10"/>
      <c r="G434" s="10"/>
      <c r="H434" s="10"/>
      <c r="I434" s="10"/>
    </row>
    <row r="435" spans="1:9" x14ac:dyDescent="0.25">
      <c r="A435" s="10"/>
      <c r="E435" s="10"/>
      <c r="F435" s="10"/>
      <c r="G435" s="10"/>
      <c r="H435" s="10"/>
      <c r="I435" s="10"/>
    </row>
    <row r="436" spans="1:9" x14ac:dyDescent="0.25">
      <c r="A436" s="10"/>
      <c r="E436" s="10"/>
      <c r="F436" s="10"/>
      <c r="G436" s="10"/>
      <c r="H436" s="10"/>
      <c r="I436" s="10"/>
    </row>
    <row r="437" spans="1:9" x14ac:dyDescent="0.25">
      <c r="A437" s="10"/>
      <c r="E437" s="10"/>
      <c r="F437" s="10"/>
      <c r="G437" s="10"/>
      <c r="H437" s="10"/>
      <c r="I437" s="10"/>
    </row>
    <row r="438" spans="1:9" x14ac:dyDescent="0.25">
      <c r="A438" s="10"/>
      <c r="E438" s="10"/>
      <c r="F438" s="10"/>
      <c r="G438" s="10"/>
      <c r="H438" s="10"/>
      <c r="I438" s="10"/>
    </row>
    <row r="439" spans="1:9" x14ac:dyDescent="0.25">
      <c r="A439" s="10"/>
      <c r="E439" s="10"/>
      <c r="F439" s="10"/>
      <c r="G439" s="10"/>
      <c r="H439" s="10"/>
      <c r="I439" s="10"/>
    </row>
    <row r="440" spans="1:9" x14ac:dyDescent="0.25">
      <c r="A440" s="10"/>
      <c r="E440" s="10"/>
      <c r="F440" s="10"/>
      <c r="G440" s="10"/>
      <c r="H440" s="10"/>
      <c r="I440" s="10"/>
    </row>
    <row r="441" spans="1:9" x14ac:dyDescent="0.25">
      <c r="A441" s="10"/>
      <c r="E441" s="10"/>
      <c r="F441" s="10"/>
      <c r="G441" s="10"/>
      <c r="H441" s="10"/>
      <c r="I441" s="10"/>
    </row>
    <row r="442" spans="1:9" x14ac:dyDescent="0.25">
      <c r="A442" s="10"/>
      <c r="E442" s="10"/>
      <c r="F442" s="10"/>
      <c r="G442" s="10"/>
      <c r="H442" s="10"/>
      <c r="I442" s="10"/>
    </row>
    <row r="443" spans="1:9" x14ac:dyDescent="0.25">
      <c r="A443" s="10"/>
      <c r="E443" s="10"/>
      <c r="F443" s="10"/>
      <c r="G443" s="10"/>
      <c r="H443" s="10"/>
      <c r="I443" s="10"/>
    </row>
    <row r="444" spans="1:9" x14ac:dyDescent="0.25">
      <c r="A444" s="10"/>
      <c r="E444" s="10"/>
      <c r="F444" s="10"/>
      <c r="G444" s="10"/>
      <c r="H444" s="10"/>
      <c r="I444" s="10"/>
    </row>
    <row r="445" spans="1:9" x14ac:dyDescent="0.25">
      <c r="A445" s="10"/>
      <c r="E445" s="10"/>
      <c r="F445" s="10"/>
      <c r="G445" s="10"/>
      <c r="H445" s="10"/>
      <c r="I445" s="10"/>
    </row>
    <row r="446" spans="1:9" x14ac:dyDescent="0.25">
      <c r="A446" s="10"/>
      <c r="E446" s="10"/>
      <c r="F446" s="10"/>
      <c r="G446" s="10"/>
      <c r="H446" s="10"/>
      <c r="I446" s="10"/>
    </row>
    <row r="447" spans="1:9" x14ac:dyDescent="0.25">
      <c r="A447" s="10"/>
      <c r="E447" s="10"/>
      <c r="F447" s="10"/>
      <c r="G447" s="10"/>
      <c r="H447" s="10"/>
      <c r="I447" s="10"/>
    </row>
    <row r="448" spans="1:9" x14ac:dyDescent="0.25">
      <c r="A448" s="10"/>
      <c r="E448" s="10"/>
      <c r="F448" s="10"/>
      <c r="G448" s="10"/>
      <c r="H448" s="10"/>
      <c r="I448" s="10"/>
    </row>
    <row r="449" spans="1:9" x14ac:dyDescent="0.25">
      <c r="A449" s="10"/>
      <c r="E449" s="10"/>
      <c r="F449" s="10"/>
      <c r="G449" s="10"/>
      <c r="H449" s="10"/>
      <c r="I449" s="10"/>
    </row>
    <row r="450" spans="1:9" x14ac:dyDescent="0.25">
      <c r="A450" s="10"/>
      <c r="E450" s="10"/>
      <c r="F450" s="10"/>
      <c r="G450" s="10"/>
      <c r="H450" s="10"/>
      <c r="I450" s="10"/>
    </row>
    <row r="451" spans="1:9" x14ac:dyDescent="0.25">
      <c r="A451" s="10"/>
      <c r="E451" s="10"/>
      <c r="F451" s="10"/>
      <c r="G451" s="10"/>
      <c r="H451" s="10"/>
      <c r="I451" s="10"/>
    </row>
    <row r="452" spans="1:9" x14ac:dyDescent="0.25">
      <c r="A452" s="10"/>
      <c r="E452" s="10"/>
      <c r="F452" s="10"/>
      <c r="G452" s="10"/>
      <c r="H452" s="10"/>
      <c r="I452" s="10"/>
    </row>
    <row r="453" spans="1:9" x14ac:dyDescent="0.25">
      <c r="A453" s="10"/>
      <c r="E453" s="10"/>
      <c r="F453" s="10"/>
      <c r="G453" s="10"/>
      <c r="H453" s="10"/>
      <c r="I453" s="10"/>
    </row>
    <row r="454" spans="1:9" x14ac:dyDescent="0.25">
      <c r="A454" s="10"/>
      <c r="E454" s="10"/>
      <c r="F454" s="10"/>
      <c r="G454" s="10"/>
      <c r="H454" s="10"/>
      <c r="I454" s="10"/>
    </row>
    <row r="455" spans="1:9" x14ac:dyDescent="0.25">
      <c r="A455" s="10"/>
      <c r="E455" s="10"/>
      <c r="F455" s="10"/>
      <c r="G455" s="10"/>
      <c r="H455" s="10"/>
      <c r="I455" s="10"/>
    </row>
    <row r="456" spans="1:9" x14ac:dyDescent="0.25">
      <c r="A456" s="10"/>
      <c r="E456" s="10"/>
      <c r="F456" s="10"/>
      <c r="G456" s="10"/>
      <c r="H456" s="10"/>
      <c r="I456" s="10"/>
    </row>
    <row r="457" spans="1:9" x14ac:dyDescent="0.25">
      <c r="A457" s="10"/>
      <c r="E457" s="10"/>
      <c r="F457" s="10"/>
      <c r="G457" s="10"/>
      <c r="H457" s="10"/>
      <c r="I457" s="10"/>
    </row>
    <row r="458" spans="1:9" x14ac:dyDescent="0.25">
      <c r="A458" s="10"/>
      <c r="E458" s="10"/>
      <c r="F458" s="10"/>
      <c r="G458" s="10"/>
      <c r="H458" s="10"/>
      <c r="I458" s="10"/>
    </row>
    <row r="459" spans="1:9" x14ac:dyDescent="0.25">
      <c r="A459" s="10"/>
      <c r="E459" s="10"/>
      <c r="F459" s="10"/>
      <c r="G459" s="10"/>
      <c r="H459" s="10"/>
      <c r="I459" s="10"/>
    </row>
    <row r="460" spans="1:9" x14ac:dyDescent="0.25">
      <c r="A460" s="10"/>
      <c r="E460" s="10"/>
      <c r="F460" s="10"/>
      <c r="G460" s="10"/>
      <c r="H460" s="10"/>
      <c r="I460" s="10"/>
    </row>
    <row r="461" spans="1:9" x14ac:dyDescent="0.25">
      <c r="A461" s="10"/>
      <c r="E461" s="10"/>
      <c r="F461" s="10"/>
      <c r="G461" s="10"/>
      <c r="H461" s="10"/>
      <c r="I461" s="10"/>
    </row>
    <row r="462" spans="1:9" x14ac:dyDescent="0.25">
      <c r="A462" s="10"/>
      <c r="E462" s="10"/>
      <c r="F462" s="10"/>
      <c r="G462" s="10"/>
      <c r="H462" s="10"/>
      <c r="I462" s="10"/>
    </row>
    <row r="463" spans="1:9" x14ac:dyDescent="0.25">
      <c r="A463" s="10"/>
      <c r="E463" s="10"/>
      <c r="F463" s="10"/>
      <c r="G463" s="10"/>
      <c r="H463" s="10"/>
      <c r="I463" s="10"/>
    </row>
    <row r="464" spans="1:9" x14ac:dyDescent="0.25">
      <c r="A464" s="10"/>
      <c r="E464" s="10"/>
      <c r="F464" s="10"/>
      <c r="G464" s="10"/>
      <c r="H464" s="10"/>
      <c r="I464" s="10"/>
    </row>
    <row r="465" spans="1:9" x14ac:dyDescent="0.25">
      <c r="A465" s="10"/>
      <c r="E465" s="10"/>
      <c r="F465" s="10"/>
      <c r="G465" s="10"/>
      <c r="H465" s="10"/>
      <c r="I465" s="10"/>
    </row>
    <row r="466" spans="1:9" x14ac:dyDescent="0.25">
      <c r="A466" s="10"/>
      <c r="E466" s="10"/>
      <c r="F466" s="10"/>
      <c r="G466" s="10"/>
      <c r="H466" s="10"/>
      <c r="I466" s="10"/>
    </row>
    <row r="467" spans="1:9" x14ac:dyDescent="0.25">
      <c r="A467" s="10"/>
      <c r="E467" s="10"/>
      <c r="F467" s="10"/>
      <c r="G467" s="10"/>
      <c r="H467" s="10"/>
      <c r="I467" s="10"/>
    </row>
    <row r="468" spans="1:9" x14ac:dyDescent="0.25">
      <c r="A468" s="10"/>
      <c r="E468" s="10"/>
      <c r="F468" s="10"/>
      <c r="G468" s="10"/>
      <c r="H468" s="10"/>
      <c r="I468" s="10"/>
    </row>
    <row r="469" spans="1:9" x14ac:dyDescent="0.25">
      <c r="A469" s="10"/>
      <c r="E469" s="10"/>
      <c r="F469" s="10"/>
      <c r="G469" s="10"/>
      <c r="H469" s="10"/>
      <c r="I469" s="10"/>
    </row>
    <row r="470" spans="1:9" x14ac:dyDescent="0.25">
      <c r="A470" s="10"/>
      <c r="E470" s="10"/>
      <c r="F470" s="10"/>
      <c r="G470" s="10"/>
      <c r="H470" s="10"/>
      <c r="I470" s="10"/>
    </row>
    <row r="471" spans="1:9" x14ac:dyDescent="0.25">
      <c r="A471" s="10"/>
      <c r="E471" s="10"/>
      <c r="F471" s="10"/>
      <c r="G471" s="10"/>
      <c r="H471" s="10"/>
      <c r="I471" s="10"/>
    </row>
    <row r="472" spans="1:9" x14ac:dyDescent="0.25">
      <c r="A472" s="10"/>
      <c r="E472" s="10"/>
      <c r="F472" s="10"/>
      <c r="G472" s="10"/>
      <c r="H472" s="10"/>
      <c r="I472" s="10"/>
    </row>
    <row r="473" spans="1:9" x14ac:dyDescent="0.25">
      <c r="A473" s="10"/>
      <c r="E473" s="10"/>
      <c r="F473" s="10"/>
      <c r="G473" s="10"/>
      <c r="H473" s="10"/>
      <c r="I473" s="10"/>
    </row>
    <row r="474" spans="1:9" x14ac:dyDescent="0.25">
      <c r="A474" s="10"/>
      <c r="E474" s="10"/>
      <c r="F474" s="10"/>
      <c r="G474" s="10"/>
      <c r="H474" s="10"/>
      <c r="I474" s="10"/>
    </row>
    <row r="475" spans="1:9" x14ac:dyDescent="0.25">
      <c r="A475" s="10"/>
      <c r="E475" s="10"/>
      <c r="F475" s="10"/>
      <c r="G475" s="10"/>
      <c r="H475" s="10"/>
      <c r="I475" s="10"/>
    </row>
    <row r="476" spans="1:9" x14ac:dyDescent="0.25">
      <c r="A476" s="10"/>
      <c r="E476" s="10"/>
      <c r="F476" s="10"/>
      <c r="G476" s="10"/>
      <c r="H476" s="10"/>
      <c r="I476" s="10"/>
    </row>
    <row r="477" spans="1:9" x14ac:dyDescent="0.25">
      <c r="A477" s="10"/>
      <c r="E477" s="10"/>
      <c r="F477" s="10"/>
      <c r="G477" s="10"/>
      <c r="H477" s="10"/>
      <c r="I477" s="10"/>
    </row>
    <row r="478" spans="1:9" x14ac:dyDescent="0.25">
      <c r="A478" s="10"/>
      <c r="E478" s="10"/>
      <c r="F478" s="10"/>
      <c r="G478" s="10"/>
      <c r="H478" s="10"/>
      <c r="I478" s="10"/>
    </row>
    <row r="479" spans="1:9" x14ac:dyDescent="0.25">
      <c r="A479" s="10"/>
      <c r="E479" s="10"/>
      <c r="F479" s="10"/>
      <c r="G479" s="10"/>
      <c r="H479" s="10"/>
      <c r="I479" s="10"/>
    </row>
    <row r="480" spans="1:9" x14ac:dyDescent="0.25">
      <c r="A480" s="10"/>
      <c r="E480" s="10"/>
      <c r="F480" s="10"/>
      <c r="G480" s="10"/>
      <c r="H480" s="10"/>
      <c r="I480" s="10"/>
    </row>
    <row r="481" spans="1:9" x14ac:dyDescent="0.25">
      <c r="A481" s="10"/>
      <c r="E481" s="10"/>
      <c r="F481" s="10"/>
      <c r="G481" s="10"/>
      <c r="H481" s="10"/>
      <c r="I481" s="10"/>
    </row>
    <row r="482" spans="1:9" x14ac:dyDescent="0.25">
      <c r="A482" s="10"/>
      <c r="E482" s="10"/>
      <c r="F482" s="10"/>
      <c r="G482" s="10"/>
      <c r="H482" s="10"/>
      <c r="I482" s="10"/>
    </row>
    <row r="483" spans="1:9" x14ac:dyDescent="0.25">
      <c r="A483" s="10"/>
      <c r="E483" s="10"/>
      <c r="F483" s="10"/>
      <c r="G483" s="10"/>
      <c r="H483" s="10"/>
      <c r="I483" s="10"/>
    </row>
    <row r="484" spans="1:9" x14ac:dyDescent="0.25">
      <c r="A484" s="10"/>
      <c r="E484" s="10"/>
      <c r="F484" s="10"/>
      <c r="G484" s="10"/>
      <c r="H484" s="10"/>
      <c r="I484" s="10"/>
    </row>
    <row r="485" spans="1:9" x14ac:dyDescent="0.25">
      <c r="A485" s="10"/>
      <c r="E485" s="10"/>
      <c r="F485" s="10"/>
      <c r="G485" s="10"/>
      <c r="H485" s="10"/>
      <c r="I485" s="10"/>
    </row>
    <row r="486" spans="1:9" x14ac:dyDescent="0.25">
      <c r="A486" s="10"/>
      <c r="E486" s="10"/>
      <c r="F486" s="10"/>
      <c r="G486" s="10"/>
      <c r="H486" s="10"/>
      <c r="I486" s="10"/>
    </row>
    <row r="487" spans="1:9" x14ac:dyDescent="0.25">
      <c r="A487" s="10"/>
      <c r="E487" s="10"/>
      <c r="F487" s="10"/>
      <c r="G487" s="10"/>
      <c r="H487" s="10"/>
      <c r="I487" s="10"/>
    </row>
    <row r="488" spans="1:9" x14ac:dyDescent="0.25">
      <c r="A488" s="10"/>
      <c r="E488" s="10"/>
      <c r="F488" s="10"/>
      <c r="G488" s="10"/>
      <c r="H488" s="10"/>
      <c r="I488" s="10"/>
    </row>
    <row r="489" spans="1:9" x14ac:dyDescent="0.25">
      <c r="A489" s="10"/>
      <c r="E489" s="10"/>
      <c r="F489" s="10"/>
      <c r="G489" s="10"/>
      <c r="H489" s="10"/>
      <c r="I489" s="10"/>
    </row>
    <row r="490" spans="1:9" x14ac:dyDescent="0.25">
      <c r="A490" s="10"/>
      <c r="E490" s="10"/>
      <c r="F490" s="10"/>
      <c r="G490" s="10"/>
      <c r="H490" s="10"/>
      <c r="I490" s="10"/>
    </row>
    <row r="491" spans="1:9" x14ac:dyDescent="0.25">
      <c r="A491" s="10"/>
      <c r="E491" s="10"/>
      <c r="F491" s="10"/>
      <c r="G491" s="10"/>
      <c r="H491" s="10"/>
      <c r="I491" s="10"/>
    </row>
    <row r="492" spans="1:9" x14ac:dyDescent="0.25">
      <c r="A492" s="10"/>
      <c r="E492" s="10"/>
      <c r="F492" s="10"/>
      <c r="G492" s="10"/>
      <c r="H492" s="10"/>
      <c r="I492" s="10"/>
    </row>
    <row r="493" spans="1:9" x14ac:dyDescent="0.25">
      <c r="A493" s="10"/>
      <c r="E493" s="10"/>
      <c r="F493" s="10"/>
      <c r="G493" s="10"/>
      <c r="H493" s="10"/>
      <c r="I493" s="10"/>
    </row>
    <row r="494" spans="1:9" x14ac:dyDescent="0.25">
      <c r="A494" s="10"/>
      <c r="E494" s="10"/>
      <c r="F494" s="10"/>
      <c r="G494" s="10"/>
      <c r="H494" s="10"/>
      <c r="I494" s="10"/>
    </row>
    <row r="495" spans="1:9" x14ac:dyDescent="0.25">
      <c r="A495" s="10"/>
      <c r="E495" s="10"/>
      <c r="F495" s="10"/>
      <c r="G495" s="10"/>
      <c r="H495" s="10"/>
      <c r="I495" s="10"/>
    </row>
    <row r="496" spans="1:9" x14ac:dyDescent="0.25">
      <c r="A496" s="10"/>
      <c r="E496" s="10"/>
      <c r="F496" s="10"/>
      <c r="G496" s="10"/>
      <c r="H496" s="10"/>
      <c r="I496" s="10"/>
    </row>
    <row r="497" spans="1:9" x14ac:dyDescent="0.25">
      <c r="A497" s="10"/>
      <c r="E497" s="10"/>
      <c r="F497" s="10"/>
      <c r="G497" s="10"/>
      <c r="H497" s="10"/>
      <c r="I497" s="10"/>
    </row>
    <row r="498" spans="1:9" x14ac:dyDescent="0.25">
      <c r="A498" s="10"/>
      <c r="E498" s="10"/>
      <c r="F498" s="10"/>
      <c r="G498" s="10"/>
      <c r="H498" s="10"/>
      <c r="I498" s="10"/>
    </row>
    <row r="499" spans="1:9" x14ac:dyDescent="0.25">
      <c r="A499" s="10"/>
      <c r="E499" s="10"/>
      <c r="F499" s="10"/>
      <c r="G499" s="10"/>
      <c r="H499" s="10"/>
      <c r="I499" s="10"/>
    </row>
    <row r="500" spans="1:9" x14ac:dyDescent="0.25">
      <c r="A500" s="10"/>
      <c r="E500" s="10"/>
      <c r="F500" s="10"/>
      <c r="G500" s="10"/>
      <c r="H500" s="10"/>
      <c r="I500" s="10"/>
    </row>
    <row r="501" spans="1:9" x14ac:dyDescent="0.25">
      <c r="A501" s="10"/>
      <c r="E501" s="10"/>
      <c r="F501" s="10"/>
      <c r="G501" s="10"/>
      <c r="H501" s="10"/>
      <c r="I501" s="10"/>
    </row>
    <row r="502" spans="1:9" x14ac:dyDescent="0.25">
      <c r="A502" s="10"/>
      <c r="E502" s="10"/>
      <c r="F502" s="10"/>
      <c r="G502" s="10"/>
      <c r="H502" s="10"/>
      <c r="I502" s="10"/>
    </row>
    <row r="503" spans="1:9" x14ac:dyDescent="0.25">
      <c r="A503" s="10"/>
      <c r="E503" s="10"/>
      <c r="F503" s="10"/>
      <c r="G503" s="10"/>
      <c r="H503" s="10"/>
      <c r="I503" s="10"/>
    </row>
    <row r="504" spans="1:9" x14ac:dyDescent="0.25">
      <c r="A504" s="10"/>
      <c r="E504" s="10"/>
      <c r="F504" s="10"/>
      <c r="G504" s="10"/>
      <c r="H504" s="10"/>
      <c r="I504" s="10"/>
    </row>
    <row r="505" spans="1:9" x14ac:dyDescent="0.25">
      <c r="A505" s="10"/>
      <c r="E505" s="10"/>
      <c r="F505" s="10"/>
      <c r="G505" s="10"/>
      <c r="H505" s="10"/>
      <c r="I505" s="10"/>
    </row>
    <row r="506" spans="1:9" x14ac:dyDescent="0.25">
      <c r="A506" s="10"/>
      <c r="E506" s="10"/>
      <c r="F506" s="10"/>
      <c r="G506" s="10"/>
      <c r="H506" s="10"/>
      <c r="I506" s="10"/>
    </row>
    <row r="507" spans="1:9" x14ac:dyDescent="0.25">
      <c r="A507" s="10"/>
      <c r="E507" s="10"/>
      <c r="F507" s="10"/>
      <c r="G507" s="10"/>
      <c r="H507" s="10"/>
      <c r="I507" s="10"/>
    </row>
    <row r="508" spans="1:9" x14ac:dyDescent="0.25">
      <c r="A508" s="10"/>
      <c r="E508" s="10"/>
      <c r="F508" s="10"/>
      <c r="G508" s="10"/>
      <c r="H508" s="10"/>
      <c r="I508" s="10"/>
    </row>
    <row r="509" spans="1:9" x14ac:dyDescent="0.25">
      <c r="A509" s="10"/>
      <c r="E509" s="10"/>
      <c r="F509" s="10"/>
      <c r="G509" s="10"/>
      <c r="H509" s="10"/>
      <c r="I509" s="10"/>
    </row>
    <row r="510" spans="1:9" x14ac:dyDescent="0.25">
      <c r="A510" s="10"/>
      <c r="E510" s="10"/>
      <c r="F510" s="10"/>
      <c r="G510" s="10"/>
      <c r="H510" s="10"/>
      <c r="I510" s="10"/>
    </row>
    <row r="511" spans="1:9" x14ac:dyDescent="0.25">
      <c r="A511" s="10"/>
      <c r="E511" s="10"/>
      <c r="F511" s="10"/>
      <c r="G511" s="10"/>
      <c r="H511" s="10"/>
      <c r="I511" s="10"/>
    </row>
    <row r="512" spans="1:9" x14ac:dyDescent="0.25">
      <c r="A512" s="10"/>
      <c r="E512" s="10"/>
      <c r="F512" s="10"/>
      <c r="G512" s="10"/>
      <c r="H512" s="10"/>
      <c r="I512" s="10"/>
    </row>
    <row r="513" spans="1:9" x14ac:dyDescent="0.25">
      <c r="A513" s="10"/>
      <c r="E513" s="10"/>
      <c r="F513" s="10"/>
      <c r="G513" s="10"/>
      <c r="H513" s="10"/>
      <c r="I513" s="10"/>
    </row>
    <row r="514" spans="1:9" x14ac:dyDescent="0.25">
      <c r="A514" s="10"/>
      <c r="E514" s="10"/>
      <c r="F514" s="10"/>
      <c r="G514" s="10"/>
      <c r="H514" s="10"/>
      <c r="I514" s="10"/>
    </row>
    <row r="515" spans="1:9" x14ac:dyDescent="0.25">
      <c r="A515" s="10"/>
      <c r="E515" s="10"/>
      <c r="F515" s="10"/>
      <c r="G515" s="10"/>
      <c r="H515" s="10"/>
      <c r="I515" s="10"/>
    </row>
    <row r="516" spans="1:9" x14ac:dyDescent="0.25">
      <c r="A516" s="10"/>
      <c r="E516" s="10"/>
      <c r="F516" s="10"/>
      <c r="G516" s="10"/>
      <c r="H516" s="10"/>
      <c r="I516" s="10"/>
    </row>
    <row r="517" spans="1:9" x14ac:dyDescent="0.25">
      <c r="A517" s="10"/>
      <c r="E517" s="10"/>
      <c r="F517" s="10"/>
      <c r="G517" s="10"/>
      <c r="H517" s="10"/>
      <c r="I517" s="10"/>
    </row>
    <row r="518" spans="1:9" x14ac:dyDescent="0.25">
      <c r="A518" s="10"/>
      <c r="E518" s="10"/>
      <c r="F518" s="10"/>
      <c r="G518" s="10"/>
      <c r="H518" s="10"/>
      <c r="I518" s="10"/>
    </row>
    <row r="519" spans="1:9" x14ac:dyDescent="0.25">
      <c r="A519" s="10"/>
      <c r="E519" s="10"/>
      <c r="F519" s="10"/>
      <c r="G519" s="10"/>
      <c r="H519" s="10"/>
      <c r="I519" s="10"/>
    </row>
    <row r="520" spans="1:9" x14ac:dyDescent="0.25">
      <c r="A520" s="10"/>
      <c r="E520" s="10"/>
      <c r="F520" s="10"/>
      <c r="G520" s="10"/>
      <c r="H520" s="10"/>
      <c r="I520" s="10"/>
    </row>
    <row r="521" spans="1:9" x14ac:dyDescent="0.25">
      <c r="A521" s="10"/>
      <c r="E521" s="10"/>
      <c r="F521" s="10"/>
      <c r="G521" s="10"/>
      <c r="H521" s="10"/>
      <c r="I521" s="10"/>
    </row>
    <row r="522" spans="1:9" x14ac:dyDescent="0.25">
      <c r="A522" s="10"/>
      <c r="E522" s="10"/>
      <c r="F522" s="10"/>
      <c r="G522" s="10"/>
      <c r="H522" s="10"/>
      <c r="I522" s="10"/>
    </row>
    <row r="523" spans="1:9" x14ac:dyDescent="0.25">
      <c r="A523" s="10"/>
      <c r="E523" s="10"/>
      <c r="F523" s="10"/>
      <c r="G523" s="10"/>
      <c r="H523" s="10"/>
      <c r="I523" s="10"/>
    </row>
    <row r="524" spans="1:9" x14ac:dyDescent="0.25">
      <c r="A524" s="10"/>
      <c r="E524" s="10"/>
      <c r="F524" s="10"/>
      <c r="G524" s="10"/>
      <c r="H524" s="10"/>
      <c r="I524" s="10"/>
    </row>
    <row r="525" spans="1:9" x14ac:dyDescent="0.25">
      <c r="A525" s="10"/>
      <c r="E525" s="10"/>
      <c r="F525" s="10"/>
      <c r="G525" s="10"/>
      <c r="H525" s="10"/>
      <c r="I525" s="10"/>
    </row>
    <row r="526" spans="1:9" x14ac:dyDescent="0.25">
      <c r="A526" s="10"/>
      <c r="E526" s="10"/>
      <c r="F526" s="10"/>
      <c r="G526" s="10"/>
      <c r="H526" s="10"/>
      <c r="I526" s="10"/>
    </row>
    <row r="527" spans="1:9" x14ac:dyDescent="0.25">
      <c r="A527" s="10"/>
      <c r="E527" s="10"/>
      <c r="F527" s="10"/>
      <c r="G527" s="10"/>
      <c r="H527" s="10"/>
      <c r="I527" s="10"/>
    </row>
    <row r="528" spans="1:9" x14ac:dyDescent="0.25">
      <c r="A528" s="10"/>
      <c r="E528" s="10"/>
      <c r="F528" s="10"/>
      <c r="G528" s="10"/>
      <c r="H528" s="10"/>
      <c r="I528" s="10"/>
    </row>
    <row r="529" spans="1:9" x14ac:dyDescent="0.25">
      <c r="A529" s="10"/>
      <c r="E529" s="10"/>
      <c r="F529" s="10"/>
      <c r="G529" s="10"/>
      <c r="H529" s="10"/>
      <c r="I529" s="10"/>
    </row>
    <row r="530" spans="1:9" x14ac:dyDescent="0.25">
      <c r="A530" s="10"/>
      <c r="E530" s="10"/>
      <c r="F530" s="10"/>
      <c r="G530" s="10"/>
      <c r="H530" s="10"/>
      <c r="I530" s="10"/>
    </row>
    <row r="531" spans="1:9" x14ac:dyDescent="0.25">
      <c r="A531" s="10"/>
      <c r="E531" s="10"/>
      <c r="F531" s="10"/>
      <c r="G531" s="10"/>
      <c r="H531" s="10"/>
      <c r="I531" s="10"/>
    </row>
    <row r="532" spans="1:9" x14ac:dyDescent="0.25">
      <c r="A532" s="10"/>
      <c r="E532" s="10"/>
      <c r="F532" s="10"/>
      <c r="G532" s="10"/>
      <c r="H532" s="10"/>
      <c r="I532" s="10"/>
    </row>
    <row r="533" spans="1:9" x14ac:dyDescent="0.25">
      <c r="A533" s="10"/>
      <c r="E533" s="10"/>
      <c r="F533" s="10"/>
      <c r="G533" s="10"/>
      <c r="H533" s="10"/>
      <c r="I533" s="10"/>
    </row>
    <row r="534" spans="1:9" x14ac:dyDescent="0.25">
      <c r="A534" s="10"/>
      <c r="E534" s="10"/>
      <c r="F534" s="10"/>
      <c r="G534" s="10"/>
      <c r="H534" s="10"/>
      <c r="I534" s="10"/>
    </row>
    <row r="535" spans="1:9" x14ac:dyDescent="0.25">
      <c r="A535" s="10"/>
      <c r="E535" s="10"/>
      <c r="F535" s="10"/>
      <c r="G535" s="10"/>
      <c r="H535" s="10"/>
      <c r="I535" s="10"/>
    </row>
    <row r="536" spans="1:9" x14ac:dyDescent="0.25">
      <c r="A536" s="10"/>
      <c r="E536" s="10"/>
      <c r="F536" s="10"/>
      <c r="G536" s="10"/>
      <c r="H536" s="10"/>
      <c r="I536" s="10"/>
    </row>
    <row r="537" spans="1:9" x14ac:dyDescent="0.25">
      <c r="A537" s="10"/>
      <c r="E537" s="10"/>
      <c r="F537" s="10"/>
      <c r="G537" s="10"/>
      <c r="H537" s="10"/>
      <c r="I537" s="10"/>
    </row>
    <row r="538" spans="1:9" x14ac:dyDescent="0.25">
      <c r="A538" s="10"/>
      <c r="E538" s="10"/>
      <c r="F538" s="10"/>
      <c r="G538" s="10"/>
      <c r="H538" s="10"/>
      <c r="I538" s="10"/>
    </row>
    <row r="539" spans="1:9" x14ac:dyDescent="0.25">
      <c r="A539" s="10"/>
      <c r="E539" s="10"/>
      <c r="F539" s="10"/>
      <c r="G539" s="10"/>
      <c r="H539" s="10"/>
      <c r="I539" s="10"/>
    </row>
    <row r="540" spans="1:9" x14ac:dyDescent="0.25">
      <c r="A540" s="10"/>
      <c r="E540" s="10"/>
      <c r="F540" s="10"/>
      <c r="G540" s="10"/>
      <c r="H540" s="10"/>
      <c r="I540" s="10"/>
    </row>
    <row r="541" spans="1:9" x14ac:dyDescent="0.25">
      <c r="A541" s="10"/>
      <c r="E541" s="10"/>
      <c r="F541" s="10"/>
      <c r="G541" s="10"/>
      <c r="H541" s="10"/>
      <c r="I541" s="10"/>
    </row>
    <row r="542" spans="1:9" x14ac:dyDescent="0.25">
      <c r="A542" s="10"/>
      <c r="E542" s="10"/>
      <c r="F542" s="10"/>
      <c r="G542" s="10"/>
      <c r="H542" s="10"/>
      <c r="I542" s="10"/>
    </row>
    <row r="543" spans="1:9" x14ac:dyDescent="0.25">
      <c r="A543" s="10"/>
      <c r="E543" s="10"/>
      <c r="F543" s="10"/>
      <c r="G543" s="10"/>
      <c r="H543" s="10"/>
      <c r="I543" s="10"/>
    </row>
    <row r="544" spans="1:9" x14ac:dyDescent="0.25">
      <c r="A544" s="10"/>
      <c r="E544" s="10"/>
      <c r="F544" s="10"/>
      <c r="G544" s="10"/>
      <c r="I544" s="10"/>
    </row>
    <row r="545" spans="1:7" x14ac:dyDescent="0.25">
      <c r="A545" s="10"/>
      <c r="E545" s="10"/>
      <c r="F545" s="10"/>
      <c r="G545" s="10"/>
    </row>
    <row r="546" spans="1:7" x14ac:dyDescent="0.25">
      <c r="A546" s="10"/>
      <c r="E546" s="10"/>
      <c r="F546" s="10"/>
      <c r="G546" s="10"/>
    </row>
    <row r="547" spans="1:7" x14ac:dyDescent="0.25">
      <c r="A547" s="10"/>
      <c r="E547" s="10"/>
      <c r="F547" s="10"/>
      <c r="G547" s="10"/>
    </row>
    <row r="548" spans="1:7" x14ac:dyDescent="0.25">
      <c r="A548" s="10"/>
      <c r="E548" s="10"/>
      <c r="F548" s="10"/>
      <c r="G548" s="10"/>
    </row>
    <row r="549" spans="1:7" x14ac:dyDescent="0.25">
      <c r="A549" s="10"/>
      <c r="E549" s="10"/>
      <c r="F549" s="10"/>
      <c r="G549" s="10"/>
    </row>
    <row r="550" spans="1:7" x14ac:dyDescent="0.25">
      <c r="A550" s="10"/>
      <c r="E550" s="10"/>
      <c r="F550" s="10"/>
      <c r="G550" s="10"/>
    </row>
    <row r="551" spans="1:7" x14ac:dyDescent="0.25">
      <c r="A551" s="10"/>
      <c r="E551" s="10"/>
      <c r="F551" s="10"/>
      <c r="G551" s="10"/>
    </row>
    <row r="552" spans="1:7" x14ac:dyDescent="0.25">
      <c r="A552" s="10"/>
      <c r="E552" s="10"/>
      <c r="F552" s="10"/>
      <c r="G552" s="10"/>
    </row>
    <row r="553" spans="1:7" x14ac:dyDescent="0.25">
      <c r="A553" s="10"/>
      <c r="E553" s="10"/>
      <c r="F553" s="10"/>
      <c r="G553" s="10"/>
    </row>
    <row r="554" spans="1:7" x14ac:dyDescent="0.25">
      <c r="A554" s="10"/>
      <c r="E554" s="10"/>
      <c r="F554" s="10"/>
      <c r="G554" s="10"/>
    </row>
    <row r="555" spans="1:7" x14ac:dyDescent="0.25">
      <c r="A555" s="10"/>
      <c r="E555" s="10"/>
      <c r="F555" s="10"/>
      <c r="G555" s="10"/>
    </row>
    <row r="556" spans="1:7" x14ac:dyDescent="0.25">
      <c r="A556" s="10"/>
      <c r="E556" s="10"/>
      <c r="F556" s="10"/>
      <c r="G556" s="10"/>
    </row>
    <row r="557" spans="1:7" x14ac:dyDescent="0.25">
      <c r="A557" s="10"/>
      <c r="E557" s="10"/>
      <c r="F557" s="10"/>
      <c r="G557" s="10"/>
    </row>
    <row r="558" spans="1:7" x14ac:dyDescent="0.25">
      <c r="A558" s="10"/>
      <c r="E558" s="10"/>
      <c r="F558" s="10"/>
      <c r="G558" s="10"/>
    </row>
    <row r="559" spans="1:7" x14ac:dyDescent="0.25">
      <c r="A559" s="10"/>
      <c r="E559" s="10"/>
      <c r="F559" s="10"/>
      <c r="G559" s="10"/>
    </row>
    <row r="560" spans="1:7" x14ac:dyDescent="0.25">
      <c r="A560" s="10"/>
      <c r="E560" s="10"/>
      <c r="F560" s="10"/>
      <c r="G560" s="10"/>
    </row>
    <row r="561" spans="1:7" x14ac:dyDescent="0.25">
      <c r="A561" s="10"/>
      <c r="E561" s="10"/>
      <c r="F561" s="10"/>
      <c r="G561" s="10"/>
    </row>
    <row r="562" spans="1:7" x14ac:dyDescent="0.25">
      <c r="A562" s="10"/>
      <c r="E562" s="10"/>
      <c r="F562" s="10"/>
      <c r="G562" s="10"/>
    </row>
    <row r="563" spans="1:7" x14ac:dyDescent="0.25">
      <c r="A563" s="10"/>
      <c r="E563" s="10"/>
      <c r="F563" s="10"/>
      <c r="G563" s="10"/>
    </row>
    <row r="564" spans="1:7" x14ac:dyDescent="0.25">
      <c r="A564" s="10"/>
      <c r="E564" s="10"/>
      <c r="F564" s="10"/>
      <c r="G564" s="10"/>
    </row>
    <row r="565" spans="1:7" x14ac:dyDescent="0.25">
      <c r="A565" s="10"/>
      <c r="E565" s="10"/>
      <c r="F565" s="10"/>
      <c r="G565" s="10"/>
    </row>
    <row r="566" spans="1:7" x14ac:dyDescent="0.25">
      <c r="A566" s="10"/>
      <c r="E566" s="10"/>
      <c r="F566" s="10"/>
      <c r="G566" s="10"/>
    </row>
    <row r="567" spans="1:7" x14ac:dyDescent="0.25">
      <c r="A567" s="10"/>
      <c r="E567" s="10"/>
      <c r="F567" s="10"/>
      <c r="G567" s="10"/>
    </row>
    <row r="568" spans="1:7" x14ac:dyDescent="0.25">
      <c r="A568" s="10"/>
      <c r="E568" s="10"/>
      <c r="F568" s="10"/>
      <c r="G568" s="10"/>
    </row>
    <row r="569" spans="1:7" x14ac:dyDescent="0.25">
      <c r="A569" s="10"/>
      <c r="E569" s="10"/>
      <c r="F569" s="10"/>
      <c r="G569" s="10"/>
    </row>
    <row r="570" spans="1:7" x14ac:dyDescent="0.25">
      <c r="A570" s="10"/>
      <c r="E570" s="10"/>
      <c r="F570" s="10"/>
      <c r="G570" s="10"/>
    </row>
    <row r="571" spans="1:7" x14ac:dyDescent="0.25">
      <c r="A571" s="10"/>
      <c r="E571" s="10"/>
      <c r="F571" s="10"/>
      <c r="G571" s="10"/>
    </row>
    <row r="572" spans="1:7" x14ac:dyDescent="0.25">
      <c r="A572" s="10"/>
      <c r="E572" s="10"/>
      <c r="F572" s="10"/>
      <c r="G572" s="10"/>
    </row>
    <row r="573" spans="1:7" x14ac:dyDescent="0.25">
      <c r="A573" s="10"/>
      <c r="E573" s="10"/>
      <c r="F573" s="10"/>
      <c r="G573" s="10"/>
    </row>
    <row r="574" spans="1:7" x14ac:dyDescent="0.25">
      <c r="A574" s="10"/>
      <c r="E574" s="10"/>
      <c r="F574" s="10"/>
      <c r="G574" s="10"/>
    </row>
    <row r="575" spans="1:7" x14ac:dyDescent="0.25">
      <c r="A575" s="10"/>
      <c r="E575" s="10"/>
      <c r="F575" s="10"/>
      <c r="G575" s="10"/>
    </row>
    <row r="576" spans="1:7" x14ac:dyDescent="0.25">
      <c r="A576" s="10"/>
      <c r="E576" s="10"/>
      <c r="F576" s="10"/>
      <c r="G576" s="10"/>
    </row>
    <row r="577" spans="1:7" x14ac:dyDescent="0.25">
      <c r="A577" s="10"/>
      <c r="E577" s="10"/>
      <c r="F577" s="10"/>
      <c r="G577" s="10"/>
    </row>
    <row r="578" spans="1:7" x14ac:dyDescent="0.25">
      <c r="A578" s="10"/>
      <c r="E578" s="10"/>
      <c r="F578" s="10"/>
      <c r="G578" s="10"/>
    </row>
    <row r="579" spans="1:7" x14ac:dyDescent="0.25">
      <c r="A579" s="10"/>
      <c r="E579" s="10"/>
      <c r="F579" s="10"/>
      <c r="G579" s="10"/>
    </row>
    <row r="580" spans="1:7" x14ac:dyDescent="0.25">
      <c r="A580" s="10"/>
      <c r="E580" s="10"/>
      <c r="F580" s="10"/>
      <c r="G580" s="10"/>
    </row>
    <row r="581" spans="1:7" x14ac:dyDescent="0.25">
      <c r="A581" s="10"/>
      <c r="E581" s="10"/>
      <c r="F581" s="10"/>
      <c r="G581" s="10"/>
    </row>
    <row r="582" spans="1:7" x14ac:dyDescent="0.25">
      <c r="A582" s="10"/>
      <c r="E582" s="10"/>
      <c r="F582" s="10"/>
      <c r="G582" s="10"/>
    </row>
    <row r="583" spans="1:7" x14ac:dyDescent="0.25">
      <c r="A583" s="10"/>
      <c r="E583" s="10"/>
      <c r="F583" s="10"/>
      <c r="G583" s="10"/>
    </row>
    <row r="584" spans="1:7" x14ac:dyDescent="0.25">
      <c r="A584" s="10"/>
      <c r="E584" s="10"/>
      <c r="F584" s="10"/>
      <c r="G584" s="10"/>
    </row>
    <row r="585" spans="1:7" x14ac:dyDescent="0.25">
      <c r="A585" s="10"/>
      <c r="E585" s="10"/>
      <c r="F585" s="10"/>
      <c r="G585" s="10"/>
    </row>
    <row r="586" spans="1:7" x14ac:dyDescent="0.25">
      <c r="A586" s="10"/>
      <c r="E586" s="10"/>
      <c r="F586" s="10"/>
      <c r="G586" s="10"/>
    </row>
    <row r="587" spans="1:7" x14ac:dyDescent="0.25">
      <c r="A587" s="10"/>
      <c r="E587" s="10"/>
      <c r="F587" s="10"/>
      <c r="G587" s="10"/>
    </row>
    <row r="588" spans="1:7" x14ac:dyDescent="0.25">
      <c r="A588" s="10"/>
      <c r="E588" s="10"/>
      <c r="F588" s="10"/>
      <c r="G588" s="10"/>
    </row>
    <row r="589" spans="1:7" x14ac:dyDescent="0.25">
      <c r="A589" s="10"/>
      <c r="E589" s="10"/>
      <c r="F589" s="10"/>
      <c r="G589" s="10"/>
    </row>
    <row r="590" spans="1:7" x14ac:dyDescent="0.25">
      <c r="A590" s="10"/>
      <c r="E590" s="10"/>
      <c r="F590" s="10"/>
      <c r="G590" s="10"/>
    </row>
    <row r="591" spans="1:7" x14ac:dyDescent="0.25">
      <c r="A591" s="10"/>
      <c r="E591" s="10"/>
      <c r="F591" s="10"/>
      <c r="G591" s="10"/>
    </row>
    <row r="592" spans="1:7" x14ac:dyDescent="0.25">
      <c r="A592" s="10"/>
      <c r="E592" s="10"/>
      <c r="F592" s="10"/>
      <c r="G592" s="10"/>
    </row>
    <row r="593" spans="1:7" x14ac:dyDescent="0.25">
      <c r="A593" s="10"/>
      <c r="E593" s="10"/>
      <c r="F593" s="10"/>
      <c r="G593" s="10"/>
    </row>
    <row r="594" spans="1:7" x14ac:dyDescent="0.25">
      <c r="A594" s="10"/>
      <c r="E594" s="10"/>
      <c r="F594" s="10"/>
      <c r="G594" s="10"/>
    </row>
    <row r="595" spans="1:7" x14ac:dyDescent="0.25">
      <c r="A595" s="10"/>
      <c r="E595" s="10"/>
      <c r="F595" s="10"/>
      <c r="G595" s="10"/>
    </row>
    <row r="596" spans="1:7" x14ac:dyDescent="0.25">
      <c r="A596" s="10"/>
      <c r="E596" s="10"/>
      <c r="F596" s="10"/>
      <c r="G596" s="10"/>
    </row>
    <row r="597" spans="1:7" x14ac:dyDescent="0.25">
      <c r="A597" s="10"/>
      <c r="E597" s="10"/>
      <c r="F597" s="10"/>
      <c r="G597" s="10"/>
    </row>
    <row r="598" spans="1:7" x14ac:dyDescent="0.25">
      <c r="A598" s="10"/>
      <c r="E598" s="10"/>
      <c r="F598" s="10"/>
      <c r="G598" s="10"/>
    </row>
    <row r="599" spans="1:7" x14ac:dyDescent="0.25">
      <c r="A599" s="10"/>
      <c r="E599" s="10"/>
      <c r="F599" s="10"/>
      <c r="G599" s="10"/>
    </row>
    <row r="600" spans="1:7" x14ac:dyDescent="0.25">
      <c r="A600" s="10"/>
      <c r="E600" s="10"/>
      <c r="F600" s="10"/>
      <c r="G600" s="10"/>
    </row>
    <row r="601" spans="1:7" x14ac:dyDescent="0.25">
      <c r="A601" s="10"/>
      <c r="E601" s="10"/>
      <c r="F601" s="10"/>
      <c r="G601" s="10"/>
    </row>
    <row r="602" spans="1:7" x14ac:dyDescent="0.25">
      <c r="A602" s="10"/>
      <c r="E602" s="10"/>
      <c r="F602" s="10"/>
      <c r="G602" s="10"/>
    </row>
    <row r="603" spans="1:7" x14ac:dyDescent="0.25">
      <c r="A603" s="10"/>
      <c r="E603" s="10"/>
      <c r="F603" s="10"/>
      <c r="G603" s="10"/>
    </row>
    <row r="604" spans="1:7" x14ac:dyDescent="0.25">
      <c r="A604" s="10"/>
      <c r="E604" s="10"/>
      <c r="F604" s="10"/>
      <c r="G604" s="10"/>
    </row>
    <row r="605" spans="1:7" x14ac:dyDescent="0.25">
      <c r="A605" s="10"/>
      <c r="E605" s="10"/>
      <c r="F605" s="10"/>
      <c r="G605" s="10"/>
    </row>
    <row r="606" spans="1:7" x14ac:dyDescent="0.25">
      <c r="A606" s="10"/>
      <c r="E606" s="10"/>
      <c r="F606" s="10"/>
      <c r="G606" s="10"/>
    </row>
    <row r="607" spans="1:7" x14ac:dyDescent="0.25">
      <c r="A607" s="10"/>
      <c r="E607" s="10"/>
      <c r="F607" s="10"/>
      <c r="G607" s="10"/>
    </row>
    <row r="608" spans="1:7" x14ac:dyDescent="0.25">
      <c r="A608" s="10"/>
      <c r="E608" s="10"/>
      <c r="F608" s="10"/>
      <c r="G608" s="10"/>
    </row>
    <row r="609" spans="1:7" x14ac:dyDescent="0.25">
      <c r="A609" s="10"/>
      <c r="E609" s="10"/>
      <c r="F609" s="10"/>
      <c r="G609" s="10"/>
    </row>
    <row r="610" spans="1:7" x14ac:dyDescent="0.25">
      <c r="A610" s="10"/>
      <c r="E610" s="10"/>
      <c r="F610" s="10"/>
      <c r="G610" s="10"/>
    </row>
    <row r="611" spans="1:7" x14ac:dyDescent="0.25">
      <c r="A611" s="10"/>
      <c r="E611" s="10"/>
      <c r="F611" s="10"/>
      <c r="G611" s="10"/>
    </row>
    <row r="612" spans="1:7" x14ac:dyDescent="0.25">
      <c r="A612" s="10"/>
      <c r="E612" s="10"/>
      <c r="F612" s="10"/>
      <c r="G612" s="10"/>
    </row>
    <row r="613" spans="1:7" x14ac:dyDescent="0.25">
      <c r="A613" s="10"/>
      <c r="E613" s="10"/>
      <c r="F613" s="10"/>
      <c r="G613" s="10"/>
    </row>
    <row r="614" spans="1:7" x14ac:dyDescent="0.25">
      <c r="A614" s="10"/>
      <c r="E614" s="10"/>
      <c r="F614" s="10"/>
      <c r="G614" s="10"/>
    </row>
    <row r="615" spans="1:7" x14ac:dyDescent="0.25">
      <c r="A615" s="10"/>
      <c r="E615" s="10"/>
      <c r="F615" s="10"/>
      <c r="G615" s="10"/>
    </row>
    <row r="616" spans="1:7" x14ac:dyDescent="0.25">
      <c r="A616" s="10"/>
      <c r="E616" s="10"/>
      <c r="F616" s="10"/>
      <c r="G616" s="10"/>
    </row>
    <row r="617" spans="1:7" x14ac:dyDescent="0.25">
      <c r="A617" s="10"/>
      <c r="E617" s="10"/>
      <c r="F617" s="10"/>
      <c r="G617" s="10"/>
    </row>
    <row r="618" spans="1:7" x14ac:dyDescent="0.25">
      <c r="A618" s="10"/>
      <c r="E618" s="10"/>
      <c r="F618" s="10"/>
      <c r="G618" s="10"/>
    </row>
    <row r="619" spans="1:7" x14ac:dyDescent="0.25">
      <c r="A619" s="10"/>
      <c r="E619" s="10"/>
      <c r="F619" s="10"/>
      <c r="G619" s="10"/>
    </row>
    <row r="620" spans="1:7" x14ac:dyDescent="0.25">
      <c r="A620" s="10"/>
      <c r="E620" s="10"/>
      <c r="F620" s="10"/>
      <c r="G620" s="10"/>
    </row>
    <row r="621" spans="1:7" x14ac:dyDescent="0.25">
      <c r="A621" s="10"/>
      <c r="E621" s="10"/>
      <c r="F621" s="10"/>
      <c r="G621" s="10"/>
    </row>
    <row r="622" spans="1:7" x14ac:dyDescent="0.25">
      <c r="A622" s="10"/>
      <c r="E622" s="10"/>
      <c r="F622" s="10"/>
      <c r="G622" s="10"/>
    </row>
    <row r="623" spans="1:7" x14ac:dyDescent="0.25">
      <c r="A623" s="10"/>
      <c r="E623" s="10"/>
      <c r="F623" s="10"/>
      <c r="G623" s="10"/>
    </row>
    <row r="624" spans="1:7" x14ac:dyDescent="0.25">
      <c r="A624" s="10"/>
      <c r="E624" s="10"/>
      <c r="F624" s="10"/>
      <c r="G624" s="10"/>
    </row>
    <row r="625" spans="1:7" x14ac:dyDescent="0.25">
      <c r="A625" s="10"/>
      <c r="E625" s="10"/>
      <c r="F625" s="10"/>
      <c r="G625" s="10"/>
    </row>
    <row r="626" spans="1:7" x14ac:dyDescent="0.25">
      <c r="A626" s="10"/>
      <c r="E626" s="10"/>
      <c r="F626" s="10"/>
      <c r="G626" s="10"/>
    </row>
    <row r="627" spans="1:7" x14ac:dyDescent="0.25">
      <c r="A627" s="10"/>
      <c r="E627" s="10"/>
      <c r="F627" s="10"/>
      <c r="G627" s="10"/>
    </row>
    <row r="628" spans="1:7" x14ac:dyDescent="0.25">
      <c r="A628" s="10"/>
      <c r="E628" s="10"/>
      <c r="F628" s="10"/>
      <c r="G628" s="10"/>
    </row>
    <row r="629" spans="1:7" x14ac:dyDescent="0.25">
      <c r="A629" s="10"/>
      <c r="E629" s="10"/>
      <c r="F629" s="10"/>
      <c r="G629" s="10"/>
    </row>
    <row r="630" spans="1:7" x14ac:dyDescent="0.25">
      <c r="A630" s="10"/>
      <c r="E630" s="10"/>
      <c r="F630" s="10"/>
      <c r="G630" s="10"/>
    </row>
    <row r="631" spans="1:7" x14ac:dyDescent="0.25">
      <c r="A631" s="10"/>
      <c r="E631" s="10"/>
      <c r="F631" s="10"/>
      <c r="G631" s="10"/>
    </row>
    <row r="632" spans="1:7" x14ac:dyDescent="0.25">
      <c r="A632" s="10"/>
      <c r="E632" s="10"/>
      <c r="F632" s="10"/>
      <c r="G632" s="10"/>
    </row>
    <row r="633" spans="1:7" x14ac:dyDescent="0.25">
      <c r="A633" s="10"/>
      <c r="E633" s="10"/>
      <c r="F633" s="10"/>
      <c r="G633" s="10"/>
    </row>
    <row r="634" spans="1:7" x14ac:dyDescent="0.25">
      <c r="A634" s="10"/>
      <c r="E634" s="10"/>
      <c r="F634" s="10"/>
      <c r="G634" s="10"/>
    </row>
    <row r="635" spans="1:7" x14ac:dyDescent="0.25">
      <c r="A635" s="10"/>
    </row>
    <row r="636" spans="1:7" x14ac:dyDescent="0.25">
      <c r="A636" s="10"/>
    </row>
    <row r="637" spans="1:7" x14ac:dyDescent="0.25">
      <c r="A637" s="10"/>
    </row>
    <row r="638" spans="1:7" x14ac:dyDescent="0.25">
      <c r="A638" s="10"/>
    </row>
    <row r="639" spans="1:7" x14ac:dyDescent="0.25">
      <c r="A639" s="10"/>
    </row>
    <row r="640" spans="1:7" x14ac:dyDescent="0.25">
      <c r="A640" s="10"/>
    </row>
    <row r="641" spans="1:1" x14ac:dyDescent="0.25">
      <c r="A641" s="10"/>
    </row>
    <row r="642" spans="1:1" x14ac:dyDescent="0.25">
      <c r="A642" s="10"/>
    </row>
    <row r="643" spans="1:1" x14ac:dyDescent="0.25">
      <c r="A643" s="10"/>
    </row>
    <row r="644" spans="1:1" x14ac:dyDescent="0.25">
      <c r="A644" s="10"/>
    </row>
    <row r="645" spans="1:1" x14ac:dyDescent="0.25">
      <c r="A645" s="10"/>
    </row>
    <row r="646" spans="1:1" x14ac:dyDescent="0.25">
      <c r="A646" s="10"/>
    </row>
    <row r="647" spans="1:1" x14ac:dyDescent="0.25">
      <c r="A647" s="10"/>
    </row>
    <row r="648" spans="1:1" x14ac:dyDescent="0.25">
      <c r="A648" s="10"/>
    </row>
    <row r="649" spans="1:1" x14ac:dyDescent="0.25">
      <c r="A649" s="10"/>
    </row>
    <row r="650" spans="1:1" x14ac:dyDescent="0.25">
      <c r="A650" s="10"/>
    </row>
    <row r="651" spans="1:1" x14ac:dyDescent="0.25">
      <c r="A651" s="10"/>
    </row>
    <row r="652" spans="1:1" x14ac:dyDescent="0.25">
      <c r="A652" s="10"/>
    </row>
    <row r="653" spans="1:1" x14ac:dyDescent="0.25">
      <c r="A653" s="10"/>
    </row>
    <row r="654" spans="1:1" x14ac:dyDescent="0.25">
      <c r="A654" s="10"/>
    </row>
    <row r="655" spans="1:1" x14ac:dyDescent="0.25">
      <c r="A655" s="10"/>
    </row>
    <row r="656" spans="1:1" x14ac:dyDescent="0.25">
      <c r="A656" s="10"/>
    </row>
    <row r="657" spans="1:1" x14ac:dyDescent="0.25">
      <c r="A657" s="10"/>
    </row>
    <row r="658" spans="1:1" x14ac:dyDescent="0.25">
      <c r="A658" s="10"/>
    </row>
    <row r="659" spans="1:1" x14ac:dyDescent="0.25">
      <c r="A659" s="10"/>
    </row>
    <row r="660" spans="1:1" x14ac:dyDescent="0.25">
      <c r="A660" s="10"/>
    </row>
    <row r="661" spans="1:1" x14ac:dyDescent="0.25">
      <c r="A661" s="10"/>
    </row>
    <row r="662" spans="1:1" x14ac:dyDescent="0.25">
      <c r="A662" s="10"/>
    </row>
    <row r="663" spans="1:1" x14ac:dyDescent="0.25">
      <c r="A663" s="10"/>
    </row>
    <row r="664" spans="1:1" x14ac:dyDescent="0.25">
      <c r="A664" s="10"/>
    </row>
    <row r="665" spans="1:1" x14ac:dyDescent="0.25">
      <c r="A665" s="10"/>
    </row>
    <row r="666" spans="1:1" x14ac:dyDescent="0.25">
      <c r="A666" s="10"/>
    </row>
    <row r="667" spans="1:1" x14ac:dyDescent="0.25">
      <c r="A667" s="10"/>
    </row>
    <row r="668" spans="1:1" x14ac:dyDescent="0.25">
      <c r="A668" s="10"/>
    </row>
    <row r="669" spans="1:1" x14ac:dyDescent="0.25">
      <c r="A669" s="10"/>
    </row>
    <row r="670" spans="1:1" x14ac:dyDescent="0.25">
      <c r="A670" s="10"/>
    </row>
    <row r="671" spans="1:1" x14ac:dyDescent="0.25">
      <c r="A671" s="10"/>
    </row>
    <row r="672" spans="1:1" x14ac:dyDescent="0.25">
      <c r="A672" s="10"/>
    </row>
    <row r="673" spans="1:1" x14ac:dyDescent="0.25">
      <c r="A673" s="10"/>
    </row>
    <row r="674" spans="1:1" x14ac:dyDescent="0.25">
      <c r="A674" s="10"/>
    </row>
    <row r="675" spans="1:1" x14ac:dyDescent="0.25">
      <c r="A675" s="10"/>
    </row>
    <row r="676" spans="1:1" x14ac:dyDescent="0.25">
      <c r="A676" s="10"/>
    </row>
    <row r="677" spans="1:1" x14ac:dyDescent="0.25">
      <c r="A677" s="10"/>
    </row>
    <row r="678" spans="1:1" x14ac:dyDescent="0.25">
      <c r="A678" s="10"/>
    </row>
    <row r="679" spans="1:1" x14ac:dyDescent="0.25">
      <c r="A679" s="10"/>
    </row>
    <row r="680" spans="1:1" x14ac:dyDescent="0.25">
      <c r="A680" s="10"/>
    </row>
    <row r="681" spans="1:1" x14ac:dyDescent="0.25">
      <c r="A681" s="10"/>
    </row>
    <row r="682" spans="1:1" x14ac:dyDescent="0.25">
      <c r="A682" s="10"/>
    </row>
    <row r="683" spans="1:1" x14ac:dyDescent="0.25">
      <c r="A683" s="10"/>
    </row>
    <row r="684" spans="1:1" x14ac:dyDescent="0.25">
      <c r="A684" s="10"/>
    </row>
    <row r="685" spans="1:1" x14ac:dyDescent="0.25">
      <c r="A685" s="10"/>
    </row>
    <row r="686" spans="1:1" x14ac:dyDescent="0.25">
      <c r="A686" s="10"/>
    </row>
    <row r="687" spans="1:1" x14ac:dyDescent="0.25">
      <c r="A687" s="10"/>
    </row>
    <row r="688" spans="1:1" x14ac:dyDescent="0.25">
      <c r="A688" s="10"/>
    </row>
    <row r="689" spans="1:1" x14ac:dyDescent="0.25">
      <c r="A689" s="10"/>
    </row>
    <row r="690" spans="1:1" x14ac:dyDescent="0.25">
      <c r="A690" s="10"/>
    </row>
    <row r="691" spans="1:1" x14ac:dyDescent="0.25">
      <c r="A691" s="10"/>
    </row>
    <row r="692" spans="1:1" x14ac:dyDescent="0.25">
      <c r="A692" s="10"/>
    </row>
    <row r="693" spans="1:1" x14ac:dyDescent="0.25">
      <c r="A693" s="10"/>
    </row>
    <row r="694" spans="1:1" x14ac:dyDescent="0.25">
      <c r="A694" s="10"/>
    </row>
    <row r="695" spans="1:1" x14ac:dyDescent="0.25">
      <c r="A695" s="10"/>
    </row>
    <row r="696" spans="1:1" x14ac:dyDescent="0.25">
      <c r="A696" s="10"/>
    </row>
    <row r="697" spans="1:1" x14ac:dyDescent="0.25">
      <c r="A697" s="10"/>
    </row>
    <row r="698" spans="1:1" x14ac:dyDescent="0.25">
      <c r="A698" s="10"/>
    </row>
    <row r="699" spans="1:1" x14ac:dyDescent="0.25">
      <c r="A699" s="10"/>
    </row>
    <row r="700" spans="1:1" x14ac:dyDescent="0.25">
      <c r="A700" s="10"/>
    </row>
    <row r="701" spans="1:1" x14ac:dyDescent="0.25">
      <c r="A701" s="10"/>
    </row>
    <row r="702" spans="1:1" x14ac:dyDescent="0.25">
      <c r="A702" s="10"/>
    </row>
    <row r="703" spans="1:1" x14ac:dyDescent="0.25">
      <c r="A703" s="10"/>
    </row>
    <row r="704" spans="1:1" x14ac:dyDescent="0.25">
      <c r="A704" s="10"/>
    </row>
    <row r="705" spans="1:1" x14ac:dyDescent="0.25">
      <c r="A705" s="10"/>
    </row>
    <row r="706" spans="1:1" x14ac:dyDescent="0.25">
      <c r="A706" s="10"/>
    </row>
    <row r="707" spans="1:1" x14ac:dyDescent="0.25">
      <c r="A707" s="10"/>
    </row>
    <row r="708" spans="1:1" x14ac:dyDescent="0.25">
      <c r="A708" s="10"/>
    </row>
    <row r="709" spans="1:1" x14ac:dyDescent="0.25">
      <c r="A709" s="10"/>
    </row>
    <row r="710" spans="1:1" x14ac:dyDescent="0.25">
      <c r="A710" s="10"/>
    </row>
    <row r="711" spans="1:1" x14ac:dyDescent="0.25">
      <c r="A711" s="10"/>
    </row>
    <row r="712" spans="1:1" x14ac:dyDescent="0.25">
      <c r="A712" s="10"/>
    </row>
    <row r="713" spans="1:1" x14ac:dyDescent="0.25">
      <c r="A713" s="10"/>
    </row>
    <row r="714" spans="1:1" x14ac:dyDescent="0.25">
      <c r="A714" s="10"/>
    </row>
    <row r="715" spans="1:1" x14ac:dyDescent="0.25">
      <c r="A715" s="10"/>
    </row>
    <row r="716" spans="1:1" x14ac:dyDescent="0.25">
      <c r="A716" s="10"/>
    </row>
    <row r="717" spans="1:1" x14ac:dyDescent="0.25">
      <c r="A717" s="10"/>
    </row>
    <row r="718" spans="1:1" x14ac:dyDescent="0.25">
      <c r="A718" s="10"/>
    </row>
    <row r="719" spans="1:1" x14ac:dyDescent="0.25">
      <c r="A719" s="10"/>
    </row>
    <row r="720" spans="1:1" x14ac:dyDescent="0.25">
      <c r="A720" s="10"/>
    </row>
    <row r="721" spans="1:1" x14ac:dyDescent="0.25">
      <c r="A721" s="10"/>
    </row>
    <row r="722" spans="1:1" x14ac:dyDescent="0.25">
      <c r="A722" s="10"/>
    </row>
    <row r="723" spans="1:1" x14ac:dyDescent="0.25">
      <c r="A723" s="10"/>
    </row>
    <row r="724" spans="1:1" x14ac:dyDescent="0.25">
      <c r="A724" s="10"/>
    </row>
    <row r="725" spans="1:1" x14ac:dyDescent="0.25">
      <c r="A725" s="10"/>
    </row>
  </sheetData>
  <mergeCells count="6">
    <mergeCell ref="C110:G110"/>
    <mergeCell ref="A4:O4"/>
    <mergeCell ref="A3:O3"/>
    <mergeCell ref="A2:O2"/>
    <mergeCell ref="A1:O1"/>
    <mergeCell ref="C101:G101"/>
  </mergeCells>
  <phoneticPr fontId="0" type="noConversion"/>
  <printOptions horizontalCentered="1" verticalCentered="1"/>
  <pageMargins left="0.78740157480314965" right="0" top="0.51181102362204722" bottom="0.47244094488188981" header="0" footer="0"/>
  <pageSetup paperSize="5" scale="60" orientation="landscape" r:id="rId1"/>
  <headerFooter alignWithMargins="0">
    <oddFooter>&amp;R&amp;P de &amp;N</oddFooter>
  </headerFooter>
  <rowBreaks count="1" manualBreakCount="1">
    <brk id="6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6" tint="0.39997558519241921"/>
  </sheetPr>
  <dimension ref="A1:R747"/>
  <sheetViews>
    <sheetView showGridLines="0" zoomScaleNormal="100" zoomScalePageLayoutView="50" workbookViewId="0">
      <pane ySplit="6" topLeftCell="A118" activePane="bottomLeft" state="frozen"/>
      <selection pane="bottomLeft" activeCell="A5" sqref="A5"/>
    </sheetView>
  </sheetViews>
  <sheetFormatPr baseColWidth="10" defaultColWidth="12" defaultRowHeight="12.75" x14ac:dyDescent="0.2"/>
  <cols>
    <col min="1" max="1" width="10.42578125" style="21" customWidth="1"/>
    <col min="2" max="2" width="10.42578125" style="108" customWidth="1"/>
    <col min="3" max="3" width="14.5703125" style="21" customWidth="1"/>
    <col min="4" max="4" width="21.5703125" style="103" customWidth="1"/>
    <col min="5" max="5" width="22.5703125" style="19" bestFit="1" customWidth="1"/>
    <col min="6" max="6" width="20" style="19" bestFit="1" customWidth="1"/>
    <col min="7" max="7" width="23.5703125" style="19" bestFit="1" customWidth="1"/>
    <col min="8" max="8" width="18.5703125" style="21" customWidth="1"/>
    <col min="9" max="9" width="18.140625" style="21" customWidth="1"/>
    <col min="10" max="10" width="17" style="21" customWidth="1"/>
    <col min="11" max="11" width="21.42578125" style="103" customWidth="1"/>
    <col min="12" max="12" width="20.140625" style="21" customWidth="1"/>
    <col min="13" max="13" width="22" style="21" customWidth="1"/>
    <col min="14" max="14" width="20" style="21" bestFit="1" customWidth="1"/>
    <col min="15" max="15" width="14.5703125" style="21" customWidth="1"/>
    <col min="16" max="16" width="23.85546875" style="103" customWidth="1"/>
    <col min="17" max="17" width="21.42578125" style="103" customWidth="1"/>
    <col min="18" max="18" width="15.42578125" style="21" customWidth="1"/>
    <col min="19" max="16384" width="12" style="21"/>
  </cols>
  <sheetData>
    <row r="1" spans="1:18" s="119" customFormat="1" x14ac:dyDescent="0.2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18" s="119" customFormat="1" x14ac:dyDescent="0.2">
      <c r="A2" s="231" t="s">
        <v>1</v>
      </c>
      <c r="B2" s="231"/>
      <c r="C2" s="231"/>
      <c r="D2" s="231"/>
      <c r="E2" s="231"/>
      <c r="F2" s="231"/>
      <c r="G2" s="231"/>
      <c r="H2" s="231"/>
      <c r="I2" s="231"/>
      <c r="J2" s="231"/>
      <c r="K2" s="231"/>
      <c r="L2" s="231"/>
      <c r="M2" s="231"/>
      <c r="N2" s="231"/>
      <c r="O2" s="231"/>
    </row>
    <row r="3" spans="1:18" s="119" customFormat="1" x14ac:dyDescent="0.2">
      <c r="A3" s="220" t="s">
        <v>38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1:18" s="17" customFormat="1" x14ac:dyDescent="0.2">
      <c r="A4" s="230" t="s">
        <v>439</v>
      </c>
      <c r="B4" s="230"/>
      <c r="C4" s="230"/>
      <c r="D4" s="230"/>
      <c r="E4" s="230"/>
      <c r="F4" s="230"/>
      <c r="G4" s="230"/>
      <c r="H4" s="230"/>
      <c r="I4" s="230"/>
      <c r="J4" s="230"/>
      <c r="K4" s="230"/>
      <c r="L4" s="230"/>
      <c r="M4" s="230"/>
      <c r="N4" s="230"/>
      <c r="O4" s="230"/>
    </row>
    <row r="5" spans="1:18" s="17" customFormat="1" x14ac:dyDescent="0.2">
      <c r="A5" s="119"/>
      <c r="B5" s="105"/>
      <c r="C5" s="119"/>
      <c r="D5" s="119"/>
      <c r="E5" s="119"/>
      <c r="F5" s="119"/>
      <c r="G5" s="119"/>
      <c r="H5" s="119"/>
      <c r="I5" s="119"/>
      <c r="J5" s="119"/>
      <c r="K5" s="119"/>
      <c r="L5" s="119"/>
      <c r="M5" s="119"/>
      <c r="N5" s="119"/>
      <c r="O5" s="119"/>
      <c r="P5" s="119"/>
      <c r="Q5" s="119"/>
      <c r="R5" s="119"/>
    </row>
    <row r="6" spans="1:18" s="126" customFormat="1" ht="39" thickBot="1" x14ac:dyDescent="0.25">
      <c r="A6" s="120" t="s">
        <v>12</v>
      </c>
      <c r="B6" s="121" t="s">
        <v>395</v>
      </c>
      <c r="C6" s="120" t="s">
        <v>41</v>
      </c>
      <c r="D6" s="122" t="s">
        <v>40</v>
      </c>
      <c r="E6" s="122" t="s">
        <v>13</v>
      </c>
      <c r="F6" s="122" t="s">
        <v>14</v>
      </c>
      <c r="G6" s="122" t="s">
        <v>15</v>
      </c>
      <c r="H6" s="122" t="s">
        <v>16</v>
      </c>
      <c r="I6" s="122" t="s">
        <v>17</v>
      </c>
      <c r="J6" s="122" t="s">
        <v>18</v>
      </c>
      <c r="K6" s="122" t="s">
        <v>19</v>
      </c>
      <c r="L6" s="123" t="s">
        <v>20</v>
      </c>
      <c r="M6" s="123" t="s">
        <v>42</v>
      </c>
      <c r="N6" s="123" t="s">
        <v>43</v>
      </c>
      <c r="O6" s="124" t="s">
        <v>34</v>
      </c>
      <c r="P6" s="125" t="s">
        <v>30</v>
      </c>
      <c r="Q6" s="125" t="s">
        <v>28</v>
      </c>
      <c r="R6" s="125" t="s">
        <v>29</v>
      </c>
    </row>
    <row r="7" spans="1:18" s="92" customFormat="1" ht="13.5" thickTop="1" x14ac:dyDescent="0.2">
      <c r="A7" s="133" t="s">
        <v>402</v>
      </c>
      <c r="B7" s="189" t="s">
        <v>396</v>
      </c>
      <c r="C7" s="133" t="s">
        <v>399</v>
      </c>
      <c r="D7" s="133" t="s">
        <v>399</v>
      </c>
      <c r="E7" s="186">
        <v>4297664633</v>
      </c>
      <c r="F7" s="186">
        <v>4297664633</v>
      </c>
      <c r="G7" s="186">
        <v>3477959493</v>
      </c>
      <c r="H7" s="186">
        <v>1215252</v>
      </c>
      <c r="I7" s="186">
        <v>520306427.27999997</v>
      </c>
      <c r="J7" s="186">
        <v>2779841.22</v>
      </c>
      <c r="K7" s="186">
        <v>591773237.09000003</v>
      </c>
      <c r="L7" s="186">
        <v>582458344.78999996</v>
      </c>
      <c r="M7" s="186">
        <v>3181589875.4099998</v>
      </c>
      <c r="N7" s="186">
        <v>2361884735.4099998</v>
      </c>
      <c r="O7" s="93">
        <f>+K7/F7</f>
        <v>0.13769646718034176</v>
      </c>
      <c r="P7" s="28">
        <f>+P27+P72+P95+P106</f>
        <v>808740026</v>
      </c>
      <c r="Q7" s="28">
        <f>+Q27+Q72+Q95+Q106</f>
        <v>23258632.16</v>
      </c>
      <c r="R7" s="97">
        <f>+Q7/P7</f>
        <v>2.8759096139999878E-2</v>
      </c>
    </row>
    <row r="8" spans="1:18" s="104" customFormat="1" x14ac:dyDescent="0.2">
      <c r="A8" s="133" t="s">
        <v>402</v>
      </c>
      <c r="B8" s="189" t="s">
        <v>396</v>
      </c>
      <c r="C8" s="133" t="s">
        <v>54</v>
      </c>
      <c r="D8" s="133" t="s">
        <v>22</v>
      </c>
      <c r="E8" s="186">
        <v>3205285215</v>
      </c>
      <c r="F8" s="186">
        <v>3205285215</v>
      </c>
      <c r="G8" s="186">
        <v>3172372481</v>
      </c>
      <c r="H8" s="186">
        <v>0</v>
      </c>
      <c r="I8" s="186">
        <v>371305870</v>
      </c>
      <c r="J8" s="186">
        <v>0</v>
      </c>
      <c r="K8" s="186">
        <v>540807250.37</v>
      </c>
      <c r="L8" s="186">
        <v>540807250.37</v>
      </c>
      <c r="M8" s="186">
        <v>2293172094.6300001</v>
      </c>
      <c r="N8" s="186">
        <v>2260259360.6300001</v>
      </c>
      <c r="O8" s="93">
        <f t="shared" ref="O8:O71" si="0">+K8/F8</f>
        <v>0.16872359683910376</v>
      </c>
      <c r="P8" s="28"/>
      <c r="Q8" s="28"/>
      <c r="R8" s="97"/>
    </row>
    <row r="9" spans="1:18" s="104" customFormat="1" x14ac:dyDescent="0.2">
      <c r="A9" s="134" t="s">
        <v>402</v>
      </c>
      <c r="B9" s="190" t="s">
        <v>396</v>
      </c>
      <c r="C9" s="134" t="s">
        <v>55</v>
      </c>
      <c r="D9" s="134" t="s">
        <v>56</v>
      </c>
      <c r="E9" s="187">
        <v>1239170400</v>
      </c>
      <c r="F9" s="187">
        <v>1239170400</v>
      </c>
      <c r="G9" s="187">
        <v>1227417000</v>
      </c>
      <c r="H9" s="187">
        <v>0</v>
      </c>
      <c r="I9" s="187">
        <v>0</v>
      </c>
      <c r="J9" s="187">
        <v>0</v>
      </c>
      <c r="K9" s="187">
        <v>165985595.96000001</v>
      </c>
      <c r="L9" s="187">
        <v>165985595.96000001</v>
      </c>
      <c r="M9" s="187">
        <v>1073184804.04</v>
      </c>
      <c r="N9" s="187">
        <v>1061431404.04</v>
      </c>
      <c r="O9" s="93">
        <f t="shared" si="0"/>
        <v>0.13394896776101173</v>
      </c>
      <c r="P9" s="94"/>
      <c r="Q9" s="94"/>
      <c r="R9" s="93"/>
    </row>
    <row r="10" spans="1:18" s="103" customFormat="1" x14ac:dyDescent="0.2">
      <c r="A10" s="134" t="s">
        <v>402</v>
      </c>
      <c r="B10" s="190" t="s">
        <v>396</v>
      </c>
      <c r="C10" s="134" t="s">
        <v>57</v>
      </c>
      <c r="D10" s="134" t="s">
        <v>58</v>
      </c>
      <c r="E10" s="187">
        <v>1231670400</v>
      </c>
      <c r="F10" s="187">
        <v>1231670400</v>
      </c>
      <c r="G10" s="187">
        <v>1219917000</v>
      </c>
      <c r="H10" s="187">
        <v>0</v>
      </c>
      <c r="I10" s="187">
        <v>0</v>
      </c>
      <c r="J10" s="187">
        <v>0</v>
      </c>
      <c r="K10" s="187">
        <v>165494615.96000001</v>
      </c>
      <c r="L10" s="187">
        <v>165494615.96000001</v>
      </c>
      <c r="M10" s="187">
        <v>1066175784.04</v>
      </c>
      <c r="N10" s="187">
        <v>1054422384.04</v>
      </c>
      <c r="O10" s="93">
        <f t="shared" si="0"/>
        <v>0.13436599268765412</v>
      </c>
      <c r="P10" s="94"/>
      <c r="Q10" s="94"/>
      <c r="R10" s="93"/>
    </row>
    <row r="11" spans="1:18" s="103" customFormat="1" x14ac:dyDescent="0.2">
      <c r="A11" s="134" t="s">
        <v>402</v>
      </c>
      <c r="B11" s="190" t="s">
        <v>396</v>
      </c>
      <c r="C11" s="134" t="s">
        <v>59</v>
      </c>
      <c r="D11" s="134" t="s">
        <v>60</v>
      </c>
      <c r="E11" s="187">
        <v>7500000</v>
      </c>
      <c r="F11" s="187">
        <v>7500000</v>
      </c>
      <c r="G11" s="187">
        <v>7500000</v>
      </c>
      <c r="H11" s="187">
        <v>0</v>
      </c>
      <c r="I11" s="187">
        <v>0</v>
      </c>
      <c r="J11" s="187">
        <v>0</v>
      </c>
      <c r="K11" s="187">
        <v>490980</v>
      </c>
      <c r="L11" s="187">
        <v>490980</v>
      </c>
      <c r="M11" s="187">
        <v>7009020</v>
      </c>
      <c r="N11" s="187">
        <v>7009020</v>
      </c>
      <c r="O11" s="93">
        <f t="shared" si="0"/>
        <v>6.5463999999999994E-2</v>
      </c>
      <c r="P11" s="94"/>
      <c r="Q11" s="94"/>
      <c r="R11" s="93"/>
    </row>
    <row r="12" spans="1:18" s="103" customFormat="1" x14ac:dyDescent="0.2">
      <c r="A12" s="134" t="s">
        <v>402</v>
      </c>
      <c r="B12" s="190" t="s">
        <v>396</v>
      </c>
      <c r="C12" s="134" t="s">
        <v>61</v>
      </c>
      <c r="D12" s="134" t="s">
        <v>62</v>
      </c>
      <c r="E12" s="187">
        <v>8000000</v>
      </c>
      <c r="F12" s="187">
        <v>8000000</v>
      </c>
      <c r="G12" s="187">
        <v>8000000</v>
      </c>
      <c r="H12" s="187">
        <v>0</v>
      </c>
      <c r="I12" s="187">
        <v>0</v>
      </c>
      <c r="J12" s="187">
        <v>0</v>
      </c>
      <c r="K12" s="187">
        <v>258055</v>
      </c>
      <c r="L12" s="187">
        <v>258055</v>
      </c>
      <c r="M12" s="187">
        <v>7741945</v>
      </c>
      <c r="N12" s="187">
        <v>7741945</v>
      </c>
      <c r="O12" s="93">
        <f t="shared" si="0"/>
        <v>3.2256874999999997E-2</v>
      </c>
      <c r="P12" s="94"/>
      <c r="Q12" s="94"/>
      <c r="R12" s="93"/>
    </row>
    <row r="13" spans="1:18" s="103" customFormat="1" x14ac:dyDescent="0.2">
      <c r="A13" s="134" t="s">
        <v>402</v>
      </c>
      <c r="B13" s="190" t="s">
        <v>396</v>
      </c>
      <c r="C13" s="134" t="s">
        <v>63</v>
      </c>
      <c r="D13" s="134" t="s">
        <v>64</v>
      </c>
      <c r="E13" s="187">
        <v>8000000</v>
      </c>
      <c r="F13" s="187">
        <v>8000000</v>
      </c>
      <c r="G13" s="187">
        <v>8000000</v>
      </c>
      <c r="H13" s="187">
        <v>0</v>
      </c>
      <c r="I13" s="187">
        <v>0</v>
      </c>
      <c r="J13" s="187">
        <v>0</v>
      </c>
      <c r="K13" s="187">
        <v>258055</v>
      </c>
      <c r="L13" s="187">
        <v>258055</v>
      </c>
      <c r="M13" s="187">
        <v>7741945</v>
      </c>
      <c r="N13" s="187">
        <v>7741945</v>
      </c>
      <c r="O13" s="93">
        <f t="shared" si="0"/>
        <v>3.2256874999999997E-2</v>
      </c>
      <c r="P13" s="94"/>
      <c r="Q13" s="94"/>
      <c r="R13" s="93"/>
    </row>
    <row r="14" spans="1:18" s="103" customFormat="1" x14ac:dyDescent="0.2">
      <c r="A14" s="134" t="s">
        <v>402</v>
      </c>
      <c r="B14" s="190" t="s">
        <v>396</v>
      </c>
      <c r="C14" s="134" t="s">
        <v>65</v>
      </c>
      <c r="D14" s="134" t="s">
        <v>66</v>
      </c>
      <c r="E14" s="187">
        <v>1469288220</v>
      </c>
      <c r="F14" s="187">
        <v>1469288220</v>
      </c>
      <c r="G14" s="187">
        <v>1453149603</v>
      </c>
      <c r="H14" s="187">
        <v>0</v>
      </c>
      <c r="I14" s="187">
        <v>0</v>
      </c>
      <c r="J14" s="187">
        <v>0</v>
      </c>
      <c r="K14" s="187">
        <v>284042874.41000003</v>
      </c>
      <c r="L14" s="187">
        <v>284042874.41000003</v>
      </c>
      <c r="M14" s="187">
        <v>1185245345.5899999</v>
      </c>
      <c r="N14" s="187">
        <v>1169106728.5899999</v>
      </c>
      <c r="O14" s="93">
        <f t="shared" si="0"/>
        <v>0.19332005153488538</v>
      </c>
      <c r="P14" s="94"/>
      <c r="Q14" s="94"/>
      <c r="R14" s="93"/>
    </row>
    <row r="15" spans="1:18" s="103" customFormat="1" x14ac:dyDescent="0.2">
      <c r="A15" s="134" t="s">
        <v>402</v>
      </c>
      <c r="B15" s="190" t="s">
        <v>396</v>
      </c>
      <c r="C15" s="134" t="s">
        <v>67</v>
      </c>
      <c r="D15" s="134" t="s">
        <v>68</v>
      </c>
      <c r="E15" s="187">
        <v>490500000</v>
      </c>
      <c r="F15" s="187">
        <v>490500000</v>
      </c>
      <c r="G15" s="187">
        <v>483053988</v>
      </c>
      <c r="H15" s="187">
        <v>0</v>
      </c>
      <c r="I15" s="187">
        <v>0</v>
      </c>
      <c r="J15" s="187">
        <v>0</v>
      </c>
      <c r="K15" s="187">
        <v>57289639.890000001</v>
      </c>
      <c r="L15" s="187">
        <v>57289639.890000001</v>
      </c>
      <c r="M15" s="187">
        <v>433210360.11000001</v>
      </c>
      <c r="N15" s="187">
        <v>425764348.11000001</v>
      </c>
      <c r="O15" s="93">
        <f t="shared" si="0"/>
        <v>0.11679845033639144</v>
      </c>
      <c r="P15" s="94"/>
      <c r="Q15" s="94"/>
      <c r="R15" s="93"/>
    </row>
    <row r="16" spans="1:18" s="103" customFormat="1" x14ac:dyDescent="0.2">
      <c r="A16" s="134" t="s">
        <v>402</v>
      </c>
      <c r="B16" s="190" t="s">
        <v>396</v>
      </c>
      <c r="C16" s="134" t="s">
        <v>69</v>
      </c>
      <c r="D16" s="134" t="s">
        <v>70</v>
      </c>
      <c r="E16" s="187">
        <v>452546831</v>
      </c>
      <c r="F16" s="187">
        <v>452546831</v>
      </c>
      <c r="G16" s="187">
        <v>448432886</v>
      </c>
      <c r="H16" s="187">
        <v>0</v>
      </c>
      <c r="I16" s="187">
        <v>0</v>
      </c>
      <c r="J16" s="187">
        <v>0</v>
      </c>
      <c r="K16" s="187">
        <v>50908161.25</v>
      </c>
      <c r="L16" s="187">
        <v>50908161.25</v>
      </c>
      <c r="M16" s="187">
        <v>401638669.75</v>
      </c>
      <c r="N16" s="187">
        <v>397524724.75</v>
      </c>
      <c r="O16" s="93">
        <f t="shared" si="0"/>
        <v>0.1124925814583817</v>
      </c>
      <c r="P16" s="94"/>
      <c r="Q16" s="94"/>
      <c r="R16" s="93"/>
    </row>
    <row r="17" spans="1:18" s="103" customFormat="1" x14ac:dyDescent="0.2">
      <c r="A17" s="134" t="s">
        <v>402</v>
      </c>
      <c r="B17" s="190" t="s">
        <v>396</v>
      </c>
      <c r="C17" s="134" t="s">
        <v>73</v>
      </c>
      <c r="D17" s="134" t="s">
        <v>74</v>
      </c>
      <c r="E17" s="187">
        <v>186586028</v>
      </c>
      <c r="F17" s="187">
        <v>186586028</v>
      </c>
      <c r="G17" s="187">
        <v>186586028</v>
      </c>
      <c r="H17" s="187">
        <v>0</v>
      </c>
      <c r="I17" s="187">
        <v>0</v>
      </c>
      <c r="J17" s="187">
        <v>0</v>
      </c>
      <c r="K17" s="187">
        <v>163411164.00999999</v>
      </c>
      <c r="L17" s="187">
        <v>163411164.00999999</v>
      </c>
      <c r="M17" s="187">
        <v>23174863.989999998</v>
      </c>
      <c r="N17" s="187">
        <v>23174863.989999998</v>
      </c>
      <c r="O17" s="93">
        <f t="shared" si="0"/>
        <v>0.87579528736203116</v>
      </c>
      <c r="P17" s="94"/>
      <c r="Q17" s="94"/>
      <c r="R17" s="93"/>
    </row>
    <row r="18" spans="1:18" s="103" customFormat="1" x14ac:dyDescent="0.2">
      <c r="A18" s="134" t="s">
        <v>402</v>
      </c>
      <c r="B18" s="190" t="s">
        <v>396</v>
      </c>
      <c r="C18" s="134" t="s">
        <v>75</v>
      </c>
      <c r="D18" s="134" t="s">
        <v>76</v>
      </c>
      <c r="E18" s="187">
        <v>130000000</v>
      </c>
      <c r="F18" s="187">
        <v>130000000</v>
      </c>
      <c r="G18" s="187">
        <v>127566088</v>
      </c>
      <c r="H18" s="187">
        <v>0</v>
      </c>
      <c r="I18" s="187">
        <v>0</v>
      </c>
      <c r="J18" s="187">
        <v>0</v>
      </c>
      <c r="K18" s="187">
        <v>12433909.26</v>
      </c>
      <c r="L18" s="187">
        <v>12433909.26</v>
      </c>
      <c r="M18" s="187">
        <v>117566090.73999999</v>
      </c>
      <c r="N18" s="187">
        <v>115132178.73999999</v>
      </c>
      <c r="O18" s="93">
        <f t="shared" si="0"/>
        <v>9.5645455846153846E-2</v>
      </c>
      <c r="P18" s="94"/>
      <c r="Q18" s="94"/>
      <c r="R18" s="93"/>
    </row>
    <row r="19" spans="1:18" s="103" customFormat="1" x14ac:dyDescent="0.2">
      <c r="A19" s="134" t="s">
        <v>402</v>
      </c>
      <c r="B19" s="190" t="s">
        <v>397</v>
      </c>
      <c r="C19" s="134" t="s">
        <v>71</v>
      </c>
      <c r="D19" s="134" t="s">
        <v>72</v>
      </c>
      <c r="E19" s="187">
        <v>209655361</v>
      </c>
      <c r="F19" s="187">
        <v>209655361</v>
      </c>
      <c r="G19" s="187">
        <v>207510613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209655361</v>
      </c>
      <c r="N19" s="187">
        <v>207510613</v>
      </c>
      <c r="O19" s="93">
        <v>0</v>
      </c>
      <c r="P19" s="94"/>
      <c r="Q19" s="94"/>
      <c r="R19" s="93"/>
    </row>
    <row r="20" spans="1:18" s="103" customFormat="1" x14ac:dyDescent="0.2">
      <c r="A20" s="134" t="s">
        <v>402</v>
      </c>
      <c r="B20" s="190" t="s">
        <v>396</v>
      </c>
      <c r="C20" s="134" t="s">
        <v>77</v>
      </c>
      <c r="D20" s="134" t="s">
        <v>78</v>
      </c>
      <c r="E20" s="187">
        <v>244413298</v>
      </c>
      <c r="F20" s="187">
        <v>244413298</v>
      </c>
      <c r="G20" s="187">
        <v>241902940</v>
      </c>
      <c r="H20" s="187">
        <v>0</v>
      </c>
      <c r="I20" s="187">
        <v>187869414</v>
      </c>
      <c r="J20" s="187">
        <v>0</v>
      </c>
      <c r="K20" s="187">
        <v>45543884</v>
      </c>
      <c r="L20" s="187">
        <v>45543884</v>
      </c>
      <c r="M20" s="187">
        <v>11000000</v>
      </c>
      <c r="N20" s="187">
        <v>8489642</v>
      </c>
      <c r="O20" s="93">
        <f t="shared" si="0"/>
        <v>0.1863396319786168</v>
      </c>
      <c r="P20" s="94"/>
      <c r="Q20" s="94"/>
      <c r="R20" s="93"/>
    </row>
    <row r="21" spans="1:18" s="103" customFormat="1" x14ac:dyDescent="0.2">
      <c r="A21" s="134" t="s">
        <v>402</v>
      </c>
      <c r="B21" s="190" t="s">
        <v>396</v>
      </c>
      <c r="C21" s="134" t="s">
        <v>82</v>
      </c>
      <c r="D21" s="134" t="s">
        <v>407</v>
      </c>
      <c r="E21" s="187">
        <v>231879283</v>
      </c>
      <c r="F21" s="187">
        <v>231879283</v>
      </c>
      <c r="G21" s="187">
        <v>229497661</v>
      </c>
      <c r="H21" s="187">
        <v>0</v>
      </c>
      <c r="I21" s="187">
        <v>178670066</v>
      </c>
      <c r="J21" s="187">
        <v>0</v>
      </c>
      <c r="K21" s="187">
        <v>43209217</v>
      </c>
      <c r="L21" s="187">
        <v>43209217</v>
      </c>
      <c r="M21" s="187">
        <v>10000000</v>
      </c>
      <c r="N21" s="187">
        <v>7618378</v>
      </c>
      <c r="O21" s="93">
        <f t="shared" si="0"/>
        <v>0.18634358551125932</v>
      </c>
      <c r="P21" s="94"/>
      <c r="Q21" s="94"/>
      <c r="R21" s="93"/>
    </row>
    <row r="22" spans="1:18" s="103" customFormat="1" x14ac:dyDescent="0.2">
      <c r="A22" s="134" t="s">
        <v>402</v>
      </c>
      <c r="B22" s="190" t="s">
        <v>396</v>
      </c>
      <c r="C22" s="134" t="s">
        <v>87</v>
      </c>
      <c r="D22" s="134" t="s">
        <v>376</v>
      </c>
      <c r="E22" s="187">
        <v>12534015</v>
      </c>
      <c r="F22" s="187">
        <v>12534015</v>
      </c>
      <c r="G22" s="187">
        <v>12405279</v>
      </c>
      <c r="H22" s="187">
        <v>0</v>
      </c>
      <c r="I22" s="187">
        <v>9199348</v>
      </c>
      <c r="J22" s="187">
        <v>0</v>
      </c>
      <c r="K22" s="187">
        <v>2334667</v>
      </c>
      <c r="L22" s="187">
        <v>2334667</v>
      </c>
      <c r="M22" s="187">
        <v>1000000</v>
      </c>
      <c r="N22" s="187">
        <v>871264</v>
      </c>
      <c r="O22" s="93">
        <f t="shared" si="0"/>
        <v>0.18626649162299549</v>
      </c>
      <c r="P22" s="94"/>
      <c r="Q22" s="94"/>
      <c r="R22" s="93"/>
    </row>
    <row r="23" spans="1:18" s="103" customFormat="1" x14ac:dyDescent="0.2">
      <c r="A23" s="134" t="s">
        <v>402</v>
      </c>
      <c r="B23" s="190" t="s">
        <v>396</v>
      </c>
      <c r="C23" s="134" t="s">
        <v>89</v>
      </c>
      <c r="D23" s="134" t="s">
        <v>90</v>
      </c>
      <c r="E23" s="187">
        <v>244413297</v>
      </c>
      <c r="F23" s="187">
        <v>244413297</v>
      </c>
      <c r="G23" s="187">
        <v>241902938</v>
      </c>
      <c r="H23" s="187">
        <v>0</v>
      </c>
      <c r="I23" s="187">
        <v>183436456</v>
      </c>
      <c r="J23" s="187">
        <v>0</v>
      </c>
      <c r="K23" s="187">
        <v>44976841</v>
      </c>
      <c r="L23" s="187">
        <v>44976841</v>
      </c>
      <c r="M23" s="187">
        <v>16000000</v>
      </c>
      <c r="N23" s="187">
        <v>13489641</v>
      </c>
      <c r="O23" s="93">
        <f t="shared" si="0"/>
        <v>0.18401961575764841</v>
      </c>
      <c r="P23" s="94"/>
      <c r="Q23" s="94"/>
      <c r="R23" s="93"/>
    </row>
    <row r="24" spans="1:18" s="103" customFormat="1" x14ac:dyDescent="0.2">
      <c r="A24" s="134" t="s">
        <v>402</v>
      </c>
      <c r="B24" s="190" t="s">
        <v>396</v>
      </c>
      <c r="C24" s="134" t="s">
        <v>94</v>
      </c>
      <c r="D24" s="134" t="s">
        <v>408</v>
      </c>
      <c r="E24" s="187">
        <v>131607160</v>
      </c>
      <c r="F24" s="187">
        <v>131607160</v>
      </c>
      <c r="G24" s="187">
        <v>130255428</v>
      </c>
      <c r="H24" s="187">
        <v>0</v>
      </c>
      <c r="I24" s="187">
        <v>99642302</v>
      </c>
      <c r="J24" s="187">
        <v>0</v>
      </c>
      <c r="K24" s="187">
        <v>23964858</v>
      </c>
      <c r="L24" s="187">
        <v>23964858</v>
      </c>
      <c r="M24" s="187">
        <v>8000000</v>
      </c>
      <c r="N24" s="187">
        <v>6648268</v>
      </c>
      <c r="O24" s="93">
        <f t="shared" si="0"/>
        <v>0.18209387695927789</v>
      </c>
      <c r="P24" s="94"/>
      <c r="Q24" s="94"/>
      <c r="R24" s="93"/>
    </row>
    <row r="25" spans="1:18" s="103" customFormat="1" x14ac:dyDescent="0.2">
      <c r="A25" s="134" t="s">
        <v>402</v>
      </c>
      <c r="B25" s="190" t="s">
        <v>396</v>
      </c>
      <c r="C25" s="134" t="s">
        <v>99</v>
      </c>
      <c r="D25" s="134" t="s">
        <v>409</v>
      </c>
      <c r="E25" s="187">
        <v>37602045</v>
      </c>
      <c r="F25" s="187">
        <v>37602045</v>
      </c>
      <c r="G25" s="187">
        <v>37215836</v>
      </c>
      <c r="H25" s="187">
        <v>0</v>
      </c>
      <c r="I25" s="187">
        <v>28598037</v>
      </c>
      <c r="J25" s="187">
        <v>0</v>
      </c>
      <c r="K25" s="187">
        <v>7004008</v>
      </c>
      <c r="L25" s="187">
        <v>7004008</v>
      </c>
      <c r="M25" s="187">
        <v>2000000</v>
      </c>
      <c r="N25" s="187">
        <v>1613791</v>
      </c>
      <c r="O25" s="93">
        <f t="shared" si="0"/>
        <v>0.18626667778308334</v>
      </c>
      <c r="P25" s="94"/>
      <c r="Q25" s="94"/>
      <c r="R25" s="93"/>
    </row>
    <row r="26" spans="1:18" s="103" customFormat="1" x14ac:dyDescent="0.2">
      <c r="A26" s="134" t="s">
        <v>402</v>
      </c>
      <c r="B26" s="190" t="s">
        <v>396</v>
      </c>
      <c r="C26" s="134" t="s">
        <v>104</v>
      </c>
      <c r="D26" s="134" t="s">
        <v>410</v>
      </c>
      <c r="E26" s="187">
        <v>75204092</v>
      </c>
      <c r="F26" s="187">
        <v>75204092</v>
      </c>
      <c r="G26" s="187">
        <v>74431674</v>
      </c>
      <c r="H26" s="187">
        <v>0</v>
      </c>
      <c r="I26" s="187">
        <v>55196117</v>
      </c>
      <c r="J26" s="187">
        <v>0</v>
      </c>
      <c r="K26" s="187">
        <v>14007975</v>
      </c>
      <c r="L26" s="187">
        <v>14007975</v>
      </c>
      <c r="M26" s="187">
        <v>6000000</v>
      </c>
      <c r="N26" s="187">
        <v>5227582</v>
      </c>
      <c r="O26" s="93">
        <f t="shared" si="0"/>
        <v>0.186266127646352</v>
      </c>
      <c r="P26" s="94"/>
      <c r="Q26" s="94"/>
      <c r="R26" s="93"/>
    </row>
    <row r="27" spans="1:18" s="104" customFormat="1" x14ac:dyDescent="0.2">
      <c r="A27" s="133" t="s">
        <v>402</v>
      </c>
      <c r="B27" s="189" t="s">
        <v>396</v>
      </c>
      <c r="C27" s="133" t="s">
        <v>108</v>
      </c>
      <c r="D27" s="133" t="s">
        <v>109</v>
      </c>
      <c r="E27" s="186">
        <v>637840026</v>
      </c>
      <c r="F27" s="186">
        <v>637840026</v>
      </c>
      <c r="G27" s="186">
        <v>157110005</v>
      </c>
      <c r="H27" s="186">
        <v>291200</v>
      </c>
      <c r="I27" s="186">
        <v>85561485.319999993</v>
      </c>
      <c r="J27" s="186">
        <v>1879228.01</v>
      </c>
      <c r="K27" s="186">
        <v>19750370.219999999</v>
      </c>
      <c r="L27" s="186">
        <v>10435477.92</v>
      </c>
      <c r="M27" s="186">
        <v>530357742.44999999</v>
      </c>
      <c r="N27" s="186">
        <v>49627721.450000003</v>
      </c>
      <c r="O27" s="93">
        <f t="shared" si="0"/>
        <v>3.0964457254051347E-2</v>
      </c>
      <c r="P27" s="28">
        <f>+F27</f>
        <v>637840026</v>
      </c>
      <c r="Q27" s="28">
        <f t="shared" ref="Q27:Q36" si="1">+K27</f>
        <v>19750370.219999999</v>
      </c>
      <c r="R27" s="97">
        <f t="shared" ref="R27:R36" si="2">+Q27/P27</f>
        <v>3.0964457254051347E-2</v>
      </c>
    </row>
    <row r="28" spans="1:18" s="103" customFormat="1" x14ac:dyDescent="0.2">
      <c r="A28" s="134" t="s">
        <v>402</v>
      </c>
      <c r="B28" s="190" t="s">
        <v>396</v>
      </c>
      <c r="C28" s="134" t="s">
        <v>110</v>
      </c>
      <c r="D28" s="134" t="s">
        <v>111</v>
      </c>
      <c r="E28" s="187">
        <v>500000</v>
      </c>
      <c r="F28" s="187">
        <v>500000</v>
      </c>
      <c r="G28" s="187">
        <v>125000</v>
      </c>
      <c r="H28" s="187">
        <v>0</v>
      </c>
      <c r="I28" s="187">
        <v>0</v>
      </c>
      <c r="J28" s="187">
        <v>0</v>
      </c>
      <c r="K28" s="187">
        <v>0</v>
      </c>
      <c r="L28" s="187">
        <v>0</v>
      </c>
      <c r="M28" s="187">
        <v>500000</v>
      </c>
      <c r="N28" s="187">
        <v>125000</v>
      </c>
      <c r="O28" s="93">
        <f t="shared" si="0"/>
        <v>0</v>
      </c>
      <c r="P28" s="94">
        <f t="shared" ref="P28:P36" si="3">+F28</f>
        <v>500000</v>
      </c>
      <c r="Q28" s="94">
        <f t="shared" si="1"/>
        <v>0</v>
      </c>
      <c r="R28" s="93">
        <f t="shared" si="2"/>
        <v>0</v>
      </c>
    </row>
    <row r="29" spans="1:18" s="104" customFormat="1" x14ac:dyDescent="0.2">
      <c r="A29" s="134" t="s">
        <v>402</v>
      </c>
      <c r="B29" s="190" t="s">
        <v>396</v>
      </c>
      <c r="C29" s="134" t="s">
        <v>118</v>
      </c>
      <c r="D29" s="134" t="s">
        <v>119</v>
      </c>
      <c r="E29" s="187">
        <v>500000</v>
      </c>
      <c r="F29" s="187">
        <v>500000</v>
      </c>
      <c r="G29" s="187">
        <v>125000</v>
      </c>
      <c r="H29" s="187">
        <v>0</v>
      </c>
      <c r="I29" s="187">
        <v>0</v>
      </c>
      <c r="J29" s="187">
        <v>0</v>
      </c>
      <c r="K29" s="187">
        <v>0</v>
      </c>
      <c r="L29" s="187">
        <v>0</v>
      </c>
      <c r="M29" s="187">
        <v>500000</v>
      </c>
      <c r="N29" s="187">
        <v>125000</v>
      </c>
      <c r="O29" s="93">
        <f t="shared" si="0"/>
        <v>0</v>
      </c>
      <c r="P29" s="94">
        <f t="shared" si="3"/>
        <v>500000</v>
      </c>
      <c r="Q29" s="94">
        <f t="shared" si="1"/>
        <v>0</v>
      </c>
      <c r="R29" s="93">
        <f t="shared" si="2"/>
        <v>0</v>
      </c>
    </row>
    <row r="30" spans="1:18" s="103" customFormat="1" x14ac:dyDescent="0.2">
      <c r="A30" s="134" t="s">
        <v>402</v>
      </c>
      <c r="B30" s="190" t="s">
        <v>396</v>
      </c>
      <c r="C30" s="134" t="s">
        <v>120</v>
      </c>
      <c r="D30" s="134" t="s">
        <v>121</v>
      </c>
      <c r="E30" s="187">
        <v>131160612</v>
      </c>
      <c r="F30" s="187">
        <v>131160612</v>
      </c>
      <c r="G30" s="187">
        <v>32790153</v>
      </c>
      <c r="H30" s="187">
        <v>0</v>
      </c>
      <c r="I30" s="187">
        <v>12526451.630000001</v>
      </c>
      <c r="J30" s="187">
        <v>0</v>
      </c>
      <c r="K30" s="187">
        <v>19050584.870000001</v>
      </c>
      <c r="L30" s="187">
        <v>9916119.9199999999</v>
      </c>
      <c r="M30" s="187">
        <v>99583575.5</v>
      </c>
      <c r="N30" s="187">
        <v>1213116.5</v>
      </c>
      <c r="O30" s="93">
        <f t="shared" si="0"/>
        <v>0.14524623345002385</v>
      </c>
      <c r="P30" s="94">
        <f t="shared" si="3"/>
        <v>131160612</v>
      </c>
      <c r="Q30" s="94">
        <f t="shared" si="1"/>
        <v>19050584.870000001</v>
      </c>
      <c r="R30" s="93">
        <f t="shared" si="2"/>
        <v>0.14524623345002385</v>
      </c>
    </row>
    <row r="31" spans="1:18" s="103" customFormat="1" x14ac:dyDescent="0.2">
      <c r="A31" s="134" t="s">
        <v>402</v>
      </c>
      <c r="B31" s="190" t="s">
        <v>396</v>
      </c>
      <c r="C31" s="134" t="s">
        <v>122</v>
      </c>
      <c r="D31" s="134" t="s">
        <v>123</v>
      </c>
      <c r="E31" s="187">
        <v>28551600</v>
      </c>
      <c r="F31" s="187">
        <v>28551600</v>
      </c>
      <c r="G31" s="187">
        <v>7137900</v>
      </c>
      <c r="H31" s="187">
        <v>0</v>
      </c>
      <c r="I31" s="187">
        <v>3736942</v>
      </c>
      <c r="J31" s="187">
        <v>0</v>
      </c>
      <c r="K31" s="187">
        <v>3041058</v>
      </c>
      <c r="L31" s="187">
        <v>1519786</v>
      </c>
      <c r="M31" s="187">
        <v>21773600</v>
      </c>
      <c r="N31" s="187">
        <v>359900</v>
      </c>
      <c r="O31" s="93">
        <f t="shared" si="0"/>
        <v>0.10651094859832724</v>
      </c>
      <c r="P31" s="94">
        <f t="shared" si="3"/>
        <v>28551600</v>
      </c>
      <c r="Q31" s="94">
        <f t="shared" si="1"/>
        <v>3041058</v>
      </c>
      <c r="R31" s="93">
        <f t="shared" si="2"/>
        <v>0.10651094859832724</v>
      </c>
    </row>
    <row r="32" spans="1:18" s="103" customFormat="1" x14ac:dyDescent="0.2">
      <c r="A32" s="134" t="s">
        <v>402</v>
      </c>
      <c r="B32" s="190" t="s">
        <v>396</v>
      </c>
      <c r="C32" s="134" t="s">
        <v>124</v>
      </c>
      <c r="D32" s="134" t="s">
        <v>125</v>
      </c>
      <c r="E32" s="187">
        <v>64581000</v>
      </c>
      <c r="F32" s="187">
        <v>64581000</v>
      </c>
      <c r="G32" s="187">
        <v>16145250</v>
      </c>
      <c r="H32" s="187">
        <v>0</v>
      </c>
      <c r="I32" s="187">
        <v>6305719.54</v>
      </c>
      <c r="J32" s="187">
        <v>0</v>
      </c>
      <c r="K32" s="187">
        <v>9185280.4600000009</v>
      </c>
      <c r="L32" s="187">
        <v>8359155.4199999999</v>
      </c>
      <c r="M32" s="187">
        <v>49090000</v>
      </c>
      <c r="N32" s="187">
        <v>654250</v>
      </c>
      <c r="O32" s="93">
        <f t="shared" si="0"/>
        <v>0.14222883603536646</v>
      </c>
      <c r="P32" s="94">
        <f t="shared" si="3"/>
        <v>64581000</v>
      </c>
      <c r="Q32" s="94">
        <f t="shared" si="1"/>
        <v>9185280.4600000009</v>
      </c>
      <c r="R32" s="93">
        <f t="shared" si="2"/>
        <v>0.14222883603536646</v>
      </c>
    </row>
    <row r="33" spans="1:18" s="104" customFormat="1" x14ac:dyDescent="0.2">
      <c r="A33" s="134" t="s">
        <v>402</v>
      </c>
      <c r="B33" s="190" t="s">
        <v>396</v>
      </c>
      <c r="C33" s="134" t="s">
        <v>126</v>
      </c>
      <c r="D33" s="134" t="s">
        <v>127</v>
      </c>
      <c r="E33" s="187">
        <v>81576</v>
      </c>
      <c r="F33" s="187">
        <v>81576</v>
      </c>
      <c r="G33" s="187">
        <v>20394</v>
      </c>
      <c r="H33" s="187">
        <v>0</v>
      </c>
      <c r="I33" s="187">
        <v>0</v>
      </c>
      <c r="J33" s="187">
        <v>0</v>
      </c>
      <c r="K33" s="187">
        <v>18927.5</v>
      </c>
      <c r="L33" s="187">
        <v>18927.5</v>
      </c>
      <c r="M33" s="187">
        <v>62648.5</v>
      </c>
      <c r="N33" s="187">
        <v>1466.5</v>
      </c>
      <c r="O33" s="93">
        <f t="shared" si="0"/>
        <v>0.23202289889183092</v>
      </c>
      <c r="P33" s="94">
        <f t="shared" si="3"/>
        <v>81576</v>
      </c>
      <c r="Q33" s="94">
        <f t="shared" si="1"/>
        <v>18927.5</v>
      </c>
      <c r="R33" s="93">
        <f t="shared" si="2"/>
        <v>0.23202289889183092</v>
      </c>
    </row>
    <row r="34" spans="1:18" s="103" customFormat="1" x14ac:dyDescent="0.2">
      <c r="A34" s="134" t="s">
        <v>402</v>
      </c>
      <c r="B34" s="190" t="s">
        <v>396</v>
      </c>
      <c r="C34" s="134" t="s">
        <v>128</v>
      </c>
      <c r="D34" s="134" t="s">
        <v>129</v>
      </c>
      <c r="E34" s="187">
        <v>33990000</v>
      </c>
      <c r="F34" s="187">
        <v>33990000</v>
      </c>
      <c r="G34" s="187">
        <v>8497500</v>
      </c>
      <c r="H34" s="187">
        <v>0</v>
      </c>
      <c r="I34" s="187">
        <v>2255049.7400000002</v>
      </c>
      <c r="J34" s="187">
        <v>0</v>
      </c>
      <c r="K34" s="187">
        <v>6044950.2599999998</v>
      </c>
      <c r="L34" s="187">
        <v>0</v>
      </c>
      <c r="M34" s="187">
        <v>25690000</v>
      </c>
      <c r="N34" s="187">
        <v>197500</v>
      </c>
      <c r="O34" s="93">
        <f t="shared" si="0"/>
        <v>0.17784496204766106</v>
      </c>
      <c r="P34" s="94">
        <f t="shared" si="3"/>
        <v>33990000</v>
      </c>
      <c r="Q34" s="94">
        <f t="shared" si="1"/>
        <v>6044950.2599999998</v>
      </c>
      <c r="R34" s="93">
        <f t="shared" si="2"/>
        <v>0.17784496204766106</v>
      </c>
    </row>
    <row r="35" spans="1:18" s="103" customFormat="1" x14ac:dyDescent="0.2">
      <c r="A35" s="134" t="s">
        <v>402</v>
      </c>
      <c r="B35" s="190" t="s">
        <v>396</v>
      </c>
      <c r="C35" s="134" t="s">
        <v>130</v>
      </c>
      <c r="D35" s="134" t="s">
        <v>131</v>
      </c>
      <c r="E35" s="187">
        <v>3956436</v>
      </c>
      <c r="F35" s="187">
        <v>3956436</v>
      </c>
      <c r="G35" s="187">
        <v>989109</v>
      </c>
      <c r="H35" s="187">
        <v>0</v>
      </c>
      <c r="I35" s="187">
        <v>228740.35</v>
      </c>
      <c r="J35" s="187">
        <v>0</v>
      </c>
      <c r="K35" s="187">
        <v>760368.65</v>
      </c>
      <c r="L35" s="187">
        <v>18251</v>
      </c>
      <c r="M35" s="187">
        <v>2967327</v>
      </c>
      <c r="N35" s="187">
        <v>0</v>
      </c>
      <c r="O35" s="93">
        <f t="shared" si="0"/>
        <v>0.19218525208040774</v>
      </c>
      <c r="P35" s="94">
        <f t="shared" si="3"/>
        <v>3956436</v>
      </c>
      <c r="Q35" s="94">
        <f t="shared" si="1"/>
        <v>760368.65</v>
      </c>
      <c r="R35" s="93">
        <f t="shared" si="2"/>
        <v>0.19218525208040774</v>
      </c>
    </row>
    <row r="36" spans="1:18" s="103" customFormat="1" x14ac:dyDescent="0.2">
      <c r="A36" s="134" t="s">
        <v>402</v>
      </c>
      <c r="B36" s="190" t="s">
        <v>396</v>
      </c>
      <c r="C36" s="134" t="s">
        <v>132</v>
      </c>
      <c r="D36" s="134" t="s">
        <v>133</v>
      </c>
      <c r="E36" s="187">
        <v>21115971</v>
      </c>
      <c r="F36" s="187">
        <v>21115971</v>
      </c>
      <c r="G36" s="187">
        <v>5078992</v>
      </c>
      <c r="H36" s="187">
        <v>0</v>
      </c>
      <c r="I36" s="187">
        <v>0</v>
      </c>
      <c r="J36" s="187">
        <v>0</v>
      </c>
      <c r="K36" s="187">
        <v>0</v>
      </c>
      <c r="L36" s="187">
        <v>0</v>
      </c>
      <c r="M36" s="187">
        <v>21115971</v>
      </c>
      <c r="N36" s="187">
        <v>5078992</v>
      </c>
      <c r="O36" s="93">
        <f t="shared" si="0"/>
        <v>0</v>
      </c>
      <c r="P36" s="94">
        <f t="shared" si="3"/>
        <v>21115971</v>
      </c>
      <c r="Q36" s="94">
        <f t="shared" si="1"/>
        <v>0</v>
      </c>
      <c r="R36" s="93">
        <f t="shared" si="2"/>
        <v>0</v>
      </c>
    </row>
    <row r="37" spans="1:18" s="103" customFormat="1" x14ac:dyDescent="0.2">
      <c r="A37" s="134" t="s">
        <v>402</v>
      </c>
      <c r="B37" s="190" t="s">
        <v>396</v>
      </c>
      <c r="C37" s="134" t="s">
        <v>134</v>
      </c>
      <c r="D37" s="134" t="s">
        <v>135</v>
      </c>
      <c r="E37" s="187">
        <v>1500000</v>
      </c>
      <c r="F37" s="187">
        <v>1500000</v>
      </c>
      <c r="G37" s="187">
        <v>375000</v>
      </c>
      <c r="H37" s="187">
        <v>0</v>
      </c>
      <c r="I37" s="187">
        <v>0</v>
      </c>
      <c r="J37" s="187">
        <v>0</v>
      </c>
      <c r="K37" s="187">
        <v>0</v>
      </c>
      <c r="L37" s="187">
        <v>0</v>
      </c>
      <c r="M37" s="187">
        <v>1500000</v>
      </c>
      <c r="N37" s="187">
        <v>375000</v>
      </c>
      <c r="O37" s="93">
        <f t="shared" si="0"/>
        <v>0</v>
      </c>
      <c r="P37" s="94">
        <f t="shared" ref="P37:P56" si="4">+F37</f>
        <v>1500000</v>
      </c>
      <c r="Q37" s="94">
        <f t="shared" ref="Q37:Q56" si="5">+K37</f>
        <v>0</v>
      </c>
      <c r="R37" s="93">
        <f t="shared" ref="R37:R56" si="6">+Q37/P37</f>
        <v>0</v>
      </c>
    </row>
    <row r="38" spans="1:18" s="103" customFormat="1" x14ac:dyDescent="0.2">
      <c r="A38" s="134" t="s">
        <v>402</v>
      </c>
      <c r="B38" s="190" t="s">
        <v>396</v>
      </c>
      <c r="C38" s="134" t="s">
        <v>138</v>
      </c>
      <c r="D38" s="134" t="s">
        <v>139</v>
      </c>
      <c r="E38" s="187">
        <v>1000000</v>
      </c>
      <c r="F38" s="187">
        <v>1000000</v>
      </c>
      <c r="G38" s="187">
        <v>50000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1000000</v>
      </c>
      <c r="N38" s="187">
        <v>50000</v>
      </c>
      <c r="O38" s="93">
        <v>0</v>
      </c>
      <c r="P38" s="94">
        <f t="shared" si="4"/>
        <v>1000000</v>
      </c>
      <c r="Q38" s="94">
        <f t="shared" si="5"/>
        <v>0</v>
      </c>
      <c r="R38" s="93">
        <v>0</v>
      </c>
    </row>
    <row r="39" spans="1:18" s="103" customFormat="1" x14ac:dyDescent="0.2">
      <c r="A39" s="134" t="s">
        <v>402</v>
      </c>
      <c r="B39" s="190" t="s">
        <v>396</v>
      </c>
      <c r="C39" s="134" t="s">
        <v>140</v>
      </c>
      <c r="D39" s="134" t="s">
        <v>141</v>
      </c>
      <c r="E39" s="187">
        <v>315971</v>
      </c>
      <c r="F39" s="187">
        <v>315971</v>
      </c>
      <c r="G39" s="187">
        <v>78992</v>
      </c>
      <c r="H39" s="187">
        <v>0</v>
      </c>
      <c r="I39" s="187">
        <v>0</v>
      </c>
      <c r="J39" s="187">
        <v>0</v>
      </c>
      <c r="K39" s="187">
        <v>0</v>
      </c>
      <c r="L39" s="187">
        <v>0</v>
      </c>
      <c r="M39" s="187">
        <v>315971</v>
      </c>
      <c r="N39" s="187">
        <v>78992</v>
      </c>
      <c r="O39" s="93">
        <f t="shared" si="0"/>
        <v>0</v>
      </c>
      <c r="P39" s="94">
        <f t="shared" si="4"/>
        <v>315971</v>
      </c>
      <c r="Q39" s="94">
        <f t="shared" si="5"/>
        <v>0</v>
      </c>
      <c r="R39" s="93">
        <f t="shared" si="6"/>
        <v>0</v>
      </c>
    </row>
    <row r="40" spans="1:18" s="103" customFormat="1" x14ac:dyDescent="0.2">
      <c r="A40" s="134" t="s">
        <v>402</v>
      </c>
      <c r="B40" s="190" t="s">
        <v>396</v>
      </c>
      <c r="C40" s="134" t="s">
        <v>142</v>
      </c>
      <c r="D40" s="134" t="s">
        <v>143</v>
      </c>
      <c r="E40" s="187">
        <v>300000</v>
      </c>
      <c r="F40" s="187">
        <v>300000</v>
      </c>
      <c r="G40" s="187">
        <v>75000</v>
      </c>
      <c r="H40" s="187">
        <v>0</v>
      </c>
      <c r="I40" s="187">
        <v>0</v>
      </c>
      <c r="J40" s="187">
        <v>0</v>
      </c>
      <c r="K40" s="187">
        <v>0</v>
      </c>
      <c r="L40" s="187">
        <v>0</v>
      </c>
      <c r="M40" s="187">
        <v>300000</v>
      </c>
      <c r="N40" s="187">
        <v>75000</v>
      </c>
      <c r="O40" s="93">
        <f t="shared" si="0"/>
        <v>0</v>
      </c>
      <c r="P40" s="94">
        <f t="shared" si="4"/>
        <v>300000</v>
      </c>
      <c r="Q40" s="94">
        <f t="shared" si="5"/>
        <v>0</v>
      </c>
      <c r="R40" s="93">
        <f t="shared" si="6"/>
        <v>0</v>
      </c>
    </row>
    <row r="41" spans="1:18" s="103" customFormat="1" x14ac:dyDescent="0.2">
      <c r="A41" s="134" t="s">
        <v>402</v>
      </c>
      <c r="B41" s="190" t="s">
        <v>396</v>
      </c>
      <c r="C41" s="134" t="s">
        <v>144</v>
      </c>
      <c r="D41" s="134" t="s">
        <v>145</v>
      </c>
      <c r="E41" s="187">
        <v>18000000</v>
      </c>
      <c r="F41" s="187">
        <v>18000000</v>
      </c>
      <c r="G41" s="187">
        <v>4500000</v>
      </c>
      <c r="H41" s="187">
        <v>0</v>
      </c>
      <c r="I41" s="187">
        <v>0</v>
      </c>
      <c r="J41" s="187">
        <v>0</v>
      </c>
      <c r="K41" s="187">
        <v>0</v>
      </c>
      <c r="L41" s="187">
        <v>0</v>
      </c>
      <c r="M41" s="187">
        <v>18000000</v>
      </c>
      <c r="N41" s="187">
        <v>4500000</v>
      </c>
      <c r="O41" s="93">
        <f t="shared" si="0"/>
        <v>0</v>
      </c>
      <c r="P41" s="94">
        <f t="shared" si="4"/>
        <v>18000000</v>
      </c>
      <c r="Q41" s="94">
        <f t="shared" si="5"/>
        <v>0</v>
      </c>
      <c r="R41" s="93">
        <f t="shared" si="6"/>
        <v>0</v>
      </c>
    </row>
    <row r="42" spans="1:18" s="103" customFormat="1" x14ac:dyDescent="0.2">
      <c r="A42" s="134" t="s">
        <v>402</v>
      </c>
      <c r="B42" s="190" t="s">
        <v>396</v>
      </c>
      <c r="C42" s="134" t="s">
        <v>146</v>
      </c>
      <c r="D42" s="134" t="s">
        <v>147</v>
      </c>
      <c r="E42" s="187">
        <v>226993080</v>
      </c>
      <c r="F42" s="187">
        <v>226993080</v>
      </c>
      <c r="G42" s="187">
        <v>57050270</v>
      </c>
      <c r="H42" s="187">
        <v>0</v>
      </c>
      <c r="I42" s="187">
        <v>43195644.880000003</v>
      </c>
      <c r="J42" s="187">
        <v>1879228.01</v>
      </c>
      <c r="K42" s="187">
        <v>15927.35</v>
      </c>
      <c r="L42" s="187">
        <v>0</v>
      </c>
      <c r="M42" s="187">
        <v>181902279.75999999</v>
      </c>
      <c r="N42" s="187">
        <v>11959469.76</v>
      </c>
      <c r="O42" s="93">
        <f t="shared" si="0"/>
        <v>7.0166676446700485E-5</v>
      </c>
      <c r="P42" s="94">
        <f t="shared" si="4"/>
        <v>226993080</v>
      </c>
      <c r="Q42" s="94">
        <f t="shared" si="5"/>
        <v>15927.35</v>
      </c>
      <c r="R42" s="93">
        <f t="shared" si="6"/>
        <v>7.0166676446700485E-5</v>
      </c>
    </row>
    <row r="43" spans="1:18" s="103" customFormat="1" x14ac:dyDescent="0.2">
      <c r="A43" s="134" t="s">
        <v>402</v>
      </c>
      <c r="B43" s="190" t="s">
        <v>396</v>
      </c>
      <c r="C43" s="134" t="s">
        <v>150</v>
      </c>
      <c r="D43" s="134" t="s">
        <v>384</v>
      </c>
      <c r="E43" s="187">
        <v>5650000</v>
      </c>
      <c r="F43" s="187">
        <v>5650000</v>
      </c>
      <c r="G43" s="187">
        <v>1412500</v>
      </c>
      <c r="H43" s="187">
        <v>0</v>
      </c>
      <c r="I43" s="187">
        <v>0</v>
      </c>
      <c r="J43" s="187">
        <v>0</v>
      </c>
      <c r="K43" s="187">
        <v>0</v>
      </c>
      <c r="L43" s="187">
        <v>0</v>
      </c>
      <c r="M43" s="187">
        <v>5650000</v>
      </c>
      <c r="N43" s="187">
        <v>1412500</v>
      </c>
      <c r="O43" s="93">
        <f t="shared" si="0"/>
        <v>0</v>
      </c>
      <c r="P43" s="94">
        <f t="shared" si="4"/>
        <v>5650000</v>
      </c>
      <c r="Q43" s="94">
        <f t="shared" si="5"/>
        <v>0</v>
      </c>
      <c r="R43" s="93">
        <f t="shared" si="6"/>
        <v>0</v>
      </c>
    </row>
    <row r="44" spans="1:18" s="103" customFormat="1" x14ac:dyDescent="0.2">
      <c r="A44" s="134" t="s">
        <v>402</v>
      </c>
      <c r="B44" s="190" t="s">
        <v>396</v>
      </c>
      <c r="C44" s="134" t="s">
        <v>153</v>
      </c>
      <c r="D44" s="134" t="s">
        <v>385</v>
      </c>
      <c r="E44" s="187">
        <v>20000000</v>
      </c>
      <c r="F44" s="187">
        <v>20000000</v>
      </c>
      <c r="G44" s="187">
        <v>5000000</v>
      </c>
      <c r="H44" s="187">
        <v>0</v>
      </c>
      <c r="I44" s="187">
        <v>0</v>
      </c>
      <c r="J44" s="187">
        <v>0</v>
      </c>
      <c r="K44" s="187">
        <v>0</v>
      </c>
      <c r="L44" s="187">
        <v>0</v>
      </c>
      <c r="M44" s="187">
        <v>20000000</v>
      </c>
      <c r="N44" s="187">
        <v>5000000</v>
      </c>
      <c r="O44" s="93">
        <f t="shared" si="0"/>
        <v>0</v>
      </c>
      <c r="P44" s="94">
        <f t="shared" si="4"/>
        <v>20000000</v>
      </c>
      <c r="Q44" s="94">
        <f t="shared" si="5"/>
        <v>0</v>
      </c>
      <c r="R44" s="93">
        <f t="shared" si="6"/>
        <v>0</v>
      </c>
    </row>
    <row r="45" spans="1:18" s="103" customFormat="1" x14ac:dyDescent="0.2">
      <c r="A45" s="134" t="s">
        <v>402</v>
      </c>
      <c r="B45" s="190" t="s">
        <v>396</v>
      </c>
      <c r="C45" s="134" t="s">
        <v>154</v>
      </c>
      <c r="D45" s="134" t="s">
        <v>155</v>
      </c>
      <c r="E45" s="187">
        <v>168138080</v>
      </c>
      <c r="F45" s="187">
        <v>168138080</v>
      </c>
      <c r="G45" s="187">
        <v>42336520</v>
      </c>
      <c r="H45" s="187">
        <v>0</v>
      </c>
      <c r="I45" s="187">
        <v>40456791.969999999</v>
      </c>
      <c r="J45" s="187">
        <v>1879228.01</v>
      </c>
      <c r="K45" s="187">
        <v>0</v>
      </c>
      <c r="L45" s="187">
        <v>0</v>
      </c>
      <c r="M45" s="187">
        <v>125802060.02</v>
      </c>
      <c r="N45" s="187">
        <v>500.02</v>
      </c>
      <c r="O45" s="93">
        <f t="shared" si="0"/>
        <v>0</v>
      </c>
      <c r="P45" s="94">
        <f t="shared" si="4"/>
        <v>168138080</v>
      </c>
      <c r="Q45" s="94">
        <f t="shared" si="5"/>
        <v>0</v>
      </c>
      <c r="R45" s="93">
        <f t="shared" si="6"/>
        <v>0</v>
      </c>
    </row>
    <row r="46" spans="1:18" s="103" customFormat="1" x14ac:dyDescent="0.2">
      <c r="A46" s="134" t="s">
        <v>402</v>
      </c>
      <c r="B46" s="190" t="s">
        <v>396</v>
      </c>
      <c r="C46" s="134" t="s">
        <v>156</v>
      </c>
      <c r="D46" s="134" t="s">
        <v>157</v>
      </c>
      <c r="E46" s="187">
        <v>33205000</v>
      </c>
      <c r="F46" s="187">
        <v>33205000</v>
      </c>
      <c r="G46" s="187">
        <v>8301250</v>
      </c>
      <c r="H46" s="187">
        <v>0</v>
      </c>
      <c r="I46" s="187">
        <v>2738852.91</v>
      </c>
      <c r="J46" s="187">
        <v>0</v>
      </c>
      <c r="K46" s="187">
        <v>15927.35</v>
      </c>
      <c r="L46" s="187">
        <v>0</v>
      </c>
      <c r="M46" s="187">
        <v>30450219.739999998</v>
      </c>
      <c r="N46" s="187">
        <v>5546469.7400000002</v>
      </c>
      <c r="O46" s="93">
        <f t="shared" si="0"/>
        <v>4.7966721879235058E-4</v>
      </c>
      <c r="P46" s="94">
        <f t="shared" si="4"/>
        <v>33205000</v>
      </c>
      <c r="Q46" s="94">
        <f t="shared" si="5"/>
        <v>15927.35</v>
      </c>
      <c r="R46" s="93">
        <f t="shared" si="6"/>
        <v>4.7966721879235058E-4</v>
      </c>
    </row>
    <row r="47" spans="1:18" s="103" customFormat="1" x14ac:dyDescent="0.2">
      <c r="A47" s="134" t="s">
        <v>402</v>
      </c>
      <c r="B47" s="190" t="s">
        <v>396</v>
      </c>
      <c r="C47" s="134" t="s">
        <v>158</v>
      </c>
      <c r="D47" s="134" t="s">
        <v>159</v>
      </c>
      <c r="E47" s="187">
        <v>20100000</v>
      </c>
      <c r="F47" s="187">
        <v>20100000</v>
      </c>
      <c r="G47" s="187">
        <v>2875000</v>
      </c>
      <c r="H47" s="187">
        <v>291200</v>
      </c>
      <c r="I47" s="187">
        <v>1467768.8</v>
      </c>
      <c r="J47" s="187">
        <v>0</v>
      </c>
      <c r="K47" s="187">
        <v>474780</v>
      </c>
      <c r="L47" s="187">
        <v>310280</v>
      </c>
      <c r="M47" s="187">
        <v>17866251.199999999</v>
      </c>
      <c r="N47" s="187">
        <v>641251.19999999995</v>
      </c>
      <c r="O47" s="93">
        <f t="shared" si="0"/>
        <v>2.3620895522388059E-2</v>
      </c>
      <c r="P47" s="94">
        <f t="shared" si="4"/>
        <v>20100000</v>
      </c>
      <c r="Q47" s="94">
        <f t="shared" si="5"/>
        <v>474780</v>
      </c>
      <c r="R47" s="93">
        <f t="shared" si="6"/>
        <v>2.3620895522388059E-2</v>
      </c>
    </row>
    <row r="48" spans="1:18" s="103" customFormat="1" x14ac:dyDescent="0.2">
      <c r="A48" s="134" t="s">
        <v>402</v>
      </c>
      <c r="B48" s="190" t="s">
        <v>396</v>
      </c>
      <c r="C48" s="134" t="s">
        <v>160</v>
      </c>
      <c r="D48" s="134" t="s">
        <v>161</v>
      </c>
      <c r="E48" s="187">
        <v>1000000</v>
      </c>
      <c r="F48" s="187">
        <v>1000000</v>
      </c>
      <c r="G48" s="187">
        <v>250000</v>
      </c>
      <c r="H48" s="187">
        <v>0</v>
      </c>
      <c r="I48" s="187">
        <v>138818.79999999999</v>
      </c>
      <c r="J48" s="187">
        <v>0</v>
      </c>
      <c r="K48" s="187">
        <v>65580</v>
      </c>
      <c r="L48" s="187">
        <v>65580</v>
      </c>
      <c r="M48" s="187">
        <v>795601.2</v>
      </c>
      <c r="N48" s="187">
        <v>45601.2</v>
      </c>
      <c r="O48" s="93">
        <f t="shared" si="0"/>
        <v>6.5579999999999999E-2</v>
      </c>
      <c r="P48" s="94">
        <f t="shared" si="4"/>
        <v>1000000</v>
      </c>
      <c r="Q48" s="94">
        <f t="shared" si="5"/>
        <v>65580</v>
      </c>
      <c r="R48" s="93">
        <f t="shared" si="6"/>
        <v>6.5579999999999999E-2</v>
      </c>
    </row>
    <row r="49" spans="1:18" s="103" customFormat="1" x14ac:dyDescent="0.2">
      <c r="A49" s="134" t="s">
        <v>402</v>
      </c>
      <c r="B49" s="190" t="s">
        <v>396</v>
      </c>
      <c r="C49" s="134" t="s">
        <v>162</v>
      </c>
      <c r="D49" s="134" t="s">
        <v>163</v>
      </c>
      <c r="E49" s="187">
        <v>9100000</v>
      </c>
      <c r="F49" s="187">
        <v>9100000</v>
      </c>
      <c r="G49" s="187">
        <v>2275000</v>
      </c>
      <c r="H49" s="187">
        <v>291200</v>
      </c>
      <c r="I49" s="187">
        <v>1328950</v>
      </c>
      <c r="J49" s="187">
        <v>0</v>
      </c>
      <c r="K49" s="187">
        <v>409200</v>
      </c>
      <c r="L49" s="187">
        <v>244700</v>
      </c>
      <c r="M49" s="187">
        <v>7070650</v>
      </c>
      <c r="N49" s="187">
        <v>245650</v>
      </c>
      <c r="O49" s="93">
        <f t="shared" si="0"/>
        <v>4.4967032967032965E-2</v>
      </c>
      <c r="P49" s="94">
        <f t="shared" si="4"/>
        <v>9100000</v>
      </c>
      <c r="Q49" s="94">
        <f t="shared" si="5"/>
        <v>409200</v>
      </c>
      <c r="R49" s="93">
        <f t="shared" si="6"/>
        <v>4.4967032967032965E-2</v>
      </c>
    </row>
    <row r="50" spans="1:18" s="103" customFormat="1" x14ac:dyDescent="0.2">
      <c r="A50" s="134" t="s">
        <v>402</v>
      </c>
      <c r="B50" s="190" t="s">
        <v>396</v>
      </c>
      <c r="C50" s="134" t="s">
        <v>164</v>
      </c>
      <c r="D50" s="134" t="s">
        <v>165</v>
      </c>
      <c r="E50" s="187">
        <v>5000000</v>
      </c>
      <c r="F50" s="187">
        <v>5000000</v>
      </c>
      <c r="G50" s="187">
        <v>350000</v>
      </c>
      <c r="H50" s="187">
        <v>0</v>
      </c>
      <c r="I50" s="187">
        <v>0</v>
      </c>
      <c r="J50" s="187">
        <v>0</v>
      </c>
      <c r="K50" s="187">
        <v>0</v>
      </c>
      <c r="L50" s="187">
        <v>0</v>
      </c>
      <c r="M50" s="187">
        <v>5000000</v>
      </c>
      <c r="N50" s="187">
        <v>350000</v>
      </c>
      <c r="O50" s="93">
        <f t="shared" si="0"/>
        <v>0</v>
      </c>
      <c r="P50" s="94">
        <f t="shared" si="4"/>
        <v>5000000</v>
      </c>
      <c r="Q50" s="94">
        <f t="shared" si="5"/>
        <v>0</v>
      </c>
      <c r="R50" s="93">
        <f t="shared" si="6"/>
        <v>0</v>
      </c>
    </row>
    <row r="51" spans="1:18" s="103" customFormat="1" x14ac:dyDescent="0.2">
      <c r="A51" s="134" t="s">
        <v>402</v>
      </c>
      <c r="B51" s="190" t="s">
        <v>396</v>
      </c>
      <c r="C51" s="134" t="s">
        <v>166</v>
      </c>
      <c r="D51" s="134" t="s">
        <v>167</v>
      </c>
      <c r="E51" s="187">
        <v>5000000</v>
      </c>
      <c r="F51" s="187">
        <v>5000000</v>
      </c>
      <c r="G51" s="187">
        <v>0</v>
      </c>
      <c r="H51" s="187">
        <v>0</v>
      </c>
      <c r="I51" s="187">
        <v>0</v>
      </c>
      <c r="J51" s="187">
        <v>0</v>
      </c>
      <c r="K51" s="187">
        <v>0</v>
      </c>
      <c r="L51" s="187">
        <v>0</v>
      </c>
      <c r="M51" s="187">
        <v>5000000</v>
      </c>
      <c r="N51" s="187">
        <v>0</v>
      </c>
      <c r="O51" s="93">
        <f t="shared" si="0"/>
        <v>0</v>
      </c>
      <c r="P51" s="94">
        <f t="shared" si="4"/>
        <v>5000000</v>
      </c>
      <c r="Q51" s="94">
        <f t="shared" si="5"/>
        <v>0</v>
      </c>
      <c r="R51" s="93">
        <f t="shared" si="6"/>
        <v>0</v>
      </c>
    </row>
    <row r="52" spans="1:18" s="103" customFormat="1" x14ac:dyDescent="0.2">
      <c r="A52" s="134" t="s">
        <v>402</v>
      </c>
      <c r="B52" s="190" t="s">
        <v>396</v>
      </c>
      <c r="C52" s="134" t="s">
        <v>168</v>
      </c>
      <c r="D52" s="134" t="s">
        <v>169</v>
      </c>
      <c r="E52" s="187">
        <v>10000000</v>
      </c>
      <c r="F52" s="187">
        <v>10000000</v>
      </c>
      <c r="G52" s="187">
        <v>2500000</v>
      </c>
      <c r="H52" s="187">
        <v>0</v>
      </c>
      <c r="I52" s="187">
        <v>2290922</v>
      </c>
      <c r="J52" s="187">
        <v>0</v>
      </c>
      <c r="K52" s="187">
        <v>209078</v>
      </c>
      <c r="L52" s="187">
        <v>209078</v>
      </c>
      <c r="M52" s="187">
        <v>7500000</v>
      </c>
      <c r="N52" s="187">
        <v>0</v>
      </c>
      <c r="O52" s="93">
        <f t="shared" si="0"/>
        <v>2.0907800000000001E-2</v>
      </c>
      <c r="P52" s="94">
        <f t="shared" si="4"/>
        <v>10000000</v>
      </c>
      <c r="Q52" s="94">
        <f t="shared" si="5"/>
        <v>209078</v>
      </c>
      <c r="R52" s="93">
        <f t="shared" si="6"/>
        <v>2.0907800000000001E-2</v>
      </c>
    </row>
    <row r="53" spans="1:18" s="103" customFormat="1" x14ac:dyDescent="0.2">
      <c r="A53" s="134" t="s">
        <v>402</v>
      </c>
      <c r="B53" s="190" t="s">
        <v>396</v>
      </c>
      <c r="C53" s="134" t="s">
        <v>170</v>
      </c>
      <c r="D53" s="134" t="s">
        <v>171</v>
      </c>
      <c r="E53" s="187">
        <v>10000000</v>
      </c>
      <c r="F53" s="187">
        <v>10000000</v>
      </c>
      <c r="G53" s="187">
        <v>2500000</v>
      </c>
      <c r="H53" s="187">
        <v>0</v>
      </c>
      <c r="I53" s="187">
        <v>2290922</v>
      </c>
      <c r="J53" s="187">
        <v>0</v>
      </c>
      <c r="K53" s="187">
        <v>209078</v>
      </c>
      <c r="L53" s="187">
        <v>209078</v>
      </c>
      <c r="M53" s="187">
        <v>7500000</v>
      </c>
      <c r="N53" s="187">
        <v>0</v>
      </c>
      <c r="O53" s="93">
        <f t="shared" si="0"/>
        <v>2.0907800000000001E-2</v>
      </c>
      <c r="P53" s="94">
        <f t="shared" si="4"/>
        <v>10000000</v>
      </c>
      <c r="Q53" s="94">
        <f t="shared" si="5"/>
        <v>209078</v>
      </c>
      <c r="R53" s="93">
        <f t="shared" si="6"/>
        <v>2.0907800000000001E-2</v>
      </c>
    </row>
    <row r="54" spans="1:18" s="103" customFormat="1" x14ac:dyDescent="0.2">
      <c r="A54" s="134" t="s">
        <v>402</v>
      </c>
      <c r="B54" s="190" t="s">
        <v>396</v>
      </c>
      <c r="C54" s="134" t="s">
        <v>172</v>
      </c>
      <c r="D54" s="134" t="s">
        <v>173</v>
      </c>
      <c r="E54" s="187">
        <v>1507883</v>
      </c>
      <c r="F54" s="187">
        <v>1507883</v>
      </c>
      <c r="G54" s="187">
        <v>376970</v>
      </c>
      <c r="H54" s="187">
        <v>0</v>
      </c>
      <c r="I54" s="187">
        <v>0</v>
      </c>
      <c r="J54" s="187">
        <v>0</v>
      </c>
      <c r="K54" s="187">
        <v>0</v>
      </c>
      <c r="L54" s="187">
        <v>0</v>
      </c>
      <c r="M54" s="187">
        <v>1507883</v>
      </c>
      <c r="N54" s="187">
        <v>376970</v>
      </c>
      <c r="O54" s="93">
        <f t="shared" si="0"/>
        <v>0</v>
      </c>
      <c r="P54" s="94">
        <f t="shared" si="4"/>
        <v>1507883</v>
      </c>
      <c r="Q54" s="94">
        <f t="shared" si="5"/>
        <v>0</v>
      </c>
      <c r="R54" s="93">
        <f t="shared" si="6"/>
        <v>0</v>
      </c>
    </row>
    <row r="55" spans="1:18" s="103" customFormat="1" x14ac:dyDescent="0.2">
      <c r="A55" s="134" t="s">
        <v>402</v>
      </c>
      <c r="B55" s="190" t="s">
        <v>396</v>
      </c>
      <c r="C55" s="134" t="s">
        <v>174</v>
      </c>
      <c r="D55" s="134" t="s">
        <v>175</v>
      </c>
      <c r="E55" s="187">
        <v>1200000</v>
      </c>
      <c r="F55" s="187">
        <v>1200000</v>
      </c>
      <c r="G55" s="187">
        <v>300000</v>
      </c>
      <c r="H55" s="187">
        <v>0</v>
      </c>
      <c r="I55" s="187">
        <v>0</v>
      </c>
      <c r="J55" s="187">
        <v>0</v>
      </c>
      <c r="K55" s="187">
        <v>0</v>
      </c>
      <c r="L55" s="187">
        <v>0</v>
      </c>
      <c r="M55" s="187">
        <v>1200000</v>
      </c>
      <c r="N55" s="187">
        <v>300000</v>
      </c>
      <c r="O55" s="93">
        <f t="shared" si="0"/>
        <v>0</v>
      </c>
      <c r="P55" s="94">
        <f t="shared" si="4"/>
        <v>1200000</v>
      </c>
      <c r="Q55" s="94">
        <f t="shared" si="5"/>
        <v>0</v>
      </c>
      <c r="R55" s="93">
        <f t="shared" si="6"/>
        <v>0</v>
      </c>
    </row>
    <row r="56" spans="1:18" s="103" customFormat="1" x14ac:dyDescent="0.2">
      <c r="A56" s="134" t="s">
        <v>402</v>
      </c>
      <c r="B56" s="190" t="s">
        <v>396</v>
      </c>
      <c r="C56" s="134" t="s">
        <v>176</v>
      </c>
      <c r="D56" s="134" t="s">
        <v>177</v>
      </c>
      <c r="E56" s="187">
        <v>307883</v>
      </c>
      <c r="F56" s="187">
        <v>307883</v>
      </c>
      <c r="G56" s="187">
        <v>76970</v>
      </c>
      <c r="H56" s="187">
        <v>0</v>
      </c>
      <c r="I56" s="187">
        <v>0</v>
      </c>
      <c r="J56" s="187">
        <v>0</v>
      </c>
      <c r="K56" s="187">
        <v>0</v>
      </c>
      <c r="L56" s="187">
        <v>0</v>
      </c>
      <c r="M56" s="187">
        <v>307883</v>
      </c>
      <c r="N56" s="187">
        <v>76970</v>
      </c>
      <c r="O56" s="93">
        <f t="shared" si="0"/>
        <v>0</v>
      </c>
      <c r="P56" s="94">
        <f t="shared" si="4"/>
        <v>307883</v>
      </c>
      <c r="Q56" s="94">
        <f t="shared" si="5"/>
        <v>0</v>
      </c>
      <c r="R56" s="93">
        <f t="shared" si="6"/>
        <v>0</v>
      </c>
    </row>
    <row r="57" spans="1:18" s="103" customFormat="1" x14ac:dyDescent="0.2">
      <c r="A57" s="134" t="s">
        <v>402</v>
      </c>
      <c r="B57" s="190" t="s">
        <v>396</v>
      </c>
      <c r="C57" s="134" t="s">
        <v>180</v>
      </c>
      <c r="D57" s="134" t="s">
        <v>181</v>
      </c>
      <c r="E57" s="187">
        <v>225412480</v>
      </c>
      <c r="F57" s="187">
        <v>225412480</v>
      </c>
      <c r="G57" s="187">
        <v>55654542</v>
      </c>
      <c r="H57" s="187">
        <v>0</v>
      </c>
      <c r="I57" s="187">
        <v>26070698.010000002</v>
      </c>
      <c r="J57" s="187">
        <v>0</v>
      </c>
      <c r="K57" s="187">
        <v>0</v>
      </c>
      <c r="L57" s="187">
        <v>0</v>
      </c>
      <c r="M57" s="187">
        <v>199341781.99000001</v>
      </c>
      <c r="N57" s="187">
        <v>29583843.989999998</v>
      </c>
      <c r="O57" s="93">
        <f t="shared" si="0"/>
        <v>0</v>
      </c>
      <c r="P57" s="94">
        <f t="shared" ref="P57:P90" si="7">+F57</f>
        <v>225412480</v>
      </c>
      <c r="Q57" s="94">
        <f t="shared" ref="Q57:Q90" si="8">+K57</f>
        <v>0</v>
      </c>
      <c r="R57" s="93">
        <f t="shared" ref="R57:R90" si="9">+Q57/P57</f>
        <v>0</v>
      </c>
    </row>
    <row r="58" spans="1:18" s="103" customFormat="1" x14ac:dyDescent="0.2">
      <c r="A58" s="134" t="s">
        <v>402</v>
      </c>
      <c r="B58" s="190" t="s">
        <v>396</v>
      </c>
      <c r="C58" s="134" t="s">
        <v>182</v>
      </c>
      <c r="D58" s="134" t="s">
        <v>183</v>
      </c>
      <c r="E58" s="187">
        <v>200137480</v>
      </c>
      <c r="F58" s="187">
        <v>200137480</v>
      </c>
      <c r="G58" s="187">
        <v>49335792</v>
      </c>
      <c r="H58" s="187">
        <v>0</v>
      </c>
      <c r="I58" s="187">
        <v>24108296.600000001</v>
      </c>
      <c r="J58" s="187">
        <v>0</v>
      </c>
      <c r="K58" s="187">
        <v>0</v>
      </c>
      <c r="L58" s="187">
        <v>0</v>
      </c>
      <c r="M58" s="187">
        <v>176029183.40000001</v>
      </c>
      <c r="N58" s="187">
        <v>25227495.399999999</v>
      </c>
      <c r="O58" s="93">
        <f t="shared" si="0"/>
        <v>0</v>
      </c>
      <c r="P58" s="94">
        <f t="shared" si="7"/>
        <v>200137480</v>
      </c>
      <c r="Q58" s="94">
        <f t="shared" si="8"/>
        <v>0</v>
      </c>
      <c r="R58" s="93">
        <f t="shared" si="9"/>
        <v>0</v>
      </c>
    </row>
    <row r="59" spans="1:18" s="103" customFormat="1" x14ac:dyDescent="0.2">
      <c r="A59" s="134" t="s">
        <v>402</v>
      </c>
      <c r="B59" s="190" t="s">
        <v>396</v>
      </c>
      <c r="C59" s="134" t="s">
        <v>184</v>
      </c>
      <c r="D59" s="134" t="s">
        <v>185</v>
      </c>
      <c r="E59" s="187">
        <v>1500000</v>
      </c>
      <c r="F59" s="187">
        <v>1500000</v>
      </c>
      <c r="G59" s="187">
        <v>375000</v>
      </c>
      <c r="H59" s="187">
        <v>0</v>
      </c>
      <c r="I59" s="187">
        <v>742001.41</v>
      </c>
      <c r="J59" s="187">
        <v>0</v>
      </c>
      <c r="K59" s="187">
        <v>0</v>
      </c>
      <c r="L59" s="187">
        <v>0</v>
      </c>
      <c r="M59" s="187">
        <v>757998.59</v>
      </c>
      <c r="N59" s="187">
        <v>-367001.41</v>
      </c>
      <c r="O59" s="93">
        <f t="shared" si="0"/>
        <v>0</v>
      </c>
      <c r="P59" s="94">
        <f t="shared" si="7"/>
        <v>1500000</v>
      </c>
      <c r="Q59" s="94">
        <f t="shared" si="8"/>
        <v>0</v>
      </c>
      <c r="R59" s="93">
        <f t="shared" si="9"/>
        <v>0</v>
      </c>
    </row>
    <row r="60" spans="1:18" s="103" customFormat="1" x14ac:dyDescent="0.2">
      <c r="A60" s="134" t="s">
        <v>402</v>
      </c>
      <c r="B60" s="190" t="s">
        <v>396</v>
      </c>
      <c r="C60" s="134" t="s">
        <v>186</v>
      </c>
      <c r="D60" s="134" t="s">
        <v>187</v>
      </c>
      <c r="E60" s="187">
        <v>2825000</v>
      </c>
      <c r="F60" s="187">
        <v>2825000</v>
      </c>
      <c r="G60" s="187">
        <v>706250</v>
      </c>
      <c r="H60" s="187">
        <v>0</v>
      </c>
      <c r="I60" s="187">
        <v>706250</v>
      </c>
      <c r="J60" s="187">
        <v>0</v>
      </c>
      <c r="K60" s="187">
        <v>0</v>
      </c>
      <c r="L60" s="187">
        <v>0</v>
      </c>
      <c r="M60" s="187">
        <v>2118750</v>
      </c>
      <c r="N60" s="187">
        <v>0</v>
      </c>
      <c r="O60" s="93">
        <f t="shared" si="0"/>
        <v>0</v>
      </c>
      <c r="P60" s="94">
        <f t="shared" si="7"/>
        <v>2825000</v>
      </c>
      <c r="Q60" s="94">
        <f t="shared" si="8"/>
        <v>0</v>
      </c>
      <c r="R60" s="93">
        <f t="shared" si="9"/>
        <v>0</v>
      </c>
    </row>
    <row r="61" spans="1:18" s="103" customFormat="1" x14ac:dyDescent="0.2">
      <c r="A61" s="134" t="s">
        <v>402</v>
      </c>
      <c r="B61" s="190" t="s">
        <v>396</v>
      </c>
      <c r="C61" s="134" t="s">
        <v>188</v>
      </c>
      <c r="D61" s="134" t="s">
        <v>189</v>
      </c>
      <c r="E61" s="187">
        <v>500000</v>
      </c>
      <c r="F61" s="187">
        <v>500000</v>
      </c>
      <c r="G61" s="187">
        <v>125000</v>
      </c>
      <c r="H61" s="187">
        <v>0</v>
      </c>
      <c r="I61" s="187">
        <v>0</v>
      </c>
      <c r="J61" s="187">
        <v>0</v>
      </c>
      <c r="K61" s="187">
        <v>0</v>
      </c>
      <c r="L61" s="187">
        <v>0</v>
      </c>
      <c r="M61" s="187">
        <v>500000</v>
      </c>
      <c r="N61" s="187">
        <v>125000</v>
      </c>
      <c r="O61" s="93">
        <f t="shared" si="0"/>
        <v>0</v>
      </c>
      <c r="P61" s="94">
        <f t="shared" si="7"/>
        <v>500000</v>
      </c>
      <c r="Q61" s="94">
        <f t="shared" si="8"/>
        <v>0</v>
      </c>
      <c r="R61" s="93">
        <f t="shared" si="9"/>
        <v>0</v>
      </c>
    </row>
    <row r="62" spans="1:18" s="103" customFormat="1" x14ac:dyDescent="0.2">
      <c r="A62" s="134" t="s">
        <v>402</v>
      </c>
      <c r="B62" s="190" t="s">
        <v>396</v>
      </c>
      <c r="C62" s="134" t="s">
        <v>190</v>
      </c>
      <c r="D62" s="134" t="s">
        <v>191</v>
      </c>
      <c r="E62" s="187">
        <v>3000000</v>
      </c>
      <c r="F62" s="187">
        <v>3000000</v>
      </c>
      <c r="G62" s="187">
        <v>750000</v>
      </c>
      <c r="H62" s="187">
        <v>0</v>
      </c>
      <c r="I62" s="187">
        <v>514150</v>
      </c>
      <c r="J62" s="187">
        <v>0</v>
      </c>
      <c r="K62" s="187">
        <v>0</v>
      </c>
      <c r="L62" s="187">
        <v>0</v>
      </c>
      <c r="M62" s="187">
        <v>2485850</v>
      </c>
      <c r="N62" s="187">
        <v>235850</v>
      </c>
      <c r="O62" s="93">
        <f t="shared" si="0"/>
        <v>0</v>
      </c>
      <c r="P62" s="94">
        <f t="shared" si="7"/>
        <v>3000000</v>
      </c>
      <c r="Q62" s="94">
        <f t="shared" si="8"/>
        <v>0</v>
      </c>
      <c r="R62" s="93">
        <f t="shared" si="9"/>
        <v>0</v>
      </c>
    </row>
    <row r="63" spans="1:18" s="103" customFormat="1" x14ac:dyDescent="0.2">
      <c r="A63" s="134" t="s">
        <v>402</v>
      </c>
      <c r="B63" s="190" t="s">
        <v>396</v>
      </c>
      <c r="C63" s="134" t="s">
        <v>192</v>
      </c>
      <c r="D63" s="134" t="s">
        <v>193</v>
      </c>
      <c r="E63" s="187">
        <v>16950000</v>
      </c>
      <c r="F63" s="187">
        <v>16950000</v>
      </c>
      <c r="G63" s="187">
        <v>4237500</v>
      </c>
      <c r="H63" s="187">
        <v>0</v>
      </c>
      <c r="I63" s="187">
        <v>0</v>
      </c>
      <c r="J63" s="187">
        <v>0</v>
      </c>
      <c r="K63" s="187">
        <v>0</v>
      </c>
      <c r="L63" s="187">
        <v>0</v>
      </c>
      <c r="M63" s="187">
        <v>16950000</v>
      </c>
      <c r="N63" s="187">
        <v>4237500</v>
      </c>
      <c r="O63" s="93">
        <f t="shared" si="0"/>
        <v>0</v>
      </c>
      <c r="P63" s="94">
        <f t="shared" si="7"/>
        <v>16950000</v>
      </c>
      <c r="Q63" s="94">
        <f t="shared" si="8"/>
        <v>0</v>
      </c>
      <c r="R63" s="93">
        <f t="shared" si="9"/>
        <v>0</v>
      </c>
    </row>
    <row r="64" spans="1:18" s="103" customFormat="1" x14ac:dyDescent="0.2">
      <c r="A64" s="134" t="s">
        <v>402</v>
      </c>
      <c r="B64" s="190" t="s">
        <v>396</v>
      </c>
      <c r="C64" s="134" t="s">
        <v>194</v>
      </c>
      <c r="D64" s="134" t="s">
        <v>195</v>
      </c>
      <c r="E64" s="187">
        <v>500000</v>
      </c>
      <c r="F64" s="187">
        <v>500000</v>
      </c>
      <c r="G64" s="187">
        <v>125000</v>
      </c>
      <c r="H64" s="187">
        <v>0</v>
      </c>
      <c r="I64" s="187">
        <v>0</v>
      </c>
      <c r="J64" s="187">
        <v>0</v>
      </c>
      <c r="K64" s="187">
        <v>0</v>
      </c>
      <c r="L64" s="187">
        <v>0</v>
      </c>
      <c r="M64" s="187">
        <v>500000</v>
      </c>
      <c r="N64" s="187">
        <v>125000</v>
      </c>
      <c r="O64" s="93">
        <f t="shared" si="0"/>
        <v>0</v>
      </c>
      <c r="P64" s="94">
        <f t="shared" si="7"/>
        <v>500000</v>
      </c>
      <c r="Q64" s="94">
        <f t="shared" si="8"/>
        <v>0</v>
      </c>
      <c r="R64" s="93">
        <f t="shared" si="9"/>
        <v>0</v>
      </c>
    </row>
    <row r="65" spans="1:18" s="103" customFormat="1" x14ac:dyDescent="0.2">
      <c r="A65" s="134" t="s">
        <v>402</v>
      </c>
      <c r="B65" s="190" t="s">
        <v>396</v>
      </c>
      <c r="C65" s="134" t="s">
        <v>196</v>
      </c>
      <c r="D65" s="134" t="s">
        <v>197</v>
      </c>
      <c r="E65" s="187">
        <v>250000</v>
      </c>
      <c r="F65" s="187">
        <v>250000</v>
      </c>
      <c r="G65" s="187">
        <v>209078</v>
      </c>
      <c r="H65" s="187">
        <v>0</v>
      </c>
      <c r="I65" s="187">
        <v>0</v>
      </c>
      <c r="J65" s="187">
        <v>0</v>
      </c>
      <c r="K65" s="187">
        <v>0</v>
      </c>
      <c r="L65" s="187">
        <v>0</v>
      </c>
      <c r="M65" s="187">
        <v>250000</v>
      </c>
      <c r="N65" s="187">
        <v>209078</v>
      </c>
      <c r="O65" s="93">
        <f t="shared" si="0"/>
        <v>0</v>
      </c>
      <c r="P65" s="94">
        <f t="shared" si="7"/>
        <v>250000</v>
      </c>
      <c r="Q65" s="94">
        <f t="shared" si="8"/>
        <v>0</v>
      </c>
      <c r="R65" s="93">
        <f t="shared" si="9"/>
        <v>0</v>
      </c>
    </row>
    <row r="66" spans="1:18" s="103" customFormat="1" x14ac:dyDescent="0.2">
      <c r="A66" s="134" t="s">
        <v>402</v>
      </c>
      <c r="B66" s="190" t="s">
        <v>396</v>
      </c>
      <c r="C66" s="134" t="s">
        <v>200</v>
      </c>
      <c r="D66" s="134" t="s">
        <v>201</v>
      </c>
      <c r="E66" s="187">
        <v>250000</v>
      </c>
      <c r="F66" s="187">
        <v>250000</v>
      </c>
      <c r="G66" s="187">
        <v>209078</v>
      </c>
      <c r="H66" s="187">
        <v>0</v>
      </c>
      <c r="I66" s="187">
        <v>0</v>
      </c>
      <c r="J66" s="187">
        <v>0</v>
      </c>
      <c r="K66" s="187">
        <v>0</v>
      </c>
      <c r="L66" s="187">
        <v>0</v>
      </c>
      <c r="M66" s="187">
        <v>250000</v>
      </c>
      <c r="N66" s="187">
        <v>209078</v>
      </c>
      <c r="O66" s="93">
        <f t="shared" si="0"/>
        <v>0</v>
      </c>
      <c r="P66" s="94">
        <f t="shared" si="7"/>
        <v>250000</v>
      </c>
      <c r="Q66" s="94">
        <f t="shared" si="8"/>
        <v>0</v>
      </c>
      <c r="R66" s="93">
        <f t="shared" si="9"/>
        <v>0</v>
      </c>
    </row>
    <row r="67" spans="1:18" s="103" customFormat="1" x14ac:dyDescent="0.2">
      <c r="A67" s="134" t="s">
        <v>402</v>
      </c>
      <c r="B67" s="190" t="s">
        <v>396</v>
      </c>
      <c r="C67" s="134" t="s">
        <v>202</v>
      </c>
      <c r="D67" s="134" t="s">
        <v>203</v>
      </c>
      <c r="E67" s="187">
        <v>800000</v>
      </c>
      <c r="F67" s="187">
        <v>800000</v>
      </c>
      <c r="G67" s="187">
        <v>450000</v>
      </c>
      <c r="H67" s="187">
        <v>0</v>
      </c>
      <c r="I67" s="187">
        <v>10000</v>
      </c>
      <c r="J67" s="187">
        <v>0</v>
      </c>
      <c r="K67" s="187">
        <v>0</v>
      </c>
      <c r="L67" s="187">
        <v>0</v>
      </c>
      <c r="M67" s="187">
        <v>790000</v>
      </c>
      <c r="N67" s="187">
        <v>440000</v>
      </c>
      <c r="O67" s="93">
        <f t="shared" si="0"/>
        <v>0</v>
      </c>
      <c r="P67" s="94">
        <f t="shared" si="7"/>
        <v>800000</v>
      </c>
      <c r="Q67" s="94">
        <f t="shared" si="8"/>
        <v>0</v>
      </c>
      <c r="R67" s="93">
        <f t="shared" si="9"/>
        <v>0</v>
      </c>
    </row>
    <row r="68" spans="1:18" s="103" customFormat="1" x14ac:dyDescent="0.2">
      <c r="A68" s="134" t="s">
        <v>402</v>
      </c>
      <c r="B68" s="190" t="s">
        <v>396</v>
      </c>
      <c r="C68" s="134" t="s">
        <v>204</v>
      </c>
      <c r="D68" s="134" t="s">
        <v>205</v>
      </c>
      <c r="E68" s="187">
        <v>100000</v>
      </c>
      <c r="F68" s="187">
        <v>100000</v>
      </c>
      <c r="G68" s="187">
        <v>25000</v>
      </c>
      <c r="H68" s="187">
        <v>0</v>
      </c>
      <c r="I68" s="187">
        <v>0</v>
      </c>
      <c r="J68" s="187">
        <v>0</v>
      </c>
      <c r="K68" s="187">
        <v>0</v>
      </c>
      <c r="L68" s="187">
        <v>0</v>
      </c>
      <c r="M68" s="187">
        <v>100000</v>
      </c>
      <c r="N68" s="187">
        <v>25000</v>
      </c>
      <c r="O68" s="93">
        <f t="shared" si="0"/>
        <v>0</v>
      </c>
      <c r="P68" s="94">
        <f t="shared" si="7"/>
        <v>100000</v>
      </c>
      <c r="Q68" s="94">
        <f t="shared" si="8"/>
        <v>0</v>
      </c>
      <c r="R68" s="93">
        <f t="shared" si="9"/>
        <v>0</v>
      </c>
    </row>
    <row r="69" spans="1:18" s="103" customFormat="1" x14ac:dyDescent="0.2">
      <c r="A69" s="134" t="s">
        <v>402</v>
      </c>
      <c r="B69" s="190" t="s">
        <v>396</v>
      </c>
      <c r="C69" s="134" t="s">
        <v>206</v>
      </c>
      <c r="D69" s="134" t="s">
        <v>207</v>
      </c>
      <c r="E69" s="187">
        <v>600000</v>
      </c>
      <c r="F69" s="187">
        <v>600000</v>
      </c>
      <c r="G69" s="187">
        <v>400000</v>
      </c>
      <c r="H69" s="187">
        <v>0</v>
      </c>
      <c r="I69" s="187">
        <v>0</v>
      </c>
      <c r="J69" s="187">
        <v>0</v>
      </c>
      <c r="K69" s="187">
        <v>0</v>
      </c>
      <c r="L69" s="187">
        <v>0</v>
      </c>
      <c r="M69" s="187">
        <v>600000</v>
      </c>
      <c r="N69" s="187">
        <v>400000</v>
      </c>
      <c r="O69" s="93">
        <f t="shared" si="0"/>
        <v>0</v>
      </c>
      <c r="P69" s="94">
        <f t="shared" si="7"/>
        <v>600000</v>
      </c>
      <c r="Q69" s="94">
        <f t="shared" si="8"/>
        <v>0</v>
      </c>
      <c r="R69" s="93">
        <f t="shared" si="9"/>
        <v>0</v>
      </c>
    </row>
    <row r="70" spans="1:18" s="103" customFormat="1" x14ac:dyDescent="0.2">
      <c r="A70" s="134" t="s">
        <v>402</v>
      </c>
      <c r="B70" s="190" t="s">
        <v>396</v>
      </c>
      <c r="C70" s="134" t="s">
        <v>208</v>
      </c>
      <c r="D70" s="134" t="s">
        <v>209</v>
      </c>
      <c r="E70" s="187">
        <v>100000</v>
      </c>
      <c r="F70" s="187">
        <v>100000</v>
      </c>
      <c r="G70" s="187">
        <v>25000</v>
      </c>
      <c r="H70" s="187">
        <v>0</v>
      </c>
      <c r="I70" s="187">
        <v>10000</v>
      </c>
      <c r="J70" s="187">
        <v>0</v>
      </c>
      <c r="K70" s="187">
        <v>0</v>
      </c>
      <c r="L70" s="187">
        <v>0</v>
      </c>
      <c r="M70" s="187">
        <v>90000</v>
      </c>
      <c r="N70" s="187">
        <v>15000</v>
      </c>
      <c r="O70" s="93">
        <f t="shared" si="0"/>
        <v>0</v>
      </c>
      <c r="P70" s="94">
        <f>+F70</f>
        <v>100000</v>
      </c>
      <c r="Q70" s="94">
        <f>+K70</f>
        <v>0</v>
      </c>
      <c r="R70" s="93">
        <f t="shared" si="9"/>
        <v>0</v>
      </c>
    </row>
    <row r="71" spans="1:18" s="104" customFormat="1" x14ac:dyDescent="0.2">
      <c r="A71" s="133" t="s">
        <v>402</v>
      </c>
      <c r="B71" s="189" t="s">
        <v>396</v>
      </c>
      <c r="C71" s="133" t="s">
        <v>210</v>
      </c>
      <c r="D71" s="133" t="s">
        <v>211</v>
      </c>
      <c r="E71" s="186">
        <v>69600000</v>
      </c>
      <c r="F71" s="186">
        <v>69600000</v>
      </c>
      <c r="G71" s="186">
        <v>17400000</v>
      </c>
      <c r="H71" s="186">
        <v>661552</v>
      </c>
      <c r="I71" s="186">
        <v>8359050.1100000003</v>
      </c>
      <c r="J71" s="186">
        <v>900613.21</v>
      </c>
      <c r="K71" s="186">
        <v>48000</v>
      </c>
      <c r="L71" s="186">
        <v>48000</v>
      </c>
      <c r="M71" s="186">
        <v>59630784.68</v>
      </c>
      <c r="N71" s="186">
        <v>7430784.6799999997</v>
      </c>
      <c r="O71" s="97">
        <f t="shared" si="0"/>
        <v>6.8965517241379305E-4</v>
      </c>
      <c r="P71" s="28">
        <f t="shared" si="7"/>
        <v>69600000</v>
      </c>
      <c r="Q71" s="28">
        <f t="shared" si="8"/>
        <v>48000</v>
      </c>
      <c r="R71" s="97">
        <f t="shared" si="9"/>
        <v>6.8965517241379305E-4</v>
      </c>
    </row>
    <row r="72" spans="1:18" s="103" customFormat="1" x14ac:dyDescent="0.2">
      <c r="A72" s="134" t="s">
        <v>402</v>
      </c>
      <c r="B72" s="190" t="s">
        <v>396</v>
      </c>
      <c r="C72" s="134" t="s">
        <v>212</v>
      </c>
      <c r="D72" s="134" t="s">
        <v>213</v>
      </c>
      <c r="E72" s="187">
        <v>12300000</v>
      </c>
      <c r="F72" s="187">
        <v>12300000</v>
      </c>
      <c r="G72" s="187">
        <v>5525000</v>
      </c>
      <c r="H72" s="187">
        <v>0</v>
      </c>
      <c r="I72" s="187">
        <v>3964907.75</v>
      </c>
      <c r="J72" s="187">
        <v>658304</v>
      </c>
      <c r="K72" s="187">
        <v>48000</v>
      </c>
      <c r="L72" s="187">
        <v>48000</v>
      </c>
      <c r="M72" s="187">
        <v>7628788.25</v>
      </c>
      <c r="N72" s="187">
        <v>853788.25</v>
      </c>
      <c r="O72" s="93">
        <f t="shared" ref="O72:O90" si="10">+K72/F72</f>
        <v>3.9024390243902439E-3</v>
      </c>
      <c r="P72" s="94">
        <f t="shared" si="7"/>
        <v>12300000</v>
      </c>
      <c r="Q72" s="94">
        <f t="shared" si="8"/>
        <v>48000</v>
      </c>
      <c r="R72" s="93">
        <f t="shared" si="9"/>
        <v>3.9024390243902439E-3</v>
      </c>
    </row>
    <row r="73" spans="1:18" s="103" customFormat="1" x14ac:dyDescent="0.2">
      <c r="A73" s="134" t="s">
        <v>402</v>
      </c>
      <c r="B73" s="190" t="s">
        <v>396</v>
      </c>
      <c r="C73" s="134" t="s">
        <v>214</v>
      </c>
      <c r="D73" s="134" t="s">
        <v>215</v>
      </c>
      <c r="E73" s="187">
        <v>3500000</v>
      </c>
      <c r="F73" s="187">
        <v>3500000</v>
      </c>
      <c r="G73" s="187">
        <v>875000</v>
      </c>
      <c r="H73" s="187">
        <v>0</v>
      </c>
      <c r="I73" s="187">
        <v>552000</v>
      </c>
      <c r="J73" s="187">
        <v>0</v>
      </c>
      <c r="K73" s="187">
        <v>48000</v>
      </c>
      <c r="L73" s="187">
        <v>48000</v>
      </c>
      <c r="M73" s="187">
        <v>2900000</v>
      </c>
      <c r="N73" s="187">
        <v>275000</v>
      </c>
      <c r="O73" s="93">
        <f t="shared" si="10"/>
        <v>1.3714285714285714E-2</v>
      </c>
      <c r="P73" s="94">
        <f t="shared" si="7"/>
        <v>3500000</v>
      </c>
      <c r="Q73" s="94">
        <f t="shared" si="8"/>
        <v>48000</v>
      </c>
      <c r="R73" s="93">
        <f t="shared" si="9"/>
        <v>1.3714285714285714E-2</v>
      </c>
    </row>
    <row r="74" spans="1:18" s="103" customFormat="1" x14ac:dyDescent="0.2">
      <c r="A74" s="134" t="s">
        <v>402</v>
      </c>
      <c r="B74" s="190" t="s">
        <v>396</v>
      </c>
      <c r="C74" s="134" t="s">
        <v>216</v>
      </c>
      <c r="D74" s="134" t="s">
        <v>217</v>
      </c>
      <c r="E74" s="187">
        <v>300000</v>
      </c>
      <c r="F74" s="187">
        <v>300000</v>
      </c>
      <c r="G74" s="187">
        <v>60000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v>300000</v>
      </c>
      <c r="N74" s="187">
        <v>60000</v>
      </c>
      <c r="O74" s="93">
        <f t="shared" si="10"/>
        <v>0</v>
      </c>
      <c r="P74" s="94">
        <f t="shared" si="7"/>
        <v>300000</v>
      </c>
      <c r="Q74" s="94">
        <f t="shared" si="8"/>
        <v>0</v>
      </c>
      <c r="R74" s="93">
        <f t="shared" si="9"/>
        <v>0</v>
      </c>
    </row>
    <row r="75" spans="1:18" s="104" customFormat="1" x14ac:dyDescent="0.2">
      <c r="A75" s="134" t="s">
        <v>402</v>
      </c>
      <c r="B75" s="190" t="s">
        <v>396</v>
      </c>
      <c r="C75" s="134" t="s">
        <v>218</v>
      </c>
      <c r="D75" s="134" t="s">
        <v>219</v>
      </c>
      <c r="E75" s="187">
        <v>8000000</v>
      </c>
      <c r="F75" s="187">
        <v>8000000</v>
      </c>
      <c r="G75" s="187">
        <v>4590000</v>
      </c>
      <c r="H75" s="187">
        <v>0</v>
      </c>
      <c r="I75" s="187">
        <v>3412907.75</v>
      </c>
      <c r="J75" s="187">
        <v>658304</v>
      </c>
      <c r="K75" s="187">
        <v>0</v>
      </c>
      <c r="L75" s="187">
        <v>0</v>
      </c>
      <c r="M75" s="187">
        <v>3928788.25</v>
      </c>
      <c r="N75" s="187">
        <v>518788.25</v>
      </c>
      <c r="O75" s="93">
        <f t="shared" si="10"/>
        <v>0</v>
      </c>
      <c r="P75" s="94">
        <f t="shared" si="7"/>
        <v>8000000</v>
      </c>
      <c r="Q75" s="94">
        <f t="shared" si="8"/>
        <v>0</v>
      </c>
      <c r="R75" s="93">
        <f t="shared" si="9"/>
        <v>0</v>
      </c>
    </row>
    <row r="76" spans="1:18" s="103" customFormat="1" x14ac:dyDescent="0.2">
      <c r="A76" s="134" t="s">
        <v>402</v>
      </c>
      <c r="B76" s="190" t="s">
        <v>396</v>
      </c>
      <c r="C76" s="134" t="s">
        <v>220</v>
      </c>
      <c r="D76" s="134" t="s">
        <v>221</v>
      </c>
      <c r="E76" s="187">
        <v>500000</v>
      </c>
      <c r="F76" s="187">
        <v>500000</v>
      </c>
      <c r="G76" s="187">
        <v>0</v>
      </c>
      <c r="H76" s="187">
        <v>0</v>
      </c>
      <c r="I76" s="187">
        <v>0</v>
      </c>
      <c r="J76" s="187">
        <v>0</v>
      </c>
      <c r="K76" s="187">
        <v>0</v>
      </c>
      <c r="L76" s="187">
        <v>0</v>
      </c>
      <c r="M76" s="187">
        <v>500000</v>
      </c>
      <c r="N76" s="187">
        <v>0</v>
      </c>
      <c r="O76" s="93">
        <f t="shared" si="10"/>
        <v>0</v>
      </c>
      <c r="P76" s="94">
        <f t="shared" si="7"/>
        <v>500000</v>
      </c>
      <c r="Q76" s="94">
        <f t="shared" si="8"/>
        <v>0</v>
      </c>
      <c r="R76" s="93">
        <f t="shared" si="9"/>
        <v>0</v>
      </c>
    </row>
    <row r="77" spans="1:18" s="103" customFormat="1" x14ac:dyDescent="0.2">
      <c r="A77" s="134" t="s">
        <v>402</v>
      </c>
      <c r="B77" s="190" t="s">
        <v>396</v>
      </c>
      <c r="C77" s="134" t="s">
        <v>228</v>
      </c>
      <c r="D77" s="134" t="s">
        <v>229</v>
      </c>
      <c r="E77" s="187">
        <v>5300000</v>
      </c>
      <c r="F77" s="187">
        <v>5300000</v>
      </c>
      <c r="G77" s="187">
        <v>3575000</v>
      </c>
      <c r="H77" s="187">
        <v>521852</v>
      </c>
      <c r="I77" s="187">
        <v>4021958.45</v>
      </c>
      <c r="J77" s="187">
        <v>56876.55</v>
      </c>
      <c r="K77" s="187">
        <v>0</v>
      </c>
      <c r="L77" s="187">
        <v>0</v>
      </c>
      <c r="M77" s="187">
        <v>699313</v>
      </c>
      <c r="N77" s="187">
        <v>-1025687</v>
      </c>
      <c r="O77" s="93">
        <f t="shared" si="10"/>
        <v>0</v>
      </c>
      <c r="P77" s="94">
        <f t="shared" si="7"/>
        <v>5300000</v>
      </c>
      <c r="Q77" s="94">
        <f t="shared" si="8"/>
        <v>0</v>
      </c>
      <c r="R77" s="93">
        <f t="shared" si="9"/>
        <v>0</v>
      </c>
    </row>
    <row r="78" spans="1:18" s="103" customFormat="1" x14ac:dyDescent="0.2">
      <c r="A78" s="134" t="s">
        <v>402</v>
      </c>
      <c r="B78" s="190" t="s">
        <v>396</v>
      </c>
      <c r="C78" s="134" t="s">
        <v>230</v>
      </c>
      <c r="D78" s="134" t="s">
        <v>231</v>
      </c>
      <c r="E78" s="187">
        <v>1000000</v>
      </c>
      <c r="F78" s="187">
        <v>1000000</v>
      </c>
      <c r="G78" s="187">
        <v>250000</v>
      </c>
      <c r="H78" s="187">
        <v>0</v>
      </c>
      <c r="I78" s="187">
        <v>473400</v>
      </c>
      <c r="J78" s="187">
        <v>0</v>
      </c>
      <c r="K78" s="187">
        <v>0</v>
      </c>
      <c r="L78" s="187">
        <v>0</v>
      </c>
      <c r="M78" s="187">
        <v>526600</v>
      </c>
      <c r="N78" s="187">
        <v>-223400</v>
      </c>
      <c r="O78" s="93">
        <f t="shared" si="10"/>
        <v>0</v>
      </c>
      <c r="P78" s="94">
        <f t="shared" si="7"/>
        <v>1000000</v>
      </c>
      <c r="Q78" s="94">
        <f t="shared" si="8"/>
        <v>0</v>
      </c>
      <c r="R78" s="93">
        <f t="shared" si="9"/>
        <v>0</v>
      </c>
    </row>
    <row r="79" spans="1:18" s="103" customFormat="1" x14ac:dyDescent="0.2">
      <c r="A79" s="134" t="s">
        <v>402</v>
      </c>
      <c r="B79" s="190" t="s">
        <v>396</v>
      </c>
      <c r="C79" s="134" t="s">
        <v>234</v>
      </c>
      <c r="D79" s="134" t="s">
        <v>235</v>
      </c>
      <c r="E79" s="187">
        <v>300000</v>
      </c>
      <c r="F79" s="187">
        <v>300000</v>
      </c>
      <c r="G79" s="187">
        <v>0</v>
      </c>
      <c r="H79" s="187">
        <v>0</v>
      </c>
      <c r="I79" s="187">
        <v>0</v>
      </c>
      <c r="J79" s="187">
        <v>0</v>
      </c>
      <c r="K79" s="187">
        <v>0</v>
      </c>
      <c r="L79" s="187">
        <v>0</v>
      </c>
      <c r="M79" s="187">
        <v>300000</v>
      </c>
      <c r="N79" s="187">
        <v>0</v>
      </c>
      <c r="O79" s="93">
        <f t="shared" si="10"/>
        <v>0</v>
      </c>
      <c r="P79" s="94">
        <f t="shared" si="7"/>
        <v>300000</v>
      </c>
      <c r="Q79" s="94">
        <f t="shared" si="8"/>
        <v>0</v>
      </c>
      <c r="R79" s="93">
        <f t="shared" si="9"/>
        <v>0</v>
      </c>
    </row>
    <row r="80" spans="1:18" s="103" customFormat="1" x14ac:dyDescent="0.2">
      <c r="A80" s="134" t="s">
        <v>402</v>
      </c>
      <c r="B80" s="190" t="s">
        <v>396</v>
      </c>
      <c r="C80" s="134" t="s">
        <v>236</v>
      </c>
      <c r="D80" s="134" t="s">
        <v>237</v>
      </c>
      <c r="E80" s="187">
        <v>3000000</v>
      </c>
      <c r="F80" s="187">
        <v>3000000</v>
      </c>
      <c r="G80" s="187">
        <v>3000000</v>
      </c>
      <c r="H80" s="187">
        <v>424750</v>
      </c>
      <c r="I80" s="187">
        <v>2291566.46</v>
      </c>
      <c r="J80" s="187">
        <v>0</v>
      </c>
      <c r="K80" s="187">
        <v>0</v>
      </c>
      <c r="L80" s="187">
        <v>0</v>
      </c>
      <c r="M80" s="187">
        <v>283683.53999999998</v>
      </c>
      <c r="N80" s="187">
        <v>283683.53999999998</v>
      </c>
      <c r="O80" s="93">
        <f t="shared" si="10"/>
        <v>0</v>
      </c>
      <c r="P80" s="94">
        <f t="shared" si="7"/>
        <v>3000000</v>
      </c>
      <c r="Q80" s="94">
        <f t="shared" si="8"/>
        <v>0</v>
      </c>
      <c r="R80" s="93">
        <f t="shared" si="9"/>
        <v>0</v>
      </c>
    </row>
    <row r="81" spans="1:18" s="103" customFormat="1" x14ac:dyDescent="0.2">
      <c r="A81" s="134" t="s">
        <v>402</v>
      </c>
      <c r="B81" s="190" t="s">
        <v>396</v>
      </c>
      <c r="C81" s="134" t="s">
        <v>238</v>
      </c>
      <c r="D81" s="134" t="s">
        <v>239</v>
      </c>
      <c r="E81" s="187">
        <v>500000</v>
      </c>
      <c r="F81" s="187">
        <v>500000</v>
      </c>
      <c r="G81" s="187">
        <v>200000</v>
      </c>
      <c r="H81" s="187">
        <v>0</v>
      </c>
      <c r="I81" s="187">
        <v>76593.95</v>
      </c>
      <c r="J81" s="187">
        <v>56876.55</v>
      </c>
      <c r="K81" s="187">
        <v>0</v>
      </c>
      <c r="L81" s="187">
        <v>0</v>
      </c>
      <c r="M81" s="187">
        <v>366529.5</v>
      </c>
      <c r="N81" s="187">
        <v>66529.5</v>
      </c>
      <c r="O81" s="93">
        <f t="shared" si="10"/>
        <v>0</v>
      </c>
      <c r="P81" s="94">
        <f t="shared" si="7"/>
        <v>500000</v>
      </c>
      <c r="Q81" s="94">
        <f t="shared" si="8"/>
        <v>0</v>
      </c>
      <c r="R81" s="93">
        <f t="shared" si="9"/>
        <v>0</v>
      </c>
    </row>
    <row r="82" spans="1:18" s="103" customFormat="1" x14ac:dyDescent="0.2">
      <c r="A82" s="134" t="s">
        <v>402</v>
      </c>
      <c r="B82" s="190" t="s">
        <v>396</v>
      </c>
      <c r="C82" s="134" t="s">
        <v>240</v>
      </c>
      <c r="D82" s="134" t="s">
        <v>241</v>
      </c>
      <c r="E82" s="187">
        <v>500000</v>
      </c>
      <c r="F82" s="187">
        <v>500000</v>
      </c>
      <c r="G82" s="187">
        <v>125000</v>
      </c>
      <c r="H82" s="187">
        <v>97102</v>
      </c>
      <c r="I82" s="187">
        <v>1180398.04</v>
      </c>
      <c r="J82" s="187">
        <v>0</v>
      </c>
      <c r="K82" s="187">
        <v>0</v>
      </c>
      <c r="L82" s="187">
        <v>0</v>
      </c>
      <c r="M82" s="187">
        <v>-777500.04</v>
      </c>
      <c r="N82" s="187">
        <v>-1152500.04</v>
      </c>
      <c r="O82" s="93">
        <f t="shared" si="10"/>
        <v>0</v>
      </c>
      <c r="P82" s="94">
        <f t="shared" si="7"/>
        <v>500000</v>
      </c>
      <c r="Q82" s="94">
        <f t="shared" si="8"/>
        <v>0</v>
      </c>
      <c r="R82" s="93">
        <f t="shared" si="9"/>
        <v>0</v>
      </c>
    </row>
    <row r="83" spans="1:18" s="103" customFormat="1" x14ac:dyDescent="0.2">
      <c r="A83" s="134" t="s">
        <v>402</v>
      </c>
      <c r="B83" s="190" t="s">
        <v>396</v>
      </c>
      <c r="C83" s="134" t="s">
        <v>242</v>
      </c>
      <c r="D83" s="134" t="s">
        <v>243</v>
      </c>
      <c r="E83" s="187">
        <v>2000000</v>
      </c>
      <c r="F83" s="187">
        <v>2000000</v>
      </c>
      <c r="G83" s="187">
        <v>732000</v>
      </c>
      <c r="H83" s="187">
        <v>139700</v>
      </c>
      <c r="I83" s="187">
        <v>192100</v>
      </c>
      <c r="J83" s="187">
        <v>0</v>
      </c>
      <c r="K83" s="187">
        <v>0</v>
      </c>
      <c r="L83" s="187">
        <v>0</v>
      </c>
      <c r="M83" s="187">
        <v>1668200</v>
      </c>
      <c r="N83" s="187">
        <v>400200</v>
      </c>
      <c r="O83" s="93">
        <f t="shared" si="10"/>
        <v>0</v>
      </c>
      <c r="P83" s="94">
        <f t="shared" si="7"/>
        <v>2000000</v>
      </c>
      <c r="Q83" s="94">
        <f t="shared" si="8"/>
        <v>0</v>
      </c>
      <c r="R83" s="93">
        <f t="shared" si="9"/>
        <v>0</v>
      </c>
    </row>
    <row r="84" spans="1:18" s="103" customFormat="1" x14ac:dyDescent="0.2">
      <c r="A84" s="134" t="s">
        <v>402</v>
      </c>
      <c r="B84" s="190" t="s">
        <v>396</v>
      </c>
      <c r="C84" s="134" t="s">
        <v>244</v>
      </c>
      <c r="D84" s="134" t="s">
        <v>245</v>
      </c>
      <c r="E84" s="187">
        <v>500000</v>
      </c>
      <c r="F84" s="187">
        <v>500000</v>
      </c>
      <c r="G84" s="187">
        <v>357000</v>
      </c>
      <c r="H84" s="187">
        <v>139700</v>
      </c>
      <c r="I84" s="187">
        <v>192100</v>
      </c>
      <c r="J84" s="187">
        <v>0</v>
      </c>
      <c r="K84" s="187">
        <v>0</v>
      </c>
      <c r="L84" s="187">
        <v>0</v>
      </c>
      <c r="M84" s="187">
        <v>168200</v>
      </c>
      <c r="N84" s="187">
        <v>25200</v>
      </c>
      <c r="O84" s="93">
        <f t="shared" si="10"/>
        <v>0</v>
      </c>
      <c r="P84" s="94">
        <f t="shared" si="7"/>
        <v>500000</v>
      </c>
      <c r="Q84" s="94">
        <f t="shared" si="8"/>
        <v>0</v>
      </c>
      <c r="R84" s="93">
        <f t="shared" si="9"/>
        <v>0</v>
      </c>
    </row>
    <row r="85" spans="1:18" s="103" customFormat="1" x14ac:dyDescent="0.2">
      <c r="A85" s="134" t="s">
        <v>402</v>
      </c>
      <c r="B85" s="190" t="s">
        <v>396</v>
      </c>
      <c r="C85" s="134" t="s">
        <v>246</v>
      </c>
      <c r="D85" s="134" t="s">
        <v>247</v>
      </c>
      <c r="E85" s="187">
        <v>1500000</v>
      </c>
      <c r="F85" s="187">
        <v>1500000</v>
      </c>
      <c r="G85" s="187">
        <v>375000</v>
      </c>
      <c r="H85" s="187">
        <v>0</v>
      </c>
      <c r="I85" s="187">
        <v>0</v>
      </c>
      <c r="J85" s="187">
        <v>0</v>
      </c>
      <c r="K85" s="187">
        <v>0</v>
      </c>
      <c r="L85" s="187">
        <v>0</v>
      </c>
      <c r="M85" s="187">
        <v>1500000</v>
      </c>
      <c r="N85" s="187">
        <v>375000</v>
      </c>
      <c r="O85" s="93">
        <f t="shared" si="10"/>
        <v>0</v>
      </c>
      <c r="P85" s="94">
        <f t="shared" si="7"/>
        <v>1500000</v>
      </c>
      <c r="Q85" s="94">
        <f t="shared" si="8"/>
        <v>0</v>
      </c>
      <c r="R85" s="93">
        <f t="shared" si="9"/>
        <v>0</v>
      </c>
    </row>
    <row r="86" spans="1:18" s="103" customFormat="1" x14ac:dyDescent="0.2">
      <c r="A86" s="134" t="s">
        <v>402</v>
      </c>
      <c r="B86" s="190" t="s">
        <v>396</v>
      </c>
      <c r="C86" s="134" t="s">
        <v>248</v>
      </c>
      <c r="D86" s="134" t="s">
        <v>386</v>
      </c>
      <c r="E86" s="187">
        <v>50000000</v>
      </c>
      <c r="F86" s="187">
        <v>50000000</v>
      </c>
      <c r="G86" s="187">
        <v>7568000</v>
      </c>
      <c r="H86" s="187">
        <v>0</v>
      </c>
      <c r="I86" s="187">
        <v>180083.91</v>
      </c>
      <c r="J86" s="187">
        <v>185432.66</v>
      </c>
      <c r="K86" s="187">
        <v>0</v>
      </c>
      <c r="L86" s="187">
        <v>0</v>
      </c>
      <c r="M86" s="187">
        <v>49634483.43</v>
      </c>
      <c r="N86" s="187">
        <v>7202483.4299999997</v>
      </c>
      <c r="O86" s="93">
        <f t="shared" si="10"/>
        <v>0</v>
      </c>
      <c r="P86" s="94">
        <f t="shared" si="7"/>
        <v>50000000</v>
      </c>
      <c r="Q86" s="94">
        <f t="shared" si="8"/>
        <v>0</v>
      </c>
      <c r="R86" s="93">
        <f t="shared" si="9"/>
        <v>0</v>
      </c>
    </row>
    <row r="87" spans="1:18" s="103" customFormat="1" x14ac:dyDescent="0.2">
      <c r="A87" s="134" t="s">
        <v>402</v>
      </c>
      <c r="B87" s="190" t="s">
        <v>396</v>
      </c>
      <c r="C87" s="134" t="s">
        <v>249</v>
      </c>
      <c r="D87" s="134" t="s">
        <v>250</v>
      </c>
      <c r="E87" s="187">
        <v>4500000</v>
      </c>
      <c r="F87" s="187">
        <v>4500000</v>
      </c>
      <c r="G87" s="187">
        <v>593000</v>
      </c>
      <c r="H87" s="187">
        <v>0</v>
      </c>
      <c r="I87" s="187">
        <v>89331.38</v>
      </c>
      <c r="J87" s="187">
        <v>140000</v>
      </c>
      <c r="K87" s="187">
        <v>0</v>
      </c>
      <c r="L87" s="187">
        <v>0</v>
      </c>
      <c r="M87" s="187">
        <v>4270668.62</v>
      </c>
      <c r="N87" s="187">
        <v>363668.62</v>
      </c>
      <c r="O87" s="93">
        <f t="shared" si="10"/>
        <v>0</v>
      </c>
      <c r="P87" s="94">
        <f t="shared" si="7"/>
        <v>4500000</v>
      </c>
      <c r="Q87" s="94">
        <f t="shared" si="8"/>
        <v>0</v>
      </c>
      <c r="R87" s="93">
        <f t="shared" si="9"/>
        <v>0</v>
      </c>
    </row>
    <row r="88" spans="1:18" s="103" customFormat="1" x14ac:dyDescent="0.2">
      <c r="A88" s="134" t="s">
        <v>402</v>
      </c>
      <c r="B88" s="190" t="s">
        <v>396</v>
      </c>
      <c r="C88" s="134" t="s">
        <v>253</v>
      </c>
      <c r="D88" s="134" t="s">
        <v>254</v>
      </c>
      <c r="E88" s="187">
        <v>35000000</v>
      </c>
      <c r="F88" s="187">
        <v>35000000</v>
      </c>
      <c r="G88" s="187">
        <v>6850000</v>
      </c>
      <c r="H88" s="187">
        <v>0</v>
      </c>
      <c r="I88" s="187">
        <v>90752.53</v>
      </c>
      <c r="J88" s="187">
        <v>45432.66</v>
      </c>
      <c r="K88" s="187">
        <v>0</v>
      </c>
      <c r="L88" s="187">
        <v>0</v>
      </c>
      <c r="M88" s="187">
        <v>34863814.810000002</v>
      </c>
      <c r="N88" s="187">
        <v>6713814.8099999996</v>
      </c>
      <c r="O88" s="93">
        <f t="shared" si="10"/>
        <v>0</v>
      </c>
      <c r="P88" s="94">
        <f t="shared" si="7"/>
        <v>35000000</v>
      </c>
      <c r="Q88" s="94">
        <f t="shared" si="8"/>
        <v>0</v>
      </c>
      <c r="R88" s="93">
        <f t="shared" si="9"/>
        <v>0</v>
      </c>
    </row>
    <row r="89" spans="1:18" s="103" customFormat="1" x14ac:dyDescent="0.2">
      <c r="A89" s="134" t="s">
        <v>402</v>
      </c>
      <c r="B89" s="190" t="s">
        <v>396</v>
      </c>
      <c r="C89" s="134" t="s">
        <v>255</v>
      </c>
      <c r="D89" s="134" t="s">
        <v>256</v>
      </c>
      <c r="E89" s="187">
        <v>2000000</v>
      </c>
      <c r="F89" s="187">
        <v>2000000</v>
      </c>
      <c r="G89" s="187">
        <v>0</v>
      </c>
      <c r="H89" s="187">
        <v>0</v>
      </c>
      <c r="I89" s="187">
        <v>0</v>
      </c>
      <c r="J89" s="187">
        <v>0</v>
      </c>
      <c r="K89" s="187">
        <v>0</v>
      </c>
      <c r="L89" s="187">
        <v>0</v>
      </c>
      <c r="M89" s="187">
        <v>2000000</v>
      </c>
      <c r="N89" s="187">
        <v>0</v>
      </c>
      <c r="O89" s="93">
        <f t="shared" si="10"/>
        <v>0</v>
      </c>
      <c r="P89" s="94">
        <f t="shared" si="7"/>
        <v>2000000</v>
      </c>
      <c r="Q89" s="94">
        <f t="shared" si="8"/>
        <v>0</v>
      </c>
      <c r="R89" s="93">
        <f t="shared" si="9"/>
        <v>0</v>
      </c>
    </row>
    <row r="90" spans="1:18" s="103" customFormat="1" x14ac:dyDescent="0.2">
      <c r="A90" s="134" t="s">
        <v>402</v>
      </c>
      <c r="B90" s="190" t="s">
        <v>396</v>
      </c>
      <c r="C90" s="134" t="s">
        <v>257</v>
      </c>
      <c r="D90" s="134" t="s">
        <v>258</v>
      </c>
      <c r="E90" s="187">
        <v>7000000</v>
      </c>
      <c r="F90" s="187">
        <v>7000000</v>
      </c>
      <c r="G90" s="187">
        <v>0</v>
      </c>
      <c r="H90" s="187">
        <v>0</v>
      </c>
      <c r="I90" s="187">
        <v>0</v>
      </c>
      <c r="J90" s="187">
        <v>0</v>
      </c>
      <c r="K90" s="187">
        <v>0</v>
      </c>
      <c r="L90" s="187">
        <v>0</v>
      </c>
      <c r="M90" s="187">
        <v>7000000</v>
      </c>
      <c r="N90" s="187">
        <v>0</v>
      </c>
      <c r="O90" s="93">
        <f t="shared" si="10"/>
        <v>0</v>
      </c>
      <c r="P90" s="94">
        <f t="shared" si="7"/>
        <v>7000000</v>
      </c>
      <c r="Q90" s="94">
        <f t="shared" si="8"/>
        <v>0</v>
      </c>
      <c r="R90" s="93">
        <f t="shared" si="9"/>
        <v>0</v>
      </c>
    </row>
    <row r="91" spans="1:18" s="103" customFormat="1" x14ac:dyDescent="0.2">
      <c r="A91" s="134" t="s">
        <v>402</v>
      </c>
      <c r="B91" s="190" t="s">
        <v>396</v>
      </c>
      <c r="C91" s="134" t="s">
        <v>259</v>
      </c>
      <c r="D91" s="134" t="s">
        <v>260</v>
      </c>
      <c r="E91" s="187">
        <v>500000</v>
      </c>
      <c r="F91" s="187">
        <v>500000</v>
      </c>
      <c r="G91" s="187">
        <v>125000</v>
      </c>
      <c r="H91" s="187">
        <v>0</v>
      </c>
      <c r="I91" s="187">
        <v>0</v>
      </c>
      <c r="J91" s="187">
        <v>0</v>
      </c>
      <c r="K91" s="187">
        <v>0</v>
      </c>
      <c r="L91" s="187">
        <v>0</v>
      </c>
      <c r="M91" s="187">
        <v>500000</v>
      </c>
      <c r="N91" s="187">
        <v>125000</v>
      </c>
      <c r="O91" s="93">
        <f>+K91/F91</f>
        <v>0</v>
      </c>
      <c r="P91" s="94">
        <f t="shared" ref="P91:P105" si="11">+F91</f>
        <v>500000</v>
      </c>
      <c r="Q91" s="94">
        <f t="shared" ref="Q91:Q105" si="12">+K91</f>
        <v>0</v>
      </c>
      <c r="R91" s="93">
        <f t="shared" ref="R91:R106" si="13">+Q91/P91</f>
        <v>0</v>
      </c>
    </row>
    <row r="92" spans="1:18" s="103" customFormat="1" x14ac:dyDescent="0.2">
      <c r="A92" s="134" t="s">
        <v>402</v>
      </c>
      <c r="B92" s="190" t="s">
        <v>396</v>
      </c>
      <c r="C92" s="134" t="s">
        <v>263</v>
      </c>
      <c r="D92" s="134" t="s">
        <v>264</v>
      </c>
      <c r="E92" s="187">
        <v>1000000</v>
      </c>
      <c r="F92" s="187">
        <v>1000000</v>
      </c>
      <c r="G92" s="187">
        <v>0</v>
      </c>
      <c r="H92" s="187">
        <v>0</v>
      </c>
      <c r="I92" s="187">
        <v>0</v>
      </c>
      <c r="J92" s="187">
        <v>0</v>
      </c>
      <c r="K92" s="187">
        <v>0</v>
      </c>
      <c r="L92" s="187">
        <v>0</v>
      </c>
      <c r="M92" s="187">
        <v>1000000</v>
      </c>
      <c r="N92" s="187">
        <v>0</v>
      </c>
      <c r="O92" s="93">
        <f t="shared" ref="O92:O120" si="14">+K92/F92</f>
        <v>0</v>
      </c>
      <c r="P92" s="94">
        <f t="shared" si="11"/>
        <v>1000000</v>
      </c>
      <c r="Q92" s="94">
        <f t="shared" si="12"/>
        <v>0</v>
      </c>
      <c r="R92" s="93">
        <f t="shared" si="13"/>
        <v>0</v>
      </c>
    </row>
    <row r="93" spans="1:18" s="104" customFormat="1" x14ac:dyDescent="0.2">
      <c r="A93" s="133" t="s">
        <v>402</v>
      </c>
      <c r="B93" s="189" t="s">
        <v>397</v>
      </c>
      <c r="C93" s="133" t="s">
        <v>265</v>
      </c>
      <c r="D93" s="133" t="s">
        <v>266</v>
      </c>
      <c r="E93" s="186">
        <v>82559974</v>
      </c>
      <c r="F93" s="186">
        <v>82559974</v>
      </c>
      <c r="G93" s="186">
        <v>20569993</v>
      </c>
      <c r="H93" s="186">
        <v>262500</v>
      </c>
      <c r="I93" s="186">
        <v>11282738.35</v>
      </c>
      <c r="J93" s="186">
        <v>0</v>
      </c>
      <c r="K93" s="186">
        <v>0</v>
      </c>
      <c r="L93" s="186">
        <v>0</v>
      </c>
      <c r="M93" s="186">
        <v>71014735.650000006</v>
      </c>
      <c r="N93" s="186">
        <v>9024754.6500000004</v>
      </c>
      <c r="O93" s="97">
        <f t="shared" si="14"/>
        <v>0</v>
      </c>
      <c r="P93" s="28">
        <f t="shared" si="11"/>
        <v>82559974</v>
      </c>
      <c r="Q93" s="28">
        <f t="shared" si="12"/>
        <v>0</v>
      </c>
      <c r="R93" s="97">
        <f t="shared" si="13"/>
        <v>0</v>
      </c>
    </row>
    <row r="94" spans="1:18" s="103" customFormat="1" x14ac:dyDescent="0.2">
      <c r="A94" s="134" t="s">
        <v>402</v>
      </c>
      <c r="B94" s="190" t="s">
        <v>397</v>
      </c>
      <c r="C94" s="134" t="s">
        <v>267</v>
      </c>
      <c r="D94" s="134" t="s">
        <v>268</v>
      </c>
      <c r="E94" s="187">
        <v>53759974</v>
      </c>
      <c r="F94" s="187">
        <v>53759974</v>
      </c>
      <c r="G94" s="187">
        <v>5214993</v>
      </c>
      <c r="H94" s="187">
        <v>262500</v>
      </c>
      <c r="I94" s="187">
        <v>4337121.7</v>
      </c>
      <c r="J94" s="187">
        <v>0</v>
      </c>
      <c r="K94" s="187">
        <v>0</v>
      </c>
      <c r="L94" s="187">
        <v>0</v>
      </c>
      <c r="M94" s="187">
        <v>49160352.299999997</v>
      </c>
      <c r="N94" s="187">
        <v>615371.30000000005</v>
      </c>
      <c r="O94" s="93">
        <f t="shared" si="14"/>
        <v>0</v>
      </c>
      <c r="P94" s="94">
        <f t="shared" si="11"/>
        <v>53759974</v>
      </c>
      <c r="Q94" s="94">
        <f t="shared" si="12"/>
        <v>0</v>
      </c>
      <c r="R94" s="93">
        <f t="shared" si="13"/>
        <v>0</v>
      </c>
    </row>
    <row r="95" spans="1:18" s="103" customFormat="1" x14ac:dyDescent="0.2">
      <c r="A95" s="134" t="s">
        <v>402</v>
      </c>
      <c r="B95" s="190" t="s">
        <v>397</v>
      </c>
      <c r="C95" s="134" t="s">
        <v>269</v>
      </c>
      <c r="D95" s="134" t="s">
        <v>270</v>
      </c>
      <c r="E95" s="187">
        <v>1000000</v>
      </c>
      <c r="F95" s="187">
        <v>1000000</v>
      </c>
      <c r="G95" s="187">
        <v>984780</v>
      </c>
      <c r="H95" s="187">
        <v>0</v>
      </c>
      <c r="I95" s="187">
        <v>870780</v>
      </c>
      <c r="J95" s="187">
        <v>0</v>
      </c>
      <c r="K95" s="187">
        <v>0</v>
      </c>
      <c r="L95" s="187">
        <v>0</v>
      </c>
      <c r="M95" s="187">
        <v>129220</v>
      </c>
      <c r="N95" s="187">
        <v>114000</v>
      </c>
      <c r="O95" s="93">
        <f t="shared" si="14"/>
        <v>0</v>
      </c>
      <c r="P95" s="94">
        <f t="shared" si="11"/>
        <v>1000000</v>
      </c>
      <c r="Q95" s="94">
        <f t="shared" si="12"/>
        <v>0</v>
      </c>
      <c r="R95" s="93">
        <f t="shared" si="13"/>
        <v>0</v>
      </c>
    </row>
    <row r="96" spans="1:18" s="103" customFormat="1" x14ac:dyDescent="0.2">
      <c r="A96" s="134" t="s">
        <v>402</v>
      </c>
      <c r="B96" s="190" t="s">
        <v>397</v>
      </c>
      <c r="C96" s="134" t="s">
        <v>271</v>
      </c>
      <c r="D96" s="134" t="s">
        <v>272</v>
      </c>
      <c r="E96" s="187">
        <v>5000000</v>
      </c>
      <c r="F96" s="187">
        <v>5000000</v>
      </c>
      <c r="G96" s="187">
        <v>460000</v>
      </c>
      <c r="H96" s="187">
        <v>0</v>
      </c>
      <c r="I96" s="187">
        <v>452073.1</v>
      </c>
      <c r="J96" s="187">
        <v>0</v>
      </c>
      <c r="K96" s="187">
        <v>0</v>
      </c>
      <c r="L96" s="187">
        <v>0</v>
      </c>
      <c r="M96" s="187">
        <v>4547926.9000000004</v>
      </c>
      <c r="N96" s="187">
        <v>7926.9</v>
      </c>
      <c r="O96" s="93">
        <f t="shared" si="14"/>
        <v>0</v>
      </c>
      <c r="P96" s="94">
        <f t="shared" si="11"/>
        <v>5000000</v>
      </c>
      <c r="Q96" s="94">
        <f t="shared" si="12"/>
        <v>0</v>
      </c>
      <c r="R96" s="93">
        <f t="shared" si="13"/>
        <v>0</v>
      </c>
    </row>
    <row r="97" spans="1:18" s="103" customFormat="1" x14ac:dyDescent="0.2">
      <c r="A97" s="134" t="s">
        <v>402</v>
      </c>
      <c r="B97" s="190" t="s">
        <v>397</v>
      </c>
      <c r="C97" s="134" t="s">
        <v>273</v>
      </c>
      <c r="D97" s="134" t="s">
        <v>274</v>
      </c>
      <c r="E97" s="187">
        <v>5000000</v>
      </c>
      <c r="F97" s="187">
        <v>5000000</v>
      </c>
      <c r="G97" s="187">
        <v>629220</v>
      </c>
      <c r="H97" s="187">
        <v>0</v>
      </c>
      <c r="I97" s="187">
        <v>276768.59999999998</v>
      </c>
      <c r="J97" s="187">
        <v>0</v>
      </c>
      <c r="K97" s="187">
        <v>0</v>
      </c>
      <c r="L97" s="187">
        <v>0</v>
      </c>
      <c r="M97" s="187">
        <v>4723231.4000000004</v>
      </c>
      <c r="N97" s="187">
        <v>352451.4</v>
      </c>
      <c r="O97" s="93">
        <f t="shared" si="14"/>
        <v>0</v>
      </c>
      <c r="P97" s="94">
        <f t="shared" si="11"/>
        <v>5000000</v>
      </c>
      <c r="Q97" s="94">
        <f t="shared" si="12"/>
        <v>0</v>
      </c>
      <c r="R97" s="93">
        <f t="shared" si="13"/>
        <v>0</v>
      </c>
    </row>
    <row r="98" spans="1:18" s="103" customFormat="1" x14ac:dyDescent="0.2">
      <c r="A98" s="134" t="s">
        <v>402</v>
      </c>
      <c r="B98" s="190" t="s">
        <v>397</v>
      </c>
      <c r="C98" s="134" t="s">
        <v>275</v>
      </c>
      <c r="D98" s="134" t="s">
        <v>276</v>
      </c>
      <c r="E98" s="187">
        <v>38759974</v>
      </c>
      <c r="F98" s="187">
        <v>38759974</v>
      </c>
      <c r="G98" s="187">
        <v>4993</v>
      </c>
      <c r="H98" s="187">
        <v>0</v>
      </c>
      <c r="I98" s="187">
        <v>0</v>
      </c>
      <c r="J98" s="187">
        <v>0</v>
      </c>
      <c r="K98" s="187">
        <v>0</v>
      </c>
      <c r="L98" s="187">
        <v>0</v>
      </c>
      <c r="M98" s="187">
        <v>38759974</v>
      </c>
      <c r="N98" s="187">
        <v>4993</v>
      </c>
      <c r="O98" s="93">
        <f t="shared" si="14"/>
        <v>0</v>
      </c>
      <c r="P98" s="94">
        <f t="shared" si="11"/>
        <v>38759974</v>
      </c>
      <c r="Q98" s="94">
        <f t="shared" si="12"/>
        <v>0</v>
      </c>
      <c r="R98" s="93">
        <f t="shared" si="13"/>
        <v>0</v>
      </c>
    </row>
    <row r="99" spans="1:18" s="103" customFormat="1" x14ac:dyDescent="0.2">
      <c r="A99" s="134" t="s">
        <v>402</v>
      </c>
      <c r="B99" s="190" t="s">
        <v>397</v>
      </c>
      <c r="C99" s="134" t="s">
        <v>387</v>
      </c>
      <c r="D99" s="134" t="s">
        <v>388</v>
      </c>
      <c r="E99" s="187">
        <v>1000000</v>
      </c>
      <c r="F99" s="187">
        <v>1000000</v>
      </c>
      <c r="G99" s="187">
        <v>136000</v>
      </c>
      <c r="H99" s="187">
        <v>0</v>
      </c>
      <c r="I99" s="187">
        <v>0</v>
      </c>
      <c r="J99" s="187">
        <v>0</v>
      </c>
      <c r="K99" s="187">
        <v>0</v>
      </c>
      <c r="L99" s="187">
        <v>0</v>
      </c>
      <c r="M99" s="187">
        <v>1000000</v>
      </c>
      <c r="N99" s="187">
        <v>136000</v>
      </c>
      <c r="O99" s="93">
        <f t="shared" si="14"/>
        <v>0</v>
      </c>
      <c r="P99" s="94">
        <f t="shared" si="11"/>
        <v>1000000</v>
      </c>
      <c r="Q99" s="94">
        <f t="shared" si="12"/>
        <v>0</v>
      </c>
      <c r="R99" s="93">
        <f t="shared" si="13"/>
        <v>0</v>
      </c>
    </row>
    <row r="100" spans="1:18" s="103" customFormat="1" x14ac:dyDescent="0.2">
      <c r="A100" s="134" t="s">
        <v>402</v>
      </c>
      <c r="B100" s="190" t="s">
        <v>397</v>
      </c>
      <c r="C100" s="134" t="s">
        <v>277</v>
      </c>
      <c r="D100" s="134" t="s">
        <v>278</v>
      </c>
      <c r="E100" s="187">
        <v>3000000</v>
      </c>
      <c r="F100" s="187">
        <v>3000000</v>
      </c>
      <c r="G100" s="187">
        <v>3000000</v>
      </c>
      <c r="H100" s="187">
        <v>262500</v>
      </c>
      <c r="I100" s="187">
        <v>2737500</v>
      </c>
      <c r="J100" s="187">
        <v>0</v>
      </c>
      <c r="K100" s="187">
        <v>0</v>
      </c>
      <c r="L100" s="187">
        <v>0</v>
      </c>
      <c r="M100" s="187">
        <v>0</v>
      </c>
      <c r="N100" s="187">
        <v>0</v>
      </c>
      <c r="O100" s="93">
        <f t="shared" si="14"/>
        <v>0</v>
      </c>
      <c r="P100" s="94">
        <f t="shared" si="11"/>
        <v>3000000</v>
      </c>
      <c r="Q100" s="94">
        <f t="shared" si="12"/>
        <v>0</v>
      </c>
      <c r="R100" s="93">
        <f t="shared" si="13"/>
        <v>0</v>
      </c>
    </row>
    <row r="101" spans="1:18" s="103" customFormat="1" x14ac:dyDescent="0.2">
      <c r="A101" s="134" t="s">
        <v>402</v>
      </c>
      <c r="B101" s="190" t="s">
        <v>397</v>
      </c>
      <c r="C101" s="134" t="s">
        <v>279</v>
      </c>
      <c r="D101" s="134" t="s">
        <v>280</v>
      </c>
      <c r="E101" s="187">
        <v>0</v>
      </c>
      <c r="F101" s="187">
        <v>0</v>
      </c>
      <c r="G101" s="187">
        <v>0</v>
      </c>
      <c r="H101" s="187">
        <v>0</v>
      </c>
      <c r="I101" s="187">
        <v>1092284.78</v>
      </c>
      <c r="J101" s="187">
        <v>0</v>
      </c>
      <c r="K101" s="187">
        <v>0</v>
      </c>
      <c r="L101" s="187">
        <v>0</v>
      </c>
      <c r="M101" s="187">
        <v>-1092284.78</v>
      </c>
      <c r="N101" s="187">
        <v>-1092284.78</v>
      </c>
      <c r="O101" s="93">
        <v>0</v>
      </c>
      <c r="P101" s="94">
        <f t="shared" si="11"/>
        <v>0</v>
      </c>
      <c r="Q101" s="94">
        <f t="shared" si="12"/>
        <v>0</v>
      </c>
      <c r="R101" s="93">
        <v>0</v>
      </c>
    </row>
    <row r="102" spans="1:18" s="103" customFormat="1" x14ac:dyDescent="0.2">
      <c r="A102" s="134" t="s">
        <v>402</v>
      </c>
      <c r="B102" s="190" t="s">
        <v>397</v>
      </c>
      <c r="C102" s="134" t="s">
        <v>389</v>
      </c>
      <c r="D102" s="134" t="s">
        <v>390</v>
      </c>
      <c r="E102" s="187">
        <v>0</v>
      </c>
      <c r="F102" s="187">
        <v>0</v>
      </c>
      <c r="G102" s="187">
        <v>0</v>
      </c>
      <c r="H102" s="187">
        <v>0</v>
      </c>
      <c r="I102" s="187">
        <v>1092284.78</v>
      </c>
      <c r="J102" s="187">
        <v>0</v>
      </c>
      <c r="K102" s="187">
        <v>0</v>
      </c>
      <c r="L102" s="187">
        <v>0</v>
      </c>
      <c r="M102" s="187">
        <v>-1092284.78</v>
      </c>
      <c r="N102" s="187">
        <v>-1092284.78</v>
      </c>
      <c r="O102" s="93">
        <v>0</v>
      </c>
      <c r="P102" s="94">
        <f t="shared" si="11"/>
        <v>0</v>
      </c>
      <c r="Q102" s="94">
        <f t="shared" si="12"/>
        <v>0</v>
      </c>
      <c r="R102" s="93">
        <v>0</v>
      </c>
    </row>
    <row r="103" spans="1:18" s="103" customFormat="1" x14ac:dyDescent="0.2">
      <c r="A103" s="134" t="s">
        <v>402</v>
      </c>
      <c r="B103" s="190" t="s">
        <v>397</v>
      </c>
      <c r="C103" s="134" t="s">
        <v>283</v>
      </c>
      <c r="D103" s="134" t="s">
        <v>284</v>
      </c>
      <c r="E103" s="187">
        <v>28800000</v>
      </c>
      <c r="F103" s="187">
        <v>28800000</v>
      </c>
      <c r="G103" s="187">
        <v>15355000</v>
      </c>
      <c r="H103" s="187">
        <v>0</v>
      </c>
      <c r="I103" s="187">
        <v>5853331.8700000001</v>
      </c>
      <c r="J103" s="187">
        <v>0</v>
      </c>
      <c r="K103" s="187">
        <v>0</v>
      </c>
      <c r="L103" s="187">
        <v>0</v>
      </c>
      <c r="M103" s="187">
        <v>22946668.129999999</v>
      </c>
      <c r="N103" s="187">
        <v>9501668.1300000008</v>
      </c>
      <c r="O103" s="93">
        <f t="shared" si="14"/>
        <v>0</v>
      </c>
      <c r="P103" s="94">
        <f t="shared" si="11"/>
        <v>28800000</v>
      </c>
      <c r="Q103" s="94">
        <f t="shared" si="12"/>
        <v>0</v>
      </c>
      <c r="R103" s="93">
        <f t="shared" si="13"/>
        <v>0</v>
      </c>
    </row>
    <row r="104" spans="1:18" s="103" customFormat="1" x14ac:dyDescent="0.2">
      <c r="A104" s="134" t="s">
        <v>402</v>
      </c>
      <c r="B104" s="190" t="s">
        <v>397</v>
      </c>
      <c r="C104" s="134" t="s">
        <v>285</v>
      </c>
      <c r="D104" s="134" t="s">
        <v>286</v>
      </c>
      <c r="E104" s="187">
        <v>28800000</v>
      </c>
      <c r="F104" s="187">
        <v>28800000</v>
      </c>
      <c r="G104" s="187">
        <v>15355000</v>
      </c>
      <c r="H104" s="187">
        <v>0</v>
      </c>
      <c r="I104" s="187">
        <v>5853331.8700000001</v>
      </c>
      <c r="J104" s="187">
        <v>0</v>
      </c>
      <c r="K104" s="187">
        <v>0</v>
      </c>
      <c r="L104" s="187">
        <v>0</v>
      </c>
      <c r="M104" s="187">
        <v>22946668.129999999</v>
      </c>
      <c r="N104" s="187">
        <v>9501668.1300000008</v>
      </c>
      <c r="O104" s="93">
        <f t="shared" si="14"/>
        <v>0</v>
      </c>
      <c r="P104" s="94">
        <f t="shared" si="11"/>
        <v>28800000</v>
      </c>
      <c r="Q104" s="94">
        <f t="shared" si="12"/>
        <v>0</v>
      </c>
      <c r="R104" s="93">
        <f t="shared" si="13"/>
        <v>0</v>
      </c>
    </row>
    <row r="105" spans="1:18" s="104" customFormat="1" x14ac:dyDescent="0.2">
      <c r="A105" s="133" t="s">
        <v>402</v>
      </c>
      <c r="B105" s="189" t="s">
        <v>396</v>
      </c>
      <c r="C105" s="133" t="s">
        <v>287</v>
      </c>
      <c r="D105" s="133" t="s">
        <v>288</v>
      </c>
      <c r="E105" s="186">
        <v>302379418</v>
      </c>
      <c r="F105" s="186">
        <v>302379418</v>
      </c>
      <c r="G105" s="186">
        <v>110507014</v>
      </c>
      <c r="H105" s="186">
        <v>0</v>
      </c>
      <c r="I105" s="186">
        <v>43797283.5</v>
      </c>
      <c r="J105" s="186">
        <v>0</v>
      </c>
      <c r="K105" s="186">
        <v>31167616.5</v>
      </c>
      <c r="L105" s="186">
        <v>31167616.5</v>
      </c>
      <c r="M105" s="186">
        <v>227414518</v>
      </c>
      <c r="N105" s="186">
        <v>35542114</v>
      </c>
      <c r="O105" s="97">
        <f t="shared" si="14"/>
        <v>0.10307453035708931</v>
      </c>
      <c r="P105" s="28">
        <f t="shared" si="11"/>
        <v>302379418</v>
      </c>
      <c r="Q105" s="28">
        <f t="shared" si="12"/>
        <v>31167616.5</v>
      </c>
      <c r="R105" s="97">
        <f t="shared" si="13"/>
        <v>0.10307453035708931</v>
      </c>
    </row>
    <row r="106" spans="1:18" s="103" customFormat="1" x14ac:dyDescent="0.2">
      <c r="A106" s="134" t="s">
        <v>402</v>
      </c>
      <c r="B106" s="190" t="s">
        <v>396</v>
      </c>
      <c r="C106" s="134" t="s">
        <v>289</v>
      </c>
      <c r="D106" s="134" t="s">
        <v>290</v>
      </c>
      <c r="E106" s="187">
        <v>41612930</v>
      </c>
      <c r="F106" s="187">
        <v>41612930</v>
      </c>
      <c r="G106" s="187">
        <v>41185526</v>
      </c>
      <c r="H106" s="187">
        <v>0</v>
      </c>
      <c r="I106" s="187">
        <v>30141798.440000001</v>
      </c>
      <c r="J106" s="187">
        <v>0</v>
      </c>
      <c r="K106" s="187">
        <v>7471131.5599999996</v>
      </c>
      <c r="L106" s="187">
        <v>7471131.5599999996</v>
      </c>
      <c r="M106" s="187">
        <v>4000000</v>
      </c>
      <c r="N106" s="187">
        <v>3572596</v>
      </c>
      <c r="O106" s="93">
        <f t="shared" si="14"/>
        <v>0.17953870491695728</v>
      </c>
      <c r="P106" s="94">
        <f>+P110</f>
        <v>157600000</v>
      </c>
      <c r="Q106" s="94">
        <f>+Q110</f>
        <v>3460261.94</v>
      </c>
      <c r="R106" s="93">
        <f t="shared" si="13"/>
        <v>2.1955976776649747E-2</v>
      </c>
    </row>
    <row r="107" spans="1:18" s="103" customFormat="1" x14ac:dyDescent="0.2">
      <c r="A107" s="134" t="s">
        <v>402</v>
      </c>
      <c r="B107" s="190" t="s">
        <v>396</v>
      </c>
      <c r="C107" s="134" t="s">
        <v>313</v>
      </c>
      <c r="D107" s="134" t="s">
        <v>415</v>
      </c>
      <c r="E107" s="187">
        <v>35345923</v>
      </c>
      <c r="F107" s="187">
        <v>35345923</v>
      </c>
      <c r="G107" s="187">
        <v>34982887</v>
      </c>
      <c r="H107" s="187">
        <v>0</v>
      </c>
      <c r="I107" s="187">
        <v>26042122.890000001</v>
      </c>
      <c r="J107" s="187">
        <v>0</v>
      </c>
      <c r="K107" s="187">
        <v>6303800.1100000003</v>
      </c>
      <c r="L107" s="187">
        <v>6303800.1100000003</v>
      </c>
      <c r="M107" s="187">
        <v>3000000</v>
      </c>
      <c r="N107" s="187">
        <v>2636964</v>
      </c>
      <c r="O107" s="93">
        <f t="shared" si="14"/>
        <v>0.1783458904157065</v>
      </c>
      <c r="P107" s="94"/>
      <c r="Q107" s="94"/>
      <c r="R107" s="93"/>
    </row>
    <row r="108" spans="1:18" s="103" customFormat="1" x14ac:dyDescent="0.2">
      <c r="A108" s="134" t="s">
        <v>402</v>
      </c>
      <c r="B108" s="190" t="s">
        <v>396</v>
      </c>
      <c r="C108" s="134" t="s">
        <v>318</v>
      </c>
      <c r="D108" s="134" t="s">
        <v>416</v>
      </c>
      <c r="E108" s="187">
        <v>6267007</v>
      </c>
      <c r="F108" s="187">
        <v>6267007</v>
      </c>
      <c r="G108" s="187">
        <v>6202639</v>
      </c>
      <c r="H108" s="187">
        <v>0</v>
      </c>
      <c r="I108" s="187">
        <v>4099675.55</v>
      </c>
      <c r="J108" s="187">
        <v>0</v>
      </c>
      <c r="K108" s="187">
        <v>1167331.45</v>
      </c>
      <c r="L108" s="187">
        <v>1167331.45</v>
      </c>
      <c r="M108" s="187">
        <v>1000000</v>
      </c>
      <c r="N108" s="187">
        <v>935632</v>
      </c>
      <c r="O108" s="93">
        <f t="shared" si="14"/>
        <v>0.18626617937398185</v>
      </c>
      <c r="P108" s="94"/>
      <c r="Q108" s="94"/>
      <c r="R108" s="93"/>
    </row>
    <row r="109" spans="1:18" s="103" customFormat="1" x14ac:dyDescent="0.2">
      <c r="A109" s="134" t="s">
        <v>402</v>
      </c>
      <c r="B109" s="190" t="s">
        <v>396</v>
      </c>
      <c r="C109" s="134" t="s">
        <v>327</v>
      </c>
      <c r="D109" s="134" t="s">
        <v>328</v>
      </c>
      <c r="E109" s="187">
        <v>164600000</v>
      </c>
      <c r="F109" s="187">
        <v>164600000</v>
      </c>
      <c r="G109" s="187">
        <v>10655000</v>
      </c>
      <c r="H109" s="187">
        <v>0</v>
      </c>
      <c r="I109" s="187">
        <v>39738.06</v>
      </c>
      <c r="J109" s="187">
        <v>0</v>
      </c>
      <c r="K109" s="187">
        <v>7312231.9400000004</v>
      </c>
      <c r="L109" s="187">
        <v>7312231.9400000004</v>
      </c>
      <c r="M109" s="187">
        <v>157248030</v>
      </c>
      <c r="N109" s="187">
        <v>3303030</v>
      </c>
      <c r="O109" s="93">
        <f t="shared" si="14"/>
        <v>4.4424252369380315E-2</v>
      </c>
      <c r="P109" s="94"/>
      <c r="Q109" s="94"/>
      <c r="R109" s="93"/>
    </row>
    <row r="110" spans="1:18" s="104" customFormat="1" x14ac:dyDescent="0.2">
      <c r="A110" s="134" t="s">
        <v>402</v>
      </c>
      <c r="B110" s="190" t="s">
        <v>396</v>
      </c>
      <c r="C110" s="134" t="s">
        <v>329</v>
      </c>
      <c r="D110" s="134" t="s">
        <v>330</v>
      </c>
      <c r="E110" s="187">
        <v>157600000</v>
      </c>
      <c r="F110" s="187">
        <v>157600000</v>
      </c>
      <c r="G110" s="187">
        <v>3655000</v>
      </c>
      <c r="H110" s="187">
        <v>0</v>
      </c>
      <c r="I110" s="187">
        <v>39738.06</v>
      </c>
      <c r="J110" s="187">
        <v>0</v>
      </c>
      <c r="K110" s="187">
        <v>3460261.94</v>
      </c>
      <c r="L110" s="187">
        <v>3460261.94</v>
      </c>
      <c r="M110" s="187">
        <v>154100000</v>
      </c>
      <c r="N110" s="187">
        <v>155000</v>
      </c>
      <c r="O110" s="93">
        <f t="shared" si="14"/>
        <v>2.1955976776649747E-2</v>
      </c>
      <c r="P110" s="94">
        <f t="shared" ref="P110:P115" si="15">+F110</f>
        <v>157600000</v>
      </c>
      <c r="Q110" s="94">
        <f t="shared" ref="Q110:Q115" si="16">+K110</f>
        <v>3460261.94</v>
      </c>
      <c r="R110" s="93">
        <f>+Q110/P110</f>
        <v>2.1955976776649747E-2</v>
      </c>
    </row>
    <row r="111" spans="1:18" s="103" customFormat="1" x14ac:dyDescent="0.2">
      <c r="A111" s="134" t="s">
        <v>402</v>
      </c>
      <c r="B111" s="190" t="s">
        <v>396</v>
      </c>
      <c r="C111" s="134" t="s">
        <v>331</v>
      </c>
      <c r="D111" s="134" t="s">
        <v>332</v>
      </c>
      <c r="E111" s="187">
        <v>7000000</v>
      </c>
      <c r="F111" s="187">
        <v>7000000</v>
      </c>
      <c r="G111" s="187">
        <v>7000000</v>
      </c>
      <c r="H111" s="187">
        <v>0</v>
      </c>
      <c r="I111" s="187">
        <v>0</v>
      </c>
      <c r="J111" s="187">
        <v>0</v>
      </c>
      <c r="K111" s="187">
        <v>3851970</v>
      </c>
      <c r="L111" s="187">
        <v>3851970</v>
      </c>
      <c r="M111" s="187">
        <v>3148030</v>
      </c>
      <c r="N111" s="187">
        <v>3148030</v>
      </c>
      <c r="O111" s="93">
        <f t="shared" si="14"/>
        <v>0.55028142857142859</v>
      </c>
      <c r="P111" s="94">
        <f t="shared" si="15"/>
        <v>7000000</v>
      </c>
      <c r="Q111" s="94">
        <f t="shared" si="16"/>
        <v>3851970</v>
      </c>
      <c r="R111" s="93">
        <f>+Q111/P111</f>
        <v>0.55028142857142859</v>
      </c>
    </row>
    <row r="112" spans="1:18" s="103" customFormat="1" x14ac:dyDescent="0.2">
      <c r="A112" s="134" t="s">
        <v>402</v>
      </c>
      <c r="B112" s="190" t="s">
        <v>396</v>
      </c>
      <c r="C112" s="134" t="s">
        <v>372</v>
      </c>
      <c r="D112" s="134" t="s">
        <v>373</v>
      </c>
      <c r="E112" s="187">
        <v>75000000</v>
      </c>
      <c r="F112" s="187">
        <v>75000000</v>
      </c>
      <c r="G112" s="187">
        <v>37500000</v>
      </c>
      <c r="H112" s="187">
        <v>0</v>
      </c>
      <c r="I112" s="187">
        <v>13615747</v>
      </c>
      <c r="J112" s="187">
        <v>0</v>
      </c>
      <c r="K112" s="187">
        <v>16384253</v>
      </c>
      <c r="L112" s="187">
        <v>16384253</v>
      </c>
      <c r="M112" s="187">
        <v>45000000</v>
      </c>
      <c r="N112" s="187">
        <v>7500000</v>
      </c>
      <c r="O112" s="93">
        <f t="shared" si="14"/>
        <v>0.21845670666666667</v>
      </c>
      <c r="P112" s="94">
        <f t="shared" si="15"/>
        <v>75000000</v>
      </c>
      <c r="Q112" s="94">
        <f t="shared" si="16"/>
        <v>16384253</v>
      </c>
      <c r="R112" s="93">
        <f>+Q112/P112</f>
        <v>0.21845670666666667</v>
      </c>
    </row>
    <row r="113" spans="1:18" s="103" customFormat="1" x14ac:dyDescent="0.2">
      <c r="A113" s="134" t="s">
        <v>402</v>
      </c>
      <c r="B113" s="190" t="s">
        <v>396</v>
      </c>
      <c r="C113" s="134" t="s">
        <v>374</v>
      </c>
      <c r="D113" s="134" t="s">
        <v>375</v>
      </c>
      <c r="E113" s="187">
        <v>75000000</v>
      </c>
      <c r="F113" s="187">
        <v>75000000</v>
      </c>
      <c r="G113" s="187">
        <v>37500000</v>
      </c>
      <c r="H113" s="187">
        <v>0</v>
      </c>
      <c r="I113" s="187">
        <v>13615747</v>
      </c>
      <c r="J113" s="187">
        <v>0</v>
      </c>
      <c r="K113" s="187">
        <v>16384253</v>
      </c>
      <c r="L113" s="187">
        <v>16384253</v>
      </c>
      <c r="M113" s="187">
        <v>45000000</v>
      </c>
      <c r="N113" s="187">
        <v>7500000</v>
      </c>
      <c r="O113" s="93">
        <v>0</v>
      </c>
      <c r="P113" s="94">
        <f t="shared" si="15"/>
        <v>75000000</v>
      </c>
      <c r="Q113" s="94">
        <f t="shared" si="16"/>
        <v>16384253</v>
      </c>
      <c r="R113" s="93">
        <v>0</v>
      </c>
    </row>
    <row r="114" spans="1:18" s="103" customFormat="1" x14ac:dyDescent="0.2">
      <c r="A114" s="134" t="s">
        <v>402</v>
      </c>
      <c r="B114" s="190" t="s">
        <v>396</v>
      </c>
      <c r="C114" s="134" t="s">
        <v>346</v>
      </c>
      <c r="D114" s="134" t="s">
        <v>347</v>
      </c>
      <c r="E114" s="187">
        <v>21166488</v>
      </c>
      <c r="F114" s="187">
        <v>21166488</v>
      </c>
      <c r="G114" s="187">
        <v>21166488</v>
      </c>
      <c r="H114" s="187">
        <v>0</v>
      </c>
      <c r="I114" s="187">
        <v>0</v>
      </c>
      <c r="J114" s="187">
        <v>0</v>
      </c>
      <c r="K114" s="187">
        <v>0</v>
      </c>
      <c r="L114" s="187">
        <v>0</v>
      </c>
      <c r="M114" s="187">
        <v>21166488</v>
      </c>
      <c r="N114" s="187">
        <v>21166488</v>
      </c>
      <c r="O114" s="93">
        <v>0</v>
      </c>
      <c r="P114" s="94">
        <f t="shared" si="15"/>
        <v>21166488</v>
      </c>
      <c r="Q114" s="94">
        <f t="shared" si="16"/>
        <v>0</v>
      </c>
      <c r="R114" s="93">
        <v>0</v>
      </c>
    </row>
    <row r="115" spans="1:18" s="103" customFormat="1" x14ac:dyDescent="0.2">
      <c r="A115" s="134" t="s">
        <v>402</v>
      </c>
      <c r="B115" s="190" t="s">
        <v>396</v>
      </c>
      <c r="C115" s="134" t="s">
        <v>351</v>
      </c>
      <c r="D115" s="134" t="s">
        <v>352</v>
      </c>
      <c r="E115" s="187">
        <v>2262384</v>
      </c>
      <c r="F115" s="187">
        <v>2262384</v>
      </c>
      <c r="G115" s="187">
        <v>2262384</v>
      </c>
      <c r="H115" s="187">
        <v>0</v>
      </c>
      <c r="I115" s="187">
        <v>0</v>
      </c>
      <c r="J115" s="187">
        <v>0</v>
      </c>
      <c r="K115" s="187">
        <v>0</v>
      </c>
      <c r="L115" s="187">
        <v>0</v>
      </c>
      <c r="M115" s="187">
        <v>2262384</v>
      </c>
      <c r="N115" s="187">
        <v>2262384</v>
      </c>
      <c r="O115" s="93">
        <v>0</v>
      </c>
      <c r="P115" s="94">
        <f t="shared" si="15"/>
        <v>2262384</v>
      </c>
      <c r="Q115" s="94">
        <f t="shared" si="16"/>
        <v>0</v>
      </c>
      <c r="R115" s="93">
        <v>0</v>
      </c>
    </row>
    <row r="116" spans="1:18" s="103" customFormat="1" x14ac:dyDescent="0.2">
      <c r="A116" s="134" t="s">
        <v>402</v>
      </c>
      <c r="B116" s="190" t="s">
        <v>396</v>
      </c>
      <c r="C116" s="134" t="s">
        <v>357</v>
      </c>
      <c r="D116" s="134" t="s">
        <v>358</v>
      </c>
      <c r="E116" s="187">
        <v>5027520</v>
      </c>
      <c r="F116" s="187">
        <v>5027520</v>
      </c>
      <c r="G116" s="187">
        <v>5027520</v>
      </c>
      <c r="H116" s="187">
        <v>0</v>
      </c>
      <c r="I116" s="187">
        <v>0</v>
      </c>
      <c r="J116" s="187">
        <v>0</v>
      </c>
      <c r="K116" s="187">
        <v>0</v>
      </c>
      <c r="L116" s="187">
        <v>0</v>
      </c>
      <c r="M116" s="187">
        <v>5027520</v>
      </c>
      <c r="N116" s="187">
        <v>5027520</v>
      </c>
      <c r="O116" s="93">
        <f t="shared" si="14"/>
        <v>0</v>
      </c>
      <c r="P116" s="94"/>
      <c r="Q116" s="94"/>
      <c r="R116" s="93"/>
    </row>
    <row r="117" spans="1:18" s="103" customFormat="1" x14ac:dyDescent="0.2">
      <c r="A117" s="134" t="s">
        <v>402</v>
      </c>
      <c r="B117" s="190" t="s">
        <v>396</v>
      </c>
      <c r="C117" s="134" t="s">
        <v>363</v>
      </c>
      <c r="D117" s="134" t="s">
        <v>379</v>
      </c>
      <c r="E117" s="187">
        <v>9677976</v>
      </c>
      <c r="F117" s="187">
        <v>9677976</v>
      </c>
      <c r="G117" s="187">
        <v>9677976</v>
      </c>
      <c r="H117" s="187">
        <v>0</v>
      </c>
      <c r="I117" s="187">
        <v>0</v>
      </c>
      <c r="J117" s="187">
        <v>0</v>
      </c>
      <c r="K117" s="187">
        <v>0</v>
      </c>
      <c r="L117" s="187">
        <v>0</v>
      </c>
      <c r="M117" s="187">
        <v>9677976</v>
      </c>
      <c r="N117" s="187">
        <v>9677976</v>
      </c>
      <c r="O117" s="93">
        <f t="shared" si="14"/>
        <v>0</v>
      </c>
      <c r="P117" s="94"/>
      <c r="Q117" s="94"/>
      <c r="R117" s="93"/>
    </row>
    <row r="118" spans="1:18" s="103" customFormat="1" x14ac:dyDescent="0.2">
      <c r="A118" s="134" t="s">
        <v>402</v>
      </c>
      <c r="B118" s="190" t="s">
        <v>396</v>
      </c>
      <c r="C118" s="134" t="s">
        <v>366</v>
      </c>
      <c r="D118" s="134" t="s">
        <v>380</v>
      </c>
      <c r="E118" s="187">
        <v>3252177</v>
      </c>
      <c r="F118" s="187">
        <v>3252177</v>
      </c>
      <c r="G118" s="187">
        <v>3252177</v>
      </c>
      <c r="H118" s="187">
        <v>0</v>
      </c>
      <c r="I118" s="187">
        <v>0</v>
      </c>
      <c r="J118" s="187">
        <v>0</v>
      </c>
      <c r="K118" s="187">
        <v>0</v>
      </c>
      <c r="L118" s="187">
        <v>0</v>
      </c>
      <c r="M118" s="187">
        <v>3252177</v>
      </c>
      <c r="N118" s="187">
        <v>3252177</v>
      </c>
      <c r="O118" s="93">
        <f t="shared" si="14"/>
        <v>0</v>
      </c>
      <c r="P118" s="94"/>
      <c r="Q118" s="94"/>
      <c r="R118" s="93"/>
    </row>
    <row r="119" spans="1:18" s="103" customFormat="1" x14ac:dyDescent="0.2">
      <c r="A119" s="134" t="s">
        <v>402</v>
      </c>
      <c r="B119" s="190" t="s">
        <v>396</v>
      </c>
      <c r="C119" s="134" t="s">
        <v>369</v>
      </c>
      <c r="D119" s="134" t="s">
        <v>381</v>
      </c>
      <c r="E119" s="187">
        <v>453734</v>
      </c>
      <c r="F119" s="187">
        <v>453734</v>
      </c>
      <c r="G119" s="187">
        <v>453734</v>
      </c>
      <c r="H119" s="187">
        <v>0</v>
      </c>
      <c r="I119" s="187">
        <v>0</v>
      </c>
      <c r="J119" s="187">
        <v>0</v>
      </c>
      <c r="K119" s="187">
        <v>0</v>
      </c>
      <c r="L119" s="187">
        <v>0</v>
      </c>
      <c r="M119" s="187">
        <v>453734</v>
      </c>
      <c r="N119" s="187">
        <v>453734</v>
      </c>
      <c r="O119" s="93">
        <f t="shared" si="14"/>
        <v>0</v>
      </c>
      <c r="P119" s="94"/>
      <c r="Q119" s="94"/>
      <c r="R119" s="93"/>
    </row>
    <row r="120" spans="1:18" x14ac:dyDescent="0.2">
      <c r="A120" s="49" t="s">
        <v>402</v>
      </c>
      <c r="B120" s="191" t="s">
        <v>396</v>
      </c>
      <c r="C120" s="49" t="s">
        <v>370</v>
      </c>
      <c r="D120" s="49" t="s">
        <v>371</v>
      </c>
      <c r="E120" s="188">
        <v>492697</v>
      </c>
      <c r="F120" s="188">
        <v>492697</v>
      </c>
      <c r="G120" s="188">
        <v>492697</v>
      </c>
      <c r="H120" s="188">
        <v>0</v>
      </c>
      <c r="I120" s="188">
        <v>0</v>
      </c>
      <c r="J120" s="188">
        <v>0</v>
      </c>
      <c r="K120" s="188">
        <v>0</v>
      </c>
      <c r="L120" s="188">
        <v>0</v>
      </c>
      <c r="M120" s="188">
        <v>492697</v>
      </c>
      <c r="N120" s="188">
        <v>492697</v>
      </c>
      <c r="O120" s="93">
        <f t="shared" si="14"/>
        <v>0</v>
      </c>
      <c r="P120" s="45"/>
      <c r="Q120" s="45"/>
      <c r="R120" s="22"/>
    </row>
    <row r="121" spans="1:18" x14ac:dyDescent="0.2">
      <c r="A121" s="49"/>
      <c r="B121" s="191"/>
      <c r="C121" s="49"/>
      <c r="D121" s="49"/>
      <c r="E121" s="188"/>
      <c r="F121" s="188"/>
      <c r="G121" s="188"/>
      <c r="H121" s="188"/>
      <c r="I121" s="188"/>
      <c r="J121" s="188"/>
      <c r="K121" s="188"/>
      <c r="L121" s="188"/>
      <c r="M121" s="188"/>
      <c r="N121" s="188"/>
      <c r="O121" s="93"/>
      <c r="P121" s="45"/>
      <c r="Q121" s="45"/>
      <c r="R121" s="22"/>
    </row>
    <row r="122" spans="1:18" x14ac:dyDescent="0.2">
      <c r="A122" s="49"/>
      <c r="B122" s="191"/>
      <c r="C122" s="49"/>
      <c r="D122" s="49"/>
      <c r="E122" s="188"/>
      <c r="F122" s="188"/>
      <c r="G122" s="188"/>
      <c r="H122" s="188"/>
      <c r="I122" s="188"/>
      <c r="J122" s="188"/>
      <c r="K122" s="188"/>
      <c r="L122" s="188"/>
      <c r="M122" s="188"/>
      <c r="N122" s="188"/>
      <c r="O122" s="93"/>
      <c r="P122" s="45"/>
      <c r="Q122" s="45"/>
      <c r="R122" s="22"/>
    </row>
    <row r="123" spans="1:18" s="55" customFormat="1" x14ac:dyDescent="0.2">
      <c r="A123" s="19"/>
      <c r="B123" s="108"/>
      <c r="C123" s="19"/>
      <c r="D123" s="19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22"/>
      <c r="P123" s="45"/>
      <c r="Q123" s="45"/>
      <c r="R123" s="22"/>
    </row>
    <row r="124" spans="1:18" s="103" customFormat="1" x14ac:dyDescent="0.2">
      <c r="A124" s="96"/>
      <c r="B124" s="110"/>
      <c r="C124" s="94"/>
      <c r="D124" s="94"/>
      <c r="E124" s="94"/>
      <c r="F124" s="94"/>
      <c r="G124" s="94"/>
      <c r="H124" s="94"/>
      <c r="I124" s="94"/>
      <c r="J124" s="94"/>
      <c r="K124" s="94"/>
      <c r="L124" s="94"/>
      <c r="M124" s="94"/>
      <c r="N124" s="94"/>
      <c r="O124" s="93"/>
      <c r="P124" s="94"/>
      <c r="Q124" s="94"/>
      <c r="R124" s="93"/>
    </row>
    <row r="125" spans="1:18" s="103" customFormat="1" x14ac:dyDescent="0.2">
      <c r="A125" s="96"/>
      <c r="B125" s="110"/>
      <c r="C125" s="94"/>
      <c r="D125" s="94"/>
      <c r="E125" s="94"/>
      <c r="F125" s="94"/>
      <c r="G125" s="94"/>
      <c r="H125" s="94"/>
      <c r="I125" s="94"/>
      <c r="J125" s="94"/>
      <c r="K125" s="94"/>
      <c r="L125" s="94"/>
      <c r="M125" s="94"/>
      <c r="N125" s="94"/>
      <c r="O125" s="93"/>
      <c r="P125" s="94"/>
      <c r="Q125" s="94"/>
      <c r="R125" s="93"/>
    </row>
    <row r="126" spans="1:18" x14ac:dyDescent="0.2">
      <c r="C126" s="228" t="s">
        <v>11</v>
      </c>
      <c r="D126" s="228"/>
      <c r="E126" s="228"/>
      <c r="F126" s="228"/>
      <c r="G126" s="228"/>
      <c r="K126" s="21"/>
      <c r="P126" s="21"/>
      <c r="Q126" s="21"/>
    </row>
    <row r="127" spans="1:18" s="127" customFormat="1" ht="44.45" customHeight="1" thickBot="1" x14ac:dyDescent="0.25">
      <c r="B127" s="128"/>
      <c r="C127" s="129" t="s">
        <v>44</v>
      </c>
      <c r="D127" s="129" t="s">
        <v>7</v>
      </c>
      <c r="E127" s="129" t="s">
        <v>8</v>
      </c>
      <c r="F127" s="129" t="s">
        <v>9</v>
      </c>
      <c r="G127" s="129" t="s">
        <v>21</v>
      </c>
    </row>
    <row r="128" spans="1:18" ht="13.5" thickTop="1" x14ac:dyDescent="0.2">
      <c r="C128" s="130" t="s">
        <v>22</v>
      </c>
      <c r="D128" s="100">
        <f>+F8</f>
        <v>3205285215</v>
      </c>
      <c r="E128" s="101">
        <f>+K8</f>
        <v>540807250.37</v>
      </c>
      <c r="F128" s="21">
        <f>+D128-E128</f>
        <v>2664477964.6300001</v>
      </c>
      <c r="G128" s="22">
        <f t="shared" ref="G128:G133" si="17">+E128/D128</f>
        <v>0.16872359683910376</v>
      </c>
      <c r="K128" s="21"/>
      <c r="P128" s="21"/>
      <c r="Q128" s="21"/>
    </row>
    <row r="129" spans="1:17" x14ac:dyDescent="0.2">
      <c r="C129" s="130" t="s">
        <v>109</v>
      </c>
      <c r="D129" s="21">
        <f>+F27</f>
        <v>637840026</v>
      </c>
      <c r="E129" s="103">
        <f>+K27</f>
        <v>19750370.219999999</v>
      </c>
      <c r="F129" s="21">
        <f>+D129-E129</f>
        <v>618089655.77999997</v>
      </c>
      <c r="G129" s="22">
        <f t="shared" si="17"/>
        <v>3.0964457254051347E-2</v>
      </c>
      <c r="K129" s="21"/>
      <c r="P129" s="21"/>
      <c r="Q129" s="21"/>
    </row>
    <row r="130" spans="1:17" x14ac:dyDescent="0.2">
      <c r="C130" s="130" t="s">
        <v>23</v>
      </c>
      <c r="D130" s="21">
        <f>+F71</f>
        <v>69600000</v>
      </c>
      <c r="E130" s="103">
        <f>+K71</f>
        <v>48000</v>
      </c>
      <c r="F130" s="21">
        <f>+D130-E130</f>
        <v>69552000</v>
      </c>
      <c r="G130" s="22">
        <f t="shared" si="17"/>
        <v>6.8965517241379305E-4</v>
      </c>
      <c r="K130" s="21"/>
      <c r="P130" s="21"/>
      <c r="Q130" s="21"/>
    </row>
    <row r="131" spans="1:17" ht="13.7" customHeight="1" x14ac:dyDescent="0.2">
      <c r="C131" s="130" t="s">
        <v>266</v>
      </c>
      <c r="D131" s="21">
        <f>+F93</f>
        <v>82559974</v>
      </c>
      <c r="E131" s="103">
        <f>+K93</f>
        <v>0</v>
      </c>
      <c r="F131" s="21">
        <f>+D131-E131</f>
        <v>82559974</v>
      </c>
      <c r="G131" s="22">
        <f>+E131/D131</f>
        <v>0</v>
      </c>
      <c r="K131" s="21"/>
      <c r="P131" s="21"/>
      <c r="Q131" s="21"/>
    </row>
    <row r="132" spans="1:17" x14ac:dyDescent="0.2">
      <c r="C132" s="130" t="s">
        <v>25</v>
      </c>
      <c r="D132" s="21">
        <f>+F105</f>
        <v>302379418</v>
      </c>
      <c r="E132" s="103">
        <f>+K105</f>
        <v>31167616.5</v>
      </c>
      <c r="F132" s="21">
        <f>+D132-E132</f>
        <v>271211801.5</v>
      </c>
      <c r="G132" s="22">
        <f>+E132/D132</f>
        <v>0.10307453035708931</v>
      </c>
      <c r="K132" s="21"/>
      <c r="P132" s="21"/>
      <c r="Q132" s="21"/>
    </row>
    <row r="133" spans="1:17" ht="13.5" thickBot="1" x14ac:dyDescent="0.25">
      <c r="C133" s="131" t="s">
        <v>10</v>
      </c>
      <c r="D133" s="131">
        <f>SUM(D128:D132)</f>
        <v>4297664633</v>
      </c>
      <c r="E133" s="131">
        <f>SUM(E128:E132)</f>
        <v>591773237.09000003</v>
      </c>
      <c r="F133" s="131">
        <f>SUM(F128:F132)</f>
        <v>3705891395.9099998</v>
      </c>
      <c r="G133" s="132">
        <f t="shared" si="17"/>
        <v>0.13769646718034176</v>
      </c>
      <c r="K133" s="21"/>
      <c r="P133" s="21"/>
      <c r="Q133" s="21"/>
    </row>
    <row r="134" spans="1:17" ht="13.5" thickTop="1" x14ac:dyDescent="0.2">
      <c r="C134" s="55"/>
      <c r="D134" s="55"/>
      <c r="E134" s="133"/>
      <c r="F134" s="17"/>
      <c r="G134" s="17"/>
      <c r="H134" s="96"/>
      <c r="K134" s="21"/>
      <c r="P134" s="21"/>
      <c r="Q134" s="21"/>
    </row>
    <row r="135" spans="1:17" x14ac:dyDescent="0.2">
      <c r="C135" s="19"/>
      <c r="D135" s="21"/>
      <c r="E135" s="103"/>
      <c r="H135" s="19"/>
      <c r="I135" s="19"/>
      <c r="J135" s="19"/>
      <c r="K135" s="96"/>
      <c r="P135" s="134"/>
      <c r="Q135" s="21"/>
    </row>
    <row r="136" spans="1:17" x14ac:dyDescent="0.2">
      <c r="C136" s="19"/>
      <c r="D136" s="21"/>
      <c r="E136" s="103"/>
      <c r="H136" s="19"/>
      <c r="I136" s="19"/>
      <c r="J136" s="19"/>
      <c r="K136" s="96"/>
      <c r="Q136" s="96"/>
    </row>
    <row r="137" spans="1:17" x14ac:dyDescent="0.2">
      <c r="C137" s="229" t="s">
        <v>11</v>
      </c>
      <c r="D137" s="229"/>
      <c r="E137" s="229"/>
      <c r="F137" s="229"/>
      <c r="G137" s="229"/>
      <c r="H137" s="19"/>
      <c r="I137" s="19"/>
      <c r="J137" s="19"/>
      <c r="K137" s="96"/>
      <c r="Q137" s="96"/>
    </row>
    <row r="138" spans="1:17" ht="26.25" thickBot="1" x14ac:dyDescent="0.25">
      <c r="C138" s="135" t="s">
        <v>44</v>
      </c>
      <c r="D138" s="135" t="s">
        <v>31</v>
      </c>
      <c r="E138" s="135" t="s">
        <v>32</v>
      </c>
      <c r="F138" s="135" t="s">
        <v>36</v>
      </c>
      <c r="G138" s="135" t="s">
        <v>33</v>
      </c>
      <c r="H138" s="19"/>
      <c r="I138" s="19"/>
      <c r="J138" s="19"/>
      <c r="K138" s="96"/>
      <c r="Q138" s="96"/>
    </row>
    <row r="139" spans="1:17" ht="13.5" thickTop="1" x14ac:dyDescent="0.2">
      <c r="C139" s="130" t="s">
        <v>109</v>
      </c>
      <c r="D139" s="21">
        <f t="shared" ref="D139:E141" si="18">+D129</f>
        <v>637840026</v>
      </c>
      <c r="E139" s="21">
        <f t="shared" si="18"/>
        <v>19750370.219999999</v>
      </c>
      <c r="F139" s="21">
        <f>+D139-E139</f>
        <v>618089655.77999997</v>
      </c>
      <c r="G139" s="22">
        <f>+E139/D139</f>
        <v>3.0964457254051347E-2</v>
      </c>
      <c r="H139" s="19"/>
      <c r="I139" s="19"/>
      <c r="J139" s="19"/>
      <c r="K139" s="96"/>
      <c r="Q139" s="96"/>
    </row>
    <row r="140" spans="1:17" x14ac:dyDescent="0.2">
      <c r="C140" s="130" t="s">
        <v>23</v>
      </c>
      <c r="D140" s="21">
        <f t="shared" si="18"/>
        <v>69600000</v>
      </c>
      <c r="E140" s="21">
        <f>+E130</f>
        <v>48000</v>
      </c>
      <c r="F140" s="21">
        <f>+D140-E140</f>
        <v>69552000</v>
      </c>
      <c r="G140" s="22">
        <f>+E140/D140</f>
        <v>6.8965517241379305E-4</v>
      </c>
      <c r="H140" s="19"/>
      <c r="I140" s="19"/>
      <c r="J140" s="19"/>
      <c r="K140" s="96"/>
      <c r="Q140" s="96"/>
    </row>
    <row r="141" spans="1:17" x14ac:dyDescent="0.2">
      <c r="C141" s="130" t="s">
        <v>24</v>
      </c>
      <c r="D141" s="21">
        <f t="shared" si="18"/>
        <v>82559974</v>
      </c>
      <c r="E141" s="21">
        <f>+E131</f>
        <v>0</v>
      </c>
      <c r="F141" s="21">
        <f>+D141-E141</f>
        <v>82559974</v>
      </c>
      <c r="G141" s="22">
        <f>+E141/D141</f>
        <v>0</v>
      </c>
      <c r="H141" s="19"/>
      <c r="I141" s="19"/>
      <c r="J141" s="19"/>
      <c r="K141" s="96"/>
      <c r="Q141" s="96"/>
    </row>
    <row r="142" spans="1:17" x14ac:dyDescent="0.2">
      <c r="C142" s="130" t="s">
        <v>25</v>
      </c>
      <c r="D142" s="21">
        <f>+P106</f>
        <v>157600000</v>
      </c>
      <c r="E142" s="21">
        <f>+Q106</f>
        <v>3460261.94</v>
      </c>
      <c r="F142" s="21">
        <f>+D142-E142</f>
        <v>154139738.06</v>
      </c>
      <c r="G142" s="22">
        <f>+E142/D142</f>
        <v>2.1955976776649747E-2</v>
      </c>
      <c r="H142" s="19"/>
      <c r="I142" s="19"/>
      <c r="J142" s="19"/>
      <c r="K142" s="96"/>
      <c r="Q142" s="96"/>
    </row>
    <row r="143" spans="1:17" ht="13.5" thickBot="1" x14ac:dyDescent="0.25">
      <c r="C143" s="136" t="s">
        <v>10</v>
      </c>
      <c r="D143" s="136">
        <f>SUM(D139:D142)</f>
        <v>947600000</v>
      </c>
      <c r="E143" s="136">
        <f>SUM(E139:E142)</f>
        <v>23258632.16</v>
      </c>
      <c r="F143" s="136">
        <f>SUM(F139:F142)</f>
        <v>924341367.83999991</v>
      </c>
      <c r="G143" s="137">
        <f>+E143/D143</f>
        <v>2.4544778556352891E-2</v>
      </c>
      <c r="H143" s="19"/>
      <c r="I143" s="19"/>
      <c r="J143" s="19"/>
      <c r="K143" s="96"/>
      <c r="Q143" s="96"/>
    </row>
    <row r="144" spans="1:17" ht="13.5" thickTop="1" x14ac:dyDescent="0.2">
      <c r="A144" s="19"/>
      <c r="H144" s="19"/>
      <c r="I144" s="19"/>
      <c r="J144" s="19"/>
      <c r="K144" s="96"/>
      <c r="Q144" s="96"/>
    </row>
    <row r="145" spans="1:17" x14ac:dyDescent="0.2">
      <c r="A145" s="19"/>
      <c r="H145" s="19"/>
      <c r="I145" s="19"/>
      <c r="J145" s="19"/>
      <c r="K145" s="96"/>
      <c r="Q145" s="96"/>
    </row>
    <row r="146" spans="1:17" x14ac:dyDescent="0.2">
      <c r="A146" s="19"/>
      <c r="H146" s="19"/>
      <c r="I146" s="19"/>
      <c r="J146" s="19"/>
      <c r="K146" s="96"/>
      <c r="Q146" s="96"/>
    </row>
    <row r="147" spans="1:17" x14ac:dyDescent="0.2">
      <c r="A147" s="19"/>
      <c r="H147" s="19"/>
      <c r="I147" s="19"/>
      <c r="J147" s="19"/>
      <c r="K147" s="96"/>
      <c r="Q147" s="96"/>
    </row>
    <row r="148" spans="1:17" x14ac:dyDescent="0.2">
      <c r="A148" s="19"/>
      <c r="H148" s="19"/>
      <c r="I148" s="19"/>
      <c r="J148" s="19"/>
      <c r="K148" s="96"/>
      <c r="Q148" s="96"/>
    </row>
    <row r="149" spans="1:17" x14ac:dyDescent="0.2">
      <c r="A149" s="19"/>
      <c r="H149" s="19"/>
      <c r="I149" s="19"/>
      <c r="J149" s="19"/>
      <c r="K149" s="96"/>
      <c r="Q149" s="96"/>
    </row>
    <row r="150" spans="1:17" x14ac:dyDescent="0.2">
      <c r="A150" s="19"/>
      <c r="H150" s="19"/>
      <c r="I150" s="19"/>
      <c r="J150" s="19"/>
      <c r="K150" s="96"/>
      <c r="Q150" s="96"/>
    </row>
    <row r="151" spans="1:17" x14ac:dyDescent="0.2">
      <c r="A151" s="19"/>
      <c r="H151" s="19"/>
      <c r="I151" s="19"/>
      <c r="J151" s="19"/>
      <c r="K151" s="96"/>
      <c r="Q151" s="96"/>
    </row>
    <row r="152" spans="1:17" x14ac:dyDescent="0.2">
      <c r="A152" s="138"/>
      <c r="B152" s="139"/>
      <c r="C152" s="140"/>
      <c r="D152" s="141"/>
      <c r="H152" s="19"/>
      <c r="I152" s="19"/>
      <c r="J152" s="19"/>
      <c r="K152" s="96"/>
      <c r="Q152" s="96"/>
    </row>
    <row r="153" spans="1:17" x14ac:dyDescent="0.2">
      <c r="A153" s="138"/>
      <c r="B153" s="139"/>
      <c r="C153" s="140"/>
      <c r="D153" s="141"/>
      <c r="H153" s="19"/>
      <c r="I153" s="19"/>
      <c r="J153" s="19"/>
      <c r="K153" s="96"/>
      <c r="Q153" s="96"/>
    </row>
    <row r="154" spans="1:17" x14ac:dyDescent="0.2">
      <c r="A154" s="138"/>
      <c r="B154" s="139"/>
      <c r="C154" s="140"/>
      <c r="D154" s="141"/>
      <c r="H154" s="19"/>
      <c r="I154" s="19"/>
      <c r="J154" s="19"/>
      <c r="K154" s="96"/>
      <c r="Q154" s="96"/>
    </row>
    <row r="155" spans="1:17" x14ac:dyDescent="0.2">
      <c r="A155" s="138"/>
      <c r="B155" s="139"/>
      <c r="C155" s="85" t="s">
        <v>51</v>
      </c>
      <c r="D155" s="142" t="s">
        <v>52</v>
      </c>
      <c r="E155" s="142" t="s">
        <v>53</v>
      </c>
      <c r="F155" s="85" t="s">
        <v>7</v>
      </c>
      <c r="G155" s="85" t="s">
        <v>19</v>
      </c>
      <c r="H155" s="19"/>
      <c r="I155" s="19"/>
      <c r="J155" s="19"/>
      <c r="K155" s="96"/>
      <c r="Q155" s="96"/>
    </row>
    <row r="156" spans="1:17" x14ac:dyDescent="0.2">
      <c r="A156" s="138"/>
      <c r="B156" s="139"/>
      <c r="C156" s="87" t="s">
        <v>22</v>
      </c>
      <c r="D156" s="88">
        <f>+G156/F156</f>
        <v>0.16872359683910376</v>
      </c>
      <c r="E156" s="88">
        <f>+(100%/12)*2</f>
        <v>0.16666666666666666</v>
      </c>
      <c r="F156" s="89">
        <f t="shared" ref="F156:G160" si="19">+D128</f>
        <v>3205285215</v>
      </c>
      <c r="G156" s="89">
        <f t="shared" si="19"/>
        <v>540807250.37</v>
      </c>
      <c r="H156" s="19"/>
      <c r="I156" s="19"/>
      <c r="J156" s="19"/>
      <c r="K156" s="96"/>
      <c r="Q156" s="96"/>
    </row>
    <row r="157" spans="1:17" x14ac:dyDescent="0.2">
      <c r="A157" s="19"/>
      <c r="C157" s="87" t="s">
        <v>109</v>
      </c>
      <c r="D157" s="88">
        <f>+G157/F157</f>
        <v>3.0964457254051347E-2</v>
      </c>
      <c r="E157" s="88">
        <f t="shared" ref="E157:E160" si="20">+(100%/12)*2</f>
        <v>0.16666666666666666</v>
      </c>
      <c r="F157" s="89">
        <f t="shared" si="19"/>
        <v>637840026</v>
      </c>
      <c r="G157" s="89">
        <f t="shared" si="19"/>
        <v>19750370.219999999</v>
      </c>
      <c r="H157" s="19"/>
      <c r="I157" s="19"/>
      <c r="J157" s="19"/>
      <c r="K157" s="96"/>
      <c r="Q157" s="96"/>
    </row>
    <row r="158" spans="1:17" x14ac:dyDescent="0.2">
      <c r="A158" s="19"/>
      <c r="C158" s="87" t="s">
        <v>23</v>
      </c>
      <c r="D158" s="88">
        <f>+G158/F158</f>
        <v>6.8965517241379305E-4</v>
      </c>
      <c r="E158" s="88">
        <f t="shared" si="20"/>
        <v>0.16666666666666666</v>
      </c>
      <c r="F158" s="89">
        <f t="shared" si="19"/>
        <v>69600000</v>
      </c>
      <c r="G158" s="89">
        <f t="shared" si="19"/>
        <v>48000</v>
      </c>
      <c r="H158" s="19"/>
      <c r="I158" s="19"/>
      <c r="J158" s="19"/>
      <c r="K158" s="96"/>
      <c r="Q158" s="96"/>
    </row>
    <row r="159" spans="1:17" x14ac:dyDescent="0.2">
      <c r="A159" s="19"/>
      <c r="C159" s="87" t="s">
        <v>24</v>
      </c>
      <c r="D159" s="88">
        <f>+G159/F159</f>
        <v>0</v>
      </c>
      <c r="E159" s="88">
        <f t="shared" si="20"/>
        <v>0.16666666666666666</v>
      </c>
      <c r="F159" s="89">
        <f t="shared" si="19"/>
        <v>82559974</v>
      </c>
      <c r="G159" s="89">
        <f t="shared" si="19"/>
        <v>0</v>
      </c>
      <c r="H159" s="19"/>
      <c r="I159" s="19"/>
      <c r="J159" s="19"/>
      <c r="K159" s="96"/>
      <c r="Q159" s="96"/>
    </row>
    <row r="160" spans="1:17" x14ac:dyDescent="0.2">
      <c r="A160" s="19"/>
      <c r="C160" s="87" t="s">
        <v>25</v>
      </c>
      <c r="D160" s="88">
        <f>+G160/F160</f>
        <v>0.10307453035708931</v>
      </c>
      <c r="E160" s="88">
        <f t="shared" si="20"/>
        <v>0.16666666666666666</v>
      </c>
      <c r="F160" s="89">
        <f t="shared" si="19"/>
        <v>302379418</v>
      </c>
      <c r="G160" s="89">
        <f t="shared" si="19"/>
        <v>31167616.5</v>
      </c>
      <c r="H160" s="19"/>
      <c r="I160" s="19"/>
      <c r="J160" s="19"/>
      <c r="K160" s="96"/>
      <c r="Q160" s="96"/>
    </row>
    <row r="161" spans="1:17" x14ac:dyDescent="0.2">
      <c r="A161" s="19"/>
      <c r="C161" s="87"/>
      <c r="D161" s="88"/>
      <c r="E161" s="88"/>
      <c r="F161" s="89"/>
      <c r="G161" s="89"/>
      <c r="H161" s="19"/>
      <c r="I161" s="19"/>
      <c r="J161" s="19"/>
      <c r="K161" s="96"/>
      <c r="Q161" s="96"/>
    </row>
    <row r="162" spans="1:17" x14ac:dyDescent="0.2">
      <c r="A162" s="19"/>
      <c r="C162" s="87"/>
      <c r="D162" s="88"/>
      <c r="E162" s="88"/>
      <c r="F162" s="89"/>
      <c r="G162" s="89"/>
      <c r="H162" s="19"/>
      <c r="I162" s="19"/>
      <c r="J162" s="19"/>
      <c r="K162" s="96"/>
      <c r="Q162" s="96"/>
    </row>
    <row r="163" spans="1:17" x14ac:dyDescent="0.2">
      <c r="A163" s="19"/>
      <c r="C163" s="87"/>
      <c r="D163" s="88"/>
      <c r="E163" s="88"/>
      <c r="F163" s="89"/>
      <c r="G163" s="89"/>
      <c r="H163" s="19"/>
      <c r="I163" s="19"/>
      <c r="J163" s="19"/>
      <c r="K163" s="96"/>
      <c r="Q163" s="96"/>
    </row>
    <row r="164" spans="1:17" x14ac:dyDescent="0.2">
      <c r="A164" s="19"/>
      <c r="H164" s="19"/>
      <c r="I164" s="19"/>
      <c r="J164" s="19"/>
      <c r="K164" s="96"/>
      <c r="Q164" s="96"/>
    </row>
    <row r="165" spans="1:17" x14ac:dyDescent="0.2">
      <c r="A165" s="19"/>
      <c r="H165" s="19"/>
      <c r="I165" s="19"/>
      <c r="J165" s="19"/>
      <c r="K165" s="96"/>
      <c r="Q165" s="96"/>
    </row>
    <row r="166" spans="1:17" x14ac:dyDescent="0.2">
      <c r="A166" s="19"/>
      <c r="H166" s="19"/>
      <c r="I166" s="19"/>
      <c r="J166" s="19"/>
      <c r="K166" s="96"/>
      <c r="Q166" s="96"/>
    </row>
    <row r="167" spans="1:17" x14ac:dyDescent="0.2">
      <c r="A167" s="19"/>
      <c r="H167" s="19"/>
      <c r="I167" s="19"/>
      <c r="J167" s="19"/>
      <c r="K167" s="96"/>
      <c r="Q167" s="96"/>
    </row>
    <row r="168" spans="1:17" x14ac:dyDescent="0.2">
      <c r="A168" s="19"/>
      <c r="H168" s="19"/>
      <c r="I168" s="19"/>
      <c r="J168" s="19"/>
      <c r="K168" s="96"/>
      <c r="Q168" s="96"/>
    </row>
    <row r="169" spans="1:17" x14ac:dyDescent="0.2">
      <c r="A169" s="19"/>
      <c r="H169" s="19"/>
      <c r="I169" s="19"/>
      <c r="J169" s="19"/>
      <c r="K169" s="96"/>
      <c r="Q169" s="96"/>
    </row>
    <row r="170" spans="1:17" x14ac:dyDescent="0.2">
      <c r="A170" s="19"/>
      <c r="H170" s="19"/>
      <c r="I170" s="19"/>
      <c r="J170" s="19"/>
      <c r="K170" s="96"/>
      <c r="Q170" s="96"/>
    </row>
    <row r="171" spans="1:17" x14ac:dyDescent="0.2">
      <c r="A171" s="19"/>
      <c r="H171" s="19"/>
      <c r="I171" s="19"/>
      <c r="J171" s="19"/>
      <c r="K171" s="96"/>
      <c r="Q171" s="96"/>
    </row>
    <row r="172" spans="1:17" x14ac:dyDescent="0.2">
      <c r="A172" s="19"/>
      <c r="H172" s="19"/>
      <c r="I172" s="19"/>
      <c r="J172" s="19"/>
      <c r="K172" s="96"/>
      <c r="Q172" s="96"/>
    </row>
    <row r="173" spans="1:17" x14ac:dyDescent="0.2">
      <c r="A173" s="19"/>
      <c r="H173" s="19"/>
      <c r="I173" s="19"/>
      <c r="J173" s="19"/>
      <c r="K173" s="96"/>
      <c r="Q173" s="96"/>
    </row>
    <row r="174" spans="1:17" x14ac:dyDescent="0.2">
      <c r="A174" s="19"/>
      <c r="H174" s="19"/>
      <c r="I174" s="19"/>
      <c r="J174" s="19"/>
      <c r="K174" s="96"/>
      <c r="Q174" s="96"/>
    </row>
    <row r="175" spans="1:17" x14ac:dyDescent="0.2">
      <c r="A175" s="19"/>
      <c r="H175" s="19"/>
      <c r="I175" s="19"/>
      <c r="J175" s="19"/>
      <c r="K175" s="96"/>
      <c r="Q175" s="96"/>
    </row>
    <row r="176" spans="1:17" x14ac:dyDescent="0.2">
      <c r="A176" s="19"/>
      <c r="H176" s="19"/>
      <c r="I176" s="19"/>
      <c r="J176" s="19"/>
      <c r="K176" s="96"/>
      <c r="Q176" s="96"/>
    </row>
    <row r="177" spans="1:17" x14ac:dyDescent="0.2">
      <c r="A177" s="19"/>
      <c r="H177" s="19"/>
      <c r="I177" s="19"/>
      <c r="J177" s="19"/>
      <c r="K177" s="96"/>
      <c r="Q177" s="96"/>
    </row>
    <row r="178" spans="1:17" x14ac:dyDescent="0.2">
      <c r="A178" s="19"/>
      <c r="H178" s="19"/>
      <c r="I178" s="19"/>
      <c r="J178" s="19"/>
      <c r="K178" s="96"/>
      <c r="Q178" s="96"/>
    </row>
    <row r="179" spans="1:17" x14ac:dyDescent="0.2">
      <c r="A179" s="19"/>
      <c r="H179" s="19"/>
      <c r="I179" s="19"/>
      <c r="J179" s="19"/>
      <c r="K179" s="96"/>
      <c r="Q179" s="96"/>
    </row>
    <row r="180" spans="1:17" x14ac:dyDescent="0.2">
      <c r="A180" s="19"/>
      <c r="H180" s="19"/>
      <c r="I180" s="19"/>
      <c r="J180" s="19"/>
      <c r="K180" s="96"/>
      <c r="Q180" s="96"/>
    </row>
    <row r="181" spans="1:17" x14ac:dyDescent="0.2">
      <c r="A181" s="19"/>
      <c r="H181" s="19"/>
      <c r="I181" s="19"/>
      <c r="J181" s="19"/>
      <c r="K181" s="96"/>
      <c r="Q181" s="96"/>
    </row>
    <row r="182" spans="1:17" x14ac:dyDescent="0.2">
      <c r="A182" s="19"/>
      <c r="H182" s="19"/>
      <c r="I182" s="19"/>
      <c r="J182" s="19"/>
      <c r="K182" s="96"/>
      <c r="Q182" s="96"/>
    </row>
    <row r="183" spans="1:17" x14ac:dyDescent="0.2">
      <c r="A183" s="19"/>
      <c r="H183" s="19"/>
      <c r="I183" s="19"/>
      <c r="J183" s="19"/>
      <c r="K183" s="96"/>
      <c r="Q183" s="96"/>
    </row>
    <row r="184" spans="1:17" x14ac:dyDescent="0.2">
      <c r="A184" s="19"/>
      <c r="H184" s="19"/>
      <c r="I184" s="19"/>
      <c r="J184" s="19"/>
      <c r="K184" s="96"/>
      <c r="Q184" s="96"/>
    </row>
    <row r="185" spans="1:17" x14ac:dyDescent="0.2">
      <c r="A185" s="19"/>
      <c r="H185" s="19"/>
      <c r="I185" s="19"/>
      <c r="J185" s="19"/>
      <c r="K185" s="96"/>
      <c r="Q185" s="96"/>
    </row>
    <row r="186" spans="1:17" x14ac:dyDescent="0.2">
      <c r="A186" s="19"/>
      <c r="H186" s="19"/>
      <c r="I186" s="19"/>
      <c r="J186" s="19"/>
      <c r="K186" s="96"/>
      <c r="Q186" s="96"/>
    </row>
    <row r="187" spans="1:17" x14ac:dyDescent="0.2">
      <c r="A187" s="19"/>
      <c r="H187" s="19"/>
      <c r="I187" s="19"/>
      <c r="J187" s="19"/>
      <c r="K187" s="96"/>
      <c r="Q187" s="96"/>
    </row>
    <row r="188" spans="1:17" x14ac:dyDescent="0.2">
      <c r="A188" s="19"/>
      <c r="H188" s="19"/>
      <c r="I188" s="19"/>
      <c r="J188" s="19"/>
      <c r="K188" s="96"/>
      <c r="Q188" s="96"/>
    </row>
    <row r="189" spans="1:17" x14ac:dyDescent="0.2">
      <c r="A189" s="19"/>
      <c r="H189" s="19"/>
      <c r="I189" s="19"/>
      <c r="J189" s="19"/>
      <c r="K189" s="96"/>
      <c r="Q189" s="96"/>
    </row>
    <row r="190" spans="1:17" x14ac:dyDescent="0.2">
      <c r="A190" s="19"/>
      <c r="H190" s="19"/>
      <c r="I190" s="19"/>
      <c r="J190" s="19"/>
      <c r="K190" s="96"/>
      <c r="Q190" s="96"/>
    </row>
    <row r="191" spans="1:17" x14ac:dyDescent="0.2">
      <c r="A191" s="19"/>
      <c r="H191" s="19"/>
      <c r="I191" s="19"/>
      <c r="J191" s="19"/>
      <c r="K191" s="96"/>
      <c r="Q191" s="96"/>
    </row>
    <row r="192" spans="1:17" x14ac:dyDescent="0.2">
      <c r="A192" s="19"/>
      <c r="H192" s="19"/>
      <c r="I192" s="19"/>
      <c r="J192" s="19"/>
      <c r="K192" s="96"/>
      <c r="Q192" s="96"/>
    </row>
    <row r="193" spans="1:17" x14ac:dyDescent="0.2">
      <c r="A193" s="19"/>
      <c r="H193" s="19"/>
      <c r="I193" s="19"/>
      <c r="J193" s="19"/>
      <c r="K193" s="96"/>
      <c r="Q193" s="96"/>
    </row>
    <row r="194" spans="1:17" x14ac:dyDescent="0.2">
      <c r="A194" s="19"/>
      <c r="H194" s="19"/>
      <c r="I194" s="19"/>
      <c r="J194" s="19"/>
      <c r="K194" s="96"/>
      <c r="Q194" s="96"/>
    </row>
    <row r="195" spans="1:17" x14ac:dyDescent="0.2">
      <c r="A195" s="19"/>
      <c r="H195" s="19"/>
      <c r="I195" s="19"/>
      <c r="J195" s="19"/>
      <c r="K195" s="96"/>
      <c r="Q195" s="96"/>
    </row>
    <row r="196" spans="1:17" x14ac:dyDescent="0.2">
      <c r="A196" s="19"/>
      <c r="H196" s="19"/>
      <c r="I196" s="19"/>
      <c r="J196" s="19"/>
      <c r="K196" s="96"/>
      <c r="Q196" s="96"/>
    </row>
    <row r="197" spans="1:17" x14ac:dyDescent="0.2">
      <c r="A197" s="19"/>
      <c r="H197" s="19"/>
      <c r="I197" s="19"/>
      <c r="J197" s="19"/>
      <c r="K197" s="96"/>
      <c r="Q197" s="96"/>
    </row>
    <row r="198" spans="1:17" x14ac:dyDescent="0.2">
      <c r="A198" s="19"/>
      <c r="H198" s="19"/>
      <c r="I198" s="19"/>
      <c r="J198" s="19"/>
      <c r="K198" s="96"/>
      <c r="Q198" s="96"/>
    </row>
    <row r="199" spans="1:17" x14ac:dyDescent="0.2">
      <c r="A199" s="19"/>
      <c r="H199" s="19"/>
      <c r="I199" s="19"/>
      <c r="J199" s="19"/>
      <c r="K199" s="96"/>
      <c r="Q199" s="96"/>
    </row>
    <row r="200" spans="1:17" x14ac:dyDescent="0.2">
      <c r="A200" s="19"/>
      <c r="H200" s="19"/>
      <c r="I200" s="19"/>
      <c r="J200" s="19"/>
      <c r="K200" s="96"/>
      <c r="Q200" s="96"/>
    </row>
    <row r="201" spans="1:17" x14ac:dyDescent="0.2">
      <c r="A201" s="19"/>
      <c r="H201" s="19"/>
      <c r="I201" s="19"/>
      <c r="J201" s="19"/>
      <c r="K201" s="96"/>
      <c r="Q201" s="96"/>
    </row>
    <row r="202" spans="1:17" x14ac:dyDescent="0.2">
      <c r="A202" s="19"/>
      <c r="H202" s="19"/>
      <c r="I202" s="19"/>
      <c r="J202" s="19"/>
      <c r="K202" s="96"/>
      <c r="Q202" s="96"/>
    </row>
    <row r="203" spans="1:17" x14ac:dyDescent="0.2">
      <c r="A203" s="19"/>
      <c r="H203" s="19"/>
      <c r="I203" s="19"/>
      <c r="J203" s="19"/>
      <c r="K203" s="96"/>
      <c r="Q203" s="96"/>
    </row>
    <row r="204" spans="1:17" x14ac:dyDescent="0.2">
      <c r="A204" s="19"/>
      <c r="H204" s="19"/>
      <c r="I204" s="19"/>
      <c r="J204" s="19"/>
      <c r="K204" s="96"/>
      <c r="Q204" s="96"/>
    </row>
    <row r="205" spans="1:17" x14ac:dyDescent="0.2">
      <c r="A205" s="19"/>
      <c r="H205" s="19"/>
      <c r="I205" s="19"/>
      <c r="J205" s="19"/>
      <c r="K205" s="96"/>
      <c r="Q205" s="96"/>
    </row>
    <row r="206" spans="1:17" x14ac:dyDescent="0.2">
      <c r="A206" s="19"/>
      <c r="H206" s="19"/>
      <c r="I206" s="19"/>
      <c r="J206" s="19"/>
      <c r="K206" s="96"/>
      <c r="Q206" s="96"/>
    </row>
    <row r="207" spans="1:17" x14ac:dyDescent="0.2">
      <c r="A207" s="19"/>
      <c r="H207" s="19"/>
      <c r="I207" s="19"/>
      <c r="J207" s="19"/>
      <c r="K207" s="96"/>
      <c r="Q207" s="96"/>
    </row>
    <row r="208" spans="1:17" x14ac:dyDescent="0.2">
      <c r="A208" s="19"/>
      <c r="H208" s="19"/>
      <c r="I208" s="19"/>
      <c r="J208" s="19"/>
      <c r="K208" s="96"/>
      <c r="Q208" s="96"/>
    </row>
    <row r="209" spans="1:17" x14ac:dyDescent="0.2">
      <c r="A209" s="19"/>
      <c r="H209" s="19"/>
      <c r="I209" s="19"/>
      <c r="J209" s="19"/>
      <c r="K209" s="96"/>
      <c r="Q209" s="96"/>
    </row>
    <row r="210" spans="1:17" x14ac:dyDescent="0.2">
      <c r="A210" s="19"/>
      <c r="H210" s="19"/>
      <c r="I210" s="19"/>
      <c r="J210" s="19"/>
      <c r="K210" s="96"/>
      <c r="Q210" s="96"/>
    </row>
    <row r="211" spans="1:17" x14ac:dyDescent="0.2">
      <c r="A211" s="19"/>
      <c r="H211" s="19"/>
      <c r="I211" s="19"/>
      <c r="J211" s="19"/>
      <c r="K211" s="96"/>
      <c r="Q211" s="96"/>
    </row>
    <row r="212" spans="1:17" x14ac:dyDescent="0.2">
      <c r="A212" s="19"/>
      <c r="H212" s="19"/>
      <c r="I212" s="19"/>
      <c r="J212" s="19"/>
      <c r="K212" s="96"/>
      <c r="Q212" s="96"/>
    </row>
    <row r="213" spans="1:17" x14ac:dyDescent="0.2">
      <c r="A213" s="19"/>
      <c r="H213" s="19"/>
      <c r="I213" s="19"/>
      <c r="J213" s="19"/>
      <c r="K213" s="96"/>
      <c r="Q213" s="96"/>
    </row>
    <row r="214" spans="1:17" x14ac:dyDescent="0.2">
      <c r="A214" s="19"/>
      <c r="H214" s="19"/>
      <c r="I214" s="19"/>
      <c r="J214" s="19"/>
      <c r="K214" s="96"/>
      <c r="Q214" s="96"/>
    </row>
    <row r="215" spans="1:17" x14ac:dyDescent="0.2">
      <c r="A215" s="19"/>
      <c r="H215" s="19"/>
      <c r="I215" s="19"/>
      <c r="J215" s="19"/>
      <c r="K215" s="96"/>
      <c r="Q215" s="96"/>
    </row>
    <row r="216" spans="1:17" x14ac:dyDescent="0.2">
      <c r="A216" s="19"/>
      <c r="H216" s="19"/>
      <c r="I216" s="19"/>
      <c r="J216" s="19"/>
      <c r="K216" s="96"/>
      <c r="Q216" s="96"/>
    </row>
    <row r="217" spans="1:17" x14ac:dyDescent="0.2">
      <c r="A217" s="19"/>
      <c r="E217" s="143"/>
      <c r="F217" s="143"/>
      <c r="G217" s="143"/>
      <c r="H217" s="19"/>
      <c r="I217" s="19"/>
      <c r="J217" s="19"/>
      <c r="K217" s="96"/>
      <c r="Q217" s="96"/>
    </row>
    <row r="218" spans="1:17" x14ac:dyDescent="0.2">
      <c r="A218" s="19"/>
      <c r="E218" s="143"/>
      <c r="F218" s="143"/>
      <c r="G218" s="143"/>
      <c r="H218" s="19"/>
      <c r="I218" s="19"/>
      <c r="J218" s="19"/>
      <c r="K218" s="96"/>
      <c r="Q218" s="96"/>
    </row>
    <row r="219" spans="1:17" x14ac:dyDescent="0.2">
      <c r="A219" s="19"/>
      <c r="E219" s="143"/>
      <c r="F219" s="143"/>
      <c r="G219" s="143"/>
      <c r="H219" s="19"/>
      <c r="I219" s="19"/>
      <c r="J219" s="19"/>
      <c r="K219" s="96"/>
      <c r="Q219" s="96"/>
    </row>
    <row r="220" spans="1:17" x14ac:dyDescent="0.2">
      <c r="A220" s="19"/>
      <c r="E220" s="143"/>
      <c r="F220" s="143"/>
      <c r="G220" s="143"/>
      <c r="H220" s="19"/>
      <c r="I220" s="19"/>
      <c r="J220" s="19"/>
      <c r="K220" s="96"/>
      <c r="Q220" s="96"/>
    </row>
    <row r="221" spans="1:17" x14ac:dyDescent="0.2">
      <c r="A221" s="19"/>
      <c r="E221" s="143"/>
      <c r="F221" s="143"/>
      <c r="G221" s="143"/>
      <c r="H221" s="19"/>
      <c r="I221" s="19"/>
      <c r="J221" s="19"/>
      <c r="K221" s="96"/>
      <c r="Q221" s="96"/>
    </row>
    <row r="222" spans="1:17" x14ac:dyDescent="0.2">
      <c r="A222" s="19"/>
      <c r="E222" s="143"/>
      <c r="F222" s="143"/>
      <c r="G222" s="143"/>
      <c r="H222" s="19"/>
      <c r="I222" s="19"/>
      <c r="J222" s="19"/>
      <c r="K222" s="96"/>
      <c r="Q222" s="96"/>
    </row>
    <row r="223" spans="1:17" x14ac:dyDescent="0.2">
      <c r="A223" s="19"/>
      <c r="E223" s="143"/>
      <c r="F223" s="143"/>
      <c r="G223" s="143"/>
      <c r="H223" s="19"/>
      <c r="I223" s="19"/>
      <c r="J223" s="19"/>
      <c r="K223" s="96"/>
      <c r="Q223" s="96"/>
    </row>
    <row r="224" spans="1:17" x14ac:dyDescent="0.2">
      <c r="A224" s="19"/>
      <c r="E224" s="143"/>
      <c r="F224" s="143"/>
      <c r="G224" s="143"/>
      <c r="H224" s="19"/>
      <c r="I224" s="19"/>
      <c r="J224" s="19"/>
      <c r="K224" s="96"/>
      <c r="Q224" s="96"/>
    </row>
    <row r="225" spans="1:17" x14ac:dyDescent="0.2">
      <c r="A225" s="19"/>
      <c r="E225" s="143"/>
      <c r="F225" s="143"/>
      <c r="G225" s="143"/>
      <c r="H225" s="19"/>
      <c r="I225" s="19"/>
      <c r="J225" s="19"/>
      <c r="K225" s="96"/>
      <c r="Q225" s="96"/>
    </row>
    <row r="226" spans="1:17" x14ac:dyDescent="0.2">
      <c r="A226" s="19"/>
      <c r="E226" s="143"/>
      <c r="F226" s="143"/>
      <c r="G226" s="143"/>
      <c r="H226" s="19"/>
      <c r="I226" s="19"/>
      <c r="J226" s="19"/>
      <c r="K226" s="96"/>
      <c r="Q226" s="96"/>
    </row>
    <row r="227" spans="1:17" x14ac:dyDescent="0.2">
      <c r="A227" s="19"/>
      <c r="E227" s="143"/>
      <c r="F227" s="143"/>
      <c r="G227" s="143"/>
      <c r="H227" s="19"/>
      <c r="I227" s="19"/>
      <c r="J227" s="19"/>
      <c r="K227" s="96"/>
      <c r="Q227" s="96"/>
    </row>
    <row r="228" spans="1:17" x14ac:dyDescent="0.2">
      <c r="A228" s="19"/>
      <c r="E228" s="143"/>
      <c r="F228" s="143"/>
      <c r="G228" s="143"/>
      <c r="H228" s="19"/>
      <c r="I228" s="19"/>
      <c r="J228" s="19"/>
      <c r="K228" s="96"/>
      <c r="Q228" s="96"/>
    </row>
    <row r="229" spans="1:17" x14ac:dyDescent="0.2">
      <c r="A229" s="19"/>
      <c r="E229" s="143"/>
      <c r="F229" s="143"/>
      <c r="G229" s="143"/>
      <c r="H229" s="19"/>
      <c r="I229" s="19"/>
      <c r="J229" s="19"/>
      <c r="K229" s="96"/>
      <c r="Q229" s="96"/>
    </row>
    <row r="230" spans="1:17" x14ac:dyDescent="0.2">
      <c r="A230" s="19"/>
      <c r="E230" s="143"/>
      <c r="F230" s="143"/>
      <c r="G230" s="143"/>
      <c r="H230" s="19"/>
      <c r="I230" s="19"/>
      <c r="J230" s="19"/>
      <c r="K230" s="96"/>
      <c r="Q230" s="96"/>
    </row>
    <row r="231" spans="1:17" x14ac:dyDescent="0.2">
      <c r="A231" s="19"/>
      <c r="E231" s="143"/>
      <c r="F231" s="143"/>
      <c r="G231" s="143"/>
      <c r="H231" s="19"/>
      <c r="I231" s="19"/>
      <c r="J231" s="19"/>
      <c r="K231" s="96"/>
      <c r="Q231" s="96"/>
    </row>
    <row r="232" spans="1:17" x14ac:dyDescent="0.2">
      <c r="A232" s="19"/>
      <c r="E232" s="143"/>
      <c r="F232" s="143"/>
      <c r="G232" s="143"/>
      <c r="H232" s="19"/>
      <c r="I232" s="19"/>
      <c r="J232" s="19"/>
      <c r="K232" s="96"/>
      <c r="Q232" s="96"/>
    </row>
    <row r="233" spans="1:17" x14ac:dyDescent="0.2">
      <c r="A233" s="19"/>
      <c r="E233" s="143"/>
      <c r="F233" s="143"/>
      <c r="G233" s="143"/>
      <c r="H233" s="19"/>
      <c r="I233" s="19"/>
      <c r="J233" s="19"/>
      <c r="K233" s="96"/>
      <c r="Q233" s="96"/>
    </row>
    <row r="234" spans="1:17" x14ac:dyDescent="0.2">
      <c r="A234" s="19"/>
      <c r="E234" s="143"/>
      <c r="F234" s="143"/>
      <c r="G234" s="143"/>
      <c r="H234" s="19"/>
      <c r="I234" s="19"/>
      <c r="J234" s="19"/>
      <c r="K234" s="96"/>
      <c r="Q234" s="96"/>
    </row>
    <row r="235" spans="1:17" x14ac:dyDescent="0.2">
      <c r="A235" s="19"/>
      <c r="E235" s="143"/>
      <c r="F235" s="143"/>
      <c r="G235" s="143"/>
      <c r="H235" s="19"/>
      <c r="I235" s="19"/>
      <c r="J235" s="19"/>
      <c r="K235" s="96"/>
      <c r="Q235" s="96"/>
    </row>
    <row r="236" spans="1:17" x14ac:dyDescent="0.2">
      <c r="A236" s="19"/>
      <c r="E236" s="143"/>
      <c r="F236" s="143"/>
      <c r="G236" s="143"/>
      <c r="H236" s="19"/>
      <c r="I236" s="19"/>
      <c r="J236" s="19"/>
      <c r="K236" s="96"/>
      <c r="Q236" s="96"/>
    </row>
    <row r="237" spans="1:17" x14ac:dyDescent="0.2">
      <c r="A237" s="19"/>
      <c r="E237" s="143"/>
      <c r="F237" s="143"/>
      <c r="G237" s="143"/>
      <c r="H237" s="19"/>
      <c r="I237" s="19"/>
      <c r="J237" s="19"/>
      <c r="K237" s="96"/>
      <c r="Q237" s="96"/>
    </row>
    <row r="238" spans="1:17" x14ac:dyDescent="0.2">
      <c r="A238" s="19"/>
      <c r="E238" s="143"/>
      <c r="F238" s="143"/>
      <c r="G238" s="143"/>
      <c r="H238" s="19"/>
      <c r="I238" s="19"/>
      <c r="J238" s="19"/>
      <c r="K238" s="96"/>
      <c r="Q238" s="96"/>
    </row>
    <row r="239" spans="1:17" x14ac:dyDescent="0.2">
      <c r="A239" s="19"/>
      <c r="E239" s="143"/>
      <c r="F239" s="143"/>
      <c r="G239" s="143"/>
      <c r="H239" s="19"/>
      <c r="I239" s="19"/>
      <c r="J239" s="19"/>
      <c r="K239" s="96"/>
      <c r="Q239" s="96"/>
    </row>
    <row r="240" spans="1:17" x14ac:dyDescent="0.2">
      <c r="A240" s="19"/>
      <c r="E240" s="143"/>
      <c r="F240" s="143"/>
      <c r="G240" s="143"/>
      <c r="H240" s="19"/>
      <c r="I240" s="19"/>
      <c r="J240" s="19"/>
      <c r="K240" s="96"/>
      <c r="Q240" s="96"/>
    </row>
    <row r="241" spans="1:17" x14ac:dyDescent="0.2">
      <c r="A241" s="19"/>
      <c r="E241" s="143"/>
      <c r="F241" s="143"/>
      <c r="G241" s="143"/>
      <c r="H241" s="19"/>
      <c r="I241" s="19"/>
      <c r="J241" s="19"/>
      <c r="K241" s="96"/>
      <c r="Q241" s="96"/>
    </row>
    <row r="242" spans="1:17" x14ac:dyDescent="0.2">
      <c r="A242" s="19"/>
      <c r="E242" s="143"/>
      <c r="F242" s="143"/>
      <c r="G242" s="143"/>
      <c r="H242" s="19"/>
      <c r="I242" s="19"/>
      <c r="J242" s="19"/>
      <c r="K242" s="96"/>
      <c r="Q242" s="96"/>
    </row>
    <row r="243" spans="1:17" x14ac:dyDescent="0.2">
      <c r="A243" s="19"/>
      <c r="E243" s="143"/>
      <c r="F243" s="143"/>
      <c r="G243" s="143"/>
      <c r="H243" s="19"/>
      <c r="I243" s="19"/>
      <c r="J243" s="19"/>
      <c r="K243" s="96"/>
      <c r="Q243" s="96"/>
    </row>
    <row r="244" spans="1:17" x14ac:dyDescent="0.2">
      <c r="A244" s="19"/>
      <c r="E244" s="143"/>
      <c r="F244" s="143"/>
      <c r="G244" s="143"/>
      <c r="H244" s="19"/>
      <c r="I244" s="19"/>
      <c r="J244" s="19"/>
      <c r="K244" s="96"/>
      <c r="Q244" s="96"/>
    </row>
    <row r="245" spans="1:17" x14ac:dyDescent="0.2">
      <c r="A245" s="19"/>
      <c r="E245" s="143"/>
      <c r="F245" s="143"/>
      <c r="G245" s="143"/>
      <c r="H245" s="19"/>
      <c r="I245" s="19"/>
      <c r="J245" s="19"/>
      <c r="K245" s="96"/>
      <c r="Q245" s="96"/>
    </row>
    <row r="246" spans="1:17" x14ac:dyDescent="0.2">
      <c r="A246" s="19"/>
      <c r="E246" s="143"/>
      <c r="F246" s="143"/>
      <c r="G246" s="143"/>
      <c r="H246" s="19"/>
      <c r="I246" s="19"/>
      <c r="J246" s="19"/>
      <c r="K246" s="96"/>
      <c r="Q246" s="96"/>
    </row>
    <row r="247" spans="1:17" x14ac:dyDescent="0.2">
      <c r="A247" s="19"/>
      <c r="E247" s="143"/>
      <c r="F247" s="143"/>
      <c r="G247" s="143"/>
      <c r="H247" s="19"/>
      <c r="I247" s="19"/>
      <c r="J247" s="19"/>
      <c r="K247" s="96"/>
      <c r="Q247" s="96"/>
    </row>
    <row r="248" spans="1:17" x14ac:dyDescent="0.2">
      <c r="A248" s="19"/>
      <c r="E248" s="143"/>
      <c r="F248" s="143"/>
      <c r="G248" s="143"/>
      <c r="H248" s="19"/>
      <c r="I248" s="19"/>
      <c r="J248" s="19"/>
      <c r="K248" s="96"/>
      <c r="Q248" s="96"/>
    </row>
    <row r="249" spans="1:17" x14ac:dyDescent="0.2">
      <c r="A249" s="19"/>
      <c r="E249" s="143"/>
      <c r="F249" s="143"/>
      <c r="G249" s="143"/>
      <c r="H249" s="19"/>
      <c r="I249" s="19"/>
      <c r="J249" s="19"/>
      <c r="K249" s="96"/>
      <c r="Q249" s="96"/>
    </row>
    <row r="250" spans="1:17" x14ac:dyDescent="0.2">
      <c r="A250" s="19"/>
      <c r="E250" s="143"/>
      <c r="F250" s="143"/>
      <c r="G250" s="143"/>
      <c r="H250" s="19"/>
      <c r="I250" s="19"/>
      <c r="J250" s="19"/>
      <c r="K250" s="96"/>
      <c r="Q250" s="96"/>
    </row>
    <row r="251" spans="1:17" x14ac:dyDescent="0.2">
      <c r="A251" s="19"/>
      <c r="E251" s="143"/>
      <c r="F251" s="143"/>
      <c r="G251" s="143"/>
      <c r="H251" s="19"/>
      <c r="I251" s="19"/>
      <c r="J251" s="19"/>
      <c r="K251" s="96"/>
      <c r="Q251" s="96"/>
    </row>
    <row r="252" spans="1:17" x14ac:dyDescent="0.2">
      <c r="A252" s="19"/>
      <c r="E252" s="143"/>
      <c r="F252" s="143"/>
      <c r="G252" s="143"/>
      <c r="H252" s="19"/>
      <c r="I252" s="19"/>
      <c r="J252" s="19"/>
      <c r="K252" s="96"/>
      <c r="Q252" s="96"/>
    </row>
    <row r="253" spans="1:17" x14ac:dyDescent="0.2">
      <c r="A253" s="19"/>
      <c r="E253" s="143"/>
      <c r="F253" s="143"/>
      <c r="G253" s="143"/>
      <c r="H253" s="19"/>
      <c r="I253" s="19"/>
      <c r="J253" s="19"/>
      <c r="K253" s="96"/>
      <c r="Q253" s="96"/>
    </row>
    <row r="254" spans="1:17" x14ac:dyDescent="0.2">
      <c r="A254" s="19"/>
      <c r="E254" s="143"/>
      <c r="F254" s="143"/>
      <c r="G254" s="143"/>
      <c r="H254" s="19"/>
      <c r="I254" s="19"/>
      <c r="J254" s="19"/>
      <c r="K254" s="96"/>
      <c r="Q254" s="96"/>
    </row>
    <row r="255" spans="1:17" x14ac:dyDescent="0.2">
      <c r="A255" s="19"/>
      <c r="E255" s="143"/>
      <c r="F255" s="143"/>
      <c r="G255" s="143"/>
      <c r="H255" s="19"/>
      <c r="I255" s="19"/>
      <c r="J255" s="19"/>
      <c r="K255" s="96"/>
      <c r="Q255" s="96"/>
    </row>
    <row r="256" spans="1:17" x14ac:dyDescent="0.2">
      <c r="A256" s="19"/>
      <c r="E256" s="143"/>
      <c r="F256" s="143"/>
      <c r="G256" s="143"/>
      <c r="H256" s="19"/>
      <c r="I256" s="19"/>
      <c r="J256" s="19"/>
      <c r="K256" s="96"/>
      <c r="Q256" s="96"/>
    </row>
    <row r="257" spans="1:17" x14ac:dyDescent="0.2">
      <c r="A257" s="19"/>
      <c r="E257" s="143"/>
      <c r="F257" s="143"/>
      <c r="G257" s="143"/>
      <c r="H257" s="19"/>
      <c r="I257" s="19"/>
      <c r="J257" s="19"/>
      <c r="K257" s="96"/>
      <c r="Q257" s="96"/>
    </row>
    <row r="258" spans="1:17" x14ac:dyDescent="0.2">
      <c r="A258" s="19"/>
      <c r="E258" s="143"/>
      <c r="F258" s="143"/>
      <c r="G258" s="143"/>
      <c r="H258" s="19"/>
      <c r="I258" s="19"/>
      <c r="J258" s="19"/>
      <c r="K258" s="96"/>
      <c r="Q258" s="96"/>
    </row>
    <row r="259" spans="1:17" x14ac:dyDescent="0.2">
      <c r="A259" s="19"/>
      <c r="E259" s="143"/>
      <c r="F259" s="143"/>
      <c r="G259" s="143"/>
      <c r="H259" s="19"/>
      <c r="I259" s="19"/>
      <c r="J259" s="19"/>
      <c r="K259" s="96"/>
      <c r="Q259" s="96"/>
    </row>
    <row r="260" spans="1:17" x14ac:dyDescent="0.2">
      <c r="A260" s="19"/>
      <c r="E260" s="143"/>
      <c r="F260" s="143"/>
      <c r="G260" s="143"/>
      <c r="H260" s="19"/>
      <c r="I260" s="19"/>
      <c r="J260" s="19"/>
      <c r="K260" s="96"/>
      <c r="Q260" s="96"/>
    </row>
    <row r="261" spans="1:17" x14ac:dyDescent="0.2">
      <c r="A261" s="19"/>
      <c r="E261" s="143"/>
      <c r="F261" s="143"/>
      <c r="G261" s="143"/>
      <c r="H261" s="19"/>
      <c r="I261" s="19"/>
      <c r="J261" s="19"/>
      <c r="K261" s="96"/>
      <c r="Q261" s="96"/>
    </row>
    <row r="262" spans="1:17" x14ac:dyDescent="0.2">
      <c r="A262" s="19"/>
      <c r="E262" s="143"/>
      <c r="F262" s="143"/>
      <c r="G262" s="143"/>
      <c r="H262" s="19"/>
      <c r="I262" s="19"/>
      <c r="J262" s="19"/>
      <c r="K262" s="96"/>
      <c r="Q262" s="96"/>
    </row>
    <row r="263" spans="1:17" x14ac:dyDescent="0.2">
      <c r="A263" s="19"/>
      <c r="E263" s="143"/>
      <c r="F263" s="143"/>
      <c r="G263" s="143"/>
      <c r="H263" s="19"/>
      <c r="I263" s="19"/>
      <c r="J263" s="19"/>
      <c r="K263" s="96"/>
      <c r="Q263" s="96"/>
    </row>
    <row r="264" spans="1:17" x14ac:dyDescent="0.2">
      <c r="A264" s="19"/>
      <c r="E264" s="143"/>
      <c r="F264" s="143"/>
      <c r="G264" s="143"/>
      <c r="H264" s="19"/>
      <c r="I264" s="19"/>
      <c r="J264" s="19"/>
      <c r="K264" s="96"/>
      <c r="Q264" s="96"/>
    </row>
    <row r="265" spans="1:17" x14ac:dyDescent="0.2">
      <c r="A265" s="19"/>
      <c r="E265" s="143"/>
      <c r="F265" s="143"/>
      <c r="G265" s="143"/>
      <c r="H265" s="19"/>
      <c r="I265" s="19"/>
      <c r="J265" s="19"/>
      <c r="K265" s="96"/>
      <c r="Q265" s="96"/>
    </row>
    <row r="266" spans="1:17" x14ac:dyDescent="0.2">
      <c r="A266" s="19"/>
      <c r="E266" s="143"/>
      <c r="F266" s="143"/>
      <c r="G266" s="143"/>
      <c r="H266" s="19"/>
      <c r="I266" s="19"/>
      <c r="J266" s="19"/>
      <c r="K266" s="96"/>
      <c r="Q266" s="96"/>
    </row>
    <row r="267" spans="1:17" x14ac:dyDescent="0.2">
      <c r="A267" s="19"/>
      <c r="E267" s="143"/>
      <c r="F267" s="143"/>
      <c r="G267" s="143"/>
      <c r="H267" s="19"/>
      <c r="I267" s="19"/>
      <c r="J267" s="19"/>
      <c r="K267" s="96"/>
      <c r="Q267" s="96"/>
    </row>
    <row r="268" spans="1:17" x14ac:dyDescent="0.2">
      <c r="A268" s="19"/>
      <c r="E268" s="143"/>
      <c r="F268" s="143"/>
      <c r="G268" s="143"/>
      <c r="H268" s="19"/>
      <c r="I268" s="19"/>
      <c r="J268" s="19"/>
      <c r="K268" s="96"/>
      <c r="Q268" s="96"/>
    </row>
    <row r="269" spans="1:17" x14ac:dyDescent="0.2">
      <c r="A269" s="19"/>
      <c r="E269" s="143"/>
      <c r="F269" s="143"/>
      <c r="G269" s="143"/>
      <c r="H269" s="19"/>
      <c r="I269" s="19"/>
      <c r="J269" s="19"/>
      <c r="K269" s="96"/>
      <c r="Q269" s="96"/>
    </row>
    <row r="270" spans="1:17" x14ac:dyDescent="0.2">
      <c r="A270" s="19"/>
      <c r="E270" s="143"/>
      <c r="F270" s="143"/>
      <c r="G270" s="143"/>
      <c r="H270" s="19"/>
      <c r="I270" s="19"/>
      <c r="J270" s="19"/>
      <c r="K270" s="96"/>
      <c r="Q270" s="96"/>
    </row>
    <row r="271" spans="1:17" x14ac:dyDescent="0.2">
      <c r="A271" s="19"/>
      <c r="E271" s="143"/>
      <c r="F271" s="143"/>
      <c r="G271" s="143"/>
      <c r="H271" s="19"/>
      <c r="I271" s="19"/>
      <c r="J271" s="19"/>
      <c r="K271" s="96"/>
      <c r="Q271" s="96"/>
    </row>
    <row r="272" spans="1:17" x14ac:dyDescent="0.2">
      <c r="A272" s="19"/>
      <c r="E272" s="143"/>
      <c r="F272" s="143"/>
      <c r="G272" s="143"/>
      <c r="H272" s="19"/>
      <c r="I272" s="19"/>
      <c r="J272" s="19"/>
      <c r="K272" s="96"/>
      <c r="Q272" s="96"/>
    </row>
    <row r="273" spans="1:17" x14ac:dyDescent="0.2">
      <c r="A273" s="19"/>
      <c r="E273" s="143"/>
      <c r="F273" s="143"/>
      <c r="G273" s="143"/>
      <c r="H273" s="19"/>
      <c r="I273" s="19"/>
      <c r="J273" s="19"/>
      <c r="K273" s="96"/>
      <c r="Q273" s="96"/>
    </row>
    <row r="274" spans="1:17" x14ac:dyDescent="0.2">
      <c r="A274" s="19"/>
      <c r="E274" s="143"/>
      <c r="F274" s="143"/>
      <c r="G274" s="143"/>
      <c r="H274" s="19"/>
      <c r="I274" s="19"/>
      <c r="J274" s="19"/>
      <c r="K274" s="96"/>
      <c r="Q274" s="96"/>
    </row>
    <row r="275" spans="1:17" x14ac:dyDescent="0.2">
      <c r="A275" s="19"/>
      <c r="E275" s="143"/>
      <c r="F275" s="143"/>
      <c r="G275" s="143"/>
      <c r="H275" s="19"/>
      <c r="I275" s="19"/>
      <c r="J275" s="19"/>
      <c r="K275" s="96"/>
      <c r="Q275" s="96"/>
    </row>
    <row r="276" spans="1:17" x14ac:dyDescent="0.2">
      <c r="A276" s="19"/>
      <c r="E276" s="143"/>
      <c r="F276" s="143"/>
      <c r="G276" s="143"/>
      <c r="H276" s="19"/>
      <c r="I276" s="19"/>
      <c r="J276" s="19"/>
      <c r="K276" s="96"/>
      <c r="Q276" s="96"/>
    </row>
    <row r="277" spans="1:17" x14ac:dyDescent="0.2">
      <c r="A277" s="19"/>
      <c r="E277" s="143"/>
      <c r="F277" s="143"/>
      <c r="G277" s="143"/>
      <c r="H277" s="19"/>
      <c r="I277" s="19"/>
      <c r="J277" s="19"/>
      <c r="K277" s="96"/>
      <c r="Q277" s="96"/>
    </row>
    <row r="278" spans="1:17" x14ac:dyDescent="0.2">
      <c r="A278" s="19"/>
      <c r="E278" s="143"/>
      <c r="F278" s="143"/>
      <c r="G278" s="143"/>
      <c r="H278" s="19"/>
      <c r="I278" s="19"/>
      <c r="J278" s="19"/>
      <c r="K278" s="96"/>
      <c r="Q278" s="96"/>
    </row>
    <row r="279" spans="1:17" x14ac:dyDescent="0.2">
      <c r="A279" s="19"/>
      <c r="E279" s="143"/>
      <c r="F279" s="143"/>
      <c r="G279" s="143"/>
      <c r="H279" s="19"/>
      <c r="I279" s="19"/>
      <c r="J279" s="19"/>
      <c r="K279" s="96"/>
      <c r="Q279" s="96"/>
    </row>
    <row r="280" spans="1:17" x14ac:dyDescent="0.2">
      <c r="A280" s="19"/>
      <c r="E280" s="143"/>
      <c r="F280" s="143"/>
      <c r="G280" s="143"/>
      <c r="H280" s="19"/>
      <c r="I280" s="19"/>
      <c r="J280" s="19"/>
      <c r="K280" s="96"/>
      <c r="Q280" s="96"/>
    </row>
    <row r="281" spans="1:17" x14ac:dyDescent="0.2">
      <c r="A281" s="19"/>
      <c r="E281" s="143"/>
      <c r="F281" s="143"/>
      <c r="G281" s="143"/>
      <c r="H281" s="19"/>
      <c r="I281" s="19"/>
      <c r="J281" s="19"/>
      <c r="K281" s="96"/>
      <c r="Q281" s="96"/>
    </row>
    <row r="282" spans="1:17" x14ac:dyDescent="0.2">
      <c r="A282" s="19"/>
      <c r="E282" s="143"/>
      <c r="F282" s="143"/>
      <c r="G282" s="143"/>
      <c r="H282" s="19"/>
      <c r="I282" s="19"/>
      <c r="J282" s="19"/>
      <c r="K282" s="96"/>
      <c r="Q282" s="96"/>
    </row>
    <row r="283" spans="1:17" x14ac:dyDescent="0.2">
      <c r="A283" s="19"/>
      <c r="E283" s="143"/>
      <c r="F283" s="143"/>
      <c r="G283" s="143"/>
      <c r="H283" s="19"/>
      <c r="I283" s="19"/>
      <c r="J283" s="19"/>
      <c r="K283" s="96"/>
      <c r="Q283" s="96"/>
    </row>
    <row r="284" spans="1:17" x14ac:dyDescent="0.2">
      <c r="A284" s="19"/>
      <c r="E284" s="143"/>
      <c r="F284" s="143"/>
      <c r="G284" s="143"/>
      <c r="H284" s="19"/>
      <c r="I284" s="19"/>
      <c r="J284" s="19"/>
      <c r="K284" s="96"/>
      <c r="Q284" s="96"/>
    </row>
    <row r="285" spans="1:17" x14ac:dyDescent="0.2">
      <c r="A285" s="19"/>
      <c r="E285" s="143"/>
      <c r="F285" s="143"/>
      <c r="G285" s="143"/>
      <c r="H285" s="19"/>
      <c r="I285" s="19"/>
      <c r="J285" s="19"/>
      <c r="K285" s="96"/>
      <c r="Q285" s="96"/>
    </row>
    <row r="286" spans="1:17" x14ac:dyDescent="0.2">
      <c r="A286" s="19"/>
      <c r="E286" s="143"/>
      <c r="F286" s="143"/>
      <c r="G286" s="143"/>
      <c r="H286" s="19"/>
      <c r="I286" s="19"/>
      <c r="J286" s="19"/>
      <c r="K286" s="96"/>
      <c r="Q286" s="96"/>
    </row>
    <row r="287" spans="1:17" x14ac:dyDescent="0.2">
      <c r="A287" s="19"/>
      <c r="E287" s="143"/>
      <c r="F287" s="143"/>
      <c r="G287" s="143"/>
      <c r="H287" s="19"/>
      <c r="I287" s="19"/>
      <c r="J287" s="19"/>
      <c r="K287" s="96"/>
      <c r="Q287" s="96"/>
    </row>
    <row r="288" spans="1:17" x14ac:dyDescent="0.2">
      <c r="A288" s="19"/>
      <c r="E288" s="143"/>
      <c r="F288" s="143"/>
      <c r="G288" s="143"/>
      <c r="H288" s="19"/>
      <c r="I288" s="19"/>
      <c r="J288" s="19"/>
      <c r="K288" s="96"/>
      <c r="Q288" s="96"/>
    </row>
    <row r="289" spans="1:17" x14ac:dyDescent="0.2">
      <c r="A289" s="19"/>
      <c r="E289" s="143"/>
      <c r="F289" s="143"/>
      <c r="G289" s="143"/>
      <c r="H289" s="19"/>
      <c r="I289" s="19"/>
      <c r="J289" s="19"/>
      <c r="K289" s="96"/>
      <c r="Q289" s="96"/>
    </row>
    <row r="290" spans="1:17" x14ac:dyDescent="0.2">
      <c r="A290" s="19"/>
      <c r="E290" s="143"/>
      <c r="F290" s="143"/>
      <c r="G290" s="143"/>
      <c r="H290" s="19"/>
      <c r="I290" s="19"/>
      <c r="J290" s="19"/>
      <c r="K290" s="96"/>
      <c r="Q290" s="96"/>
    </row>
    <row r="291" spans="1:17" x14ac:dyDescent="0.2">
      <c r="A291" s="19"/>
      <c r="E291" s="143"/>
      <c r="F291" s="143"/>
      <c r="G291" s="143"/>
      <c r="H291" s="19"/>
      <c r="I291" s="19"/>
      <c r="J291" s="19"/>
      <c r="K291" s="96"/>
      <c r="Q291" s="96"/>
    </row>
    <row r="292" spans="1:17" x14ac:dyDescent="0.2">
      <c r="A292" s="19"/>
      <c r="E292" s="143"/>
      <c r="F292" s="143"/>
      <c r="G292" s="143"/>
      <c r="H292" s="19"/>
      <c r="I292" s="19"/>
      <c r="J292" s="19"/>
      <c r="K292" s="96"/>
      <c r="Q292" s="96"/>
    </row>
    <row r="293" spans="1:17" x14ac:dyDescent="0.2">
      <c r="A293" s="19"/>
      <c r="E293" s="143"/>
      <c r="F293" s="143"/>
      <c r="G293" s="143"/>
      <c r="H293" s="19"/>
      <c r="I293" s="19"/>
      <c r="J293" s="19"/>
      <c r="K293" s="96"/>
      <c r="Q293" s="96"/>
    </row>
    <row r="294" spans="1:17" x14ac:dyDescent="0.2">
      <c r="A294" s="19"/>
      <c r="E294" s="143"/>
      <c r="F294" s="143"/>
      <c r="G294" s="143"/>
      <c r="H294" s="19"/>
      <c r="I294" s="19"/>
      <c r="J294" s="19"/>
      <c r="K294" s="96"/>
      <c r="Q294" s="96"/>
    </row>
    <row r="295" spans="1:17" x14ac:dyDescent="0.2">
      <c r="A295" s="19"/>
      <c r="E295" s="143"/>
      <c r="F295" s="143"/>
      <c r="G295" s="143"/>
      <c r="H295" s="19"/>
      <c r="I295" s="19"/>
      <c r="J295" s="19"/>
      <c r="K295" s="96"/>
      <c r="Q295" s="96"/>
    </row>
    <row r="296" spans="1:17" x14ac:dyDescent="0.2">
      <c r="A296" s="19"/>
      <c r="E296" s="143"/>
      <c r="F296" s="143"/>
      <c r="G296" s="143"/>
      <c r="H296" s="19"/>
      <c r="I296" s="19"/>
      <c r="J296" s="19"/>
      <c r="K296" s="96"/>
      <c r="Q296" s="96"/>
    </row>
    <row r="297" spans="1:17" x14ac:dyDescent="0.2">
      <c r="A297" s="19"/>
      <c r="E297" s="143"/>
      <c r="F297" s="143"/>
      <c r="G297" s="143"/>
      <c r="H297" s="19"/>
      <c r="I297" s="19"/>
      <c r="J297" s="19"/>
      <c r="K297" s="96"/>
      <c r="Q297" s="96"/>
    </row>
    <row r="298" spans="1:17" x14ac:dyDescent="0.2">
      <c r="A298" s="19"/>
      <c r="E298" s="143"/>
      <c r="F298" s="143"/>
      <c r="G298" s="143"/>
      <c r="H298" s="19"/>
      <c r="I298" s="19"/>
      <c r="J298" s="19"/>
      <c r="K298" s="96"/>
      <c r="Q298" s="96"/>
    </row>
    <row r="299" spans="1:17" x14ac:dyDescent="0.2">
      <c r="A299" s="19"/>
      <c r="E299" s="143"/>
      <c r="F299" s="143"/>
      <c r="G299" s="143"/>
      <c r="H299" s="19"/>
      <c r="I299" s="19"/>
      <c r="J299" s="19"/>
      <c r="K299" s="96"/>
      <c r="Q299" s="96"/>
    </row>
    <row r="300" spans="1:17" x14ac:dyDescent="0.2">
      <c r="A300" s="19"/>
      <c r="E300" s="143"/>
      <c r="F300" s="143"/>
      <c r="G300" s="143"/>
      <c r="H300" s="19"/>
      <c r="I300" s="19"/>
      <c r="J300" s="19"/>
      <c r="K300" s="96"/>
      <c r="Q300" s="96"/>
    </row>
    <row r="301" spans="1:17" x14ac:dyDescent="0.2">
      <c r="A301" s="19"/>
      <c r="E301" s="143"/>
      <c r="F301" s="143"/>
      <c r="G301" s="143"/>
      <c r="H301" s="19"/>
      <c r="I301" s="19"/>
      <c r="J301" s="19"/>
      <c r="K301" s="96"/>
      <c r="Q301" s="96"/>
    </row>
    <row r="302" spans="1:17" x14ac:dyDescent="0.2">
      <c r="A302" s="19"/>
      <c r="E302" s="143"/>
      <c r="F302" s="143"/>
      <c r="G302" s="143"/>
      <c r="H302" s="19"/>
      <c r="I302" s="19"/>
      <c r="J302" s="19"/>
      <c r="K302" s="96"/>
      <c r="Q302" s="96"/>
    </row>
    <row r="303" spans="1:17" x14ac:dyDescent="0.2">
      <c r="A303" s="19"/>
      <c r="E303" s="143"/>
      <c r="F303" s="143"/>
      <c r="G303" s="143"/>
      <c r="H303" s="19"/>
      <c r="I303" s="19"/>
      <c r="J303" s="19"/>
      <c r="K303" s="96"/>
      <c r="Q303" s="96"/>
    </row>
    <row r="304" spans="1:17" x14ac:dyDescent="0.2">
      <c r="A304" s="19"/>
      <c r="E304" s="143"/>
      <c r="F304" s="143"/>
      <c r="G304" s="143"/>
      <c r="H304" s="19"/>
      <c r="I304" s="19"/>
      <c r="J304" s="19"/>
      <c r="K304" s="96"/>
      <c r="Q304" s="96"/>
    </row>
    <row r="305" spans="1:17" x14ac:dyDescent="0.2">
      <c r="A305" s="19"/>
      <c r="E305" s="143"/>
      <c r="F305" s="143"/>
      <c r="G305" s="143"/>
      <c r="H305" s="19"/>
      <c r="I305" s="19"/>
      <c r="J305" s="19"/>
      <c r="K305" s="96"/>
      <c r="Q305" s="96"/>
    </row>
    <row r="306" spans="1:17" x14ac:dyDescent="0.2">
      <c r="A306" s="19"/>
      <c r="E306" s="143"/>
      <c r="F306" s="143"/>
      <c r="G306" s="143"/>
      <c r="H306" s="19"/>
      <c r="I306" s="19"/>
      <c r="J306" s="19"/>
      <c r="K306" s="96"/>
      <c r="Q306" s="96"/>
    </row>
    <row r="307" spans="1:17" x14ac:dyDescent="0.2">
      <c r="A307" s="19"/>
      <c r="E307" s="143"/>
      <c r="F307" s="143"/>
      <c r="G307" s="143"/>
      <c r="H307" s="19"/>
      <c r="I307" s="19"/>
      <c r="J307" s="19"/>
      <c r="K307" s="96"/>
      <c r="Q307" s="96"/>
    </row>
    <row r="308" spans="1:17" x14ac:dyDescent="0.2">
      <c r="A308" s="19"/>
      <c r="E308" s="143"/>
      <c r="F308" s="143"/>
      <c r="G308" s="143"/>
      <c r="H308" s="19"/>
      <c r="I308" s="19"/>
      <c r="J308" s="19"/>
      <c r="K308" s="96"/>
      <c r="Q308" s="96"/>
    </row>
    <row r="309" spans="1:17" x14ac:dyDescent="0.2">
      <c r="A309" s="19"/>
      <c r="E309" s="143"/>
      <c r="F309" s="143"/>
      <c r="G309" s="143"/>
      <c r="H309" s="19"/>
      <c r="I309" s="19"/>
      <c r="J309" s="19"/>
      <c r="K309" s="96"/>
      <c r="Q309" s="96"/>
    </row>
    <row r="310" spans="1:17" x14ac:dyDescent="0.2">
      <c r="A310" s="19"/>
      <c r="E310" s="143"/>
      <c r="F310" s="143"/>
      <c r="G310" s="143"/>
      <c r="H310" s="19"/>
      <c r="I310" s="19"/>
      <c r="J310" s="19"/>
      <c r="K310" s="96"/>
      <c r="Q310" s="96"/>
    </row>
    <row r="311" spans="1:17" x14ac:dyDescent="0.2">
      <c r="A311" s="19"/>
      <c r="E311" s="143"/>
      <c r="F311" s="143"/>
      <c r="G311" s="143"/>
      <c r="H311" s="19"/>
      <c r="I311" s="19"/>
      <c r="J311" s="19"/>
      <c r="K311" s="96"/>
      <c r="Q311" s="96"/>
    </row>
    <row r="312" spans="1:17" x14ac:dyDescent="0.2">
      <c r="A312" s="19"/>
      <c r="E312" s="143"/>
      <c r="F312" s="143"/>
      <c r="G312" s="143"/>
      <c r="H312" s="19"/>
      <c r="I312" s="19"/>
      <c r="J312" s="19"/>
      <c r="K312" s="96"/>
      <c r="Q312" s="96"/>
    </row>
    <row r="313" spans="1:17" x14ac:dyDescent="0.2">
      <c r="A313" s="19"/>
      <c r="E313" s="143"/>
      <c r="F313" s="143"/>
      <c r="G313" s="143"/>
      <c r="H313" s="19"/>
      <c r="I313" s="19"/>
      <c r="J313" s="19"/>
      <c r="K313" s="96"/>
      <c r="Q313" s="96"/>
    </row>
    <row r="314" spans="1:17" x14ac:dyDescent="0.2">
      <c r="A314" s="19"/>
      <c r="E314" s="143"/>
      <c r="F314" s="143"/>
      <c r="G314" s="143"/>
      <c r="H314" s="19"/>
      <c r="I314" s="19"/>
      <c r="J314" s="19"/>
      <c r="K314" s="96"/>
      <c r="Q314" s="96"/>
    </row>
    <row r="315" spans="1:17" x14ac:dyDescent="0.2">
      <c r="A315" s="19"/>
      <c r="E315" s="143"/>
      <c r="F315" s="143"/>
      <c r="G315" s="143"/>
      <c r="H315" s="19"/>
      <c r="I315" s="19"/>
      <c r="J315" s="19"/>
      <c r="K315" s="96"/>
      <c r="Q315" s="96"/>
    </row>
    <row r="316" spans="1:17" x14ac:dyDescent="0.2">
      <c r="A316" s="19"/>
      <c r="E316" s="143"/>
      <c r="F316" s="143"/>
      <c r="G316" s="143"/>
      <c r="H316" s="19"/>
      <c r="I316" s="19"/>
      <c r="J316" s="19"/>
      <c r="K316" s="96"/>
      <c r="Q316" s="96"/>
    </row>
    <row r="317" spans="1:17" x14ac:dyDescent="0.2">
      <c r="A317" s="19"/>
      <c r="E317" s="143"/>
      <c r="F317" s="143"/>
      <c r="G317" s="143"/>
      <c r="H317" s="19"/>
      <c r="I317" s="19"/>
      <c r="J317" s="19"/>
      <c r="K317" s="96"/>
      <c r="Q317" s="96"/>
    </row>
    <row r="318" spans="1:17" x14ac:dyDescent="0.2">
      <c r="A318" s="19"/>
      <c r="E318" s="143"/>
      <c r="F318" s="143"/>
      <c r="G318" s="143"/>
      <c r="H318" s="19"/>
      <c r="I318" s="19"/>
      <c r="J318" s="19"/>
      <c r="K318" s="96"/>
      <c r="Q318" s="96"/>
    </row>
    <row r="319" spans="1:17" x14ac:dyDescent="0.2">
      <c r="A319" s="19"/>
      <c r="E319" s="143"/>
      <c r="F319" s="143"/>
      <c r="G319" s="143"/>
      <c r="H319" s="19"/>
      <c r="I319" s="19"/>
      <c r="J319" s="19"/>
      <c r="K319" s="96"/>
      <c r="Q319" s="96"/>
    </row>
    <row r="320" spans="1:17" x14ac:dyDescent="0.2">
      <c r="A320" s="19"/>
      <c r="E320" s="143"/>
      <c r="F320" s="143"/>
      <c r="G320" s="143"/>
      <c r="H320" s="19"/>
      <c r="I320" s="19"/>
      <c r="J320" s="19"/>
      <c r="K320" s="96"/>
      <c r="Q320" s="96"/>
    </row>
    <row r="321" spans="1:17" x14ac:dyDescent="0.2">
      <c r="A321" s="19"/>
      <c r="E321" s="143"/>
      <c r="F321" s="143"/>
      <c r="G321" s="143"/>
      <c r="H321" s="19"/>
      <c r="I321" s="19"/>
      <c r="J321" s="19"/>
      <c r="K321" s="96"/>
      <c r="Q321" s="96"/>
    </row>
    <row r="322" spans="1:17" x14ac:dyDescent="0.2">
      <c r="A322" s="19"/>
      <c r="E322" s="143"/>
      <c r="F322" s="143"/>
      <c r="G322" s="143"/>
      <c r="H322" s="19"/>
      <c r="I322" s="19"/>
      <c r="J322" s="19"/>
      <c r="K322" s="96"/>
      <c r="Q322" s="96"/>
    </row>
    <row r="323" spans="1:17" x14ac:dyDescent="0.2">
      <c r="A323" s="19"/>
      <c r="E323" s="143"/>
      <c r="F323" s="143"/>
      <c r="G323" s="143"/>
      <c r="H323" s="19"/>
      <c r="I323" s="19"/>
      <c r="J323" s="19"/>
      <c r="K323" s="96"/>
      <c r="Q323" s="96"/>
    </row>
    <row r="324" spans="1:17" x14ac:dyDescent="0.2">
      <c r="A324" s="19"/>
      <c r="E324" s="143"/>
      <c r="F324" s="143"/>
      <c r="G324" s="143"/>
      <c r="H324" s="19"/>
      <c r="I324" s="19"/>
      <c r="J324" s="19"/>
      <c r="K324" s="96"/>
      <c r="Q324" s="96"/>
    </row>
    <row r="325" spans="1:17" x14ac:dyDescent="0.2">
      <c r="A325" s="19"/>
      <c r="E325" s="143"/>
      <c r="F325" s="143"/>
      <c r="G325" s="143"/>
      <c r="H325" s="19"/>
      <c r="I325" s="19"/>
      <c r="J325" s="19"/>
      <c r="K325" s="96"/>
      <c r="Q325" s="96"/>
    </row>
    <row r="326" spans="1:17" x14ac:dyDescent="0.2">
      <c r="A326" s="19"/>
      <c r="E326" s="143"/>
      <c r="F326" s="143"/>
      <c r="G326" s="143"/>
      <c r="H326" s="19"/>
      <c r="I326" s="19"/>
      <c r="J326" s="19"/>
      <c r="K326" s="96"/>
      <c r="Q326" s="96"/>
    </row>
    <row r="327" spans="1:17" x14ac:dyDescent="0.2">
      <c r="A327" s="19"/>
      <c r="E327" s="143"/>
      <c r="F327" s="143"/>
      <c r="G327" s="143"/>
      <c r="H327" s="19"/>
      <c r="I327" s="19"/>
      <c r="J327" s="19"/>
      <c r="K327" s="96"/>
      <c r="Q327" s="96"/>
    </row>
    <row r="328" spans="1:17" x14ac:dyDescent="0.2">
      <c r="A328" s="19"/>
      <c r="E328" s="143"/>
      <c r="F328" s="143"/>
      <c r="G328" s="143"/>
      <c r="H328" s="19"/>
      <c r="I328" s="19"/>
      <c r="J328" s="19"/>
      <c r="K328" s="96"/>
      <c r="Q328" s="96"/>
    </row>
    <row r="329" spans="1:17" x14ac:dyDescent="0.2">
      <c r="A329" s="19"/>
      <c r="E329" s="143"/>
      <c r="F329" s="143"/>
      <c r="G329" s="143"/>
      <c r="H329" s="19"/>
      <c r="I329" s="19"/>
      <c r="J329" s="19"/>
      <c r="K329" s="96"/>
      <c r="Q329" s="96"/>
    </row>
    <row r="330" spans="1:17" x14ac:dyDescent="0.2">
      <c r="A330" s="19"/>
      <c r="E330" s="143"/>
      <c r="F330" s="143"/>
      <c r="G330" s="143"/>
      <c r="H330" s="19"/>
      <c r="I330" s="19"/>
      <c r="J330" s="19"/>
      <c r="K330" s="96"/>
      <c r="Q330" s="96"/>
    </row>
    <row r="331" spans="1:17" x14ac:dyDescent="0.2">
      <c r="A331" s="19"/>
      <c r="E331" s="143"/>
      <c r="F331" s="143"/>
      <c r="G331" s="143"/>
      <c r="H331" s="19"/>
      <c r="I331" s="19"/>
      <c r="J331" s="19"/>
      <c r="K331" s="96"/>
      <c r="Q331" s="96"/>
    </row>
    <row r="332" spans="1:17" x14ac:dyDescent="0.2">
      <c r="A332" s="19"/>
      <c r="E332" s="143"/>
      <c r="F332" s="143"/>
      <c r="G332" s="143"/>
      <c r="H332" s="19"/>
      <c r="I332" s="19"/>
      <c r="J332" s="19"/>
      <c r="K332" s="96"/>
      <c r="Q332" s="96"/>
    </row>
    <row r="333" spans="1:17" x14ac:dyDescent="0.2">
      <c r="A333" s="19"/>
      <c r="E333" s="143"/>
      <c r="F333" s="143"/>
      <c r="G333" s="143"/>
      <c r="H333" s="19"/>
      <c r="I333" s="19"/>
      <c r="J333" s="19"/>
      <c r="K333" s="96"/>
      <c r="Q333" s="96"/>
    </row>
    <row r="334" spans="1:17" x14ac:dyDescent="0.2">
      <c r="A334" s="19"/>
      <c r="E334" s="143"/>
      <c r="F334" s="143"/>
      <c r="G334" s="143"/>
      <c r="H334" s="19"/>
      <c r="I334" s="19"/>
      <c r="J334" s="19"/>
      <c r="K334" s="96"/>
      <c r="Q334" s="96"/>
    </row>
    <row r="335" spans="1:17" x14ac:dyDescent="0.2">
      <c r="A335" s="19"/>
      <c r="E335" s="143"/>
      <c r="F335" s="143"/>
      <c r="G335" s="143"/>
      <c r="H335" s="19"/>
      <c r="I335" s="19"/>
      <c r="J335" s="19"/>
      <c r="K335" s="96"/>
      <c r="Q335" s="96"/>
    </row>
    <row r="336" spans="1:17" x14ac:dyDescent="0.2">
      <c r="A336" s="19"/>
      <c r="E336" s="143"/>
      <c r="F336" s="143"/>
      <c r="G336" s="143"/>
      <c r="H336" s="19"/>
      <c r="I336" s="19"/>
      <c r="J336" s="19"/>
      <c r="K336" s="96"/>
      <c r="Q336" s="96"/>
    </row>
    <row r="337" spans="1:17" x14ac:dyDescent="0.2">
      <c r="A337" s="19"/>
      <c r="E337" s="143"/>
      <c r="F337" s="143"/>
      <c r="G337" s="143"/>
      <c r="H337" s="19"/>
      <c r="I337" s="19"/>
      <c r="J337" s="19"/>
      <c r="K337" s="96"/>
      <c r="Q337" s="96"/>
    </row>
    <row r="338" spans="1:17" x14ac:dyDescent="0.2">
      <c r="A338" s="19"/>
      <c r="E338" s="143"/>
      <c r="F338" s="143"/>
      <c r="G338" s="143"/>
      <c r="H338" s="19"/>
      <c r="I338" s="19"/>
      <c r="J338" s="19"/>
      <c r="K338" s="96"/>
      <c r="Q338" s="96"/>
    </row>
    <row r="339" spans="1:17" x14ac:dyDescent="0.2">
      <c r="A339" s="19"/>
      <c r="E339" s="143"/>
      <c r="F339" s="143"/>
      <c r="G339" s="143"/>
      <c r="H339" s="19"/>
      <c r="I339" s="19"/>
      <c r="J339" s="19"/>
      <c r="K339" s="96"/>
      <c r="Q339" s="96"/>
    </row>
    <row r="340" spans="1:17" x14ac:dyDescent="0.2">
      <c r="A340" s="19"/>
      <c r="E340" s="143"/>
      <c r="F340" s="143"/>
      <c r="G340" s="143"/>
      <c r="H340" s="19"/>
      <c r="I340" s="19"/>
      <c r="J340" s="19"/>
      <c r="K340" s="96"/>
      <c r="Q340" s="96"/>
    </row>
    <row r="341" spans="1:17" x14ac:dyDescent="0.2">
      <c r="A341" s="19"/>
      <c r="E341" s="143"/>
      <c r="F341" s="143"/>
      <c r="G341" s="143"/>
      <c r="H341" s="19"/>
      <c r="I341" s="19"/>
      <c r="J341" s="19"/>
      <c r="K341" s="96"/>
      <c r="Q341" s="96"/>
    </row>
    <row r="342" spans="1:17" x14ac:dyDescent="0.2">
      <c r="A342" s="19"/>
      <c r="E342" s="143"/>
      <c r="F342" s="143"/>
      <c r="G342" s="143"/>
      <c r="H342" s="19"/>
      <c r="I342" s="19"/>
      <c r="J342" s="19"/>
      <c r="K342" s="96"/>
      <c r="Q342" s="96"/>
    </row>
    <row r="343" spans="1:17" x14ac:dyDescent="0.2">
      <c r="A343" s="19"/>
      <c r="E343" s="143"/>
      <c r="F343" s="143"/>
      <c r="G343" s="143"/>
      <c r="H343" s="19"/>
      <c r="I343" s="19"/>
      <c r="J343" s="19"/>
      <c r="K343" s="96"/>
      <c r="Q343" s="96"/>
    </row>
    <row r="344" spans="1:17" x14ac:dyDescent="0.2">
      <c r="A344" s="19"/>
      <c r="E344" s="143"/>
      <c r="F344" s="143"/>
      <c r="G344" s="143"/>
      <c r="H344" s="19"/>
      <c r="I344" s="19"/>
      <c r="J344" s="19"/>
      <c r="K344" s="96"/>
      <c r="Q344" s="96"/>
    </row>
    <row r="345" spans="1:17" x14ac:dyDescent="0.2">
      <c r="A345" s="19"/>
      <c r="E345" s="143"/>
      <c r="F345" s="143"/>
      <c r="G345" s="143"/>
      <c r="H345" s="19"/>
      <c r="I345" s="19"/>
      <c r="J345" s="19"/>
      <c r="K345" s="96"/>
      <c r="Q345" s="96"/>
    </row>
    <row r="346" spans="1:17" x14ac:dyDescent="0.2">
      <c r="A346" s="19"/>
      <c r="E346" s="143"/>
      <c r="F346" s="143"/>
      <c r="G346" s="143"/>
      <c r="H346" s="19"/>
      <c r="I346" s="19"/>
      <c r="J346" s="19"/>
      <c r="K346" s="96"/>
      <c r="Q346" s="96"/>
    </row>
    <row r="347" spans="1:17" x14ac:dyDescent="0.2">
      <c r="A347" s="19"/>
      <c r="E347" s="143"/>
      <c r="F347" s="143"/>
      <c r="G347" s="143"/>
      <c r="H347" s="19"/>
      <c r="I347" s="19"/>
      <c r="J347" s="19"/>
      <c r="K347" s="96"/>
      <c r="Q347" s="96"/>
    </row>
    <row r="348" spans="1:17" x14ac:dyDescent="0.2">
      <c r="A348" s="19"/>
      <c r="E348" s="143"/>
      <c r="F348" s="143"/>
      <c r="G348" s="143"/>
      <c r="H348" s="19"/>
      <c r="I348" s="19"/>
      <c r="J348" s="19"/>
      <c r="K348" s="96"/>
      <c r="Q348" s="96"/>
    </row>
    <row r="349" spans="1:17" x14ac:dyDescent="0.2">
      <c r="A349" s="19"/>
      <c r="E349" s="143"/>
      <c r="F349" s="143"/>
      <c r="G349" s="143"/>
      <c r="H349" s="19"/>
      <c r="I349" s="19"/>
      <c r="J349" s="19"/>
      <c r="K349" s="96"/>
      <c r="Q349" s="96"/>
    </row>
    <row r="350" spans="1:17" x14ac:dyDescent="0.2">
      <c r="A350" s="19"/>
      <c r="E350" s="143"/>
      <c r="F350" s="143"/>
      <c r="G350" s="143"/>
      <c r="H350" s="19"/>
      <c r="I350" s="19"/>
      <c r="J350" s="19"/>
      <c r="K350" s="96"/>
      <c r="Q350" s="96"/>
    </row>
    <row r="351" spans="1:17" x14ac:dyDescent="0.2">
      <c r="A351" s="19"/>
      <c r="E351" s="143"/>
      <c r="F351" s="143"/>
      <c r="G351" s="143"/>
      <c r="H351" s="19"/>
      <c r="I351" s="19"/>
      <c r="J351" s="19"/>
      <c r="K351" s="96"/>
      <c r="Q351" s="96"/>
    </row>
    <row r="352" spans="1:17" x14ac:dyDescent="0.2">
      <c r="A352" s="19"/>
      <c r="E352" s="143"/>
      <c r="F352" s="143"/>
      <c r="G352" s="143"/>
      <c r="H352" s="19"/>
      <c r="I352" s="19"/>
      <c r="J352" s="19"/>
      <c r="K352" s="96"/>
      <c r="Q352" s="96"/>
    </row>
    <row r="353" spans="1:17" x14ac:dyDescent="0.2">
      <c r="A353" s="19"/>
      <c r="E353" s="143"/>
      <c r="F353" s="143"/>
      <c r="G353" s="143"/>
      <c r="H353" s="19"/>
      <c r="I353" s="19"/>
      <c r="J353" s="19"/>
      <c r="K353" s="96"/>
      <c r="Q353" s="96"/>
    </row>
    <row r="354" spans="1:17" x14ac:dyDescent="0.2">
      <c r="A354" s="19"/>
      <c r="E354" s="143"/>
      <c r="F354" s="143"/>
      <c r="G354" s="143"/>
      <c r="H354" s="19"/>
      <c r="I354" s="19"/>
      <c r="J354" s="19"/>
      <c r="K354" s="96"/>
      <c r="Q354" s="96"/>
    </row>
    <row r="355" spans="1:17" x14ac:dyDescent="0.2">
      <c r="A355" s="19"/>
      <c r="E355" s="143"/>
      <c r="F355" s="143"/>
      <c r="G355" s="143"/>
      <c r="H355" s="19"/>
      <c r="I355" s="19"/>
      <c r="J355" s="19"/>
      <c r="K355" s="96"/>
      <c r="Q355" s="96"/>
    </row>
    <row r="356" spans="1:17" x14ac:dyDescent="0.2">
      <c r="A356" s="19"/>
      <c r="E356" s="143"/>
      <c r="F356" s="143"/>
      <c r="G356" s="143"/>
      <c r="H356" s="19"/>
      <c r="I356" s="19"/>
      <c r="J356" s="19"/>
      <c r="K356" s="96"/>
      <c r="Q356" s="96"/>
    </row>
    <row r="357" spans="1:17" x14ac:dyDescent="0.2">
      <c r="A357" s="19"/>
      <c r="E357" s="143"/>
      <c r="F357" s="143"/>
      <c r="G357" s="143"/>
      <c r="H357" s="19"/>
      <c r="I357" s="19"/>
      <c r="J357" s="19"/>
      <c r="K357" s="96"/>
      <c r="Q357" s="96"/>
    </row>
    <row r="358" spans="1:17" x14ac:dyDescent="0.2">
      <c r="A358" s="19"/>
      <c r="E358" s="143"/>
      <c r="F358" s="143"/>
      <c r="G358" s="143"/>
      <c r="H358" s="19"/>
      <c r="I358" s="19"/>
      <c r="J358" s="19"/>
      <c r="K358" s="96"/>
      <c r="Q358" s="96"/>
    </row>
    <row r="359" spans="1:17" x14ac:dyDescent="0.2">
      <c r="A359" s="19"/>
      <c r="E359" s="143"/>
      <c r="F359" s="143"/>
      <c r="G359" s="143"/>
      <c r="H359" s="19"/>
      <c r="I359" s="19"/>
      <c r="J359" s="19"/>
      <c r="K359" s="96"/>
      <c r="Q359" s="96"/>
    </row>
    <row r="360" spans="1:17" x14ac:dyDescent="0.2">
      <c r="A360" s="19"/>
      <c r="E360" s="143"/>
      <c r="F360" s="143"/>
      <c r="G360" s="143"/>
      <c r="H360" s="19"/>
      <c r="I360" s="19"/>
      <c r="J360" s="19"/>
      <c r="K360" s="96"/>
      <c r="Q360" s="96"/>
    </row>
    <row r="361" spans="1:17" x14ac:dyDescent="0.2">
      <c r="A361" s="19"/>
      <c r="E361" s="143"/>
      <c r="F361" s="143"/>
      <c r="G361" s="143"/>
      <c r="H361" s="19"/>
      <c r="I361" s="19"/>
      <c r="J361" s="19"/>
      <c r="K361" s="96"/>
      <c r="Q361" s="96"/>
    </row>
    <row r="362" spans="1:17" x14ac:dyDescent="0.2">
      <c r="A362" s="19"/>
      <c r="E362" s="143"/>
      <c r="F362" s="143"/>
      <c r="G362" s="143"/>
      <c r="H362" s="19"/>
      <c r="I362" s="19"/>
      <c r="J362" s="19"/>
      <c r="K362" s="96"/>
      <c r="Q362" s="96"/>
    </row>
    <row r="363" spans="1:17" x14ac:dyDescent="0.2">
      <c r="A363" s="19"/>
      <c r="E363" s="143"/>
      <c r="F363" s="143"/>
      <c r="G363" s="143"/>
      <c r="H363" s="19"/>
      <c r="I363" s="19"/>
      <c r="J363" s="19"/>
      <c r="K363" s="96"/>
      <c r="Q363" s="96"/>
    </row>
    <row r="364" spans="1:17" x14ac:dyDescent="0.2">
      <c r="A364" s="19"/>
      <c r="E364" s="143"/>
      <c r="F364" s="143"/>
      <c r="G364" s="143"/>
      <c r="H364" s="19"/>
      <c r="I364" s="19"/>
      <c r="J364" s="19"/>
      <c r="K364" s="96"/>
      <c r="Q364" s="96"/>
    </row>
    <row r="365" spans="1:17" x14ac:dyDescent="0.2">
      <c r="A365" s="19"/>
      <c r="E365" s="143"/>
      <c r="F365" s="143"/>
      <c r="G365" s="143"/>
      <c r="H365" s="19"/>
      <c r="I365" s="19"/>
      <c r="J365" s="19"/>
      <c r="K365" s="96"/>
      <c r="Q365" s="96"/>
    </row>
    <row r="366" spans="1:17" x14ac:dyDescent="0.2">
      <c r="A366" s="19"/>
      <c r="E366" s="143"/>
      <c r="F366" s="143"/>
      <c r="G366" s="143"/>
      <c r="H366" s="19"/>
      <c r="I366" s="19"/>
      <c r="J366" s="19"/>
      <c r="K366" s="96"/>
      <c r="Q366" s="96"/>
    </row>
    <row r="367" spans="1:17" x14ac:dyDescent="0.2">
      <c r="A367" s="19"/>
      <c r="E367" s="143"/>
      <c r="F367" s="143"/>
      <c r="G367" s="143"/>
      <c r="H367" s="19"/>
      <c r="I367" s="19"/>
      <c r="J367" s="19"/>
      <c r="K367" s="96"/>
      <c r="Q367" s="96"/>
    </row>
    <row r="368" spans="1:17" x14ac:dyDescent="0.2">
      <c r="A368" s="19"/>
      <c r="E368" s="143"/>
      <c r="F368" s="143"/>
      <c r="G368" s="143"/>
      <c r="H368" s="19"/>
      <c r="I368" s="19"/>
      <c r="J368" s="19"/>
      <c r="K368" s="96"/>
      <c r="Q368" s="96"/>
    </row>
    <row r="369" spans="1:17" x14ac:dyDescent="0.2">
      <c r="A369" s="19"/>
      <c r="E369" s="143"/>
      <c r="F369" s="143"/>
      <c r="G369" s="143"/>
      <c r="H369" s="19"/>
      <c r="I369" s="19"/>
      <c r="J369" s="19"/>
      <c r="K369" s="96"/>
      <c r="Q369" s="96"/>
    </row>
    <row r="370" spans="1:17" x14ac:dyDescent="0.2">
      <c r="A370" s="19"/>
      <c r="E370" s="143"/>
      <c r="F370" s="143"/>
      <c r="G370" s="143"/>
      <c r="H370" s="19"/>
      <c r="I370" s="19"/>
      <c r="J370" s="19"/>
      <c r="K370" s="96"/>
      <c r="Q370" s="96"/>
    </row>
    <row r="371" spans="1:17" x14ac:dyDescent="0.2">
      <c r="A371" s="19"/>
      <c r="E371" s="143"/>
      <c r="F371" s="143"/>
      <c r="G371" s="143"/>
      <c r="H371" s="19"/>
      <c r="I371" s="19"/>
      <c r="J371" s="19"/>
      <c r="K371" s="96"/>
      <c r="Q371" s="96"/>
    </row>
    <row r="372" spans="1:17" x14ac:dyDescent="0.2">
      <c r="A372" s="19"/>
      <c r="E372" s="143"/>
      <c r="F372" s="143"/>
      <c r="G372" s="143"/>
      <c r="H372" s="19"/>
      <c r="I372" s="19"/>
      <c r="J372" s="19"/>
      <c r="K372" s="96"/>
      <c r="Q372" s="96"/>
    </row>
    <row r="373" spans="1:17" x14ac:dyDescent="0.2">
      <c r="A373" s="19"/>
      <c r="E373" s="143"/>
      <c r="F373" s="143"/>
      <c r="G373" s="143"/>
      <c r="H373" s="19"/>
      <c r="I373" s="19"/>
      <c r="J373" s="19"/>
      <c r="K373" s="96"/>
      <c r="Q373" s="96"/>
    </row>
    <row r="374" spans="1:17" x14ac:dyDescent="0.2">
      <c r="A374" s="19"/>
      <c r="E374" s="143"/>
      <c r="F374" s="143"/>
      <c r="G374" s="143"/>
      <c r="H374" s="19"/>
      <c r="I374" s="19"/>
      <c r="J374" s="19"/>
      <c r="K374" s="96"/>
      <c r="Q374" s="96"/>
    </row>
    <row r="375" spans="1:17" x14ac:dyDescent="0.2">
      <c r="A375" s="19"/>
      <c r="E375" s="143"/>
      <c r="F375" s="143"/>
      <c r="G375" s="143"/>
      <c r="H375" s="19"/>
      <c r="I375" s="19"/>
      <c r="J375" s="19"/>
      <c r="K375" s="96"/>
      <c r="Q375" s="96"/>
    </row>
    <row r="376" spans="1:17" x14ac:dyDescent="0.2">
      <c r="A376" s="19"/>
      <c r="E376" s="143"/>
      <c r="F376" s="143"/>
      <c r="G376" s="143"/>
      <c r="H376" s="19"/>
      <c r="I376" s="19"/>
      <c r="J376" s="19"/>
      <c r="K376" s="96"/>
      <c r="Q376" s="96"/>
    </row>
    <row r="377" spans="1:17" x14ac:dyDescent="0.2">
      <c r="A377" s="19"/>
      <c r="E377" s="143"/>
      <c r="F377" s="143"/>
      <c r="G377" s="143"/>
      <c r="H377" s="19"/>
      <c r="I377" s="19"/>
      <c r="J377" s="19"/>
      <c r="K377" s="96"/>
      <c r="Q377" s="96"/>
    </row>
    <row r="378" spans="1:17" x14ac:dyDescent="0.2">
      <c r="A378" s="19"/>
      <c r="E378" s="143"/>
      <c r="F378" s="143"/>
      <c r="G378" s="143"/>
      <c r="H378" s="19"/>
      <c r="I378" s="19"/>
      <c r="J378" s="19"/>
      <c r="K378" s="96"/>
      <c r="Q378" s="96"/>
    </row>
    <row r="379" spans="1:17" x14ac:dyDescent="0.2">
      <c r="A379" s="19"/>
      <c r="E379" s="143"/>
      <c r="F379" s="143"/>
      <c r="G379" s="143"/>
      <c r="H379" s="19"/>
      <c r="I379" s="19"/>
      <c r="J379" s="19"/>
      <c r="K379" s="96"/>
      <c r="Q379" s="96"/>
    </row>
    <row r="380" spans="1:17" x14ac:dyDescent="0.2">
      <c r="A380" s="19"/>
      <c r="E380" s="143"/>
      <c r="F380" s="143"/>
      <c r="G380" s="143"/>
      <c r="H380" s="19"/>
      <c r="I380" s="19"/>
      <c r="J380" s="19"/>
      <c r="K380" s="96"/>
      <c r="Q380" s="96"/>
    </row>
    <row r="381" spans="1:17" x14ac:dyDescent="0.2">
      <c r="A381" s="19"/>
      <c r="E381" s="143"/>
      <c r="F381" s="143"/>
      <c r="G381" s="143"/>
      <c r="H381" s="19"/>
      <c r="I381" s="19"/>
      <c r="J381" s="19"/>
      <c r="K381" s="96"/>
      <c r="Q381" s="96"/>
    </row>
    <row r="382" spans="1:17" x14ac:dyDescent="0.2">
      <c r="A382" s="19"/>
      <c r="E382" s="143"/>
      <c r="F382" s="143"/>
      <c r="G382" s="143"/>
      <c r="H382" s="19"/>
      <c r="I382" s="19"/>
      <c r="J382" s="19"/>
      <c r="K382" s="96"/>
      <c r="Q382" s="96"/>
    </row>
    <row r="383" spans="1:17" x14ac:dyDescent="0.2">
      <c r="A383" s="19"/>
      <c r="E383" s="143"/>
      <c r="F383" s="143"/>
      <c r="G383" s="143"/>
      <c r="H383" s="19"/>
      <c r="I383" s="19"/>
      <c r="J383" s="19"/>
      <c r="K383" s="96"/>
      <c r="Q383" s="96"/>
    </row>
    <row r="384" spans="1:17" x14ac:dyDescent="0.2">
      <c r="A384" s="19"/>
      <c r="E384" s="143"/>
      <c r="F384" s="143"/>
      <c r="G384" s="143"/>
      <c r="H384" s="19"/>
      <c r="I384" s="19"/>
      <c r="J384" s="19"/>
      <c r="K384" s="96"/>
      <c r="Q384" s="96"/>
    </row>
    <row r="385" spans="1:17" x14ac:dyDescent="0.2">
      <c r="A385" s="19"/>
      <c r="E385" s="143"/>
      <c r="F385" s="143"/>
      <c r="G385" s="143"/>
      <c r="H385" s="19"/>
      <c r="I385" s="19"/>
      <c r="J385" s="19"/>
      <c r="K385" s="96"/>
      <c r="Q385" s="96"/>
    </row>
    <row r="386" spans="1:17" x14ac:dyDescent="0.2">
      <c r="A386" s="19"/>
      <c r="E386" s="143"/>
      <c r="F386" s="143"/>
      <c r="G386" s="143"/>
      <c r="H386" s="19"/>
      <c r="I386" s="19"/>
      <c r="J386" s="19"/>
      <c r="K386" s="96"/>
      <c r="Q386" s="96"/>
    </row>
    <row r="387" spans="1:17" x14ac:dyDescent="0.2">
      <c r="A387" s="19"/>
      <c r="E387" s="143"/>
      <c r="F387" s="143"/>
      <c r="G387" s="143"/>
      <c r="H387" s="19"/>
      <c r="I387" s="19"/>
      <c r="J387" s="19"/>
      <c r="K387" s="96"/>
      <c r="Q387" s="96"/>
    </row>
    <row r="388" spans="1:17" x14ac:dyDescent="0.2">
      <c r="A388" s="19"/>
      <c r="E388" s="143"/>
      <c r="F388" s="143"/>
      <c r="G388" s="143"/>
      <c r="H388" s="19"/>
      <c r="I388" s="19"/>
      <c r="J388" s="19"/>
      <c r="K388" s="96"/>
      <c r="Q388" s="96"/>
    </row>
    <row r="389" spans="1:17" x14ac:dyDescent="0.2">
      <c r="A389" s="19"/>
      <c r="E389" s="143"/>
      <c r="F389" s="143"/>
      <c r="G389" s="143"/>
      <c r="H389" s="19"/>
      <c r="I389" s="19"/>
      <c r="J389" s="19"/>
      <c r="K389" s="96"/>
      <c r="Q389" s="96"/>
    </row>
    <row r="390" spans="1:17" x14ac:dyDescent="0.2">
      <c r="A390" s="19"/>
      <c r="E390" s="143"/>
      <c r="F390" s="143"/>
      <c r="G390" s="143"/>
      <c r="H390" s="19"/>
      <c r="I390" s="19"/>
      <c r="J390" s="19"/>
      <c r="K390" s="96"/>
      <c r="Q390" s="96"/>
    </row>
    <row r="391" spans="1:17" x14ac:dyDescent="0.2">
      <c r="A391" s="19"/>
      <c r="E391" s="143"/>
      <c r="F391" s="143"/>
      <c r="G391" s="143"/>
      <c r="H391" s="19"/>
      <c r="I391" s="19"/>
      <c r="J391" s="19"/>
      <c r="K391" s="96"/>
      <c r="Q391" s="96"/>
    </row>
    <row r="392" spans="1:17" x14ac:dyDescent="0.2">
      <c r="A392" s="19"/>
      <c r="E392" s="143"/>
      <c r="F392" s="143"/>
      <c r="G392" s="143"/>
      <c r="H392" s="19"/>
      <c r="I392" s="19"/>
      <c r="J392" s="19"/>
      <c r="K392" s="96"/>
      <c r="Q392" s="96"/>
    </row>
    <row r="393" spans="1:17" x14ac:dyDescent="0.2">
      <c r="A393" s="19"/>
      <c r="E393" s="143"/>
      <c r="F393" s="143"/>
      <c r="G393" s="143"/>
      <c r="H393" s="19"/>
      <c r="I393" s="19"/>
      <c r="J393" s="19"/>
      <c r="K393" s="96"/>
      <c r="Q393" s="96"/>
    </row>
    <row r="394" spans="1:17" x14ac:dyDescent="0.2">
      <c r="A394" s="19"/>
      <c r="E394" s="143"/>
      <c r="F394" s="143"/>
      <c r="G394" s="143"/>
      <c r="H394" s="19"/>
      <c r="I394" s="19"/>
      <c r="J394" s="19"/>
      <c r="K394" s="96"/>
      <c r="Q394" s="96"/>
    </row>
    <row r="395" spans="1:17" x14ac:dyDescent="0.2">
      <c r="A395" s="19"/>
      <c r="E395" s="143"/>
      <c r="F395" s="143"/>
      <c r="G395" s="143"/>
      <c r="H395" s="19"/>
      <c r="I395" s="19"/>
      <c r="J395" s="19"/>
      <c r="K395" s="96"/>
      <c r="Q395" s="96"/>
    </row>
    <row r="396" spans="1:17" x14ac:dyDescent="0.2">
      <c r="A396" s="19"/>
      <c r="E396" s="143"/>
      <c r="F396" s="143"/>
      <c r="G396" s="143"/>
      <c r="H396" s="19"/>
      <c r="I396" s="19"/>
      <c r="J396" s="19"/>
      <c r="K396" s="96"/>
      <c r="Q396" s="96"/>
    </row>
    <row r="397" spans="1:17" x14ac:dyDescent="0.2">
      <c r="A397" s="19"/>
      <c r="E397" s="143"/>
      <c r="F397" s="143"/>
      <c r="G397" s="143"/>
      <c r="H397" s="19"/>
      <c r="I397" s="19"/>
      <c r="J397" s="19"/>
      <c r="K397" s="96"/>
      <c r="Q397" s="96"/>
    </row>
    <row r="398" spans="1:17" x14ac:dyDescent="0.2">
      <c r="A398" s="19"/>
      <c r="E398" s="143"/>
      <c r="F398" s="143"/>
      <c r="G398" s="143"/>
      <c r="H398" s="19"/>
      <c r="I398" s="19"/>
      <c r="J398" s="19"/>
      <c r="K398" s="96"/>
      <c r="Q398" s="96"/>
    </row>
    <row r="399" spans="1:17" x14ac:dyDescent="0.2">
      <c r="A399" s="19"/>
      <c r="E399" s="143"/>
      <c r="F399" s="143"/>
      <c r="G399" s="143"/>
      <c r="H399" s="19"/>
      <c r="I399" s="19"/>
      <c r="J399" s="19"/>
      <c r="K399" s="96"/>
      <c r="Q399" s="96"/>
    </row>
    <row r="400" spans="1:17" x14ac:dyDescent="0.2">
      <c r="A400" s="19"/>
      <c r="E400" s="143"/>
      <c r="F400" s="143"/>
      <c r="G400" s="143"/>
      <c r="H400" s="19"/>
      <c r="I400" s="19"/>
      <c r="J400" s="19"/>
      <c r="K400" s="96"/>
      <c r="Q400" s="96"/>
    </row>
    <row r="401" spans="1:17" x14ac:dyDescent="0.2">
      <c r="A401" s="19"/>
      <c r="E401" s="143"/>
      <c r="F401" s="143"/>
      <c r="G401" s="143"/>
      <c r="H401" s="19"/>
      <c r="I401" s="19"/>
      <c r="J401" s="19"/>
      <c r="K401" s="96"/>
      <c r="Q401" s="96"/>
    </row>
    <row r="402" spans="1:17" x14ac:dyDescent="0.2">
      <c r="A402" s="19"/>
      <c r="E402" s="143"/>
      <c r="F402" s="143"/>
      <c r="G402" s="143"/>
      <c r="H402" s="19"/>
      <c r="I402" s="19"/>
      <c r="J402" s="19"/>
      <c r="K402" s="96"/>
      <c r="Q402" s="96"/>
    </row>
    <row r="403" spans="1:17" x14ac:dyDescent="0.2">
      <c r="A403" s="19"/>
      <c r="E403" s="143"/>
      <c r="F403" s="143"/>
      <c r="G403" s="143"/>
      <c r="H403" s="19"/>
      <c r="I403" s="19"/>
      <c r="J403" s="19"/>
      <c r="K403" s="96"/>
      <c r="Q403" s="96"/>
    </row>
    <row r="404" spans="1:17" x14ac:dyDescent="0.2">
      <c r="A404" s="19"/>
      <c r="E404" s="143"/>
      <c r="F404" s="143"/>
      <c r="G404" s="143"/>
      <c r="H404" s="19"/>
      <c r="I404" s="19"/>
      <c r="J404" s="19"/>
      <c r="K404" s="96"/>
      <c r="Q404" s="96"/>
    </row>
    <row r="405" spans="1:17" x14ac:dyDescent="0.2">
      <c r="A405" s="19"/>
      <c r="E405" s="143"/>
      <c r="F405" s="143"/>
      <c r="G405" s="143"/>
      <c r="H405" s="19"/>
      <c r="I405" s="19"/>
      <c r="J405" s="19"/>
      <c r="K405" s="96"/>
      <c r="Q405" s="96"/>
    </row>
    <row r="406" spans="1:17" x14ac:dyDescent="0.2">
      <c r="A406" s="19"/>
      <c r="E406" s="143"/>
      <c r="F406" s="143"/>
      <c r="G406" s="143"/>
      <c r="H406" s="19"/>
      <c r="I406" s="19"/>
      <c r="J406" s="19"/>
      <c r="K406" s="96"/>
      <c r="Q406" s="96"/>
    </row>
    <row r="407" spans="1:17" x14ac:dyDescent="0.2">
      <c r="A407" s="19"/>
      <c r="E407" s="143"/>
      <c r="F407" s="143"/>
      <c r="G407" s="143"/>
      <c r="H407" s="19"/>
      <c r="I407" s="19"/>
      <c r="J407" s="19"/>
      <c r="K407" s="96"/>
      <c r="Q407" s="96"/>
    </row>
    <row r="408" spans="1:17" x14ac:dyDescent="0.2">
      <c r="A408" s="19"/>
      <c r="E408" s="143"/>
      <c r="F408" s="143"/>
      <c r="G408" s="143"/>
      <c r="H408" s="19"/>
      <c r="I408" s="19"/>
      <c r="J408" s="19"/>
      <c r="K408" s="96"/>
      <c r="Q408" s="96"/>
    </row>
    <row r="409" spans="1:17" x14ac:dyDescent="0.2">
      <c r="A409" s="19"/>
      <c r="E409" s="143"/>
      <c r="F409" s="143"/>
      <c r="G409" s="143"/>
      <c r="H409" s="19"/>
      <c r="I409" s="19"/>
      <c r="J409" s="19"/>
      <c r="K409" s="96"/>
      <c r="Q409" s="96"/>
    </row>
    <row r="410" spans="1:17" x14ac:dyDescent="0.2">
      <c r="A410" s="19"/>
      <c r="E410" s="143"/>
      <c r="F410" s="143"/>
      <c r="G410" s="143"/>
      <c r="H410" s="19"/>
      <c r="I410" s="19"/>
      <c r="J410" s="19"/>
      <c r="K410" s="96"/>
      <c r="Q410" s="96"/>
    </row>
    <row r="411" spans="1:17" x14ac:dyDescent="0.2">
      <c r="A411" s="19"/>
      <c r="E411" s="143"/>
      <c r="F411" s="143"/>
      <c r="G411" s="143"/>
      <c r="H411" s="19"/>
      <c r="I411" s="19"/>
      <c r="J411" s="19"/>
      <c r="K411" s="96"/>
      <c r="Q411" s="96"/>
    </row>
    <row r="412" spans="1:17" x14ac:dyDescent="0.2">
      <c r="A412" s="19"/>
      <c r="E412" s="143"/>
      <c r="F412" s="143"/>
      <c r="G412" s="143"/>
      <c r="H412" s="19"/>
      <c r="I412" s="19"/>
      <c r="J412" s="19"/>
      <c r="K412" s="96"/>
      <c r="Q412" s="96"/>
    </row>
    <row r="413" spans="1:17" x14ac:dyDescent="0.2">
      <c r="A413" s="19"/>
      <c r="E413" s="143"/>
      <c r="F413" s="143"/>
      <c r="G413" s="143"/>
      <c r="H413" s="19"/>
      <c r="I413" s="19"/>
      <c r="J413" s="19"/>
      <c r="K413" s="96"/>
      <c r="Q413" s="96"/>
    </row>
    <row r="414" spans="1:17" x14ac:dyDescent="0.2">
      <c r="A414" s="19"/>
      <c r="E414" s="143"/>
      <c r="F414" s="143"/>
      <c r="G414" s="143"/>
      <c r="H414" s="19"/>
      <c r="I414" s="19"/>
      <c r="J414" s="19"/>
      <c r="K414" s="96"/>
      <c r="Q414" s="96"/>
    </row>
    <row r="415" spans="1:17" x14ac:dyDescent="0.2">
      <c r="A415" s="19"/>
      <c r="E415" s="143"/>
      <c r="F415" s="143"/>
      <c r="G415" s="143"/>
      <c r="H415" s="19"/>
      <c r="I415" s="19"/>
      <c r="J415" s="19"/>
      <c r="K415" s="96"/>
      <c r="Q415" s="96"/>
    </row>
    <row r="416" spans="1:17" x14ac:dyDescent="0.2">
      <c r="A416" s="19"/>
      <c r="E416" s="143"/>
      <c r="F416" s="143"/>
      <c r="G416" s="143"/>
      <c r="H416" s="19"/>
      <c r="I416" s="19"/>
      <c r="J416" s="19"/>
      <c r="K416" s="96"/>
      <c r="Q416" s="96"/>
    </row>
    <row r="417" spans="1:17" x14ac:dyDescent="0.2">
      <c r="A417" s="19"/>
      <c r="E417" s="143"/>
      <c r="F417" s="143"/>
      <c r="G417" s="143"/>
      <c r="H417" s="19"/>
      <c r="I417" s="19"/>
      <c r="J417" s="19"/>
      <c r="K417" s="96"/>
      <c r="Q417" s="96"/>
    </row>
    <row r="418" spans="1:17" x14ac:dyDescent="0.2">
      <c r="A418" s="19"/>
      <c r="E418" s="143"/>
      <c r="F418" s="143"/>
      <c r="G418" s="143"/>
      <c r="H418" s="19"/>
      <c r="I418" s="19"/>
      <c r="J418" s="19"/>
      <c r="K418" s="96"/>
      <c r="Q418" s="96"/>
    </row>
    <row r="419" spans="1:17" x14ac:dyDescent="0.2">
      <c r="A419" s="19"/>
      <c r="E419" s="143"/>
      <c r="F419" s="143"/>
      <c r="G419" s="143"/>
      <c r="H419" s="19"/>
      <c r="I419" s="19"/>
      <c r="J419" s="19"/>
      <c r="K419" s="96"/>
      <c r="Q419" s="96"/>
    </row>
    <row r="420" spans="1:17" x14ac:dyDescent="0.2">
      <c r="A420" s="19"/>
      <c r="E420" s="143"/>
      <c r="F420" s="143"/>
      <c r="G420" s="143"/>
      <c r="H420" s="19"/>
      <c r="I420" s="19"/>
      <c r="J420" s="19"/>
      <c r="K420" s="96"/>
      <c r="Q420" s="96"/>
    </row>
    <row r="421" spans="1:17" x14ac:dyDescent="0.2">
      <c r="A421" s="19"/>
      <c r="E421" s="143"/>
      <c r="F421" s="143"/>
      <c r="G421" s="143"/>
      <c r="H421" s="19"/>
      <c r="I421" s="19"/>
      <c r="J421" s="19"/>
      <c r="K421" s="96"/>
      <c r="Q421" s="96"/>
    </row>
    <row r="422" spans="1:17" x14ac:dyDescent="0.2">
      <c r="A422" s="19"/>
      <c r="E422" s="143"/>
      <c r="F422" s="143"/>
      <c r="G422" s="143"/>
      <c r="H422" s="19"/>
      <c r="I422" s="19"/>
      <c r="J422" s="19"/>
      <c r="K422" s="96"/>
      <c r="Q422" s="96"/>
    </row>
    <row r="423" spans="1:17" x14ac:dyDescent="0.2">
      <c r="A423" s="19"/>
      <c r="E423" s="143"/>
      <c r="F423" s="143"/>
      <c r="G423" s="143"/>
      <c r="H423" s="19"/>
      <c r="I423" s="19"/>
      <c r="J423" s="19"/>
      <c r="K423" s="96"/>
      <c r="Q423" s="96"/>
    </row>
    <row r="424" spans="1:17" x14ac:dyDescent="0.2">
      <c r="A424" s="19"/>
      <c r="E424" s="143"/>
      <c r="F424" s="143"/>
      <c r="G424" s="143"/>
      <c r="H424" s="19"/>
      <c r="I424" s="19"/>
      <c r="J424" s="19"/>
      <c r="K424" s="96"/>
      <c r="Q424" s="96"/>
    </row>
    <row r="425" spans="1:17" x14ac:dyDescent="0.2">
      <c r="A425" s="19"/>
      <c r="E425" s="143"/>
      <c r="F425" s="143"/>
      <c r="G425" s="143"/>
      <c r="H425" s="19"/>
      <c r="I425" s="19"/>
      <c r="J425" s="19"/>
      <c r="K425" s="96"/>
      <c r="Q425" s="96"/>
    </row>
    <row r="426" spans="1:17" x14ac:dyDescent="0.2">
      <c r="A426" s="19"/>
      <c r="E426" s="143"/>
      <c r="F426" s="143"/>
      <c r="G426" s="143"/>
      <c r="H426" s="19"/>
      <c r="I426" s="19"/>
      <c r="J426" s="19"/>
      <c r="K426" s="96"/>
      <c r="Q426" s="96"/>
    </row>
    <row r="427" spans="1:17" x14ac:dyDescent="0.2">
      <c r="A427" s="19"/>
      <c r="E427" s="143"/>
      <c r="F427" s="143"/>
      <c r="G427" s="143"/>
      <c r="H427" s="19"/>
      <c r="I427" s="19"/>
      <c r="J427" s="19"/>
      <c r="K427" s="96"/>
      <c r="Q427" s="96"/>
    </row>
    <row r="428" spans="1:17" x14ac:dyDescent="0.2">
      <c r="A428" s="19"/>
      <c r="E428" s="143"/>
      <c r="F428" s="143"/>
      <c r="G428" s="143"/>
      <c r="H428" s="19"/>
      <c r="I428" s="19"/>
      <c r="J428" s="19"/>
      <c r="K428" s="96"/>
      <c r="Q428" s="96"/>
    </row>
    <row r="429" spans="1:17" x14ac:dyDescent="0.2">
      <c r="A429" s="19"/>
      <c r="E429" s="143"/>
      <c r="F429" s="143"/>
      <c r="G429" s="143"/>
      <c r="H429" s="19"/>
      <c r="I429" s="19"/>
      <c r="J429" s="19"/>
      <c r="K429" s="96"/>
      <c r="Q429" s="96"/>
    </row>
    <row r="430" spans="1:17" x14ac:dyDescent="0.2">
      <c r="A430" s="19"/>
      <c r="E430" s="143"/>
      <c r="F430" s="143"/>
      <c r="G430" s="143"/>
      <c r="H430" s="19"/>
      <c r="I430" s="19"/>
      <c r="J430" s="19"/>
      <c r="K430" s="96"/>
      <c r="Q430" s="96"/>
    </row>
    <row r="431" spans="1:17" x14ac:dyDescent="0.2">
      <c r="A431" s="19"/>
      <c r="E431" s="143"/>
      <c r="F431" s="143"/>
      <c r="G431" s="143"/>
      <c r="H431" s="19"/>
      <c r="I431" s="19"/>
      <c r="J431" s="19"/>
      <c r="K431" s="96"/>
      <c r="Q431" s="96"/>
    </row>
    <row r="432" spans="1:17" x14ac:dyDescent="0.2">
      <c r="A432" s="19"/>
      <c r="E432" s="143"/>
      <c r="F432" s="143"/>
      <c r="G432" s="143"/>
      <c r="H432" s="19"/>
      <c r="I432" s="19"/>
      <c r="J432" s="19"/>
      <c r="K432" s="96"/>
      <c r="Q432" s="96"/>
    </row>
    <row r="433" spans="1:17" x14ac:dyDescent="0.2">
      <c r="A433" s="19"/>
      <c r="E433" s="143"/>
      <c r="F433" s="143"/>
      <c r="G433" s="143"/>
      <c r="H433" s="19"/>
      <c r="I433" s="19"/>
      <c r="J433" s="19"/>
      <c r="K433" s="96"/>
      <c r="Q433" s="96"/>
    </row>
    <row r="434" spans="1:17" x14ac:dyDescent="0.2">
      <c r="A434" s="19"/>
      <c r="E434" s="143"/>
      <c r="F434" s="143"/>
      <c r="G434" s="143"/>
      <c r="H434" s="19"/>
      <c r="I434" s="19"/>
      <c r="J434" s="19"/>
      <c r="K434" s="96"/>
      <c r="Q434" s="96"/>
    </row>
    <row r="435" spans="1:17" x14ac:dyDescent="0.2">
      <c r="A435" s="19"/>
      <c r="E435" s="143"/>
      <c r="F435" s="143"/>
      <c r="G435" s="143"/>
      <c r="H435" s="19"/>
      <c r="I435" s="19"/>
      <c r="J435" s="19"/>
      <c r="K435" s="96"/>
      <c r="Q435" s="96"/>
    </row>
    <row r="436" spans="1:17" x14ac:dyDescent="0.2">
      <c r="A436" s="19"/>
      <c r="E436" s="143"/>
      <c r="F436" s="143"/>
      <c r="G436" s="143"/>
      <c r="H436" s="19"/>
      <c r="I436" s="19"/>
      <c r="J436" s="19"/>
      <c r="K436" s="96"/>
      <c r="Q436" s="96"/>
    </row>
    <row r="437" spans="1:17" x14ac:dyDescent="0.2">
      <c r="A437" s="19"/>
      <c r="E437" s="143"/>
      <c r="F437" s="143"/>
      <c r="G437" s="143"/>
      <c r="H437" s="19"/>
      <c r="I437" s="19"/>
      <c r="J437" s="19"/>
      <c r="K437" s="96"/>
      <c r="Q437" s="96"/>
    </row>
    <row r="438" spans="1:17" x14ac:dyDescent="0.2">
      <c r="A438" s="19"/>
      <c r="E438" s="143"/>
      <c r="F438" s="143"/>
      <c r="G438" s="143"/>
      <c r="H438" s="19"/>
      <c r="I438" s="19"/>
      <c r="J438" s="19"/>
      <c r="K438" s="96"/>
      <c r="Q438" s="96"/>
    </row>
    <row r="439" spans="1:17" x14ac:dyDescent="0.2">
      <c r="A439" s="19"/>
      <c r="E439" s="143"/>
      <c r="F439" s="143"/>
      <c r="G439" s="143"/>
      <c r="H439" s="19"/>
      <c r="I439" s="19"/>
      <c r="J439" s="19"/>
      <c r="K439" s="96"/>
      <c r="Q439" s="96"/>
    </row>
    <row r="440" spans="1:17" x14ac:dyDescent="0.2">
      <c r="A440" s="19"/>
      <c r="E440" s="143"/>
      <c r="F440" s="143"/>
      <c r="G440" s="143"/>
      <c r="H440" s="19"/>
      <c r="I440" s="19"/>
      <c r="J440" s="19"/>
      <c r="K440" s="96"/>
      <c r="Q440" s="96"/>
    </row>
    <row r="441" spans="1:17" x14ac:dyDescent="0.2">
      <c r="A441" s="19"/>
      <c r="E441" s="143"/>
      <c r="F441" s="143"/>
      <c r="G441" s="143"/>
      <c r="H441" s="19"/>
      <c r="I441" s="19"/>
      <c r="J441" s="19"/>
      <c r="K441" s="96"/>
      <c r="Q441" s="96"/>
    </row>
    <row r="442" spans="1:17" x14ac:dyDescent="0.2">
      <c r="A442" s="19"/>
      <c r="E442" s="143"/>
      <c r="F442" s="143"/>
      <c r="G442" s="143"/>
      <c r="H442" s="19"/>
      <c r="I442" s="19"/>
      <c r="J442" s="19"/>
      <c r="K442" s="96"/>
      <c r="Q442" s="96"/>
    </row>
    <row r="443" spans="1:17" x14ac:dyDescent="0.2">
      <c r="A443" s="19"/>
      <c r="E443" s="143"/>
      <c r="F443" s="143"/>
      <c r="G443" s="143"/>
      <c r="H443" s="19"/>
      <c r="I443" s="19"/>
      <c r="J443" s="19"/>
      <c r="K443" s="96"/>
      <c r="Q443" s="96"/>
    </row>
    <row r="444" spans="1:17" x14ac:dyDescent="0.2">
      <c r="A444" s="19"/>
      <c r="E444" s="143"/>
      <c r="F444" s="143"/>
      <c r="G444" s="143"/>
      <c r="H444" s="19"/>
      <c r="I444" s="19"/>
      <c r="J444" s="19"/>
      <c r="K444" s="96"/>
      <c r="Q444" s="96"/>
    </row>
    <row r="445" spans="1:17" x14ac:dyDescent="0.2">
      <c r="A445" s="19"/>
      <c r="E445" s="143"/>
      <c r="F445" s="143"/>
      <c r="G445" s="143"/>
      <c r="H445" s="19"/>
      <c r="I445" s="19"/>
      <c r="J445" s="19"/>
      <c r="K445" s="96"/>
      <c r="Q445" s="96"/>
    </row>
    <row r="446" spans="1:17" x14ac:dyDescent="0.2">
      <c r="A446" s="19"/>
      <c r="E446" s="143"/>
      <c r="F446" s="143"/>
      <c r="G446" s="143"/>
      <c r="H446" s="19"/>
      <c r="I446" s="19"/>
      <c r="J446" s="19"/>
      <c r="K446" s="96"/>
      <c r="Q446" s="96"/>
    </row>
    <row r="447" spans="1:17" x14ac:dyDescent="0.2">
      <c r="A447" s="19"/>
      <c r="E447" s="143"/>
      <c r="F447" s="143"/>
      <c r="G447" s="143"/>
      <c r="H447" s="19"/>
      <c r="I447" s="19"/>
      <c r="J447" s="19"/>
      <c r="K447" s="96"/>
      <c r="Q447" s="96"/>
    </row>
    <row r="448" spans="1:17" x14ac:dyDescent="0.2">
      <c r="A448" s="19"/>
      <c r="E448" s="143"/>
      <c r="F448" s="143"/>
      <c r="G448" s="143"/>
      <c r="H448" s="19"/>
      <c r="I448" s="19"/>
      <c r="J448" s="19"/>
      <c r="K448" s="96"/>
      <c r="Q448" s="96"/>
    </row>
    <row r="449" spans="1:17" x14ac:dyDescent="0.2">
      <c r="A449" s="19"/>
      <c r="E449" s="143"/>
      <c r="F449" s="143"/>
      <c r="G449" s="143"/>
      <c r="H449" s="19"/>
      <c r="I449" s="19"/>
      <c r="J449" s="19"/>
      <c r="K449" s="96"/>
      <c r="Q449" s="96"/>
    </row>
    <row r="450" spans="1:17" x14ac:dyDescent="0.2">
      <c r="A450" s="19"/>
      <c r="E450" s="143"/>
      <c r="F450" s="143"/>
      <c r="G450" s="143"/>
      <c r="H450" s="19"/>
      <c r="I450" s="19"/>
      <c r="J450" s="19"/>
      <c r="K450" s="96"/>
      <c r="Q450" s="96"/>
    </row>
    <row r="451" spans="1:17" x14ac:dyDescent="0.2">
      <c r="A451" s="19"/>
      <c r="E451" s="143"/>
      <c r="F451" s="143"/>
      <c r="G451" s="143"/>
      <c r="H451" s="19"/>
      <c r="I451" s="19"/>
      <c r="J451" s="19"/>
      <c r="K451" s="96"/>
      <c r="Q451" s="96"/>
    </row>
    <row r="452" spans="1:17" x14ac:dyDescent="0.2">
      <c r="A452" s="19"/>
      <c r="H452" s="19"/>
      <c r="I452" s="19"/>
      <c r="J452" s="19"/>
      <c r="K452" s="96"/>
      <c r="Q452" s="96"/>
    </row>
    <row r="453" spans="1:17" x14ac:dyDescent="0.2">
      <c r="A453" s="19"/>
      <c r="H453" s="19"/>
      <c r="I453" s="19"/>
      <c r="J453" s="19"/>
      <c r="K453" s="96"/>
      <c r="Q453" s="96"/>
    </row>
    <row r="454" spans="1:17" x14ac:dyDescent="0.2">
      <c r="A454" s="19"/>
      <c r="H454" s="19"/>
      <c r="I454" s="19"/>
      <c r="J454" s="19"/>
      <c r="K454" s="96"/>
      <c r="Q454" s="96"/>
    </row>
    <row r="455" spans="1:17" x14ac:dyDescent="0.2">
      <c r="A455" s="19"/>
      <c r="H455" s="19"/>
      <c r="I455" s="19"/>
      <c r="J455" s="19"/>
      <c r="K455" s="96"/>
      <c r="Q455" s="96"/>
    </row>
    <row r="456" spans="1:17" x14ac:dyDescent="0.2">
      <c r="A456" s="19"/>
      <c r="H456" s="19"/>
      <c r="I456" s="19"/>
      <c r="J456" s="19"/>
      <c r="K456" s="96"/>
      <c r="Q456" s="96"/>
    </row>
    <row r="457" spans="1:17" x14ac:dyDescent="0.2">
      <c r="A457" s="19"/>
      <c r="H457" s="19"/>
      <c r="I457" s="19"/>
      <c r="J457" s="19"/>
      <c r="K457" s="96"/>
      <c r="Q457" s="96"/>
    </row>
    <row r="458" spans="1:17" x14ac:dyDescent="0.2">
      <c r="A458" s="19"/>
      <c r="H458" s="19"/>
      <c r="I458" s="19"/>
      <c r="J458" s="19"/>
      <c r="K458" s="96"/>
      <c r="Q458" s="96"/>
    </row>
    <row r="459" spans="1:17" x14ac:dyDescent="0.2">
      <c r="A459" s="19"/>
      <c r="H459" s="19"/>
      <c r="I459" s="19"/>
      <c r="J459" s="19"/>
      <c r="K459" s="96"/>
      <c r="Q459" s="96"/>
    </row>
    <row r="460" spans="1:17" x14ac:dyDescent="0.2">
      <c r="A460" s="19"/>
      <c r="H460" s="19"/>
      <c r="I460" s="19"/>
      <c r="J460" s="19"/>
      <c r="K460" s="96"/>
      <c r="Q460" s="96"/>
    </row>
    <row r="461" spans="1:17" x14ac:dyDescent="0.2">
      <c r="A461" s="19"/>
      <c r="H461" s="19"/>
      <c r="I461" s="19"/>
      <c r="J461" s="19"/>
      <c r="K461" s="96"/>
      <c r="Q461" s="96"/>
    </row>
    <row r="462" spans="1:17" x14ac:dyDescent="0.2">
      <c r="A462" s="19"/>
      <c r="H462" s="19"/>
      <c r="I462" s="19"/>
      <c r="J462" s="19"/>
      <c r="K462" s="96"/>
      <c r="Q462" s="96"/>
    </row>
    <row r="463" spans="1:17" x14ac:dyDescent="0.2">
      <c r="A463" s="19"/>
      <c r="H463" s="19"/>
      <c r="I463" s="19"/>
      <c r="J463" s="19"/>
      <c r="K463" s="96"/>
      <c r="Q463" s="96"/>
    </row>
    <row r="464" spans="1:17" x14ac:dyDescent="0.2">
      <c r="A464" s="19"/>
      <c r="H464" s="19"/>
      <c r="I464" s="19"/>
      <c r="J464" s="19"/>
      <c r="K464" s="96"/>
      <c r="Q464" s="96"/>
    </row>
    <row r="465" spans="1:17" x14ac:dyDescent="0.2">
      <c r="A465" s="19"/>
      <c r="H465" s="19"/>
      <c r="I465" s="19"/>
      <c r="J465" s="19"/>
      <c r="K465" s="96"/>
      <c r="Q465" s="96"/>
    </row>
    <row r="466" spans="1:17" x14ac:dyDescent="0.2">
      <c r="A466" s="19"/>
      <c r="H466" s="19"/>
      <c r="I466" s="19"/>
      <c r="J466" s="19"/>
      <c r="K466" s="96"/>
      <c r="Q466" s="96"/>
    </row>
    <row r="467" spans="1:17" x14ac:dyDescent="0.2">
      <c r="A467" s="19"/>
      <c r="H467" s="19"/>
      <c r="I467" s="19"/>
      <c r="J467" s="19"/>
      <c r="K467" s="96"/>
      <c r="Q467" s="96"/>
    </row>
    <row r="468" spans="1:17" x14ac:dyDescent="0.2">
      <c r="A468" s="19"/>
      <c r="H468" s="19"/>
      <c r="I468" s="19"/>
      <c r="J468" s="19"/>
      <c r="K468" s="96"/>
      <c r="Q468" s="96"/>
    </row>
    <row r="469" spans="1:17" x14ac:dyDescent="0.2">
      <c r="A469" s="19"/>
      <c r="H469" s="19"/>
      <c r="I469" s="19"/>
      <c r="J469" s="19"/>
      <c r="K469" s="96"/>
      <c r="Q469" s="96"/>
    </row>
    <row r="470" spans="1:17" x14ac:dyDescent="0.2">
      <c r="A470" s="19"/>
      <c r="H470" s="19"/>
      <c r="I470" s="19"/>
      <c r="J470" s="19"/>
      <c r="K470" s="96"/>
      <c r="Q470" s="96"/>
    </row>
    <row r="471" spans="1:17" x14ac:dyDescent="0.2">
      <c r="A471" s="19"/>
      <c r="H471" s="19"/>
      <c r="I471" s="19"/>
      <c r="J471" s="19"/>
      <c r="K471" s="96"/>
      <c r="Q471" s="96"/>
    </row>
    <row r="472" spans="1:17" x14ac:dyDescent="0.2">
      <c r="A472" s="19"/>
      <c r="H472" s="19"/>
      <c r="I472" s="19"/>
      <c r="J472" s="19"/>
      <c r="K472" s="96"/>
      <c r="Q472" s="96"/>
    </row>
    <row r="473" spans="1:17" x14ac:dyDescent="0.2">
      <c r="A473" s="19"/>
      <c r="H473" s="19"/>
      <c r="I473" s="19"/>
      <c r="J473" s="19"/>
      <c r="K473" s="96"/>
      <c r="Q473" s="96"/>
    </row>
    <row r="474" spans="1:17" x14ac:dyDescent="0.2">
      <c r="A474" s="19"/>
      <c r="H474" s="19"/>
      <c r="I474" s="19"/>
      <c r="J474" s="19"/>
      <c r="K474" s="96"/>
      <c r="Q474" s="96"/>
    </row>
    <row r="475" spans="1:17" x14ac:dyDescent="0.2">
      <c r="A475" s="19"/>
      <c r="H475" s="19"/>
      <c r="I475" s="19"/>
      <c r="J475" s="19"/>
      <c r="K475" s="96"/>
      <c r="Q475" s="96"/>
    </row>
    <row r="476" spans="1:17" x14ac:dyDescent="0.2">
      <c r="A476" s="19"/>
      <c r="H476" s="19"/>
      <c r="I476" s="19"/>
      <c r="J476" s="19"/>
      <c r="K476" s="96"/>
      <c r="Q476" s="96"/>
    </row>
    <row r="477" spans="1:17" x14ac:dyDescent="0.2">
      <c r="A477" s="19"/>
      <c r="H477" s="19"/>
      <c r="I477" s="19"/>
      <c r="J477" s="19"/>
      <c r="K477" s="96"/>
      <c r="Q477" s="96"/>
    </row>
    <row r="478" spans="1:17" x14ac:dyDescent="0.2">
      <c r="A478" s="19"/>
      <c r="H478" s="19"/>
      <c r="I478" s="19"/>
      <c r="J478" s="19"/>
      <c r="K478" s="96"/>
      <c r="Q478" s="96"/>
    </row>
    <row r="479" spans="1:17" x14ac:dyDescent="0.2">
      <c r="A479" s="19"/>
      <c r="H479" s="19"/>
      <c r="I479" s="19"/>
      <c r="J479" s="19"/>
      <c r="K479" s="96"/>
      <c r="Q479" s="96"/>
    </row>
    <row r="480" spans="1:17" x14ac:dyDescent="0.2">
      <c r="A480" s="19"/>
      <c r="H480" s="19"/>
      <c r="I480" s="19"/>
      <c r="J480" s="19"/>
      <c r="K480" s="96"/>
      <c r="Q480" s="96"/>
    </row>
    <row r="481" spans="1:17" x14ac:dyDescent="0.2">
      <c r="A481" s="19"/>
      <c r="H481" s="19"/>
      <c r="I481" s="19"/>
      <c r="J481" s="19"/>
      <c r="K481" s="96"/>
      <c r="Q481" s="96"/>
    </row>
    <row r="482" spans="1:17" x14ac:dyDescent="0.2">
      <c r="A482" s="19"/>
      <c r="H482" s="19"/>
      <c r="I482" s="19"/>
      <c r="J482" s="19"/>
      <c r="K482" s="96"/>
      <c r="Q482" s="96"/>
    </row>
    <row r="483" spans="1:17" x14ac:dyDescent="0.2">
      <c r="A483" s="19"/>
      <c r="H483" s="19"/>
      <c r="I483" s="19"/>
      <c r="J483" s="19"/>
      <c r="K483" s="96"/>
      <c r="Q483" s="96"/>
    </row>
    <row r="484" spans="1:17" x14ac:dyDescent="0.2">
      <c r="A484" s="19"/>
      <c r="H484" s="19"/>
      <c r="I484" s="19"/>
      <c r="J484" s="19"/>
      <c r="K484" s="96"/>
      <c r="Q484" s="96"/>
    </row>
    <row r="485" spans="1:17" x14ac:dyDescent="0.2">
      <c r="A485" s="19"/>
      <c r="H485" s="19"/>
      <c r="I485" s="19"/>
      <c r="J485" s="19"/>
      <c r="K485" s="96"/>
      <c r="Q485" s="96"/>
    </row>
    <row r="486" spans="1:17" x14ac:dyDescent="0.2">
      <c r="A486" s="19"/>
      <c r="H486" s="19"/>
      <c r="I486" s="19"/>
      <c r="J486" s="19"/>
      <c r="K486" s="96"/>
      <c r="Q486" s="96"/>
    </row>
    <row r="487" spans="1:17" x14ac:dyDescent="0.2">
      <c r="A487" s="19"/>
      <c r="H487" s="19"/>
      <c r="I487" s="19"/>
      <c r="J487" s="19"/>
      <c r="K487" s="96"/>
      <c r="Q487" s="96"/>
    </row>
    <row r="488" spans="1:17" x14ac:dyDescent="0.2">
      <c r="A488" s="19"/>
      <c r="H488" s="19"/>
      <c r="I488" s="19"/>
      <c r="J488" s="19"/>
      <c r="K488" s="96"/>
      <c r="Q488" s="96"/>
    </row>
    <row r="489" spans="1:17" x14ac:dyDescent="0.2">
      <c r="A489" s="19"/>
      <c r="H489" s="19"/>
      <c r="I489" s="19"/>
      <c r="J489" s="19"/>
      <c r="K489" s="96"/>
      <c r="Q489" s="96"/>
    </row>
    <row r="490" spans="1:17" x14ac:dyDescent="0.2">
      <c r="A490" s="19"/>
      <c r="H490" s="19"/>
      <c r="I490" s="19"/>
      <c r="J490" s="19"/>
      <c r="K490" s="96"/>
      <c r="Q490" s="96"/>
    </row>
    <row r="491" spans="1:17" x14ac:dyDescent="0.2">
      <c r="A491" s="19"/>
      <c r="H491" s="19"/>
      <c r="I491" s="19"/>
      <c r="J491" s="19"/>
      <c r="K491" s="96"/>
      <c r="Q491" s="96"/>
    </row>
    <row r="492" spans="1:17" x14ac:dyDescent="0.2">
      <c r="A492" s="19"/>
      <c r="H492" s="19"/>
      <c r="I492" s="19"/>
      <c r="J492" s="19"/>
      <c r="K492" s="96"/>
      <c r="Q492" s="96"/>
    </row>
    <row r="493" spans="1:17" x14ac:dyDescent="0.2">
      <c r="A493" s="19"/>
      <c r="H493" s="19"/>
      <c r="I493" s="19"/>
      <c r="J493" s="19"/>
      <c r="K493" s="96"/>
      <c r="Q493" s="96"/>
    </row>
    <row r="494" spans="1:17" x14ac:dyDescent="0.2">
      <c r="A494" s="19"/>
      <c r="H494" s="19"/>
      <c r="I494" s="19"/>
      <c r="J494" s="19"/>
      <c r="K494" s="96"/>
      <c r="Q494" s="96"/>
    </row>
    <row r="495" spans="1:17" x14ac:dyDescent="0.2">
      <c r="A495" s="19"/>
      <c r="H495" s="19"/>
      <c r="I495" s="19"/>
      <c r="Q495" s="96"/>
    </row>
    <row r="496" spans="1:17" x14ac:dyDescent="0.2">
      <c r="A496" s="19"/>
      <c r="H496" s="19"/>
      <c r="I496" s="19"/>
    </row>
    <row r="497" spans="1:9" x14ac:dyDescent="0.2">
      <c r="A497" s="19"/>
      <c r="H497" s="19"/>
      <c r="I497" s="19"/>
    </row>
    <row r="498" spans="1:9" x14ac:dyDescent="0.2">
      <c r="A498" s="19"/>
      <c r="H498" s="19"/>
      <c r="I498" s="19"/>
    </row>
    <row r="499" spans="1:9" x14ac:dyDescent="0.2">
      <c r="A499" s="19"/>
      <c r="H499" s="19"/>
      <c r="I499" s="19"/>
    </row>
    <row r="500" spans="1:9" x14ac:dyDescent="0.2">
      <c r="A500" s="19"/>
      <c r="H500" s="19"/>
      <c r="I500" s="19"/>
    </row>
    <row r="501" spans="1:9" x14ac:dyDescent="0.2">
      <c r="A501" s="19"/>
      <c r="H501" s="19"/>
      <c r="I501" s="19"/>
    </row>
    <row r="502" spans="1:9" x14ac:dyDescent="0.2">
      <c r="A502" s="19"/>
      <c r="H502" s="19"/>
      <c r="I502" s="19"/>
    </row>
    <row r="503" spans="1:9" x14ac:dyDescent="0.2">
      <c r="A503" s="19"/>
      <c r="H503" s="19"/>
      <c r="I503" s="19"/>
    </row>
    <row r="504" spans="1:9" x14ac:dyDescent="0.2">
      <c r="A504" s="19"/>
      <c r="H504" s="19"/>
      <c r="I504" s="19"/>
    </row>
    <row r="505" spans="1:9" x14ac:dyDescent="0.2">
      <c r="A505" s="19"/>
      <c r="H505" s="19"/>
      <c r="I505" s="19"/>
    </row>
    <row r="506" spans="1:9" x14ac:dyDescent="0.2">
      <c r="A506" s="19"/>
      <c r="H506" s="19"/>
      <c r="I506" s="19"/>
    </row>
    <row r="507" spans="1:9" x14ac:dyDescent="0.2">
      <c r="A507" s="19"/>
      <c r="H507" s="19"/>
      <c r="I507" s="19"/>
    </row>
    <row r="508" spans="1:9" x14ac:dyDescent="0.2">
      <c r="A508" s="19"/>
      <c r="H508" s="19"/>
      <c r="I508" s="19"/>
    </row>
    <row r="509" spans="1:9" x14ac:dyDescent="0.2">
      <c r="A509" s="19"/>
      <c r="H509" s="19"/>
      <c r="I509" s="19"/>
    </row>
    <row r="510" spans="1:9" x14ac:dyDescent="0.2">
      <c r="A510" s="19"/>
      <c r="H510" s="19"/>
      <c r="I510" s="19"/>
    </row>
    <row r="511" spans="1:9" x14ac:dyDescent="0.2">
      <c r="A511" s="19"/>
      <c r="H511" s="19"/>
      <c r="I511" s="19"/>
    </row>
    <row r="512" spans="1:9" x14ac:dyDescent="0.2">
      <c r="A512" s="19"/>
      <c r="H512" s="19"/>
      <c r="I512" s="19"/>
    </row>
    <row r="513" spans="1:9" x14ac:dyDescent="0.2">
      <c r="A513" s="19"/>
      <c r="H513" s="19"/>
      <c r="I513" s="19"/>
    </row>
    <row r="514" spans="1:9" x14ac:dyDescent="0.2">
      <c r="A514" s="19"/>
      <c r="H514" s="19"/>
      <c r="I514" s="19"/>
    </row>
    <row r="515" spans="1:9" x14ac:dyDescent="0.2">
      <c r="A515" s="19"/>
      <c r="H515" s="19"/>
      <c r="I515" s="19"/>
    </row>
    <row r="516" spans="1:9" x14ac:dyDescent="0.2">
      <c r="A516" s="19"/>
      <c r="H516" s="19"/>
      <c r="I516" s="19"/>
    </row>
    <row r="517" spans="1:9" x14ac:dyDescent="0.2">
      <c r="A517" s="19"/>
      <c r="H517" s="19"/>
      <c r="I517" s="19"/>
    </row>
    <row r="518" spans="1:9" x14ac:dyDescent="0.2">
      <c r="A518" s="19"/>
      <c r="H518" s="19"/>
      <c r="I518" s="19"/>
    </row>
    <row r="519" spans="1:9" x14ac:dyDescent="0.2">
      <c r="A519" s="19"/>
      <c r="H519" s="19"/>
      <c r="I519" s="19"/>
    </row>
    <row r="520" spans="1:9" x14ac:dyDescent="0.2">
      <c r="A520" s="19"/>
      <c r="H520" s="19"/>
      <c r="I520" s="19"/>
    </row>
    <row r="521" spans="1:9" x14ac:dyDescent="0.2">
      <c r="A521" s="19"/>
      <c r="H521" s="19"/>
      <c r="I521" s="19"/>
    </row>
    <row r="522" spans="1:9" x14ac:dyDescent="0.2">
      <c r="A522" s="19"/>
      <c r="H522" s="19"/>
      <c r="I522" s="19"/>
    </row>
    <row r="523" spans="1:9" x14ac:dyDescent="0.2">
      <c r="A523" s="19"/>
      <c r="H523" s="19"/>
      <c r="I523" s="19"/>
    </row>
    <row r="524" spans="1:9" x14ac:dyDescent="0.2">
      <c r="A524" s="19"/>
      <c r="H524" s="19"/>
      <c r="I524" s="19"/>
    </row>
    <row r="525" spans="1:9" x14ac:dyDescent="0.2">
      <c r="A525" s="19"/>
      <c r="H525" s="19"/>
      <c r="I525" s="19"/>
    </row>
    <row r="526" spans="1:9" x14ac:dyDescent="0.2">
      <c r="A526" s="19"/>
      <c r="H526" s="19"/>
      <c r="I526" s="19"/>
    </row>
    <row r="527" spans="1:9" x14ac:dyDescent="0.2">
      <c r="A527" s="19"/>
      <c r="H527" s="19"/>
      <c r="I527" s="19"/>
    </row>
    <row r="528" spans="1:9" x14ac:dyDescent="0.2">
      <c r="A528" s="19"/>
      <c r="H528" s="19"/>
      <c r="I528" s="19"/>
    </row>
    <row r="529" spans="1:9" x14ac:dyDescent="0.2">
      <c r="A529" s="19"/>
      <c r="H529" s="19"/>
      <c r="I529" s="19"/>
    </row>
    <row r="530" spans="1:9" x14ac:dyDescent="0.2">
      <c r="A530" s="19"/>
      <c r="H530" s="19"/>
      <c r="I530" s="19"/>
    </row>
    <row r="531" spans="1:9" x14ac:dyDescent="0.2">
      <c r="A531" s="19"/>
      <c r="H531" s="19"/>
      <c r="I531" s="19"/>
    </row>
    <row r="532" spans="1:9" x14ac:dyDescent="0.2">
      <c r="A532" s="19"/>
      <c r="H532" s="19"/>
      <c r="I532" s="19"/>
    </row>
    <row r="533" spans="1:9" x14ac:dyDescent="0.2">
      <c r="A533" s="19"/>
      <c r="H533" s="19"/>
      <c r="I533" s="19"/>
    </row>
    <row r="534" spans="1:9" x14ac:dyDescent="0.2">
      <c r="A534" s="19"/>
      <c r="H534" s="19"/>
      <c r="I534" s="19"/>
    </row>
    <row r="535" spans="1:9" x14ac:dyDescent="0.2">
      <c r="A535" s="19"/>
      <c r="H535" s="19"/>
      <c r="I535" s="19"/>
    </row>
    <row r="536" spans="1:9" x14ac:dyDescent="0.2">
      <c r="A536" s="19"/>
      <c r="H536" s="19"/>
      <c r="I536" s="19"/>
    </row>
    <row r="537" spans="1:9" x14ac:dyDescent="0.2">
      <c r="A537" s="19"/>
      <c r="H537" s="19"/>
      <c r="I537" s="19"/>
    </row>
    <row r="538" spans="1:9" x14ac:dyDescent="0.2">
      <c r="A538" s="19"/>
      <c r="H538" s="19"/>
      <c r="I538" s="19"/>
    </row>
    <row r="539" spans="1:9" x14ac:dyDescent="0.2">
      <c r="A539" s="19"/>
      <c r="H539" s="19"/>
      <c r="I539" s="19"/>
    </row>
    <row r="540" spans="1:9" x14ac:dyDescent="0.2">
      <c r="A540" s="19"/>
      <c r="H540" s="19"/>
      <c r="I540" s="19"/>
    </row>
    <row r="541" spans="1:9" x14ac:dyDescent="0.2">
      <c r="A541" s="19"/>
      <c r="H541" s="19"/>
      <c r="I541" s="19"/>
    </row>
    <row r="542" spans="1:9" x14ac:dyDescent="0.2">
      <c r="A542" s="19"/>
      <c r="H542" s="19"/>
      <c r="I542" s="19"/>
    </row>
    <row r="543" spans="1:9" x14ac:dyDescent="0.2">
      <c r="A543" s="19"/>
      <c r="H543" s="19"/>
      <c r="I543" s="19"/>
    </row>
    <row r="544" spans="1:9" x14ac:dyDescent="0.2">
      <c r="A544" s="19"/>
      <c r="H544" s="19"/>
      <c r="I544" s="19"/>
    </row>
    <row r="545" spans="1:9" x14ac:dyDescent="0.2">
      <c r="A545" s="19"/>
      <c r="H545" s="19"/>
      <c r="I545" s="19"/>
    </row>
    <row r="546" spans="1:9" x14ac:dyDescent="0.2">
      <c r="A546" s="19"/>
      <c r="H546" s="19"/>
      <c r="I546" s="19"/>
    </row>
    <row r="547" spans="1:9" x14ac:dyDescent="0.2">
      <c r="A547" s="19"/>
      <c r="H547" s="19"/>
      <c r="I547" s="19"/>
    </row>
    <row r="548" spans="1:9" x14ac:dyDescent="0.2">
      <c r="A548" s="19"/>
      <c r="H548" s="19"/>
      <c r="I548" s="19"/>
    </row>
    <row r="549" spans="1:9" x14ac:dyDescent="0.2">
      <c r="A549" s="19"/>
      <c r="H549" s="19"/>
      <c r="I549" s="19"/>
    </row>
    <row r="550" spans="1:9" x14ac:dyDescent="0.2">
      <c r="A550" s="19"/>
      <c r="H550" s="19"/>
      <c r="I550" s="19"/>
    </row>
    <row r="551" spans="1:9" x14ac:dyDescent="0.2">
      <c r="A551" s="19"/>
      <c r="H551" s="19"/>
      <c r="I551" s="19"/>
    </row>
    <row r="552" spans="1:9" x14ac:dyDescent="0.2">
      <c r="A552" s="19"/>
      <c r="H552" s="19"/>
      <c r="I552" s="19"/>
    </row>
    <row r="553" spans="1:9" x14ac:dyDescent="0.2">
      <c r="A553" s="19"/>
      <c r="H553" s="19"/>
      <c r="I553" s="19"/>
    </row>
    <row r="554" spans="1:9" x14ac:dyDescent="0.2">
      <c r="A554" s="19"/>
      <c r="H554" s="19"/>
      <c r="I554" s="19"/>
    </row>
    <row r="555" spans="1:9" x14ac:dyDescent="0.2">
      <c r="A555" s="19"/>
      <c r="H555" s="19"/>
      <c r="I555" s="19"/>
    </row>
    <row r="556" spans="1:9" x14ac:dyDescent="0.2">
      <c r="A556" s="19"/>
      <c r="H556" s="19"/>
      <c r="I556" s="19"/>
    </row>
    <row r="557" spans="1:9" x14ac:dyDescent="0.2">
      <c r="A557" s="19"/>
      <c r="H557" s="19"/>
      <c r="I557" s="19"/>
    </row>
    <row r="558" spans="1:9" x14ac:dyDescent="0.2">
      <c r="A558" s="19"/>
      <c r="H558" s="19"/>
      <c r="I558" s="19"/>
    </row>
    <row r="559" spans="1:9" x14ac:dyDescent="0.2">
      <c r="A559" s="19"/>
      <c r="H559" s="19"/>
      <c r="I559" s="19"/>
    </row>
    <row r="560" spans="1:9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E591" s="143"/>
      <c r="F591" s="143"/>
      <c r="G591" s="143"/>
      <c r="H591" s="19"/>
      <c r="I591" s="19"/>
    </row>
    <row r="592" spans="1:9" x14ac:dyDescent="0.2">
      <c r="A592" s="19"/>
      <c r="E592" s="143"/>
      <c r="F592" s="143"/>
      <c r="G592" s="143"/>
      <c r="H592" s="19"/>
      <c r="I592" s="19"/>
    </row>
    <row r="593" spans="1:9" x14ac:dyDescent="0.2">
      <c r="A593" s="19"/>
      <c r="E593" s="143"/>
      <c r="F593" s="143"/>
      <c r="G593" s="143"/>
      <c r="H593" s="19"/>
      <c r="I593" s="19"/>
    </row>
    <row r="594" spans="1:9" x14ac:dyDescent="0.2">
      <c r="A594" s="19"/>
      <c r="E594" s="143"/>
      <c r="F594" s="143"/>
      <c r="G594" s="143"/>
      <c r="H594" s="19"/>
      <c r="I594" s="19"/>
    </row>
    <row r="595" spans="1:9" x14ac:dyDescent="0.2">
      <c r="A595" s="19"/>
      <c r="E595" s="143"/>
      <c r="F595" s="143"/>
      <c r="G595" s="143"/>
      <c r="H595" s="19"/>
      <c r="I595" s="19"/>
    </row>
    <row r="596" spans="1:9" x14ac:dyDescent="0.2">
      <c r="A596" s="19"/>
      <c r="E596" s="143"/>
      <c r="F596" s="143"/>
      <c r="G596" s="143"/>
      <c r="H596" s="19"/>
      <c r="I596" s="19"/>
    </row>
    <row r="597" spans="1:9" x14ac:dyDescent="0.2">
      <c r="A597" s="19"/>
      <c r="E597" s="143"/>
      <c r="F597" s="143"/>
      <c r="G597" s="143"/>
      <c r="H597" s="19"/>
      <c r="I597" s="19"/>
    </row>
    <row r="598" spans="1:9" x14ac:dyDescent="0.2">
      <c r="A598" s="19"/>
      <c r="E598" s="143"/>
      <c r="F598" s="143"/>
      <c r="G598" s="143"/>
      <c r="H598" s="19"/>
      <c r="I598" s="19"/>
    </row>
    <row r="599" spans="1:9" x14ac:dyDescent="0.2">
      <c r="A599" s="19"/>
      <c r="E599" s="143"/>
      <c r="F599" s="143"/>
      <c r="G599" s="143"/>
      <c r="H599" s="19"/>
      <c r="I599" s="19"/>
    </row>
    <row r="600" spans="1:9" x14ac:dyDescent="0.2">
      <c r="A600" s="19"/>
      <c r="E600" s="143"/>
      <c r="F600" s="143"/>
      <c r="G600" s="143"/>
      <c r="H600" s="19"/>
      <c r="I600" s="19"/>
    </row>
    <row r="601" spans="1:9" x14ac:dyDescent="0.2">
      <c r="A601" s="19"/>
      <c r="E601" s="143"/>
      <c r="F601" s="143"/>
      <c r="G601" s="143"/>
      <c r="H601" s="19"/>
      <c r="I601" s="19"/>
    </row>
    <row r="602" spans="1:9" x14ac:dyDescent="0.2">
      <c r="A602" s="19"/>
      <c r="E602" s="143"/>
      <c r="F602" s="143"/>
      <c r="G602" s="143"/>
      <c r="H602" s="19"/>
      <c r="I602" s="19"/>
    </row>
    <row r="603" spans="1:9" x14ac:dyDescent="0.2">
      <c r="A603" s="19"/>
      <c r="E603" s="143"/>
      <c r="F603" s="143"/>
      <c r="G603" s="143"/>
      <c r="H603" s="19"/>
      <c r="I603" s="19"/>
    </row>
    <row r="604" spans="1:9" x14ac:dyDescent="0.2">
      <c r="A604" s="19"/>
      <c r="E604" s="143"/>
      <c r="F604" s="143"/>
      <c r="G604" s="143"/>
      <c r="H604" s="19"/>
      <c r="I604" s="19"/>
    </row>
    <row r="605" spans="1:9" x14ac:dyDescent="0.2">
      <c r="A605" s="19"/>
      <c r="E605" s="143"/>
      <c r="F605" s="143"/>
      <c r="G605" s="143"/>
      <c r="H605" s="19"/>
      <c r="I605" s="19"/>
    </row>
    <row r="606" spans="1:9" x14ac:dyDescent="0.2">
      <c r="A606" s="19"/>
      <c r="E606" s="143"/>
      <c r="F606" s="143"/>
      <c r="G606" s="143"/>
      <c r="H606" s="19"/>
      <c r="I606" s="19"/>
    </row>
    <row r="607" spans="1:9" x14ac:dyDescent="0.2">
      <c r="A607" s="19"/>
      <c r="E607" s="143"/>
      <c r="F607" s="143"/>
      <c r="G607" s="143"/>
      <c r="H607" s="19"/>
      <c r="I607" s="19"/>
    </row>
    <row r="608" spans="1:9" x14ac:dyDescent="0.2">
      <c r="A608" s="19"/>
      <c r="E608" s="143"/>
      <c r="F608" s="143"/>
      <c r="G608" s="143"/>
      <c r="H608" s="19"/>
      <c r="I608" s="19"/>
    </row>
    <row r="609" spans="1:9" x14ac:dyDescent="0.2">
      <c r="A609" s="19"/>
      <c r="E609" s="143"/>
      <c r="F609" s="143"/>
      <c r="G609" s="143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H611" s="19"/>
      <c r="I611" s="19"/>
    </row>
    <row r="612" spans="1:9" x14ac:dyDescent="0.2">
      <c r="A612" s="19"/>
      <c r="H612" s="19"/>
      <c r="I612" s="19"/>
    </row>
    <row r="613" spans="1:9" x14ac:dyDescent="0.2">
      <c r="A613" s="19"/>
      <c r="H613" s="19"/>
      <c r="I613" s="19"/>
    </row>
    <row r="614" spans="1:9" x14ac:dyDescent="0.2">
      <c r="A614" s="19"/>
      <c r="H614" s="19"/>
      <c r="I614" s="19"/>
    </row>
    <row r="615" spans="1:9" x14ac:dyDescent="0.2">
      <c r="A615" s="19"/>
      <c r="H615" s="19"/>
      <c r="I615" s="19"/>
    </row>
    <row r="616" spans="1:9" x14ac:dyDescent="0.2">
      <c r="A616" s="19"/>
      <c r="H616" s="19"/>
      <c r="I616" s="19"/>
    </row>
    <row r="617" spans="1:9" x14ac:dyDescent="0.2">
      <c r="A617" s="19"/>
      <c r="H617" s="19"/>
      <c r="I617" s="19"/>
    </row>
    <row r="618" spans="1:9" x14ac:dyDescent="0.2">
      <c r="A618" s="19"/>
      <c r="H618" s="19"/>
      <c r="I618" s="19"/>
    </row>
    <row r="619" spans="1:9" x14ac:dyDescent="0.2">
      <c r="A619" s="19"/>
      <c r="H619" s="19"/>
      <c r="I619" s="19"/>
    </row>
    <row r="620" spans="1:9" x14ac:dyDescent="0.2">
      <c r="A620" s="19"/>
      <c r="H620" s="19"/>
      <c r="I620" s="19"/>
    </row>
    <row r="621" spans="1:9" x14ac:dyDescent="0.2">
      <c r="A621" s="19"/>
      <c r="H621" s="19"/>
      <c r="I621" s="19"/>
    </row>
    <row r="622" spans="1:9" x14ac:dyDescent="0.2">
      <c r="A622" s="19"/>
      <c r="H622" s="19"/>
    </row>
    <row r="623" spans="1:9" x14ac:dyDescent="0.2">
      <c r="A623" s="19"/>
      <c r="H623" s="19"/>
    </row>
    <row r="624" spans="1:9" x14ac:dyDescent="0.2">
      <c r="A624" s="19"/>
      <c r="H624" s="19"/>
    </row>
    <row r="625" spans="1:8" x14ac:dyDescent="0.2">
      <c r="A625" s="19"/>
      <c r="H625" s="19"/>
    </row>
    <row r="626" spans="1:8" x14ac:dyDescent="0.2">
      <c r="A626" s="19"/>
      <c r="H626" s="19"/>
    </row>
    <row r="627" spans="1:8" x14ac:dyDescent="0.2">
      <c r="A627" s="19"/>
      <c r="H627" s="19"/>
    </row>
    <row r="628" spans="1:8" x14ac:dyDescent="0.2">
      <c r="A628" s="19"/>
      <c r="H628" s="19"/>
    </row>
    <row r="629" spans="1:8" x14ac:dyDescent="0.2">
      <c r="A629" s="19"/>
      <c r="H629" s="19"/>
    </row>
    <row r="630" spans="1:8" x14ac:dyDescent="0.2">
      <c r="A630" s="19"/>
      <c r="H630" s="19"/>
    </row>
    <row r="631" spans="1:8" x14ac:dyDescent="0.2">
      <c r="A631" s="19"/>
      <c r="H631" s="19"/>
    </row>
    <row r="632" spans="1:8" x14ac:dyDescent="0.2">
      <c r="A632" s="19"/>
      <c r="E632" s="143"/>
      <c r="F632" s="143"/>
      <c r="G632" s="143"/>
      <c r="H632" s="19"/>
    </row>
    <row r="633" spans="1:8" x14ac:dyDescent="0.2">
      <c r="A633" s="19"/>
      <c r="E633" s="143"/>
      <c r="F633" s="143"/>
      <c r="G633" s="143"/>
      <c r="H633" s="19"/>
    </row>
    <row r="634" spans="1:8" x14ac:dyDescent="0.2">
      <c r="A634" s="19"/>
      <c r="E634" s="143"/>
      <c r="F634" s="143"/>
      <c r="G634" s="143"/>
      <c r="H634" s="19"/>
    </row>
    <row r="635" spans="1:8" x14ac:dyDescent="0.2">
      <c r="A635" s="19"/>
      <c r="H635" s="19"/>
    </row>
    <row r="636" spans="1:8" x14ac:dyDescent="0.2">
      <c r="A636" s="19"/>
      <c r="H636" s="19"/>
    </row>
    <row r="637" spans="1:8" x14ac:dyDescent="0.2">
      <c r="A637" s="19"/>
      <c r="H637" s="19"/>
    </row>
    <row r="638" spans="1:8" x14ac:dyDescent="0.2">
      <c r="A638" s="19"/>
      <c r="H638" s="19"/>
    </row>
    <row r="639" spans="1:8" x14ac:dyDescent="0.2">
      <c r="A639" s="19"/>
      <c r="H639" s="19"/>
    </row>
    <row r="640" spans="1:8" x14ac:dyDescent="0.2">
      <c r="A640" s="19"/>
      <c r="H640" s="19"/>
    </row>
    <row r="641" spans="1:8" x14ac:dyDescent="0.2">
      <c r="A641" s="19"/>
      <c r="H641" s="19"/>
    </row>
    <row r="642" spans="1:8" x14ac:dyDescent="0.2">
      <c r="A642" s="19"/>
      <c r="H642" s="19"/>
    </row>
    <row r="643" spans="1:8" x14ac:dyDescent="0.2">
      <c r="A643" s="19"/>
      <c r="H643" s="19"/>
    </row>
    <row r="644" spans="1:8" x14ac:dyDescent="0.2">
      <c r="A644" s="19"/>
      <c r="H644" s="19"/>
    </row>
    <row r="645" spans="1:8" x14ac:dyDescent="0.2">
      <c r="A645" s="19"/>
      <c r="H645" s="19"/>
    </row>
    <row r="646" spans="1:8" x14ac:dyDescent="0.2">
      <c r="A646" s="19"/>
      <c r="H646" s="19"/>
    </row>
    <row r="647" spans="1:8" x14ac:dyDescent="0.2">
      <c r="A647" s="19"/>
      <c r="H647" s="19"/>
    </row>
    <row r="648" spans="1:8" x14ac:dyDescent="0.2">
      <c r="A648" s="19"/>
      <c r="H648" s="19"/>
    </row>
    <row r="649" spans="1:8" x14ac:dyDescent="0.2">
      <c r="A649" s="19"/>
      <c r="H649" s="19"/>
    </row>
    <row r="650" spans="1:8" x14ac:dyDescent="0.2">
      <c r="A650" s="19"/>
      <c r="H650" s="19"/>
    </row>
    <row r="651" spans="1:8" x14ac:dyDescent="0.2">
      <c r="A651" s="19"/>
      <c r="H651" s="19"/>
    </row>
    <row r="652" spans="1:8" x14ac:dyDescent="0.2">
      <c r="A652" s="19"/>
      <c r="H652" s="19"/>
    </row>
    <row r="653" spans="1:8" x14ac:dyDescent="0.2">
      <c r="A653" s="19"/>
      <c r="H653" s="19"/>
    </row>
    <row r="654" spans="1:8" x14ac:dyDescent="0.2">
      <c r="A654" s="19"/>
      <c r="H654" s="19"/>
    </row>
    <row r="655" spans="1:8" x14ac:dyDescent="0.2">
      <c r="A655" s="19"/>
      <c r="H655" s="19"/>
    </row>
    <row r="656" spans="1:8" x14ac:dyDescent="0.2">
      <c r="A656" s="19"/>
      <c r="H656" s="19"/>
    </row>
    <row r="657" spans="1:8" x14ac:dyDescent="0.2">
      <c r="A657" s="19"/>
      <c r="H657" s="19"/>
    </row>
    <row r="658" spans="1:8" x14ac:dyDescent="0.2">
      <c r="A658" s="19"/>
      <c r="H658" s="19"/>
    </row>
    <row r="659" spans="1:8" x14ac:dyDescent="0.2">
      <c r="A659" s="19"/>
      <c r="H659" s="19"/>
    </row>
    <row r="660" spans="1:8" x14ac:dyDescent="0.2">
      <c r="A660" s="19"/>
      <c r="H660" s="19"/>
    </row>
    <row r="661" spans="1:8" x14ac:dyDescent="0.2">
      <c r="A661" s="19"/>
      <c r="H661" s="19"/>
    </row>
    <row r="662" spans="1:8" x14ac:dyDescent="0.2">
      <c r="A662" s="19"/>
      <c r="H662" s="19"/>
    </row>
    <row r="663" spans="1:8" x14ac:dyDescent="0.2">
      <c r="A663" s="19"/>
      <c r="H663" s="19"/>
    </row>
    <row r="664" spans="1:8" x14ac:dyDescent="0.2">
      <c r="A664" s="19"/>
      <c r="H664" s="19"/>
    </row>
    <row r="665" spans="1:8" x14ac:dyDescent="0.2">
      <c r="A665" s="19"/>
      <c r="H665" s="19"/>
    </row>
    <row r="666" spans="1:8" x14ac:dyDescent="0.2">
      <c r="A666" s="19"/>
      <c r="H666" s="19"/>
    </row>
    <row r="667" spans="1:8" x14ac:dyDescent="0.2">
      <c r="A667" s="19"/>
      <c r="H667" s="19"/>
    </row>
    <row r="668" spans="1:8" x14ac:dyDescent="0.2">
      <c r="A668" s="19"/>
      <c r="H668" s="19"/>
    </row>
    <row r="669" spans="1:8" x14ac:dyDescent="0.2">
      <c r="A669" s="19"/>
      <c r="H669" s="19"/>
    </row>
    <row r="670" spans="1:8" x14ac:dyDescent="0.2">
      <c r="A670" s="19"/>
      <c r="H670" s="19"/>
    </row>
    <row r="671" spans="1:8" x14ac:dyDescent="0.2">
      <c r="A671" s="19"/>
      <c r="H671" s="19"/>
    </row>
    <row r="672" spans="1:8" x14ac:dyDescent="0.2">
      <c r="A672" s="19"/>
      <c r="H672" s="19"/>
    </row>
    <row r="673" spans="1:8" x14ac:dyDescent="0.2">
      <c r="A673" s="19"/>
      <c r="H673" s="19"/>
    </row>
    <row r="674" spans="1:8" x14ac:dyDescent="0.2">
      <c r="A674" s="19"/>
      <c r="H674" s="19"/>
    </row>
    <row r="675" spans="1:8" x14ac:dyDescent="0.2">
      <c r="A675" s="19"/>
      <c r="H675" s="19"/>
    </row>
    <row r="676" spans="1:8" x14ac:dyDescent="0.2">
      <c r="A676" s="19"/>
      <c r="H676" s="19"/>
    </row>
    <row r="677" spans="1:8" x14ac:dyDescent="0.2">
      <c r="A677" s="19"/>
      <c r="H677" s="19"/>
    </row>
    <row r="678" spans="1:8" x14ac:dyDescent="0.2">
      <c r="A678" s="19"/>
      <c r="H678" s="19"/>
    </row>
    <row r="679" spans="1:8" x14ac:dyDescent="0.2">
      <c r="A679" s="19"/>
      <c r="H679" s="19"/>
    </row>
    <row r="680" spans="1:8" x14ac:dyDescent="0.2">
      <c r="A680" s="19"/>
      <c r="H680" s="19"/>
    </row>
    <row r="681" spans="1:8" x14ac:dyDescent="0.2">
      <c r="A681" s="19"/>
      <c r="H681" s="19"/>
    </row>
    <row r="682" spans="1:8" x14ac:dyDescent="0.2">
      <c r="A682" s="19"/>
      <c r="H682" s="19"/>
    </row>
    <row r="683" spans="1:8" x14ac:dyDescent="0.2">
      <c r="A683" s="19"/>
      <c r="H683" s="19"/>
    </row>
    <row r="684" spans="1:8" x14ac:dyDescent="0.2">
      <c r="A684" s="19"/>
      <c r="H684" s="19"/>
    </row>
    <row r="685" spans="1:8" x14ac:dyDescent="0.2">
      <c r="A685" s="19"/>
      <c r="H685" s="19"/>
    </row>
    <row r="686" spans="1:8" x14ac:dyDescent="0.2">
      <c r="A686" s="19"/>
      <c r="H686" s="19"/>
    </row>
    <row r="687" spans="1:8" x14ac:dyDescent="0.2">
      <c r="A687" s="19"/>
      <c r="H687" s="19"/>
    </row>
    <row r="688" spans="1:8" x14ac:dyDescent="0.2">
      <c r="A688" s="19"/>
      <c r="H688" s="19"/>
    </row>
    <row r="689" spans="1:8" x14ac:dyDescent="0.2">
      <c r="A689" s="19"/>
      <c r="H689" s="19"/>
    </row>
    <row r="690" spans="1:8" x14ac:dyDescent="0.2">
      <c r="A690" s="19"/>
      <c r="H690" s="19"/>
    </row>
    <row r="691" spans="1:8" x14ac:dyDescent="0.2">
      <c r="A691" s="19"/>
      <c r="H691" s="19"/>
    </row>
    <row r="692" spans="1:8" x14ac:dyDescent="0.2">
      <c r="A692" s="19"/>
      <c r="H692" s="19"/>
    </row>
    <row r="693" spans="1:8" x14ac:dyDescent="0.2">
      <c r="A693" s="19"/>
      <c r="H693" s="19"/>
    </row>
    <row r="694" spans="1:8" x14ac:dyDescent="0.2">
      <c r="A694" s="19"/>
      <c r="H694" s="19"/>
    </row>
    <row r="695" spans="1:8" x14ac:dyDescent="0.2">
      <c r="A695" s="19"/>
      <c r="H695" s="19"/>
    </row>
    <row r="696" spans="1:8" x14ac:dyDescent="0.2">
      <c r="A696" s="19"/>
      <c r="H696" s="19"/>
    </row>
    <row r="697" spans="1:8" x14ac:dyDescent="0.2">
      <c r="A697" s="19"/>
      <c r="H697" s="19"/>
    </row>
    <row r="698" spans="1:8" x14ac:dyDescent="0.2">
      <c r="A698" s="19"/>
      <c r="H698" s="19"/>
    </row>
    <row r="699" spans="1:8" x14ac:dyDescent="0.2">
      <c r="A699" s="19"/>
      <c r="H699" s="19"/>
    </row>
    <row r="700" spans="1:8" x14ac:dyDescent="0.2">
      <c r="A700" s="19"/>
      <c r="H700" s="19"/>
    </row>
    <row r="701" spans="1:8" x14ac:dyDescent="0.2">
      <c r="A701" s="19"/>
      <c r="H701" s="19"/>
    </row>
    <row r="702" spans="1:8" x14ac:dyDescent="0.2">
      <c r="A702" s="19"/>
      <c r="H702" s="19"/>
    </row>
    <row r="703" spans="1:8" x14ac:dyDescent="0.2">
      <c r="A703" s="19"/>
      <c r="H703" s="19"/>
    </row>
    <row r="704" spans="1:8" x14ac:dyDescent="0.2">
      <c r="A704" s="19"/>
      <c r="H704" s="19"/>
    </row>
    <row r="705" spans="1:8" x14ac:dyDescent="0.2">
      <c r="A705" s="19"/>
      <c r="H705" s="19"/>
    </row>
    <row r="706" spans="1:8" x14ac:dyDescent="0.2">
      <c r="A706" s="19"/>
      <c r="H706" s="19"/>
    </row>
    <row r="707" spans="1:8" x14ac:dyDescent="0.2">
      <c r="A707" s="19"/>
      <c r="H707" s="19"/>
    </row>
    <row r="708" spans="1:8" x14ac:dyDescent="0.2">
      <c r="A708" s="19"/>
      <c r="H708" s="19"/>
    </row>
    <row r="709" spans="1:8" x14ac:dyDescent="0.2">
      <c r="A709" s="19"/>
      <c r="H709" s="19"/>
    </row>
    <row r="710" spans="1:8" x14ac:dyDescent="0.2">
      <c r="A710" s="19"/>
      <c r="H710" s="19"/>
    </row>
    <row r="711" spans="1:8" x14ac:dyDescent="0.2">
      <c r="A711" s="19"/>
      <c r="H711" s="19"/>
    </row>
    <row r="712" spans="1:8" x14ac:dyDescent="0.2">
      <c r="A712" s="19"/>
      <c r="H712" s="19"/>
    </row>
    <row r="713" spans="1:8" x14ac:dyDescent="0.2">
      <c r="A713" s="19"/>
      <c r="H713" s="19"/>
    </row>
    <row r="714" spans="1:8" x14ac:dyDescent="0.2">
      <c r="A714" s="19"/>
      <c r="H714" s="19"/>
    </row>
    <row r="715" spans="1:8" x14ac:dyDescent="0.2">
      <c r="A715" s="19"/>
      <c r="H715" s="19"/>
    </row>
    <row r="716" spans="1:8" x14ac:dyDescent="0.2">
      <c r="A716" s="19"/>
      <c r="H716" s="19"/>
    </row>
    <row r="717" spans="1:8" x14ac:dyDescent="0.2">
      <c r="A717" s="19"/>
      <c r="H717" s="19"/>
    </row>
    <row r="718" spans="1:8" x14ac:dyDescent="0.2">
      <c r="A718" s="19"/>
      <c r="H718" s="19"/>
    </row>
    <row r="719" spans="1:8" x14ac:dyDescent="0.2">
      <c r="A719" s="19"/>
      <c r="H719" s="19"/>
    </row>
    <row r="720" spans="1:8" x14ac:dyDescent="0.2">
      <c r="A720" s="19"/>
      <c r="H720" s="19"/>
    </row>
    <row r="721" spans="1:8" x14ac:dyDescent="0.2">
      <c r="A721" s="19"/>
      <c r="H721" s="19"/>
    </row>
    <row r="722" spans="1:8" x14ac:dyDescent="0.2">
      <c r="A722" s="19"/>
      <c r="H722" s="19"/>
    </row>
    <row r="723" spans="1:8" x14ac:dyDescent="0.2">
      <c r="A723" s="19"/>
      <c r="H723" s="19"/>
    </row>
    <row r="724" spans="1:8" x14ac:dyDescent="0.2">
      <c r="A724" s="19"/>
      <c r="H724" s="19"/>
    </row>
    <row r="725" spans="1:8" x14ac:dyDescent="0.2">
      <c r="A725" s="19"/>
      <c r="H725" s="19"/>
    </row>
    <row r="726" spans="1:8" x14ac:dyDescent="0.2">
      <c r="A726" s="19"/>
      <c r="H726" s="19"/>
    </row>
    <row r="727" spans="1:8" x14ac:dyDescent="0.2">
      <c r="A727" s="19"/>
      <c r="H727" s="19"/>
    </row>
    <row r="728" spans="1:8" x14ac:dyDescent="0.2">
      <c r="A728" s="19"/>
      <c r="H728" s="19"/>
    </row>
    <row r="729" spans="1:8" x14ac:dyDescent="0.2">
      <c r="A729" s="19"/>
      <c r="H729" s="19"/>
    </row>
    <row r="730" spans="1:8" x14ac:dyDescent="0.2">
      <c r="A730" s="19"/>
      <c r="H730" s="19"/>
    </row>
    <row r="731" spans="1:8" x14ac:dyDescent="0.2">
      <c r="A731" s="19"/>
      <c r="H731" s="19"/>
    </row>
    <row r="732" spans="1:8" x14ac:dyDescent="0.2">
      <c r="A732" s="19"/>
      <c r="H732" s="19"/>
    </row>
    <row r="733" spans="1:8" x14ac:dyDescent="0.2">
      <c r="A733" s="19"/>
      <c r="H733" s="19"/>
    </row>
    <row r="734" spans="1:8" x14ac:dyDescent="0.2">
      <c r="A734" s="19"/>
      <c r="H734" s="19"/>
    </row>
    <row r="735" spans="1:8" x14ac:dyDescent="0.2">
      <c r="A735" s="19"/>
      <c r="H735" s="19"/>
    </row>
    <row r="736" spans="1:8" x14ac:dyDescent="0.2">
      <c r="A736" s="19"/>
      <c r="H736" s="19"/>
    </row>
    <row r="737" spans="1:8" x14ac:dyDescent="0.2">
      <c r="A737" s="19"/>
      <c r="H737" s="19"/>
    </row>
    <row r="738" spans="1:8" x14ac:dyDescent="0.2">
      <c r="A738" s="19"/>
      <c r="H738" s="19"/>
    </row>
    <row r="739" spans="1:8" x14ac:dyDescent="0.2">
      <c r="A739" s="19"/>
      <c r="H739" s="19"/>
    </row>
    <row r="740" spans="1:8" x14ac:dyDescent="0.2">
      <c r="A740" s="19"/>
      <c r="H740" s="19"/>
    </row>
    <row r="741" spans="1:8" x14ac:dyDescent="0.2">
      <c r="A741" s="19"/>
      <c r="H741" s="19"/>
    </row>
    <row r="742" spans="1:8" x14ac:dyDescent="0.2">
      <c r="A742" s="19"/>
      <c r="H742" s="19"/>
    </row>
    <row r="743" spans="1:8" x14ac:dyDescent="0.2">
      <c r="A743" s="19"/>
      <c r="H743" s="19"/>
    </row>
    <row r="744" spans="1:8" x14ac:dyDescent="0.2">
      <c r="A744" s="19"/>
      <c r="H744" s="19"/>
    </row>
    <row r="745" spans="1:8" x14ac:dyDescent="0.2">
      <c r="A745" s="19"/>
      <c r="H745" s="19"/>
    </row>
    <row r="746" spans="1:8" x14ac:dyDescent="0.2">
      <c r="A746" s="19"/>
      <c r="H746" s="19"/>
    </row>
    <row r="747" spans="1:8" x14ac:dyDescent="0.2">
      <c r="A747" s="19"/>
      <c r="H747" s="19"/>
    </row>
  </sheetData>
  <mergeCells count="6">
    <mergeCell ref="A1:O1"/>
    <mergeCell ref="C126:G126"/>
    <mergeCell ref="C137:G137"/>
    <mergeCell ref="A4:O4"/>
    <mergeCell ref="A3:O3"/>
    <mergeCell ref="A2:O2"/>
  </mergeCells>
  <phoneticPr fontId="0" type="noConversion"/>
  <printOptions horizontalCentered="1" verticalCentered="1"/>
  <pageMargins left="0.98425196850393704" right="0" top="0.35433070866141736" bottom="0.27559055118110237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39997558519241921"/>
  </sheetPr>
  <dimension ref="A1:R767"/>
  <sheetViews>
    <sheetView showGridLines="0" zoomScaleNormal="100" zoomScalePageLayoutView="50" workbookViewId="0">
      <pane ySplit="6" topLeftCell="A103" activePane="bottomLeft" state="frozen"/>
      <selection activeCell="C1" sqref="C1"/>
      <selection pane="bottomLeft" activeCell="G129" sqref="G129"/>
    </sheetView>
  </sheetViews>
  <sheetFormatPr baseColWidth="10" defaultColWidth="15.5703125" defaultRowHeight="12.75" x14ac:dyDescent="0.2"/>
  <cols>
    <col min="1" max="1" width="11.140625" style="21" customWidth="1"/>
    <col min="2" max="2" width="13" style="108" customWidth="1"/>
    <col min="3" max="3" width="19.5703125" style="21" customWidth="1"/>
    <col min="4" max="4" width="27.140625" style="103" customWidth="1"/>
    <col min="5" max="5" width="22.85546875" style="19" customWidth="1"/>
    <col min="6" max="6" width="24.140625" style="19" customWidth="1"/>
    <col min="7" max="7" width="20.5703125" style="19" customWidth="1"/>
    <col min="8" max="8" width="17.7109375" style="21" customWidth="1"/>
    <col min="9" max="9" width="20" style="21" bestFit="1" customWidth="1"/>
    <col min="10" max="10" width="18.28515625" style="21" customWidth="1"/>
    <col min="11" max="11" width="19.5703125" style="103" customWidth="1"/>
    <col min="12" max="12" width="21" style="21" customWidth="1"/>
    <col min="13" max="13" width="21.5703125" style="21" customWidth="1"/>
    <col min="14" max="14" width="22.42578125" style="21" customWidth="1"/>
    <col min="15" max="15" width="16.140625" style="21" customWidth="1"/>
    <col min="16" max="16" width="20.42578125" style="103" customWidth="1"/>
    <col min="17" max="17" width="17.5703125" style="103" customWidth="1"/>
    <col min="18" max="18" width="18.140625" style="21" customWidth="1"/>
    <col min="19" max="16384" width="15.5703125" style="21"/>
  </cols>
  <sheetData>
    <row r="1" spans="1:18" s="119" customFormat="1" x14ac:dyDescent="0.2">
      <c r="A1" s="220" t="s">
        <v>0</v>
      </c>
      <c r="B1" s="220"/>
      <c r="C1" s="220"/>
      <c r="D1" s="220"/>
      <c r="E1" s="220"/>
      <c r="F1" s="220"/>
      <c r="G1" s="220"/>
      <c r="H1" s="220"/>
      <c r="I1" s="220"/>
      <c r="J1" s="220"/>
      <c r="K1" s="220"/>
      <c r="L1" s="220"/>
      <c r="M1" s="220"/>
      <c r="N1" s="220"/>
      <c r="O1" s="220"/>
    </row>
    <row r="2" spans="1:18" s="119" customFormat="1" x14ac:dyDescent="0.2">
      <c r="A2" s="220" t="s">
        <v>1</v>
      </c>
      <c r="B2" s="220"/>
      <c r="C2" s="220"/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0"/>
      <c r="O2" s="220"/>
    </row>
    <row r="3" spans="1:18" s="119" customFormat="1" x14ac:dyDescent="0.2">
      <c r="A3" s="220" t="s">
        <v>4</v>
      </c>
      <c r="B3" s="220"/>
      <c r="C3" s="220"/>
      <c r="D3" s="220"/>
      <c r="E3" s="220"/>
      <c r="F3" s="220"/>
      <c r="G3" s="220"/>
      <c r="H3" s="220"/>
      <c r="I3" s="220"/>
      <c r="J3" s="220"/>
      <c r="K3" s="220"/>
      <c r="L3" s="220"/>
      <c r="M3" s="220"/>
      <c r="N3" s="220"/>
      <c r="O3" s="220"/>
    </row>
    <row r="4" spans="1:18" s="17" customFormat="1" x14ac:dyDescent="0.2">
      <c r="A4" s="219" t="s">
        <v>439</v>
      </c>
      <c r="B4" s="219"/>
      <c r="C4" s="219"/>
      <c r="D4" s="219"/>
      <c r="E4" s="219"/>
      <c r="F4" s="219"/>
      <c r="G4" s="219"/>
      <c r="H4" s="219"/>
      <c r="I4" s="219"/>
      <c r="J4" s="219"/>
      <c r="K4" s="219"/>
      <c r="L4" s="219"/>
      <c r="M4" s="219"/>
      <c r="N4" s="219"/>
      <c r="O4" s="219"/>
    </row>
    <row r="5" spans="1:18" s="17" customFormat="1" x14ac:dyDescent="0.2">
      <c r="B5" s="105"/>
      <c r="C5" s="18"/>
      <c r="D5" s="18"/>
      <c r="E5" s="18"/>
      <c r="F5" s="18"/>
      <c r="G5" s="18"/>
      <c r="H5" s="18"/>
      <c r="I5" s="18"/>
      <c r="J5" s="18"/>
      <c r="K5" s="18"/>
      <c r="L5" s="18"/>
      <c r="M5" s="18"/>
      <c r="N5" s="18"/>
      <c r="O5" s="55"/>
      <c r="P5" s="18"/>
      <c r="Q5" s="18"/>
      <c r="R5" s="55"/>
    </row>
    <row r="6" spans="1:18" s="126" customFormat="1" ht="37.5" customHeight="1" thickBot="1" x14ac:dyDescent="0.25">
      <c r="A6" s="144" t="s">
        <v>12</v>
      </c>
      <c r="B6" s="145" t="s">
        <v>395</v>
      </c>
      <c r="C6" s="144" t="s">
        <v>41</v>
      </c>
      <c r="D6" s="146" t="s">
        <v>40</v>
      </c>
      <c r="E6" s="146" t="s">
        <v>13</v>
      </c>
      <c r="F6" s="146" t="s">
        <v>14</v>
      </c>
      <c r="G6" s="146" t="s">
        <v>15</v>
      </c>
      <c r="H6" s="146" t="s">
        <v>16</v>
      </c>
      <c r="I6" s="146" t="s">
        <v>17</v>
      </c>
      <c r="J6" s="146" t="s">
        <v>18</v>
      </c>
      <c r="K6" s="146" t="s">
        <v>19</v>
      </c>
      <c r="L6" s="146" t="s">
        <v>20</v>
      </c>
      <c r="M6" s="147" t="s">
        <v>42</v>
      </c>
      <c r="N6" s="147" t="s">
        <v>43</v>
      </c>
      <c r="O6" s="147" t="s">
        <v>34</v>
      </c>
      <c r="P6" s="125" t="s">
        <v>30</v>
      </c>
      <c r="Q6" s="125" t="s">
        <v>28</v>
      </c>
      <c r="R6" s="125" t="s">
        <v>29</v>
      </c>
    </row>
    <row r="7" spans="1:18" s="92" customFormat="1" ht="13.5" thickTop="1" x14ac:dyDescent="0.2">
      <c r="A7" s="133" t="s">
        <v>403</v>
      </c>
      <c r="B7" s="189" t="s">
        <v>396</v>
      </c>
      <c r="C7" s="133" t="s">
        <v>399</v>
      </c>
      <c r="D7" s="133" t="s">
        <v>399</v>
      </c>
      <c r="E7" s="186">
        <v>14386110585</v>
      </c>
      <c r="F7" s="186">
        <v>14386110585</v>
      </c>
      <c r="G7" s="186">
        <v>6132712538</v>
      </c>
      <c r="H7" s="186">
        <v>29551578</v>
      </c>
      <c r="I7" s="186">
        <v>1231979118.29</v>
      </c>
      <c r="J7" s="186">
        <v>0</v>
      </c>
      <c r="K7" s="186">
        <v>2258342093.2800002</v>
      </c>
      <c r="L7" s="186">
        <v>2257438916.8400002</v>
      </c>
      <c r="M7" s="186">
        <v>10866237795.43</v>
      </c>
      <c r="N7" s="186">
        <v>2612839748.4299998</v>
      </c>
      <c r="O7" s="93">
        <f>+K7/F7</f>
        <v>0.1569807266485711</v>
      </c>
      <c r="P7" s="28">
        <f>+P27+P67+P82+P91</f>
        <v>517200832</v>
      </c>
      <c r="Q7" s="28">
        <f>+Q27+Q67+Q82+Q91</f>
        <v>3151041.92</v>
      </c>
      <c r="R7" s="97">
        <f>+Q7/P7</f>
        <v>6.092491978048481E-3</v>
      </c>
    </row>
    <row r="8" spans="1:18" s="92" customFormat="1" x14ac:dyDescent="0.2">
      <c r="A8" s="133" t="s">
        <v>403</v>
      </c>
      <c r="B8" s="189" t="s">
        <v>396</v>
      </c>
      <c r="C8" s="133" t="s">
        <v>54</v>
      </c>
      <c r="D8" s="133" t="s">
        <v>22</v>
      </c>
      <c r="E8" s="186">
        <v>3523999083</v>
      </c>
      <c r="F8" s="186">
        <v>3523999083</v>
      </c>
      <c r="G8" s="186">
        <v>3523999083</v>
      </c>
      <c r="H8" s="186">
        <v>0</v>
      </c>
      <c r="I8" s="186">
        <v>425835192</v>
      </c>
      <c r="J8" s="186">
        <v>0</v>
      </c>
      <c r="K8" s="186">
        <v>547297534.89999998</v>
      </c>
      <c r="L8" s="186">
        <v>547297534.89999998</v>
      </c>
      <c r="M8" s="186">
        <v>2550866356.0999999</v>
      </c>
      <c r="N8" s="186">
        <v>2550866356.0999999</v>
      </c>
      <c r="O8" s="93">
        <f t="shared" ref="O8:O70" si="0">+K8/F8</f>
        <v>0.15530581081595587</v>
      </c>
      <c r="P8" s="28"/>
      <c r="Q8" s="28"/>
      <c r="R8" s="97"/>
    </row>
    <row r="9" spans="1:18" s="92" customFormat="1" x14ac:dyDescent="0.2">
      <c r="A9" s="134" t="s">
        <v>403</v>
      </c>
      <c r="B9" s="190" t="s">
        <v>396</v>
      </c>
      <c r="C9" s="134" t="s">
        <v>55</v>
      </c>
      <c r="D9" s="134" t="s">
        <v>56</v>
      </c>
      <c r="E9" s="187">
        <v>1505458600</v>
      </c>
      <c r="F9" s="187">
        <v>1505458600</v>
      </c>
      <c r="G9" s="187">
        <v>1505458600</v>
      </c>
      <c r="H9" s="187">
        <v>0</v>
      </c>
      <c r="I9" s="187">
        <v>0</v>
      </c>
      <c r="J9" s="187">
        <v>0</v>
      </c>
      <c r="K9" s="187">
        <v>218851276.86000001</v>
      </c>
      <c r="L9" s="187">
        <v>218851276.86000001</v>
      </c>
      <c r="M9" s="187">
        <v>1286607323.1400001</v>
      </c>
      <c r="N9" s="187">
        <v>1286607323.1400001</v>
      </c>
      <c r="O9" s="93">
        <f t="shared" si="0"/>
        <v>0.14537183344663215</v>
      </c>
      <c r="P9" s="94"/>
      <c r="Q9" s="94"/>
      <c r="R9" s="93"/>
    </row>
    <row r="10" spans="1:18" s="96" customFormat="1" x14ac:dyDescent="0.2">
      <c r="A10" s="134" t="s">
        <v>403</v>
      </c>
      <c r="B10" s="190" t="s">
        <v>396</v>
      </c>
      <c r="C10" s="134" t="s">
        <v>57</v>
      </c>
      <c r="D10" s="134" t="s">
        <v>58</v>
      </c>
      <c r="E10" s="187">
        <v>1502458600</v>
      </c>
      <c r="F10" s="187">
        <v>1502458600</v>
      </c>
      <c r="G10" s="187">
        <v>1502458600</v>
      </c>
      <c r="H10" s="187">
        <v>0</v>
      </c>
      <c r="I10" s="187">
        <v>0</v>
      </c>
      <c r="J10" s="187">
        <v>0</v>
      </c>
      <c r="K10" s="187">
        <v>218851276.86000001</v>
      </c>
      <c r="L10" s="187">
        <v>218851276.86000001</v>
      </c>
      <c r="M10" s="187">
        <v>1283607323.1400001</v>
      </c>
      <c r="N10" s="187">
        <v>1283607323.1400001</v>
      </c>
      <c r="O10" s="93">
        <f t="shared" si="0"/>
        <v>0.14566210134508864</v>
      </c>
      <c r="P10" s="94"/>
      <c r="Q10" s="94"/>
      <c r="R10" s="93"/>
    </row>
    <row r="11" spans="1:18" s="96" customFormat="1" x14ac:dyDescent="0.2">
      <c r="A11" s="134" t="s">
        <v>403</v>
      </c>
      <c r="B11" s="190" t="s">
        <v>396</v>
      </c>
      <c r="C11" s="134" t="s">
        <v>59</v>
      </c>
      <c r="D11" s="134" t="s">
        <v>60</v>
      </c>
      <c r="E11" s="187">
        <v>3000000</v>
      </c>
      <c r="F11" s="187">
        <v>3000000</v>
      </c>
      <c r="G11" s="187">
        <v>3000000</v>
      </c>
      <c r="H11" s="187">
        <v>0</v>
      </c>
      <c r="I11" s="187">
        <v>0</v>
      </c>
      <c r="J11" s="187">
        <v>0</v>
      </c>
      <c r="K11" s="187">
        <v>0</v>
      </c>
      <c r="L11" s="187">
        <v>0</v>
      </c>
      <c r="M11" s="187">
        <v>3000000</v>
      </c>
      <c r="N11" s="187">
        <v>3000000</v>
      </c>
      <c r="O11" s="93">
        <f t="shared" si="0"/>
        <v>0</v>
      </c>
      <c r="P11" s="94"/>
      <c r="Q11" s="94"/>
      <c r="R11" s="93"/>
    </row>
    <row r="12" spans="1:18" s="96" customFormat="1" ht="14.25" customHeight="1" x14ac:dyDescent="0.2">
      <c r="A12" s="134" t="s">
        <v>403</v>
      </c>
      <c r="B12" s="190" t="s">
        <v>396</v>
      </c>
      <c r="C12" s="134" t="s">
        <v>61</v>
      </c>
      <c r="D12" s="134" t="s">
        <v>62</v>
      </c>
      <c r="E12" s="187">
        <v>6000000</v>
      </c>
      <c r="F12" s="187">
        <v>6000000</v>
      </c>
      <c r="G12" s="187">
        <v>6000000</v>
      </c>
      <c r="H12" s="187">
        <v>0</v>
      </c>
      <c r="I12" s="187">
        <v>0</v>
      </c>
      <c r="J12" s="187">
        <v>0</v>
      </c>
      <c r="K12" s="187">
        <v>317244</v>
      </c>
      <c r="L12" s="187">
        <v>317244</v>
      </c>
      <c r="M12" s="187">
        <v>5682756</v>
      </c>
      <c r="N12" s="187">
        <v>5682756</v>
      </c>
      <c r="O12" s="93">
        <f t="shared" si="0"/>
        <v>5.2873999999999997E-2</v>
      </c>
      <c r="P12" s="94"/>
      <c r="Q12" s="94"/>
      <c r="R12" s="93"/>
    </row>
    <row r="13" spans="1:18" s="96" customFormat="1" x14ac:dyDescent="0.2">
      <c r="A13" s="134" t="s">
        <v>403</v>
      </c>
      <c r="B13" s="190" t="s">
        <v>396</v>
      </c>
      <c r="C13" s="134" t="s">
        <v>63</v>
      </c>
      <c r="D13" s="134" t="s">
        <v>64</v>
      </c>
      <c r="E13" s="187">
        <v>6000000</v>
      </c>
      <c r="F13" s="187">
        <v>6000000</v>
      </c>
      <c r="G13" s="187">
        <v>6000000</v>
      </c>
      <c r="H13" s="187">
        <v>0</v>
      </c>
      <c r="I13" s="187">
        <v>0</v>
      </c>
      <c r="J13" s="187">
        <v>0</v>
      </c>
      <c r="K13" s="187">
        <v>317244</v>
      </c>
      <c r="L13" s="187">
        <v>317244</v>
      </c>
      <c r="M13" s="187">
        <v>5682756</v>
      </c>
      <c r="N13" s="187">
        <v>5682756</v>
      </c>
      <c r="O13" s="93">
        <f t="shared" si="0"/>
        <v>5.2873999999999997E-2</v>
      </c>
      <c r="P13" s="94"/>
      <c r="Q13" s="94"/>
      <c r="R13" s="93"/>
    </row>
    <row r="14" spans="1:18" s="96" customFormat="1" x14ac:dyDescent="0.2">
      <c r="A14" s="134" t="s">
        <v>403</v>
      </c>
      <c r="B14" s="190" t="s">
        <v>396</v>
      </c>
      <c r="C14" s="134" t="s">
        <v>65</v>
      </c>
      <c r="D14" s="134" t="s">
        <v>66</v>
      </c>
      <c r="E14" s="187">
        <v>1473816057</v>
      </c>
      <c r="F14" s="187">
        <v>1473816057</v>
      </c>
      <c r="G14" s="187">
        <v>1473816057</v>
      </c>
      <c r="H14" s="187">
        <v>0</v>
      </c>
      <c r="I14" s="187">
        <v>0</v>
      </c>
      <c r="J14" s="187">
        <v>0</v>
      </c>
      <c r="K14" s="187">
        <v>244239780.03999999</v>
      </c>
      <c r="L14" s="187">
        <v>244239780.03999999</v>
      </c>
      <c r="M14" s="187">
        <v>1229576276.96</v>
      </c>
      <c r="N14" s="187">
        <v>1229576276.96</v>
      </c>
      <c r="O14" s="93">
        <f t="shared" si="0"/>
        <v>0.16571931000477624</v>
      </c>
      <c r="P14" s="94"/>
      <c r="Q14" s="94"/>
      <c r="R14" s="93"/>
    </row>
    <row r="15" spans="1:18" s="96" customFormat="1" x14ac:dyDescent="0.2">
      <c r="A15" s="134" t="s">
        <v>403</v>
      </c>
      <c r="B15" s="190" t="s">
        <v>396</v>
      </c>
      <c r="C15" s="134" t="s">
        <v>67</v>
      </c>
      <c r="D15" s="134" t="s">
        <v>68</v>
      </c>
      <c r="E15" s="187">
        <v>553000000</v>
      </c>
      <c r="F15" s="187">
        <v>553000000</v>
      </c>
      <c r="G15" s="187">
        <v>553000000</v>
      </c>
      <c r="H15" s="187">
        <v>0</v>
      </c>
      <c r="I15" s="187">
        <v>0</v>
      </c>
      <c r="J15" s="187">
        <v>0</v>
      </c>
      <c r="K15" s="187">
        <v>81257284.950000003</v>
      </c>
      <c r="L15" s="187">
        <v>81257284.950000003</v>
      </c>
      <c r="M15" s="187">
        <v>471742715.05000001</v>
      </c>
      <c r="N15" s="187">
        <v>471742715.05000001</v>
      </c>
      <c r="O15" s="93">
        <f t="shared" si="0"/>
        <v>0.14693903245931283</v>
      </c>
      <c r="P15" s="94"/>
      <c r="Q15" s="94"/>
      <c r="R15" s="93"/>
    </row>
    <row r="16" spans="1:18" s="96" customFormat="1" x14ac:dyDescent="0.2">
      <c r="A16" s="134" t="s">
        <v>403</v>
      </c>
      <c r="B16" s="190" t="s">
        <v>396</v>
      </c>
      <c r="C16" s="134" t="s">
        <v>69</v>
      </c>
      <c r="D16" s="134" t="s">
        <v>70</v>
      </c>
      <c r="E16" s="187">
        <v>81625365</v>
      </c>
      <c r="F16" s="187">
        <v>81625365</v>
      </c>
      <c r="G16" s="187">
        <v>81625365</v>
      </c>
      <c r="H16" s="187">
        <v>0</v>
      </c>
      <c r="I16" s="187">
        <v>0</v>
      </c>
      <c r="J16" s="187">
        <v>0</v>
      </c>
      <c r="K16" s="187">
        <v>7839850</v>
      </c>
      <c r="L16" s="187">
        <v>7839850</v>
      </c>
      <c r="M16" s="187">
        <v>73785515</v>
      </c>
      <c r="N16" s="187">
        <v>73785515</v>
      </c>
      <c r="O16" s="93">
        <f t="shared" si="0"/>
        <v>9.6046737432659568E-2</v>
      </c>
      <c r="P16" s="94"/>
      <c r="Q16" s="94"/>
      <c r="R16" s="93"/>
    </row>
    <row r="17" spans="1:18" s="96" customFormat="1" x14ac:dyDescent="0.2">
      <c r="A17" s="134" t="s">
        <v>403</v>
      </c>
      <c r="B17" s="190" t="s">
        <v>396</v>
      </c>
      <c r="C17" s="134" t="s">
        <v>73</v>
      </c>
      <c r="D17" s="134" t="s">
        <v>74</v>
      </c>
      <c r="E17" s="187">
        <v>162846623</v>
      </c>
      <c r="F17" s="187">
        <v>162846623</v>
      </c>
      <c r="G17" s="187">
        <v>162846623</v>
      </c>
      <c r="H17" s="187">
        <v>0</v>
      </c>
      <c r="I17" s="187">
        <v>0</v>
      </c>
      <c r="J17" s="187">
        <v>0</v>
      </c>
      <c r="K17" s="187">
        <v>152378873.59</v>
      </c>
      <c r="L17" s="187">
        <v>152378873.59</v>
      </c>
      <c r="M17" s="187">
        <v>10467749.41</v>
      </c>
      <c r="N17" s="187">
        <v>10467749.41</v>
      </c>
      <c r="O17" s="93">
        <f t="shared" si="0"/>
        <v>0.93572019353450153</v>
      </c>
      <c r="P17" s="94"/>
      <c r="Q17" s="94"/>
      <c r="R17" s="93"/>
    </row>
    <row r="18" spans="1:18" s="96" customFormat="1" x14ac:dyDescent="0.2">
      <c r="A18" s="134" t="s">
        <v>403</v>
      </c>
      <c r="B18" s="190" t="s">
        <v>396</v>
      </c>
      <c r="C18" s="134" t="s">
        <v>75</v>
      </c>
      <c r="D18" s="134" t="s">
        <v>76</v>
      </c>
      <c r="E18" s="187">
        <v>453759000</v>
      </c>
      <c r="F18" s="187">
        <v>453759000</v>
      </c>
      <c r="G18" s="187">
        <v>453759000</v>
      </c>
      <c r="H18" s="187">
        <v>0</v>
      </c>
      <c r="I18" s="187">
        <v>0</v>
      </c>
      <c r="J18" s="187">
        <v>0</v>
      </c>
      <c r="K18" s="187">
        <v>2763771.5</v>
      </c>
      <c r="L18" s="187">
        <v>2763771.5</v>
      </c>
      <c r="M18" s="187">
        <v>450995228.5</v>
      </c>
      <c r="N18" s="187">
        <v>450995228.5</v>
      </c>
      <c r="O18" s="93">
        <f t="shared" si="0"/>
        <v>6.0908356638656206E-3</v>
      </c>
      <c r="P18" s="94"/>
      <c r="Q18" s="94"/>
      <c r="R18" s="93"/>
    </row>
    <row r="19" spans="1:18" s="96" customFormat="1" x14ac:dyDescent="0.2">
      <c r="A19" s="134" t="s">
        <v>403</v>
      </c>
      <c r="B19" s="190" t="s">
        <v>397</v>
      </c>
      <c r="C19" s="134" t="s">
        <v>71</v>
      </c>
      <c r="D19" s="134" t="s">
        <v>72</v>
      </c>
      <c r="E19" s="187">
        <v>222585069</v>
      </c>
      <c r="F19" s="187">
        <v>222585069</v>
      </c>
      <c r="G19" s="187">
        <v>222585069</v>
      </c>
      <c r="H19" s="187">
        <v>0</v>
      </c>
      <c r="I19" s="187">
        <v>0</v>
      </c>
      <c r="J19" s="187">
        <v>0</v>
      </c>
      <c r="K19" s="187">
        <v>0</v>
      </c>
      <c r="L19" s="187">
        <v>0</v>
      </c>
      <c r="M19" s="187">
        <v>222585069</v>
      </c>
      <c r="N19" s="187">
        <v>222585069</v>
      </c>
      <c r="O19" s="93">
        <f t="shared" si="0"/>
        <v>0</v>
      </c>
      <c r="P19" s="94"/>
      <c r="Q19" s="94"/>
      <c r="R19" s="93"/>
    </row>
    <row r="20" spans="1:18" s="96" customFormat="1" x14ac:dyDescent="0.2">
      <c r="A20" s="134" t="s">
        <v>403</v>
      </c>
      <c r="B20" s="190" t="s">
        <v>396</v>
      </c>
      <c r="C20" s="134" t="s">
        <v>77</v>
      </c>
      <c r="D20" s="134" t="s">
        <v>78</v>
      </c>
      <c r="E20" s="187">
        <v>269362213</v>
      </c>
      <c r="F20" s="187">
        <v>269362213</v>
      </c>
      <c r="G20" s="187">
        <v>269362213</v>
      </c>
      <c r="H20" s="187">
        <v>0</v>
      </c>
      <c r="I20" s="187">
        <v>213475260</v>
      </c>
      <c r="J20" s="187">
        <v>0</v>
      </c>
      <c r="K20" s="187">
        <v>44886953</v>
      </c>
      <c r="L20" s="187">
        <v>44886953</v>
      </c>
      <c r="M20" s="187">
        <v>11000000</v>
      </c>
      <c r="N20" s="187">
        <v>11000000</v>
      </c>
      <c r="O20" s="93">
        <f t="shared" si="0"/>
        <v>0.16664161056621554</v>
      </c>
      <c r="P20" s="94"/>
      <c r="Q20" s="94"/>
      <c r="R20" s="93"/>
    </row>
    <row r="21" spans="1:18" s="96" customFormat="1" x14ac:dyDescent="0.2">
      <c r="A21" s="134" t="s">
        <v>403</v>
      </c>
      <c r="B21" s="190" t="s">
        <v>396</v>
      </c>
      <c r="C21" s="134" t="s">
        <v>83</v>
      </c>
      <c r="D21" s="134" t="s">
        <v>407</v>
      </c>
      <c r="E21" s="187">
        <v>255548767</v>
      </c>
      <c r="F21" s="187">
        <v>255548767</v>
      </c>
      <c r="G21" s="187">
        <v>255548767</v>
      </c>
      <c r="H21" s="187">
        <v>0</v>
      </c>
      <c r="I21" s="187">
        <v>202963685</v>
      </c>
      <c r="J21" s="187">
        <v>0</v>
      </c>
      <c r="K21" s="187">
        <v>42585082</v>
      </c>
      <c r="L21" s="187">
        <v>42585082</v>
      </c>
      <c r="M21" s="187">
        <v>10000000</v>
      </c>
      <c r="N21" s="187">
        <v>10000000</v>
      </c>
      <c r="O21" s="93">
        <f t="shared" si="0"/>
        <v>0.16664170404704007</v>
      </c>
      <c r="P21" s="94"/>
      <c r="Q21" s="94"/>
      <c r="R21" s="93"/>
    </row>
    <row r="22" spans="1:18" s="96" customFormat="1" x14ac:dyDescent="0.2">
      <c r="A22" s="134" t="s">
        <v>403</v>
      </c>
      <c r="B22" s="190" t="s">
        <v>396</v>
      </c>
      <c r="C22" s="134" t="s">
        <v>88</v>
      </c>
      <c r="D22" s="134" t="s">
        <v>376</v>
      </c>
      <c r="E22" s="187">
        <v>13813446</v>
      </c>
      <c r="F22" s="187">
        <v>13813446</v>
      </c>
      <c r="G22" s="187">
        <v>13813446</v>
      </c>
      <c r="H22" s="187">
        <v>0</v>
      </c>
      <c r="I22" s="187">
        <v>10511575</v>
      </c>
      <c r="J22" s="187">
        <v>0</v>
      </c>
      <c r="K22" s="187">
        <v>2301871</v>
      </c>
      <c r="L22" s="187">
        <v>2301871</v>
      </c>
      <c r="M22" s="187">
        <v>1000000</v>
      </c>
      <c r="N22" s="187">
        <v>1000000</v>
      </c>
      <c r="O22" s="93">
        <f t="shared" si="0"/>
        <v>0.16663988117085338</v>
      </c>
      <c r="P22" s="94"/>
      <c r="Q22" s="94"/>
      <c r="R22" s="93"/>
    </row>
    <row r="23" spans="1:18" s="96" customFormat="1" x14ac:dyDescent="0.2">
      <c r="A23" s="134" t="s">
        <v>403</v>
      </c>
      <c r="B23" s="190" t="s">
        <v>396</v>
      </c>
      <c r="C23" s="134" t="s">
        <v>89</v>
      </c>
      <c r="D23" s="134" t="s">
        <v>90</v>
      </c>
      <c r="E23" s="187">
        <v>269362213</v>
      </c>
      <c r="F23" s="187">
        <v>269362213</v>
      </c>
      <c r="G23" s="187">
        <v>269362213</v>
      </c>
      <c r="H23" s="187">
        <v>0</v>
      </c>
      <c r="I23" s="187">
        <v>212359932</v>
      </c>
      <c r="J23" s="187">
        <v>0</v>
      </c>
      <c r="K23" s="187">
        <v>39002281</v>
      </c>
      <c r="L23" s="187">
        <v>39002281</v>
      </c>
      <c r="M23" s="187">
        <v>18000000</v>
      </c>
      <c r="N23" s="187">
        <v>18000000</v>
      </c>
      <c r="O23" s="93">
        <f t="shared" si="0"/>
        <v>0.14479492340672148</v>
      </c>
      <c r="P23" s="94"/>
      <c r="Q23" s="94"/>
      <c r="R23" s="93"/>
    </row>
    <row r="24" spans="1:18" s="96" customFormat="1" x14ac:dyDescent="0.2">
      <c r="A24" s="134" t="s">
        <v>403</v>
      </c>
      <c r="B24" s="190" t="s">
        <v>396</v>
      </c>
      <c r="C24" s="134" t="s">
        <v>95</v>
      </c>
      <c r="D24" s="134" t="s">
        <v>408</v>
      </c>
      <c r="E24" s="187">
        <v>145041192</v>
      </c>
      <c r="F24" s="187">
        <v>145041192</v>
      </c>
      <c r="G24" s="187">
        <v>145041192</v>
      </c>
      <c r="H24" s="187">
        <v>0</v>
      </c>
      <c r="I24" s="187">
        <v>116755898</v>
      </c>
      <c r="J24" s="187">
        <v>0</v>
      </c>
      <c r="K24" s="187">
        <v>18285294</v>
      </c>
      <c r="L24" s="187">
        <v>18285294</v>
      </c>
      <c r="M24" s="187">
        <v>10000000</v>
      </c>
      <c r="N24" s="187">
        <v>10000000</v>
      </c>
      <c r="O24" s="93">
        <f t="shared" si="0"/>
        <v>0.12606966164481054</v>
      </c>
      <c r="P24" s="94"/>
      <c r="Q24" s="94"/>
      <c r="R24" s="93"/>
    </row>
    <row r="25" spans="1:18" s="96" customFormat="1" x14ac:dyDescent="0.2">
      <c r="A25" s="134" t="s">
        <v>403</v>
      </c>
      <c r="B25" s="190" t="s">
        <v>396</v>
      </c>
      <c r="C25" s="134" t="s">
        <v>100</v>
      </c>
      <c r="D25" s="134" t="s">
        <v>409</v>
      </c>
      <c r="E25" s="187">
        <v>41440340</v>
      </c>
      <c r="F25" s="187">
        <v>41440340</v>
      </c>
      <c r="G25" s="187">
        <v>41440340</v>
      </c>
      <c r="H25" s="187">
        <v>0</v>
      </c>
      <c r="I25" s="187">
        <v>31534662</v>
      </c>
      <c r="J25" s="187">
        <v>0</v>
      </c>
      <c r="K25" s="187">
        <v>6905678</v>
      </c>
      <c r="L25" s="187">
        <v>6905678</v>
      </c>
      <c r="M25" s="187">
        <v>3000000</v>
      </c>
      <c r="N25" s="187">
        <v>3000000</v>
      </c>
      <c r="O25" s="93">
        <f t="shared" si="0"/>
        <v>0.16664144164840347</v>
      </c>
      <c r="P25" s="94"/>
      <c r="Q25" s="94"/>
      <c r="R25" s="93"/>
    </row>
    <row r="26" spans="1:18" s="96" customFormat="1" x14ac:dyDescent="0.2">
      <c r="A26" s="134" t="s">
        <v>403</v>
      </c>
      <c r="B26" s="190" t="s">
        <v>396</v>
      </c>
      <c r="C26" s="134" t="s">
        <v>105</v>
      </c>
      <c r="D26" s="134" t="s">
        <v>410</v>
      </c>
      <c r="E26" s="187">
        <v>82880681</v>
      </c>
      <c r="F26" s="187">
        <v>82880681</v>
      </c>
      <c r="G26" s="187">
        <v>82880681</v>
      </c>
      <c r="H26" s="187">
        <v>0</v>
      </c>
      <c r="I26" s="187">
        <v>64069372</v>
      </c>
      <c r="J26" s="187">
        <v>0</v>
      </c>
      <c r="K26" s="187">
        <v>13811309</v>
      </c>
      <c r="L26" s="187">
        <v>13811309</v>
      </c>
      <c r="M26" s="187">
        <v>5000000</v>
      </c>
      <c r="N26" s="187">
        <v>5000000</v>
      </c>
      <c r="O26" s="93">
        <f t="shared" si="0"/>
        <v>0.16664087255750226</v>
      </c>
      <c r="P26" s="94"/>
      <c r="Q26" s="94"/>
      <c r="R26" s="93"/>
    </row>
    <row r="27" spans="1:18" s="92" customFormat="1" x14ac:dyDescent="0.2">
      <c r="A27" s="133" t="s">
        <v>403</v>
      </c>
      <c r="B27" s="189" t="s">
        <v>396</v>
      </c>
      <c r="C27" s="133" t="s">
        <v>108</v>
      </c>
      <c r="D27" s="133" t="s">
        <v>109</v>
      </c>
      <c r="E27" s="186">
        <v>509390109</v>
      </c>
      <c r="F27" s="186">
        <v>509390109</v>
      </c>
      <c r="G27" s="186">
        <v>126850226</v>
      </c>
      <c r="H27" s="186">
        <v>28723470</v>
      </c>
      <c r="I27" s="186">
        <v>74593920.579999998</v>
      </c>
      <c r="J27" s="186">
        <v>0</v>
      </c>
      <c r="K27" s="186">
        <v>2000100.44</v>
      </c>
      <c r="L27" s="186">
        <v>1096924</v>
      </c>
      <c r="M27" s="186">
        <v>404072617.98000002</v>
      </c>
      <c r="N27" s="186">
        <v>21532734.98</v>
      </c>
      <c r="O27" s="93">
        <f t="shared" si="0"/>
        <v>3.9264610848578525E-3</v>
      </c>
      <c r="P27" s="28">
        <f>+F27</f>
        <v>509390109</v>
      </c>
      <c r="Q27" s="28">
        <f>+K27</f>
        <v>2000100.44</v>
      </c>
      <c r="R27" s="97">
        <f>+Q27/P27</f>
        <v>3.9264610848578525E-3</v>
      </c>
    </row>
    <row r="28" spans="1:18" s="96" customFormat="1" x14ac:dyDescent="0.2">
      <c r="A28" s="134" t="s">
        <v>403</v>
      </c>
      <c r="B28" s="190" t="s">
        <v>396</v>
      </c>
      <c r="C28" s="134" t="s">
        <v>110</v>
      </c>
      <c r="D28" s="134" t="s">
        <v>111</v>
      </c>
      <c r="E28" s="187">
        <v>88158000</v>
      </c>
      <c r="F28" s="187">
        <v>88158000</v>
      </c>
      <c r="G28" s="187">
        <v>22039500</v>
      </c>
      <c r="H28" s="187">
        <v>0</v>
      </c>
      <c r="I28" s="187">
        <v>19226841.16</v>
      </c>
      <c r="J28" s="187">
        <v>0</v>
      </c>
      <c r="K28" s="187">
        <v>0</v>
      </c>
      <c r="L28" s="187">
        <v>0</v>
      </c>
      <c r="M28" s="187">
        <v>68931158.840000004</v>
      </c>
      <c r="N28" s="187">
        <v>2812658.84</v>
      </c>
      <c r="O28" s="93">
        <f t="shared" si="0"/>
        <v>0</v>
      </c>
      <c r="P28" s="94">
        <f>+F28</f>
        <v>88158000</v>
      </c>
      <c r="Q28" s="94">
        <f t="shared" ref="Q28:Q80" si="1">+K28</f>
        <v>0</v>
      </c>
      <c r="R28" s="93">
        <f t="shared" ref="R28:R76" si="2">+Q28/P28</f>
        <v>0</v>
      </c>
    </row>
    <row r="29" spans="1:18" s="92" customFormat="1" x14ac:dyDescent="0.2">
      <c r="A29" s="134" t="s">
        <v>403</v>
      </c>
      <c r="B29" s="190" t="s">
        <v>396</v>
      </c>
      <c r="C29" s="134" t="s">
        <v>112</v>
      </c>
      <c r="D29" s="134" t="s">
        <v>113</v>
      </c>
      <c r="E29" s="187">
        <v>88158000</v>
      </c>
      <c r="F29" s="187">
        <v>88158000</v>
      </c>
      <c r="G29" s="187">
        <v>22039500</v>
      </c>
      <c r="H29" s="187">
        <v>0</v>
      </c>
      <c r="I29" s="187">
        <v>19226841.16</v>
      </c>
      <c r="J29" s="187">
        <v>0</v>
      </c>
      <c r="K29" s="187">
        <v>0</v>
      </c>
      <c r="L29" s="187">
        <v>0</v>
      </c>
      <c r="M29" s="187">
        <v>68931158.840000004</v>
      </c>
      <c r="N29" s="187">
        <v>2812658.84</v>
      </c>
      <c r="O29" s="93">
        <f t="shared" si="0"/>
        <v>0</v>
      </c>
      <c r="P29" s="94">
        <f t="shared" ref="P29:P79" si="3">+F29</f>
        <v>88158000</v>
      </c>
      <c r="Q29" s="94">
        <f t="shared" si="1"/>
        <v>0</v>
      </c>
      <c r="R29" s="93">
        <f t="shared" si="2"/>
        <v>0</v>
      </c>
    </row>
    <row r="30" spans="1:18" s="96" customFormat="1" x14ac:dyDescent="0.2">
      <c r="A30" s="134" t="s">
        <v>403</v>
      </c>
      <c r="B30" s="190" t="s">
        <v>396</v>
      </c>
      <c r="C30" s="134" t="s">
        <v>120</v>
      </c>
      <c r="D30" s="134" t="s">
        <v>121</v>
      </c>
      <c r="E30" s="187">
        <v>21995749</v>
      </c>
      <c r="F30" s="187">
        <v>21995749</v>
      </c>
      <c r="G30" s="187">
        <v>5498936</v>
      </c>
      <c r="H30" s="187">
        <v>0</v>
      </c>
      <c r="I30" s="187">
        <v>2924938.56</v>
      </c>
      <c r="J30" s="187">
        <v>0</v>
      </c>
      <c r="K30" s="187">
        <v>1130961.44</v>
      </c>
      <c r="L30" s="187">
        <v>671215</v>
      </c>
      <c r="M30" s="187">
        <v>17939849</v>
      </c>
      <c r="N30" s="187">
        <v>1443036</v>
      </c>
      <c r="O30" s="93">
        <f t="shared" si="0"/>
        <v>5.1417273401328588E-2</v>
      </c>
      <c r="P30" s="94">
        <f t="shared" si="3"/>
        <v>21995749</v>
      </c>
      <c r="Q30" s="94">
        <f t="shared" si="1"/>
        <v>1130961.44</v>
      </c>
      <c r="R30" s="93">
        <f t="shared" si="2"/>
        <v>5.1417273401328588E-2</v>
      </c>
    </row>
    <row r="31" spans="1:18" s="96" customFormat="1" x14ac:dyDescent="0.2">
      <c r="A31" s="134" t="s">
        <v>403</v>
      </c>
      <c r="B31" s="190" t="s">
        <v>396</v>
      </c>
      <c r="C31" s="134" t="s">
        <v>122</v>
      </c>
      <c r="D31" s="134" t="s">
        <v>123</v>
      </c>
      <c r="E31" s="187">
        <v>4454495</v>
      </c>
      <c r="F31" s="187">
        <v>4454495</v>
      </c>
      <c r="G31" s="187">
        <v>1113623</v>
      </c>
      <c r="H31" s="187">
        <v>0</v>
      </c>
      <c r="I31" s="187">
        <v>298961</v>
      </c>
      <c r="J31" s="187">
        <v>0</v>
      </c>
      <c r="K31" s="187">
        <v>73939</v>
      </c>
      <c r="L31" s="187">
        <v>65187</v>
      </c>
      <c r="M31" s="187">
        <v>4081595</v>
      </c>
      <c r="N31" s="187">
        <v>740723</v>
      </c>
      <c r="O31" s="93">
        <f t="shared" si="0"/>
        <v>1.6598739026533874E-2</v>
      </c>
      <c r="P31" s="94">
        <f t="shared" si="3"/>
        <v>4454495</v>
      </c>
      <c r="Q31" s="94">
        <f t="shared" si="1"/>
        <v>73939</v>
      </c>
      <c r="R31" s="93">
        <f t="shared" si="2"/>
        <v>1.6598739026533874E-2</v>
      </c>
    </row>
    <row r="32" spans="1:18" s="96" customFormat="1" x14ac:dyDescent="0.2">
      <c r="A32" s="134" t="s">
        <v>403</v>
      </c>
      <c r="B32" s="190" t="s">
        <v>396</v>
      </c>
      <c r="C32" s="134" t="s">
        <v>124</v>
      </c>
      <c r="D32" s="134" t="s">
        <v>125</v>
      </c>
      <c r="E32" s="187">
        <v>11439000</v>
      </c>
      <c r="F32" s="187">
        <v>11439000</v>
      </c>
      <c r="G32" s="187">
        <v>2859750</v>
      </c>
      <c r="H32" s="187">
        <v>0</v>
      </c>
      <c r="I32" s="187">
        <v>1421060.13</v>
      </c>
      <c r="J32" s="187">
        <v>0</v>
      </c>
      <c r="K32" s="187">
        <v>1019739.87</v>
      </c>
      <c r="L32" s="187">
        <v>606028</v>
      </c>
      <c r="M32" s="187">
        <v>8998200</v>
      </c>
      <c r="N32" s="187">
        <v>418950</v>
      </c>
      <c r="O32" s="93">
        <f t="shared" si="0"/>
        <v>8.9145892997639656E-2</v>
      </c>
      <c r="P32" s="94">
        <f t="shared" si="3"/>
        <v>11439000</v>
      </c>
      <c r="Q32" s="94">
        <f t="shared" si="1"/>
        <v>1019739.87</v>
      </c>
      <c r="R32" s="93">
        <f t="shared" si="2"/>
        <v>8.9145892997639656E-2</v>
      </c>
    </row>
    <row r="33" spans="1:18" s="104" customFormat="1" x14ac:dyDescent="0.2">
      <c r="A33" s="134" t="s">
        <v>403</v>
      </c>
      <c r="B33" s="190" t="s">
        <v>396</v>
      </c>
      <c r="C33" s="134" t="s">
        <v>126</v>
      </c>
      <c r="D33" s="134" t="s">
        <v>127</v>
      </c>
      <c r="E33" s="187">
        <v>765600</v>
      </c>
      <c r="F33" s="187">
        <v>765600</v>
      </c>
      <c r="G33" s="187">
        <v>191400</v>
      </c>
      <c r="H33" s="187">
        <v>0</v>
      </c>
      <c r="I33" s="187">
        <v>72650</v>
      </c>
      <c r="J33" s="187">
        <v>0</v>
      </c>
      <c r="K33" s="187">
        <v>0</v>
      </c>
      <c r="L33" s="187">
        <v>0</v>
      </c>
      <c r="M33" s="187">
        <v>692950</v>
      </c>
      <c r="N33" s="187">
        <v>118750</v>
      </c>
      <c r="O33" s="93">
        <f t="shared" si="0"/>
        <v>0</v>
      </c>
      <c r="P33" s="94">
        <f t="shared" si="3"/>
        <v>765600</v>
      </c>
      <c r="Q33" s="94">
        <f t="shared" si="1"/>
        <v>0</v>
      </c>
      <c r="R33" s="93">
        <f t="shared" si="2"/>
        <v>0</v>
      </c>
    </row>
    <row r="34" spans="1:18" s="103" customFormat="1" x14ac:dyDescent="0.2">
      <c r="A34" s="134" t="s">
        <v>403</v>
      </c>
      <c r="B34" s="190" t="s">
        <v>396</v>
      </c>
      <c r="C34" s="134" t="s">
        <v>128</v>
      </c>
      <c r="D34" s="134" t="s">
        <v>129</v>
      </c>
      <c r="E34" s="187">
        <v>5167154</v>
      </c>
      <c r="F34" s="187">
        <v>5167154</v>
      </c>
      <c r="G34" s="187">
        <v>1291788</v>
      </c>
      <c r="H34" s="187">
        <v>0</v>
      </c>
      <c r="I34" s="187">
        <v>1132267.43</v>
      </c>
      <c r="J34" s="187">
        <v>0</v>
      </c>
      <c r="K34" s="187">
        <v>37282.57</v>
      </c>
      <c r="L34" s="187">
        <v>0</v>
      </c>
      <c r="M34" s="187">
        <v>3997604</v>
      </c>
      <c r="N34" s="187">
        <v>122238</v>
      </c>
      <c r="O34" s="93">
        <f t="shared" si="0"/>
        <v>7.2153007245381109E-3</v>
      </c>
      <c r="P34" s="94">
        <f t="shared" si="3"/>
        <v>5167154</v>
      </c>
      <c r="Q34" s="94">
        <f t="shared" si="1"/>
        <v>37282.57</v>
      </c>
      <c r="R34" s="93">
        <f t="shared" si="2"/>
        <v>7.2153007245381109E-3</v>
      </c>
    </row>
    <row r="35" spans="1:18" s="103" customFormat="1" x14ac:dyDescent="0.2">
      <c r="A35" s="134" t="s">
        <v>403</v>
      </c>
      <c r="B35" s="190" t="s">
        <v>396</v>
      </c>
      <c r="C35" s="134" t="s">
        <v>130</v>
      </c>
      <c r="D35" s="134" t="s">
        <v>131</v>
      </c>
      <c r="E35" s="187">
        <v>169500</v>
      </c>
      <c r="F35" s="187">
        <v>169500</v>
      </c>
      <c r="G35" s="187">
        <v>42375</v>
      </c>
      <c r="H35" s="187">
        <v>0</v>
      </c>
      <c r="I35" s="187">
        <v>0</v>
      </c>
      <c r="J35" s="187">
        <v>0</v>
      </c>
      <c r="K35" s="187">
        <v>0</v>
      </c>
      <c r="L35" s="187">
        <v>0</v>
      </c>
      <c r="M35" s="187">
        <v>169500</v>
      </c>
      <c r="N35" s="187">
        <v>42375</v>
      </c>
      <c r="O35" s="93">
        <f t="shared" si="0"/>
        <v>0</v>
      </c>
      <c r="P35" s="94">
        <f t="shared" si="3"/>
        <v>169500</v>
      </c>
      <c r="Q35" s="94">
        <f t="shared" si="1"/>
        <v>0</v>
      </c>
      <c r="R35" s="93">
        <f t="shared" si="2"/>
        <v>0</v>
      </c>
    </row>
    <row r="36" spans="1:18" s="103" customFormat="1" x14ac:dyDescent="0.2">
      <c r="A36" s="134" t="s">
        <v>403</v>
      </c>
      <c r="B36" s="190" t="s">
        <v>396</v>
      </c>
      <c r="C36" s="134" t="s">
        <v>132</v>
      </c>
      <c r="D36" s="134" t="s">
        <v>133</v>
      </c>
      <c r="E36" s="187">
        <v>89056500</v>
      </c>
      <c r="F36" s="187">
        <v>89056500</v>
      </c>
      <c r="G36" s="187">
        <v>40125125</v>
      </c>
      <c r="H36" s="187">
        <v>24774120</v>
      </c>
      <c r="I36" s="187">
        <v>12687200</v>
      </c>
      <c r="J36" s="187">
        <v>0</v>
      </c>
      <c r="K36" s="187">
        <v>0</v>
      </c>
      <c r="L36" s="187">
        <v>0</v>
      </c>
      <c r="M36" s="187">
        <v>51595180</v>
      </c>
      <c r="N36" s="187">
        <v>2663805</v>
      </c>
      <c r="O36" s="93">
        <f t="shared" si="0"/>
        <v>0</v>
      </c>
      <c r="P36" s="94">
        <f t="shared" si="3"/>
        <v>89056500</v>
      </c>
      <c r="Q36" s="94">
        <f t="shared" si="1"/>
        <v>0</v>
      </c>
      <c r="R36" s="93">
        <f t="shared" si="2"/>
        <v>0</v>
      </c>
    </row>
    <row r="37" spans="1:18" s="103" customFormat="1" x14ac:dyDescent="0.2">
      <c r="A37" s="134" t="s">
        <v>403</v>
      </c>
      <c r="B37" s="190" t="s">
        <v>396</v>
      </c>
      <c r="C37" s="134" t="s">
        <v>134</v>
      </c>
      <c r="D37" s="134" t="s">
        <v>135</v>
      </c>
      <c r="E37" s="187">
        <v>56500</v>
      </c>
      <c r="F37" s="187">
        <v>56500</v>
      </c>
      <c r="G37" s="187">
        <v>14125</v>
      </c>
      <c r="H37" s="187">
        <v>0</v>
      </c>
      <c r="I37" s="187">
        <v>0</v>
      </c>
      <c r="J37" s="187">
        <v>0</v>
      </c>
      <c r="K37" s="187">
        <v>0</v>
      </c>
      <c r="L37" s="187">
        <v>0</v>
      </c>
      <c r="M37" s="187">
        <v>56500</v>
      </c>
      <c r="N37" s="187">
        <v>14125</v>
      </c>
      <c r="O37" s="93">
        <f t="shared" si="0"/>
        <v>0</v>
      </c>
      <c r="P37" s="94">
        <f t="shared" si="3"/>
        <v>56500</v>
      </c>
      <c r="Q37" s="94">
        <f t="shared" si="1"/>
        <v>0</v>
      </c>
      <c r="R37" s="93">
        <f t="shared" si="2"/>
        <v>0</v>
      </c>
    </row>
    <row r="38" spans="1:18" s="103" customFormat="1" x14ac:dyDescent="0.2">
      <c r="A38" s="134" t="s">
        <v>403</v>
      </c>
      <c r="B38" s="190" t="s">
        <v>396</v>
      </c>
      <c r="C38" s="134" t="s">
        <v>136</v>
      </c>
      <c r="D38" s="134" t="s">
        <v>137</v>
      </c>
      <c r="E38" s="187">
        <v>4000000</v>
      </c>
      <c r="F38" s="187">
        <v>4000000</v>
      </c>
      <c r="G38" s="187">
        <v>1000000</v>
      </c>
      <c r="H38" s="187">
        <v>0</v>
      </c>
      <c r="I38" s="187">
        <v>0</v>
      </c>
      <c r="J38" s="187">
        <v>0</v>
      </c>
      <c r="K38" s="187">
        <v>0</v>
      </c>
      <c r="L38" s="187">
        <v>0</v>
      </c>
      <c r="M38" s="187">
        <v>4000000</v>
      </c>
      <c r="N38" s="187">
        <v>1000000</v>
      </c>
      <c r="O38" s="93">
        <v>0</v>
      </c>
      <c r="P38" s="94">
        <f t="shared" si="3"/>
        <v>4000000</v>
      </c>
      <c r="Q38" s="94">
        <f t="shared" si="1"/>
        <v>0</v>
      </c>
      <c r="R38" s="93">
        <v>0</v>
      </c>
    </row>
    <row r="39" spans="1:18" s="103" customFormat="1" x14ac:dyDescent="0.2">
      <c r="A39" s="134" t="s">
        <v>403</v>
      </c>
      <c r="B39" s="190" t="s">
        <v>396</v>
      </c>
      <c r="C39" s="134" t="s">
        <v>140</v>
      </c>
      <c r="D39" s="134" t="s">
        <v>141</v>
      </c>
      <c r="E39" s="187">
        <v>85000000</v>
      </c>
      <c r="F39" s="187">
        <v>85000000</v>
      </c>
      <c r="G39" s="187">
        <v>39111000</v>
      </c>
      <c r="H39" s="187">
        <v>24774120</v>
      </c>
      <c r="I39" s="187">
        <v>12687200</v>
      </c>
      <c r="J39" s="187">
        <v>0</v>
      </c>
      <c r="K39" s="187">
        <v>0</v>
      </c>
      <c r="L39" s="187">
        <v>0</v>
      </c>
      <c r="M39" s="187">
        <v>47538680</v>
      </c>
      <c r="N39" s="187">
        <v>1649680</v>
      </c>
      <c r="O39" s="93">
        <v>0</v>
      </c>
      <c r="P39" s="94">
        <f t="shared" si="3"/>
        <v>85000000</v>
      </c>
      <c r="Q39" s="94">
        <f t="shared" si="1"/>
        <v>0</v>
      </c>
      <c r="R39" s="93">
        <v>0</v>
      </c>
    </row>
    <row r="40" spans="1:18" s="103" customFormat="1" x14ac:dyDescent="0.2">
      <c r="A40" s="134" t="s">
        <v>403</v>
      </c>
      <c r="B40" s="190" t="s">
        <v>396</v>
      </c>
      <c r="C40" s="134" t="s">
        <v>146</v>
      </c>
      <c r="D40" s="134" t="s">
        <v>147</v>
      </c>
      <c r="E40" s="187">
        <v>193897760</v>
      </c>
      <c r="F40" s="187">
        <v>193897760</v>
      </c>
      <c r="G40" s="187">
        <v>33020440</v>
      </c>
      <c r="H40" s="187">
        <v>0</v>
      </c>
      <c r="I40" s="187">
        <v>24674562.739999998</v>
      </c>
      <c r="J40" s="187">
        <v>0</v>
      </c>
      <c r="K40" s="187">
        <v>0</v>
      </c>
      <c r="L40" s="187">
        <v>0</v>
      </c>
      <c r="M40" s="187">
        <v>169223197.25999999</v>
      </c>
      <c r="N40" s="187">
        <v>8345877.2599999998</v>
      </c>
      <c r="O40" s="93">
        <f t="shared" si="0"/>
        <v>0</v>
      </c>
      <c r="P40" s="94">
        <f t="shared" si="3"/>
        <v>193897760</v>
      </c>
      <c r="Q40" s="94">
        <f t="shared" si="1"/>
        <v>0</v>
      </c>
      <c r="R40" s="93">
        <f t="shared" si="2"/>
        <v>0</v>
      </c>
    </row>
    <row r="41" spans="1:18" s="103" customFormat="1" x14ac:dyDescent="0.2">
      <c r="A41" s="134" t="s">
        <v>403</v>
      </c>
      <c r="B41" s="190" t="s">
        <v>396</v>
      </c>
      <c r="C41" s="134" t="s">
        <v>150</v>
      </c>
      <c r="D41" s="134" t="s">
        <v>384</v>
      </c>
      <c r="E41" s="187">
        <v>88000000</v>
      </c>
      <c r="F41" s="187">
        <v>88000000</v>
      </c>
      <c r="G41" s="187">
        <v>4139000</v>
      </c>
      <c r="H41" s="187">
        <v>0</v>
      </c>
      <c r="I41" s="187">
        <v>0</v>
      </c>
      <c r="J41" s="187">
        <v>0</v>
      </c>
      <c r="K41" s="187">
        <v>0</v>
      </c>
      <c r="L41" s="187">
        <v>0</v>
      </c>
      <c r="M41" s="187">
        <v>88000000</v>
      </c>
      <c r="N41" s="187">
        <v>4139000</v>
      </c>
      <c r="O41" s="93">
        <f t="shared" si="0"/>
        <v>0</v>
      </c>
      <c r="P41" s="94">
        <f t="shared" si="3"/>
        <v>88000000</v>
      </c>
      <c r="Q41" s="94">
        <f t="shared" si="1"/>
        <v>0</v>
      </c>
      <c r="R41" s="93">
        <f t="shared" si="2"/>
        <v>0</v>
      </c>
    </row>
    <row r="42" spans="1:18" s="103" customFormat="1" x14ac:dyDescent="0.2">
      <c r="A42" s="134" t="s">
        <v>403</v>
      </c>
      <c r="B42" s="190" t="s">
        <v>396</v>
      </c>
      <c r="C42" s="134" t="s">
        <v>153</v>
      </c>
      <c r="D42" s="134" t="s">
        <v>385</v>
      </c>
      <c r="E42" s="187">
        <v>791000</v>
      </c>
      <c r="F42" s="187">
        <v>791000</v>
      </c>
      <c r="G42" s="187">
        <v>197750</v>
      </c>
      <c r="H42" s="187">
        <v>0</v>
      </c>
      <c r="I42" s="187">
        <v>0</v>
      </c>
      <c r="J42" s="187">
        <v>0</v>
      </c>
      <c r="K42" s="187">
        <v>0</v>
      </c>
      <c r="L42" s="187">
        <v>0</v>
      </c>
      <c r="M42" s="187">
        <v>791000</v>
      </c>
      <c r="N42" s="187">
        <v>197750</v>
      </c>
      <c r="O42" s="93">
        <f t="shared" si="0"/>
        <v>0</v>
      </c>
      <c r="P42" s="94">
        <f t="shared" si="3"/>
        <v>791000</v>
      </c>
      <c r="Q42" s="94">
        <f t="shared" si="1"/>
        <v>0</v>
      </c>
      <c r="R42" s="93">
        <f t="shared" si="2"/>
        <v>0</v>
      </c>
    </row>
    <row r="43" spans="1:18" s="103" customFormat="1" x14ac:dyDescent="0.2">
      <c r="A43" s="134" t="s">
        <v>403</v>
      </c>
      <c r="B43" s="190" t="s">
        <v>396</v>
      </c>
      <c r="C43" s="134" t="s">
        <v>154</v>
      </c>
      <c r="D43" s="134" t="s">
        <v>155</v>
      </c>
      <c r="E43" s="187">
        <v>101106760</v>
      </c>
      <c r="F43" s="187">
        <v>101106760</v>
      </c>
      <c r="G43" s="187">
        <v>27683690</v>
      </c>
      <c r="H43" s="187">
        <v>0</v>
      </c>
      <c r="I43" s="187">
        <v>24674562.739999998</v>
      </c>
      <c r="J43" s="187">
        <v>0</v>
      </c>
      <c r="K43" s="187">
        <v>0</v>
      </c>
      <c r="L43" s="187">
        <v>0</v>
      </c>
      <c r="M43" s="187">
        <v>76432197.260000005</v>
      </c>
      <c r="N43" s="187">
        <v>3009127.26</v>
      </c>
      <c r="O43" s="93">
        <f t="shared" si="0"/>
        <v>0</v>
      </c>
      <c r="P43" s="94">
        <f t="shared" si="3"/>
        <v>101106760</v>
      </c>
      <c r="Q43" s="94">
        <f t="shared" si="1"/>
        <v>0</v>
      </c>
      <c r="R43" s="93">
        <f t="shared" si="2"/>
        <v>0</v>
      </c>
    </row>
    <row r="44" spans="1:18" s="103" customFormat="1" x14ac:dyDescent="0.2">
      <c r="A44" s="134" t="s">
        <v>403</v>
      </c>
      <c r="B44" s="190" t="s">
        <v>396</v>
      </c>
      <c r="C44" s="134" t="s">
        <v>156</v>
      </c>
      <c r="D44" s="134" t="s">
        <v>157</v>
      </c>
      <c r="E44" s="187">
        <v>4000000</v>
      </c>
      <c r="F44" s="187">
        <v>4000000</v>
      </c>
      <c r="G44" s="187">
        <v>1000000</v>
      </c>
      <c r="H44" s="187">
        <v>0</v>
      </c>
      <c r="I44" s="187">
        <v>0</v>
      </c>
      <c r="J44" s="187">
        <v>0</v>
      </c>
      <c r="K44" s="187">
        <v>0</v>
      </c>
      <c r="L44" s="187">
        <v>0</v>
      </c>
      <c r="M44" s="187">
        <v>4000000</v>
      </c>
      <c r="N44" s="187">
        <v>1000000</v>
      </c>
      <c r="O44" s="93">
        <f t="shared" si="0"/>
        <v>0</v>
      </c>
      <c r="P44" s="94">
        <f t="shared" si="3"/>
        <v>4000000</v>
      </c>
      <c r="Q44" s="94">
        <f t="shared" si="1"/>
        <v>0</v>
      </c>
      <c r="R44" s="93">
        <f t="shared" si="2"/>
        <v>0</v>
      </c>
    </row>
    <row r="45" spans="1:18" s="103" customFormat="1" x14ac:dyDescent="0.2">
      <c r="A45" s="134" t="s">
        <v>403</v>
      </c>
      <c r="B45" s="190" t="s">
        <v>396</v>
      </c>
      <c r="C45" s="134" t="s">
        <v>158</v>
      </c>
      <c r="D45" s="134" t="s">
        <v>159</v>
      </c>
      <c r="E45" s="187">
        <v>96290100</v>
      </c>
      <c r="F45" s="187">
        <v>96290100</v>
      </c>
      <c r="G45" s="187">
        <v>20955375</v>
      </c>
      <c r="H45" s="187">
        <v>3949350</v>
      </c>
      <c r="I45" s="187">
        <v>12827028.119999999</v>
      </c>
      <c r="J45" s="187">
        <v>0</v>
      </c>
      <c r="K45" s="187">
        <v>869139</v>
      </c>
      <c r="L45" s="187">
        <v>425709</v>
      </c>
      <c r="M45" s="187">
        <v>78644582.879999995</v>
      </c>
      <c r="N45" s="187">
        <v>3309857.88</v>
      </c>
      <c r="O45" s="93">
        <f t="shared" si="0"/>
        <v>9.0262550355644042E-3</v>
      </c>
      <c r="P45" s="94">
        <f t="shared" si="3"/>
        <v>96290100</v>
      </c>
      <c r="Q45" s="94">
        <f t="shared" si="1"/>
        <v>869139</v>
      </c>
      <c r="R45" s="93">
        <v>0</v>
      </c>
    </row>
    <row r="46" spans="1:18" s="103" customFormat="1" x14ac:dyDescent="0.2">
      <c r="A46" s="134" t="s">
        <v>403</v>
      </c>
      <c r="B46" s="190" t="s">
        <v>396</v>
      </c>
      <c r="C46" s="134" t="s">
        <v>160</v>
      </c>
      <c r="D46" s="134" t="s">
        <v>161</v>
      </c>
      <c r="E46" s="187">
        <v>60000000</v>
      </c>
      <c r="F46" s="187">
        <v>60000000</v>
      </c>
      <c r="G46" s="187">
        <v>15000000</v>
      </c>
      <c r="H46" s="187">
        <v>3949350</v>
      </c>
      <c r="I46" s="187">
        <v>8128587.4699999997</v>
      </c>
      <c r="J46" s="187">
        <v>0</v>
      </c>
      <c r="K46" s="187">
        <v>46839</v>
      </c>
      <c r="L46" s="187">
        <v>39109</v>
      </c>
      <c r="M46" s="187">
        <v>47875223.530000001</v>
      </c>
      <c r="N46" s="187">
        <v>2875223.53</v>
      </c>
      <c r="O46" s="93">
        <f t="shared" si="0"/>
        <v>7.8065000000000003E-4</v>
      </c>
      <c r="P46" s="94">
        <f t="shared" si="3"/>
        <v>60000000</v>
      </c>
      <c r="Q46" s="94">
        <f t="shared" si="1"/>
        <v>46839</v>
      </c>
      <c r="R46" s="93">
        <f t="shared" si="2"/>
        <v>7.8065000000000003E-4</v>
      </c>
    </row>
    <row r="47" spans="1:18" s="103" customFormat="1" x14ac:dyDescent="0.2">
      <c r="A47" s="134" t="s">
        <v>403</v>
      </c>
      <c r="B47" s="190" t="s">
        <v>396</v>
      </c>
      <c r="C47" s="134" t="s">
        <v>162</v>
      </c>
      <c r="D47" s="134" t="s">
        <v>163</v>
      </c>
      <c r="E47" s="187">
        <v>36290100</v>
      </c>
      <c r="F47" s="187">
        <v>36290100</v>
      </c>
      <c r="G47" s="187">
        <v>5955375</v>
      </c>
      <c r="H47" s="187">
        <v>0</v>
      </c>
      <c r="I47" s="187">
        <v>4698440.6500000004</v>
      </c>
      <c r="J47" s="187">
        <v>0</v>
      </c>
      <c r="K47" s="187">
        <v>822300</v>
      </c>
      <c r="L47" s="187">
        <v>386600</v>
      </c>
      <c r="M47" s="187">
        <v>30769359.350000001</v>
      </c>
      <c r="N47" s="187">
        <v>434634.35</v>
      </c>
      <c r="O47" s="93">
        <f t="shared" si="0"/>
        <v>2.2659072308976829E-2</v>
      </c>
      <c r="P47" s="94">
        <f t="shared" si="3"/>
        <v>36290100</v>
      </c>
      <c r="Q47" s="94">
        <f t="shared" si="1"/>
        <v>822300</v>
      </c>
      <c r="R47" s="93">
        <f t="shared" si="2"/>
        <v>2.2659072308976829E-2</v>
      </c>
    </row>
    <row r="48" spans="1:18" s="103" customFormat="1" x14ac:dyDescent="0.2">
      <c r="A48" s="134" t="s">
        <v>403</v>
      </c>
      <c r="B48" s="190" t="s">
        <v>396</v>
      </c>
      <c r="C48" s="134" t="s">
        <v>168</v>
      </c>
      <c r="D48" s="134" t="s">
        <v>169</v>
      </c>
      <c r="E48" s="187">
        <v>3616000</v>
      </c>
      <c r="F48" s="187">
        <v>3616000</v>
      </c>
      <c r="G48" s="187">
        <v>904000</v>
      </c>
      <c r="H48" s="187">
        <v>0</v>
      </c>
      <c r="I48" s="187">
        <v>0</v>
      </c>
      <c r="J48" s="187">
        <v>0</v>
      </c>
      <c r="K48" s="187">
        <v>0</v>
      </c>
      <c r="L48" s="187">
        <v>0</v>
      </c>
      <c r="M48" s="187">
        <v>3616000</v>
      </c>
      <c r="N48" s="187">
        <v>904000</v>
      </c>
      <c r="O48" s="93">
        <f t="shared" si="0"/>
        <v>0</v>
      </c>
      <c r="P48" s="94">
        <f t="shared" si="3"/>
        <v>3616000</v>
      </c>
      <c r="Q48" s="94">
        <f t="shared" si="1"/>
        <v>0</v>
      </c>
      <c r="R48" s="93">
        <f t="shared" si="2"/>
        <v>0</v>
      </c>
    </row>
    <row r="49" spans="1:18" s="103" customFormat="1" x14ac:dyDescent="0.2">
      <c r="A49" s="134" t="s">
        <v>403</v>
      </c>
      <c r="B49" s="190" t="s">
        <v>396</v>
      </c>
      <c r="C49" s="134" t="s">
        <v>170</v>
      </c>
      <c r="D49" s="134" t="s">
        <v>171</v>
      </c>
      <c r="E49" s="187">
        <v>3616000</v>
      </c>
      <c r="F49" s="187">
        <v>3616000</v>
      </c>
      <c r="G49" s="187">
        <v>904000</v>
      </c>
      <c r="H49" s="187">
        <v>0</v>
      </c>
      <c r="I49" s="187">
        <v>0</v>
      </c>
      <c r="J49" s="187">
        <v>0</v>
      </c>
      <c r="K49" s="187">
        <v>0</v>
      </c>
      <c r="L49" s="187">
        <v>0</v>
      </c>
      <c r="M49" s="187">
        <v>3616000</v>
      </c>
      <c r="N49" s="187">
        <v>904000</v>
      </c>
      <c r="O49" s="93">
        <f t="shared" si="0"/>
        <v>0</v>
      </c>
      <c r="P49" s="94">
        <f t="shared" si="3"/>
        <v>3616000</v>
      </c>
      <c r="Q49" s="94">
        <f t="shared" si="1"/>
        <v>0</v>
      </c>
      <c r="R49" s="93">
        <f t="shared" si="2"/>
        <v>0</v>
      </c>
    </row>
    <row r="50" spans="1:18" s="103" customFormat="1" x14ac:dyDescent="0.2">
      <c r="A50" s="134" t="s">
        <v>403</v>
      </c>
      <c r="B50" s="190" t="s">
        <v>396</v>
      </c>
      <c r="C50" s="134" t="s">
        <v>180</v>
      </c>
      <c r="D50" s="134" t="s">
        <v>181</v>
      </c>
      <c r="E50" s="187">
        <v>15981000</v>
      </c>
      <c r="F50" s="187">
        <v>15981000</v>
      </c>
      <c r="G50" s="187">
        <v>3995250</v>
      </c>
      <c r="H50" s="187">
        <v>0</v>
      </c>
      <c r="I50" s="187">
        <v>1953000</v>
      </c>
      <c r="J50" s="187">
        <v>0</v>
      </c>
      <c r="K50" s="187">
        <v>0</v>
      </c>
      <c r="L50" s="187">
        <v>0</v>
      </c>
      <c r="M50" s="187">
        <v>14028000</v>
      </c>
      <c r="N50" s="187">
        <v>2042250</v>
      </c>
      <c r="O50" s="93">
        <f t="shared" si="0"/>
        <v>0</v>
      </c>
      <c r="P50" s="94">
        <f t="shared" si="3"/>
        <v>15981000</v>
      </c>
      <c r="Q50" s="94">
        <f t="shared" si="1"/>
        <v>0</v>
      </c>
      <c r="R50" s="93">
        <f t="shared" si="2"/>
        <v>0</v>
      </c>
    </row>
    <row r="51" spans="1:18" s="103" customFormat="1" x14ac:dyDescent="0.2">
      <c r="A51" s="134" t="s">
        <v>403</v>
      </c>
      <c r="B51" s="190" t="s">
        <v>396</v>
      </c>
      <c r="C51" s="134" t="s">
        <v>182</v>
      </c>
      <c r="D51" s="134" t="s">
        <v>183</v>
      </c>
      <c r="E51" s="187">
        <v>3390000</v>
      </c>
      <c r="F51" s="187">
        <v>3390000</v>
      </c>
      <c r="G51" s="187">
        <v>847500</v>
      </c>
      <c r="H51" s="187">
        <v>0</v>
      </c>
      <c r="I51" s="187">
        <v>0</v>
      </c>
      <c r="J51" s="187">
        <v>0</v>
      </c>
      <c r="K51" s="187">
        <v>0</v>
      </c>
      <c r="L51" s="187">
        <v>0</v>
      </c>
      <c r="M51" s="187">
        <v>3390000</v>
      </c>
      <c r="N51" s="187">
        <v>847500</v>
      </c>
      <c r="O51" s="93">
        <f t="shared" si="0"/>
        <v>0</v>
      </c>
      <c r="P51" s="94">
        <f t="shared" si="3"/>
        <v>3390000</v>
      </c>
      <c r="Q51" s="94">
        <f t="shared" si="1"/>
        <v>0</v>
      </c>
      <c r="R51" s="93">
        <f t="shared" si="2"/>
        <v>0</v>
      </c>
    </row>
    <row r="52" spans="1:18" s="103" customFormat="1" x14ac:dyDescent="0.2">
      <c r="A52" s="134" t="s">
        <v>403</v>
      </c>
      <c r="B52" s="190" t="s">
        <v>396</v>
      </c>
      <c r="C52" s="134" t="s">
        <v>186</v>
      </c>
      <c r="D52" s="134" t="s">
        <v>187</v>
      </c>
      <c r="E52" s="187">
        <v>3700000</v>
      </c>
      <c r="F52" s="187">
        <v>3700000</v>
      </c>
      <c r="G52" s="187">
        <v>925000</v>
      </c>
      <c r="H52" s="187">
        <v>0</v>
      </c>
      <c r="I52" s="187">
        <v>570000</v>
      </c>
      <c r="J52" s="187">
        <v>0</v>
      </c>
      <c r="K52" s="187">
        <v>0</v>
      </c>
      <c r="L52" s="187">
        <v>0</v>
      </c>
      <c r="M52" s="187">
        <v>3130000</v>
      </c>
      <c r="N52" s="187">
        <v>355000</v>
      </c>
      <c r="O52" s="93">
        <f t="shared" si="0"/>
        <v>0</v>
      </c>
      <c r="P52" s="94">
        <f t="shared" si="3"/>
        <v>3700000</v>
      </c>
      <c r="Q52" s="94">
        <f t="shared" si="1"/>
        <v>0</v>
      </c>
      <c r="R52" s="93">
        <f t="shared" si="2"/>
        <v>0</v>
      </c>
    </row>
    <row r="53" spans="1:18" s="103" customFormat="1" x14ac:dyDescent="0.2">
      <c r="A53" s="134" t="s">
        <v>403</v>
      </c>
      <c r="B53" s="190" t="s">
        <v>396</v>
      </c>
      <c r="C53" s="134" t="s">
        <v>190</v>
      </c>
      <c r="D53" s="134" t="s">
        <v>191</v>
      </c>
      <c r="E53" s="187">
        <v>3696000</v>
      </c>
      <c r="F53" s="187">
        <v>3696000</v>
      </c>
      <c r="G53" s="187">
        <v>924000</v>
      </c>
      <c r="H53" s="187">
        <v>0</v>
      </c>
      <c r="I53" s="187">
        <v>613000</v>
      </c>
      <c r="J53" s="187">
        <v>0</v>
      </c>
      <c r="K53" s="187">
        <v>0</v>
      </c>
      <c r="L53" s="187">
        <v>0</v>
      </c>
      <c r="M53" s="187">
        <v>3083000</v>
      </c>
      <c r="N53" s="187">
        <v>311000</v>
      </c>
      <c r="O53" s="93">
        <f t="shared" si="0"/>
        <v>0</v>
      </c>
      <c r="P53" s="94">
        <f t="shared" si="3"/>
        <v>3696000</v>
      </c>
      <c r="Q53" s="94">
        <f t="shared" si="1"/>
        <v>0</v>
      </c>
      <c r="R53" s="93">
        <f t="shared" si="2"/>
        <v>0</v>
      </c>
    </row>
    <row r="54" spans="1:18" s="103" customFormat="1" x14ac:dyDescent="0.2">
      <c r="A54" s="134" t="s">
        <v>403</v>
      </c>
      <c r="B54" s="190" t="s">
        <v>396</v>
      </c>
      <c r="C54" s="134" t="s">
        <v>192</v>
      </c>
      <c r="D54" s="134" t="s">
        <v>193</v>
      </c>
      <c r="E54" s="187">
        <v>1695000</v>
      </c>
      <c r="F54" s="187">
        <v>1695000</v>
      </c>
      <c r="G54" s="187">
        <v>423750</v>
      </c>
      <c r="H54" s="187">
        <v>0</v>
      </c>
      <c r="I54" s="187">
        <v>0</v>
      </c>
      <c r="J54" s="187">
        <v>0</v>
      </c>
      <c r="K54" s="187">
        <v>0</v>
      </c>
      <c r="L54" s="187">
        <v>0</v>
      </c>
      <c r="M54" s="187">
        <v>1695000</v>
      </c>
      <c r="N54" s="187">
        <v>423750</v>
      </c>
      <c r="O54" s="93">
        <f t="shared" si="0"/>
        <v>0</v>
      </c>
      <c r="P54" s="94">
        <f t="shared" si="3"/>
        <v>1695000</v>
      </c>
      <c r="Q54" s="94">
        <f t="shared" si="1"/>
        <v>0</v>
      </c>
      <c r="R54" s="93">
        <f t="shared" si="2"/>
        <v>0</v>
      </c>
    </row>
    <row r="55" spans="1:18" s="103" customFormat="1" x14ac:dyDescent="0.2">
      <c r="A55" s="134" t="s">
        <v>403</v>
      </c>
      <c r="B55" s="190" t="s">
        <v>396</v>
      </c>
      <c r="C55" s="134" t="s">
        <v>194</v>
      </c>
      <c r="D55" s="134" t="s">
        <v>195</v>
      </c>
      <c r="E55" s="187">
        <v>3500000</v>
      </c>
      <c r="F55" s="187">
        <v>3500000</v>
      </c>
      <c r="G55" s="187">
        <v>875000</v>
      </c>
      <c r="H55" s="187">
        <v>0</v>
      </c>
      <c r="I55" s="187">
        <v>770000</v>
      </c>
      <c r="J55" s="187">
        <v>0</v>
      </c>
      <c r="K55" s="187">
        <v>0</v>
      </c>
      <c r="L55" s="187">
        <v>0</v>
      </c>
      <c r="M55" s="187">
        <v>2730000</v>
      </c>
      <c r="N55" s="187">
        <v>105000</v>
      </c>
      <c r="O55" s="93">
        <f t="shared" si="0"/>
        <v>0</v>
      </c>
      <c r="P55" s="94">
        <f t="shared" si="3"/>
        <v>3500000</v>
      </c>
      <c r="Q55" s="94">
        <f t="shared" si="1"/>
        <v>0</v>
      </c>
      <c r="R55" s="93">
        <f t="shared" si="2"/>
        <v>0</v>
      </c>
    </row>
    <row r="56" spans="1:18" s="103" customFormat="1" x14ac:dyDescent="0.2">
      <c r="A56" s="134" t="s">
        <v>403</v>
      </c>
      <c r="B56" s="190" t="s">
        <v>396</v>
      </c>
      <c r="C56" s="134" t="s">
        <v>196</v>
      </c>
      <c r="D56" s="134" t="s">
        <v>197</v>
      </c>
      <c r="E56" s="187">
        <v>350000</v>
      </c>
      <c r="F56" s="187">
        <v>350000</v>
      </c>
      <c r="G56" s="187">
        <v>300350</v>
      </c>
      <c r="H56" s="187">
        <v>0</v>
      </c>
      <c r="I56" s="187">
        <v>300350</v>
      </c>
      <c r="J56" s="187">
        <v>0</v>
      </c>
      <c r="K56" s="187">
        <v>0</v>
      </c>
      <c r="L56" s="187">
        <v>0</v>
      </c>
      <c r="M56" s="187">
        <v>49650</v>
      </c>
      <c r="N56" s="187">
        <v>0</v>
      </c>
      <c r="O56" s="93">
        <f t="shared" si="0"/>
        <v>0</v>
      </c>
      <c r="P56" s="94">
        <f t="shared" si="3"/>
        <v>350000</v>
      </c>
      <c r="Q56" s="94">
        <f t="shared" si="1"/>
        <v>0</v>
      </c>
      <c r="R56" s="93">
        <f t="shared" si="2"/>
        <v>0</v>
      </c>
    </row>
    <row r="57" spans="1:18" s="103" customFormat="1" x14ac:dyDescent="0.2">
      <c r="A57" s="134" t="s">
        <v>403</v>
      </c>
      <c r="B57" s="190" t="s">
        <v>396</v>
      </c>
      <c r="C57" s="134" t="s">
        <v>200</v>
      </c>
      <c r="D57" s="134" t="s">
        <v>201</v>
      </c>
      <c r="E57" s="187">
        <v>350000</v>
      </c>
      <c r="F57" s="187">
        <v>350000</v>
      </c>
      <c r="G57" s="187">
        <v>300350</v>
      </c>
      <c r="H57" s="187">
        <v>0</v>
      </c>
      <c r="I57" s="187">
        <v>300350</v>
      </c>
      <c r="J57" s="187">
        <v>0</v>
      </c>
      <c r="K57" s="187">
        <v>0</v>
      </c>
      <c r="L57" s="187">
        <v>0</v>
      </c>
      <c r="M57" s="187">
        <v>49650</v>
      </c>
      <c r="N57" s="187">
        <v>0</v>
      </c>
      <c r="O57" s="93">
        <f t="shared" si="0"/>
        <v>0</v>
      </c>
      <c r="P57" s="94">
        <f t="shared" si="3"/>
        <v>350000</v>
      </c>
      <c r="Q57" s="94">
        <f t="shared" si="1"/>
        <v>0</v>
      </c>
      <c r="R57" s="93">
        <v>0</v>
      </c>
    </row>
    <row r="58" spans="1:18" s="103" customFormat="1" x14ac:dyDescent="0.2">
      <c r="A58" s="134" t="s">
        <v>403</v>
      </c>
      <c r="B58" s="190" t="s">
        <v>396</v>
      </c>
      <c r="C58" s="134" t="s">
        <v>202</v>
      </c>
      <c r="D58" s="134" t="s">
        <v>203</v>
      </c>
      <c r="E58" s="187">
        <v>45000</v>
      </c>
      <c r="F58" s="187">
        <v>45000</v>
      </c>
      <c r="G58" s="187">
        <v>11250</v>
      </c>
      <c r="H58" s="187">
        <v>0</v>
      </c>
      <c r="I58" s="187">
        <v>0</v>
      </c>
      <c r="J58" s="187">
        <v>0</v>
      </c>
      <c r="K58" s="187">
        <v>0</v>
      </c>
      <c r="L58" s="187">
        <v>0</v>
      </c>
      <c r="M58" s="187">
        <v>45000</v>
      </c>
      <c r="N58" s="187">
        <v>11250</v>
      </c>
      <c r="O58" s="93">
        <f t="shared" si="0"/>
        <v>0</v>
      </c>
      <c r="P58" s="94">
        <f t="shared" si="3"/>
        <v>45000</v>
      </c>
      <c r="Q58" s="94">
        <f t="shared" si="1"/>
        <v>0</v>
      </c>
      <c r="R58" s="93">
        <f t="shared" si="2"/>
        <v>0</v>
      </c>
    </row>
    <row r="59" spans="1:18" s="103" customFormat="1" x14ac:dyDescent="0.2">
      <c r="A59" s="134" t="s">
        <v>403</v>
      </c>
      <c r="B59" s="190" t="s">
        <v>396</v>
      </c>
      <c r="C59" s="134" t="s">
        <v>204</v>
      </c>
      <c r="D59" s="134" t="s">
        <v>205</v>
      </c>
      <c r="E59" s="187">
        <v>45000</v>
      </c>
      <c r="F59" s="187">
        <v>45000</v>
      </c>
      <c r="G59" s="187">
        <v>11250</v>
      </c>
      <c r="H59" s="187">
        <v>0</v>
      </c>
      <c r="I59" s="187">
        <v>0</v>
      </c>
      <c r="J59" s="187">
        <v>0</v>
      </c>
      <c r="K59" s="187">
        <v>0</v>
      </c>
      <c r="L59" s="187">
        <v>0</v>
      </c>
      <c r="M59" s="187">
        <v>45000</v>
      </c>
      <c r="N59" s="187">
        <v>11250</v>
      </c>
      <c r="O59" s="93">
        <f t="shared" si="0"/>
        <v>0</v>
      </c>
      <c r="P59" s="94">
        <f t="shared" si="3"/>
        <v>45000</v>
      </c>
      <c r="Q59" s="94">
        <f t="shared" si="1"/>
        <v>0</v>
      </c>
      <c r="R59" s="93">
        <v>0</v>
      </c>
    </row>
    <row r="60" spans="1:18" s="104" customFormat="1" x14ac:dyDescent="0.2">
      <c r="A60" s="133" t="s">
        <v>403</v>
      </c>
      <c r="B60" s="189" t="s">
        <v>396</v>
      </c>
      <c r="C60" s="133" t="s">
        <v>210</v>
      </c>
      <c r="D60" s="133" t="s">
        <v>211</v>
      </c>
      <c r="E60" s="186">
        <v>10934400</v>
      </c>
      <c r="F60" s="186">
        <v>10934400</v>
      </c>
      <c r="G60" s="186">
        <v>2982250</v>
      </c>
      <c r="H60" s="186">
        <v>828108</v>
      </c>
      <c r="I60" s="186">
        <v>456335.65</v>
      </c>
      <c r="J60" s="186">
        <v>0</v>
      </c>
      <c r="K60" s="186">
        <v>156868</v>
      </c>
      <c r="L60" s="186">
        <v>156868</v>
      </c>
      <c r="M60" s="186">
        <v>9493088.3499999996</v>
      </c>
      <c r="N60" s="186">
        <v>1540938.35</v>
      </c>
      <c r="O60" s="97">
        <f t="shared" si="0"/>
        <v>1.4346283289435177E-2</v>
      </c>
      <c r="P60" s="28">
        <f t="shared" si="3"/>
        <v>10934400</v>
      </c>
      <c r="Q60" s="28">
        <f t="shared" si="1"/>
        <v>156868</v>
      </c>
      <c r="R60" s="97">
        <f t="shared" si="2"/>
        <v>1.4346283289435177E-2</v>
      </c>
    </row>
    <row r="61" spans="1:18" s="103" customFormat="1" x14ac:dyDescent="0.2">
      <c r="A61" s="134" t="s">
        <v>403</v>
      </c>
      <c r="B61" s="190" t="s">
        <v>396</v>
      </c>
      <c r="C61" s="134" t="s">
        <v>212</v>
      </c>
      <c r="D61" s="134" t="s">
        <v>213</v>
      </c>
      <c r="E61" s="187">
        <v>5566900</v>
      </c>
      <c r="F61" s="187">
        <v>5566900</v>
      </c>
      <c r="G61" s="187">
        <v>1391725</v>
      </c>
      <c r="H61" s="187">
        <v>0</v>
      </c>
      <c r="I61" s="187">
        <v>419132</v>
      </c>
      <c r="J61" s="187">
        <v>0</v>
      </c>
      <c r="K61" s="187">
        <v>156868</v>
      </c>
      <c r="L61" s="187">
        <v>156868</v>
      </c>
      <c r="M61" s="187">
        <v>4990900</v>
      </c>
      <c r="N61" s="187">
        <v>815725</v>
      </c>
      <c r="O61" s="93">
        <f t="shared" si="0"/>
        <v>2.8178699096445058E-2</v>
      </c>
      <c r="P61" s="94">
        <f t="shared" si="3"/>
        <v>5566900</v>
      </c>
      <c r="Q61" s="94">
        <f t="shared" si="1"/>
        <v>156868</v>
      </c>
      <c r="R61" s="93">
        <f t="shared" si="2"/>
        <v>2.8178699096445058E-2</v>
      </c>
    </row>
    <row r="62" spans="1:18" s="103" customFormat="1" x14ac:dyDescent="0.2">
      <c r="A62" s="134" t="s">
        <v>403</v>
      </c>
      <c r="B62" s="190" t="s">
        <v>396</v>
      </c>
      <c r="C62" s="134" t="s">
        <v>214</v>
      </c>
      <c r="D62" s="134" t="s">
        <v>215</v>
      </c>
      <c r="E62" s="187">
        <v>2500000</v>
      </c>
      <c r="F62" s="187">
        <v>2500000</v>
      </c>
      <c r="G62" s="187">
        <v>625000</v>
      </c>
      <c r="H62" s="187">
        <v>0</v>
      </c>
      <c r="I62" s="187">
        <v>419132</v>
      </c>
      <c r="J62" s="187">
        <v>0</v>
      </c>
      <c r="K62" s="187">
        <v>156868</v>
      </c>
      <c r="L62" s="187">
        <v>156868</v>
      </c>
      <c r="M62" s="187">
        <v>1924000</v>
      </c>
      <c r="N62" s="187">
        <v>49000</v>
      </c>
      <c r="O62" s="93">
        <f t="shared" si="0"/>
        <v>6.2747200000000003E-2</v>
      </c>
      <c r="P62" s="94">
        <f t="shared" si="3"/>
        <v>2500000</v>
      </c>
      <c r="Q62" s="94">
        <f t="shared" si="1"/>
        <v>156868</v>
      </c>
      <c r="R62" s="93">
        <f t="shared" si="2"/>
        <v>6.2747200000000003E-2</v>
      </c>
    </row>
    <row r="63" spans="1:18" s="103" customFormat="1" x14ac:dyDescent="0.2">
      <c r="A63" s="134" t="s">
        <v>403</v>
      </c>
      <c r="B63" s="190" t="s">
        <v>396</v>
      </c>
      <c r="C63" s="134" t="s">
        <v>218</v>
      </c>
      <c r="D63" s="134" t="s">
        <v>219</v>
      </c>
      <c r="E63" s="187">
        <v>3066900</v>
      </c>
      <c r="F63" s="187">
        <v>3066900</v>
      </c>
      <c r="G63" s="187">
        <v>766725</v>
      </c>
      <c r="H63" s="187">
        <v>0</v>
      </c>
      <c r="I63" s="187">
        <v>0</v>
      </c>
      <c r="J63" s="187">
        <v>0</v>
      </c>
      <c r="K63" s="187">
        <v>0</v>
      </c>
      <c r="L63" s="187">
        <v>0</v>
      </c>
      <c r="M63" s="187">
        <v>3066900</v>
      </c>
      <c r="N63" s="187">
        <v>766725</v>
      </c>
      <c r="O63" s="93">
        <f t="shared" si="0"/>
        <v>0</v>
      </c>
      <c r="P63" s="94">
        <f t="shared" si="3"/>
        <v>3066900</v>
      </c>
      <c r="Q63" s="94">
        <f t="shared" si="1"/>
        <v>0</v>
      </c>
      <c r="R63" s="93">
        <f t="shared" si="2"/>
        <v>0</v>
      </c>
    </row>
    <row r="64" spans="1:18" s="103" customFormat="1" x14ac:dyDescent="0.2">
      <c r="A64" s="134" t="s">
        <v>403</v>
      </c>
      <c r="B64" s="190" t="s">
        <v>396</v>
      </c>
      <c r="C64" s="134" t="s">
        <v>242</v>
      </c>
      <c r="D64" s="134" t="s">
        <v>243</v>
      </c>
      <c r="E64" s="187">
        <v>282500</v>
      </c>
      <c r="F64" s="187">
        <v>282500</v>
      </c>
      <c r="G64" s="187">
        <v>70625</v>
      </c>
      <c r="H64" s="187">
        <v>0</v>
      </c>
      <c r="I64" s="187">
        <v>0</v>
      </c>
      <c r="J64" s="187">
        <v>0</v>
      </c>
      <c r="K64" s="187">
        <v>0</v>
      </c>
      <c r="L64" s="187">
        <v>0</v>
      </c>
      <c r="M64" s="187">
        <v>282500</v>
      </c>
      <c r="N64" s="187">
        <v>70625</v>
      </c>
      <c r="O64" s="93">
        <f t="shared" si="0"/>
        <v>0</v>
      </c>
      <c r="P64" s="94">
        <f t="shared" si="3"/>
        <v>282500</v>
      </c>
      <c r="Q64" s="94">
        <f>+K64</f>
        <v>0</v>
      </c>
      <c r="R64" s="93">
        <f t="shared" si="2"/>
        <v>0</v>
      </c>
    </row>
    <row r="65" spans="1:18" s="103" customFormat="1" x14ac:dyDescent="0.2">
      <c r="A65" s="134" t="s">
        <v>403</v>
      </c>
      <c r="B65" s="190" t="s">
        <v>396</v>
      </c>
      <c r="C65" s="134" t="s">
        <v>246</v>
      </c>
      <c r="D65" s="134" t="s">
        <v>247</v>
      </c>
      <c r="E65" s="187">
        <v>282500</v>
      </c>
      <c r="F65" s="187">
        <v>282500</v>
      </c>
      <c r="G65" s="187">
        <v>70625</v>
      </c>
      <c r="H65" s="187">
        <v>0</v>
      </c>
      <c r="I65" s="187">
        <v>0</v>
      </c>
      <c r="J65" s="187">
        <v>0</v>
      </c>
      <c r="K65" s="187">
        <v>0</v>
      </c>
      <c r="L65" s="187">
        <v>0</v>
      </c>
      <c r="M65" s="187">
        <v>282500</v>
      </c>
      <c r="N65" s="187">
        <v>70625</v>
      </c>
      <c r="O65" s="93">
        <f t="shared" si="0"/>
        <v>0</v>
      </c>
      <c r="P65" s="94">
        <f t="shared" si="3"/>
        <v>282500</v>
      </c>
      <c r="Q65" s="94">
        <f t="shared" si="1"/>
        <v>0</v>
      </c>
      <c r="R65" s="93">
        <f t="shared" si="2"/>
        <v>0</v>
      </c>
    </row>
    <row r="66" spans="1:18" s="103" customFormat="1" x14ac:dyDescent="0.2">
      <c r="A66" s="134" t="s">
        <v>403</v>
      </c>
      <c r="B66" s="190" t="s">
        <v>396</v>
      </c>
      <c r="C66" s="134" t="s">
        <v>248</v>
      </c>
      <c r="D66" s="134" t="s">
        <v>386</v>
      </c>
      <c r="E66" s="187">
        <v>5085000</v>
      </c>
      <c r="F66" s="187">
        <v>5085000</v>
      </c>
      <c r="G66" s="187">
        <v>1519900</v>
      </c>
      <c r="H66" s="187">
        <v>828108</v>
      </c>
      <c r="I66" s="187">
        <v>37203.65</v>
      </c>
      <c r="J66" s="187">
        <v>0</v>
      </c>
      <c r="K66" s="187">
        <v>0</v>
      </c>
      <c r="L66" s="187">
        <v>0</v>
      </c>
      <c r="M66" s="187">
        <v>4219688.3499999996</v>
      </c>
      <c r="N66" s="187">
        <v>654588.35</v>
      </c>
      <c r="O66" s="93">
        <f t="shared" si="0"/>
        <v>0</v>
      </c>
      <c r="P66" s="94">
        <f t="shared" si="3"/>
        <v>5085000</v>
      </c>
      <c r="Q66" s="94">
        <f t="shared" si="1"/>
        <v>0</v>
      </c>
      <c r="R66" s="93">
        <v>0</v>
      </c>
    </row>
    <row r="67" spans="1:18" s="103" customFormat="1" x14ac:dyDescent="0.2">
      <c r="A67" s="134" t="s">
        <v>403</v>
      </c>
      <c r="B67" s="190" t="s">
        <v>396</v>
      </c>
      <c r="C67" s="134" t="s">
        <v>249</v>
      </c>
      <c r="D67" s="134" t="s">
        <v>250</v>
      </c>
      <c r="E67" s="187">
        <v>904000</v>
      </c>
      <c r="F67" s="187">
        <v>904000</v>
      </c>
      <c r="G67" s="187">
        <v>226000</v>
      </c>
      <c r="H67" s="187">
        <v>0</v>
      </c>
      <c r="I67" s="187">
        <v>0</v>
      </c>
      <c r="J67" s="187">
        <v>0</v>
      </c>
      <c r="K67" s="187">
        <v>0</v>
      </c>
      <c r="L67" s="187">
        <v>0</v>
      </c>
      <c r="M67" s="187">
        <v>904000</v>
      </c>
      <c r="N67" s="187">
        <v>226000</v>
      </c>
      <c r="O67" s="93">
        <f t="shared" si="0"/>
        <v>0</v>
      </c>
      <c r="P67" s="94">
        <f t="shared" si="3"/>
        <v>904000</v>
      </c>
      <c r="Q67" s="94">
        <f t="shared" si="1"/>
        <v>0</v>
      </c>
      <c r="R67" s="93">
        <f t="shared" si="2"/>
        <v>0</v>
      </c>
    </row>
    <row r="68" spans="1:18" s="103" customFormat="1" x14ac:dyDescent="0.2">
      <c r="A68" s="134" t="s">
        <v>403</v>
      </c>
      <c r="B68" s="190" t="s">
        <v>396</v>
      </c>
      <c r="C68" s="134" t="s">
        <v>253</v>
      </c>
      <c r="D68" s="134" t="s">
        <v>254</v>
      </c>
      <c r="E68" s="187">
        <v>2486000</v>
      </c>
      <c r="F68" s="187">
        <v>2486000</v>
      </c>
      <c r="G68" s="187">
        <v>870150</v>
      </c>
      <c r="H68" s="187">
        <v>828108</v>
      </c>
      <c r="I68" s="187">
        <v>37203.65</v>
      </c>
      <c r="J68" s="187">
        <v>0</v>
      </c>
      <c r="K68" s="187">
        <v>0</v>
      </c>
      <c r="L68" s="187">
        <v>0</v>
      </c>
      <c r="M68" s="187">
        <v>1620688.35</v>
      </c>
      <c r="N68" s="187">
        <v>4838.3500000000004</v>
      </c>
      <c r="O68" s="93">
        <f t="shared" si="0"/>
        <v>0</v>
      </c>
      <c r="P68" s="94">
        <f t="shared" si="3"/>
        <v>2486000</v>
      </c>
      <c r="Q68" s="94">
        <f t="shared" si="1"/>
        <v>0</v>
      </c>
      <c r="R68" s="93">
        <f t="shared" si="2"/>
        <v>0</v>
      </c>
    </row>
    <row r="69" spans="1:18" s="104" customFormat="1" x14ac:dyDescent="0.2">
      <c r="A69" s="134" t="s">
        <v>403</v>
      </c>
      <c r="B69" s="190" t="s">
        <v>396</v>
      </c>
      <c r="C69" s="134" t="s">
        <v>257</v>
      </c>
      <c r="D69" s="134" t="s">
        <v>258</v>
      </c>
      <c r="E69" s="187">
        <v>565000</v>
      </c>
      <c r="F69" s="187">
        <v>565000</v>
      </c>
      <c r="G69" s="187">
        <v>141250</v>
      </c>
      <c r="H69" s="187">
        <v>0</v>
      </c>
      <c r="I69" s="187">
        <v>0</v>
      </c>
      <c r="J69" s="187">
        <v>0</v>
      </c>
      <c r="K69" s="187">
        <v>0</v>
      </c>
      <c r="L69" s="187">
        <v>0</v>
      </c>
      <c r="M69" s="187">
        <v>565000</v>
      </c>
      <c r="N69" s="187">
        <v>141250</v>
      </c>
      <c r="O69" s="93">
        <f t="shared" si="0"/>
        <v>0</v>
      </c>
      <c r="P69" s="94">
        <f t="shared" si="3"/>
        <v>565000</v>
      </c>
      <c r="Q69" s="94">
        <f t="shared" si="1"/>
        <v>0</v>
      </c>
      <c r="R69" s="93">
        <f t="shared" si="2"/>
        <v>0</v>
      </c>
    </row>
    <row r="70" spans="1:18" s="103" customFormat="1" x14ac:dyDescent="0.2">
      <c r="A70" s="134" t="s">
        <v>403</v>
      </c>
      <c r="B70" s="190" t="s">
        <v>396</v>
      </c>
      <c r="C70" s="134" t="s">
        <v>259</v>
      </c>
      <c r="D70" s="134" t="s">
        <v>260</v>
      </c>
      <c r="E70" s="187">
        <v>565000</v>
      </c>
      <c r="F70" s="187">
        <v>565000</v>
      </c>
      <c r="G70" s="187">
        <v>141250</v>
      </c>
      <c r="H70" s="187">
        <v>0</v>
      </c>
      <c r="I70" s="187">
        <v>0</v>
      </c>
      <c r="J70" s="187">
        <v>0</v>
      </c>
      <c r="K70" s="187">
        <v>0</v>
      </c>
      <c r="L70" s="187">
        <v>0</v>
      </c>
      <c r="M70" s="187">
        <v>565000</v>
      </c>
      <c r="N70" s="187">
        <v>141250</v>
      </c>
      <c r="O70" s="93">
        <f t="shared" si="0"/>
        <v>0</v>
      </c>
      <c r="P70" s="94">
        <f t="shared" si="3"/>
        <v>565000</v>
      </c>
      <c r="Q70" s="94">
        <f t="shared" si="1"/>
        <v>0</v>
      </c>
      <c r="R70" s="93">
        <f t="shared" si="2"/>
        <v>0</v>
      </c>
    </row>
    <row r="71" spans="1:18" s="103" customFormat="1" x14ac:dyDescent="0.2">
      <c r="A71" s="134" t="s">
        <v>403</v>
      </c>
      <c r="B71" s="190" t="s">
        <v>396</v>
      </c>
      <c r="C71" s="134" t="s">
        <v>263</v>
      </c>
      <c r="D71" s="134" t="s">
        <v>264</v>
      </c>
      <c r="E71" s="187">
        <v>565000</v>
      </c>
      <c r="F71" s="187">
        <v>565000</v>
      </c>
      <c r="G71" s="187">
        <v>141250</v>
      </c>
      <c r="H71" s="187">
        <v>0</v>
      </c>
      <c r="I71" s="187">
        <v>0</v>
      </c>
      <c r="J71" s="187">
        <v>0</v>
      </c>
      <c r="K71" s="187">
        <v>0</v>
      </c>
      <c r="L71" s="187">
        <v>0</v>
      </c>
      <c r="M71" s="187">
        <v>565000</v>
      </c>
      <c r="N71" s="187">
        <v>141250</v>
      </c>
      <c r="O71" s="93">
        <v>0</v>
      </c>
      <c r="P71" s="94">
        <f t="shared" si="3"/>
        <v>565000</v>
      </c>
      <c r="Q71" s="94">
        <f t="shared" si="1"/>
        <v>0</v>
      </c>
      <c r="R71" s="93">
        <v>0</v>
      </c>
    </row>
    <row r="72" spans="1:18" s="104" customFormat="1" x14ac:dyDescent="0.2">
      <c r="A72" s="133" t="s">
        <v>403</v>
      </c>
      <c r="B72" s="189" t="s">
        <v>397</v>
      </c>
      <c r="C72" s="133" t="s">
        <v>265</v>
      </c>
      <c r="D72" s="133" t="s">
        <v>266</v>
      </c>
      <c r="E72" s="186">
        <v>14675491</v>
      </c>
      <c r="F72" s="186">
        <v>14675491</v>
      </c>
      <c r="G72" s="186">
        <v>3668872</v>
      </c>
      <c r="H72" s="186">
        <v>0</v>
      </c>
      <c r="I72" s="186">
        <v>0</v>
      </c>
      <c r="J72" s="186">
        <v>0</v>
      </c>
      <c r="K72" s="186">
        <v>0</v>
      </c>
      <c r="L72" s="186">
        <v>0</v>
      </c>
      <c r="M72" s="186">
        <v>14675491</v>
      </c>
      <c r="N72" s="186">
        <v>3668872</v>
      </c>
      <c r="O72" s="97">
        <v>0</v>
      </c>
      <c r="P72" s="28">
        <f t="shared" si="3"/>
        <v>14675491</v>
      </c>
      <c r="Q72" s="28">
        <f t="shared" si="1"/>
        <v>0</v>
      </c>
      <c r="R72" s="97">
        <v>0</v>
      </c>
    </row>
    <row r="73" spans="1:18" s="103" customFormat="1" x14ac:dyDescent="0.2">
      <c r="A73" s="134" t="s">
        <v>403</v>
      </c>
      <c r="B73" s="190" t="s">
        <v>397</v>
      </c>
      <c r="C73" s="134" t="s">
        <v>279</v>
      </c>
      <c r="D73" s="134" t="s">
        <v>280</v>
      </c>
      <c r="E73" s="187">
        <v>14675491</v>
      </c>
      <c r="F73" s="187">
        <v>14675491</v>
      </c>
      <c r="G73" s="187">
        <v>3668872</v>
      </c>
      <c r="H73" s="187">
        <v>0</v>
      </c>
      <c r="I73" s="187">
        <v>0</v>
      </c>
      <c r="J73" s="187">
        <v>0</v>
      </c>
      <c r="K73" s="187">
        <v>0</v>
      </c>
      <c r="L73" s="187">
        <v>0</v>
      </c>
      <c r="M73" s="187">
        <v>14675491</v>
      </c>
      <c r="N73" s="187">
        <v>3668872</v>
      </c>
      <c r="O73" s="93">
        <f t="shared" ref="O73:O87" si="4">+K73/F73</f>
        <v>0</v>
      </c>
      <c r="P73" s="94">
        <f t="shared" si="3"/>
        <v>14675491</v>
      </c>
      <c r="Q73" s="94">
        <f t="shared" si="1"/>
        <v>0</v>
      </c>
      <c r="R73" s="93">
        <f t="shared" si="2"/>
        <v>0</v>
      </c>
    </row>
    <row r="74" spans="1:18" s="103" customFormat="1" x14ac:dyDescent="0.2">
      <c r="A74" s="134" t="s">
        <v>403</v>
      </c>
      <c r="B74" s="190" t="s">
        <v>397</v>
      </c>
      <c r="C74" s="134" t="s">
        <v>389</v>
      </c>
      <c r="D74" s="134" t="s">
        <v>390</v>
      </c>
      <c r="E74" s="187">
        <v>14675491</v>
      </c>
      <c r="F74" s="187">
        <v>14675491</v>
      </c>
      <c r="G74" s="187">
        <v>3668872</v>
      </c>
      <c r="H74" s="187">
        <v>0</v>
      </c>
      <c r="I74" s="187">
        <v>0</v>
      </c>
      <c r="J74" s="187">
        <v>0</v>
      </c>
      <c r="K74" s="187">
        <v>0</v>
      </c>
      <c r="L74" s="187">
        <v>0</v>
      </c>
      <c r="M74" s="187">
        <v>14675491</v>
      </c>
      <c r="N74" s="187">
        <v>3668872</v>
      </c>
      <c r="O74" s="93">
        <f t="shared" si="4"/>
        <v>0</v>
      </c>
      <c r="P74" s="94">
        <f t="shared" si="3"/>
        <v>14675491</v>
      </c>
      <c r="Q74" s="94">
        <f t="shared" si="1"/>
        <v>0</v>
      </c>
      <c r="R74" s="93">
        <f t="shared" si="2"/>
        <v>0</v>
      </c>
    </row>
    <row r="75" spans="1:18" s="104" customFormat="1" x14ac:dyDescent="0.2">
      <c r="A75" s="133" t="s">
        <v>403</v>
      </c>
      <c r="B75" s="189" t="s">
        <v>396</v>
      </c>
      <c r="C75" s="133" t="s">
        <v>287</v>
      </c>
      <c r="D75" s="133" t="s">
        <v>288</v>
      </c>
      <c r="E75" s="186">
        <v>10327111502</v>
      </c>
      <c r="F75" s="186">
        <v>10327111502</v>
      </c>
      <c r="G75" s="186">
        <v>2475212107</v>
      </c>
      <c r="H75" s="186">
        <v>0</v>
      </c>
      <c r="I75" s="186">
        <v>731093670.05999994</v>
      </c>
      <c r="J75" s="186">
        <v>0</v>
      </c>
      <c r="K75" s="186">
        <v>1708887589.9400001</v>
      </c>
      <c r="L75" s="186">
        <v>1708887589.9400001</v>
      </c>
      <c r="M75" s="186">
        <v>7887130242</v>
      </c>
      <c r="N75" s="186">
        <v>35230847</v>
      </c>
      <c r="O75" s="97">
        <f t="shared" si="4"/>
        <v>0.16547585349582489</v>
      </c>
      <c r="P75" s="28">
        <f t="shared" si="3"/>
        <v>10327111502</v>
      </c>
      <c r="Q75" s="28">
        <f t="shared" si="1"/>
        <v>1708887589.9400001</v>
      </c>
      <c r="R75" s="97">
        <f t="shared" si="2"/>
        <v>0.16547585349582489</v>
      </c>
    </row>
    <row r="76" spans="1:18" s="103" customFormat="1" x14ac:dyDescent="0.2">
      <c r="A76" s="134" t="s">
        <v>403</v>
      </c>
      <c r="B76" s="190" t="s">
        <v>396</v>
      </c>
      <c r="C76" s="134" t="s">
        <v>289</v>
      </c>
      <c r="D76" s="134" t="s">
        <v>290</v>
      </c>
      <c r="E76" s="187">
        <v>10140631502</v>
      </c>
      <c r="F76" s="187">
        <v>10140631502</v>
      </c>
      <c r="G76" s="187">
        <v>2419592107</v>
      </c>
      <c r="H76" s="187">
        <v>0</v>
      </c>
      <c r="I76" s="187">
        <v>713593670.05999994</v>
      </c>
      <c r="J76" s="187">
        <v>0</v>
      </c>
      <c r="K76" s="187">
        <v>1699998436.9400001</v>
      </c>
      <c r="L76" s="187">
        <v>1699998436.9400001</v>
      </c>
      <c r="M76" s="187">
        <v>7727039395</v>
      </c>
      <c r="N76" s="187">
        <v>6000000</v>
      </c>
      <c r="O76" s="93">
        <f t="shared" si="4"/>
        <v>0.16764226533670171</v>
      </c>
      <c r="P76" s="94">
        <f t="shared" si="3"/>
        <v>10140631502</v>
      </c>
      <c r="Q76" s="94">
        <f t="shared" si="1"/>
        <v>1699998436.9400001</v>
      </c>
      <c r="R76" s="93">
        <f t="shared" si="2"/>
        <v>0.16764226533670171</v>
      </c>
    </row>
    <row r="77" spans="1:18" s="104" customFormat="1" x14ac:dyDescent="0.2">
      <c r="A77" s="134" t="s">
        <v>403</v>
      </c>
      <c r="B77" s="190" t="s">
        <v>396</v>
      </c>
      <c r="C77" s="134" t="s">
        <v>292</v>
      </c>
      <c r="D77" s="134" t="s">
        <v>435</v>
      </c>
      <c r="E77" s="187">
        <v>2981000000</v>
      </c>
      <c r="F77" s="187">
        <v>2981000000</v>
      </c>
      <c r="G77" s="187">
        <v>695250000</v>
      </c>
      <c r="H77" s="187">
        <v>0</v>
      </c>
      <c r="I77" s="187">
        <v>164706839</v>
      </c>
      <c r="J77" s="187">
        <v>0</v>
      </c>
      <c r="K77" s="187">
        <v>530543161</v>
      </c>
      <c r="L77" s="187">
        <v>530543161</v>
      </c>
      <c r="M77" s="187">
        <v>2285750000</v>
      </c>
      <c r="N77" s="187">
        <v>0</v>
      </c>
      <c r="O77" s="93">
        <f t="shared" si="4"/>
        <v>0.17797489466621938</v>
      </c>
      <c r="P77" s="94">
        <f t="shared" si="3"/>
        <v>2981000000</v>
      </c>
      <c r="Q77" s="94">
        <f>+K77</f>
        <v>530543161</v>
      </c>
      <c r="R77" s="93">
        <v>0</v>
      </c>
    </row>
    <row r="78" spans="1:18" s="103" customFormat="1" x14ac:dyDescent="0.2">
      <c r="A78" s="134" t="s">
        <v>403</v>
      </c>
      <c r="B78" s="190" t="s">
        <v>396</v>
      </c>
      <c r="C78" s="134" t="s">
        <v>294</v>
      </c>
      <c r="D78" s="134" t="s">
        <v>295</v>
      </c>
      <c r="E78" s="187">
        <v>2633400000</v>
      </c>
      <c r="F78" s="187">
        <v>2633400000</v>
      </c>
      <c r="G78" s="187">
        <v>658350000</v>
      </c>
      <c r="H78" s="187">
        <v>0</v>
      </c>
      <c r="I78" s="187">
        <v>338890527</v>
      </c>
      <c r="J78" s="187">
        <v>0</v>
      </c>
      <c r="K78" s="187">
        <v>319459473</v>
      </c>
      <c r="L78" s="187">
        <v>319459473</v>
      </c>
      <c r="M78" s="187">
        <v>1975050000</v>
      </c>
      <c r="N78" s="187">
        <v>0</v>
      </c>
      <c r="O78" s="93">
        <f t="shared" si="4"/>
        <v>0.12131065276828434</v>
      </c>
      <c r="P78" s="94">
        <f t="shared" si="3"/>
        <v>2633400000</v>
      </c>
      <c r="Q78" s="94">
        <f t="shared" si="1"/>
        <v>319459473</v>
      </c>
      <c r="R78" s="93">
        <f>+Q78/P78</f>
        <v>0.12131065276828434</v>
      </c>
    </row>
    <row r="79" spans="1:18" s="103" customFormat="1" x14ac:dyDescent="0.2">
      <c r="A79" s="134" t="s">
        <v>403</v>
      </c>
      <c r="B79" s="190" t="s">
        <v>396</v>
      </c>
      <c r="C79" s="134" t="s">
        <v>296</v>
      </c>
      <c r="D79" s="134" t="s">
        <v>436</v>
      </c>
      <c r="E79" s="187">
        <v>1215770859</v>
      </c>
      <c r="F79" s="187">
        <v>1215770859</v>
      </c>
      <c r="G79" s="187">
        <v>303942714</v>
      </c>
      <c r="H79" s="187">
        <v>0</v>
      </c>
      <c r="I79" s="187">
        <v>82178724</v>
      </c>
      <c r="J79" s="187">
        <v>0</v>
      </c>
      <c r="K79" s="187">
        <v>221763990</v>
      </c>
      <c r="L79" s="187">
        <v>221763990</v>
      </c>
      <c r="M79" s="187">
        <v>911828145</v>
      </c>
      <c r="N79" s="187">
        <v>0</v>
      </c>
      <c r="O79" s="93">
        <v>0</v>
      </c>
      <c r="P79" s="94">
        <f t="shared" si="3"/>
        <v>1215770859</v>
      </c>
      <c r="Q79" s="94">
        <f t="shared" si="1"/>
        <v>221763990</v>
      </c>
      <c r="R79" s="93">
        <v>0</v>
      </c>
    </row>
    <row r="80" spans="1:18" s="104" customFormat="1" x14ac:dyDescent="0.2">
      <c r="A80" s="134" t="s">
        <v>403</v>
      </c>
      <c r="B80" s="190" t="s">
        <v>396</v>
      </c>
      <c r="C80" s="134" t="s">
        <v>298</v>
      </c>
      <c r="D80" s="134" t="s">
        <v>437</v>
      </c>
      <c r="E80" s="187">
        <v>3264600000</v>
      </c>
      <c r="F80" s="187">
        <v>3264600000</v>
      </c>
      <c r="G80" s="187">
        <v>716188750</v>
      </c>
      <c r="H80" s="187">
        <v>0</v>
      </c>
      <c r="I80" s="187">
        <v>95340298</v>
      </c>
      <c r="J80" s="187">
        <v>0</v>
      </c>
      <c r="K80" s="187">
        <v>620848452</v>
      </c>
      <c r="L80" s="187">
        <v>620848452</v>
      </c>
      <c r="M80" s="187">
        <v>2548411250</v>
      </c>
      <c r="N80" s="187">
        <v>0</v>
      </c>
      <c r="O80" s="93">
        <v>0</v>
      </c>
      <c r="P80" s="94">
        <f>+F80</f>
        <v>3264600000</v>
      </c>
      <c r="Q80" s="94">
        <f t="shared" si="1"/>
        <v>620848452</v>
      </c>
      <c r="R80" s="93">
        <v>0</v>
      </c>
    </row>
    <row r="81" spans="1:18" s="103" customFormat="1" x14ac:dyDescent="0.2">
      <c r="A81" s="134" t="s">
        <v>403</v>
      </c>
      <c r="B81" s="190" t="s">
        <v>396</v>
      </c>
      <c r="C81" s="134" t="s">
        <v>314</v>
      </c>
      <c r="D81" s="134" t="s">
        <v>415</v>
      </c>
      <c r="E81" s="187">
        <v>38953920</v>
      </c>
      <c r="F81" s="187">
        <v>38953920</v>
      </c>
      <c r="G81" s="187">
        <v>38953920</v>
      </c>
      <c r="H81" s="187">
        <v>0</v>
      </c>
      <c r="I81" s="187">
        <v>27721500.539999999</v>
      </c>
      <c r="J81" s="187">
        <v>0</v>
      </c>
      <c r="K81" s="187">
        <v>6232419.46</v>
      </c>
      <c r="L81" s="187">
        <v>6232419.46</v>
      </c>
      <c r="M81" s="187">
        <v>5000000</v>
      </c>
      <c r="N81" s="187">
        <v>5000000</v>
      </c>
      <c r="O81" s="93">
        <f t="shared" si="4"/>
        <v>0.15999466703222678</v>
      </c>
      <c r="P81" s="94">
        <f>+F81</f>
        <v>38953920</v>
      </c>
      <c r="Q81" s="94">
        <f>+K81</f>
        <v>6232419.46</v>
      </c>
      <c r="R81" s="93">
        <f>+Q81/P81</f>
        <v>0.15999466703222678</v>
      </c>
    </row>
    <row r="82" spans="1:18" s="104" customFormat="1" x14ac:dyDescent="0.2">
      <c r="A82" s="133" t="s">
        <v>403</v>
      </c>
      <c r="B82" s="189" t="s">
        <v>396</v>
      </c>
      <c r="C82" s="133" t="s">
        <v>319</v>
      </c>
      <c r="D82" s="133" t="s">
        <v>416</v>
      </c>
      <c r="E82" s="186">
        <v>6906723</v>
      </c>
      <c r="F82" s="186">
        <v>6906723</v>
      </c>
      <c r="G82" s="186">
        <v>6906723</v>
      </c>
      <c r="H82" s="186">
        <v>0</v>
      </c>
      <c r="I82" s="186">
        <v>4755781.5199999996</v>
      </c>
      <c r="J82" s="186">
        <v>0</v>
      </c>
      <c r="K82" s="186">
        <v>1150941.48</v>
      </c>
      <c r="L82" s="186">
        <v>1150941.48</v>
      </c>
      <c r="M82" s="186">
        <v>1000000</v>
      </c>
      <c r="N82" s="186">
        <v>1000000</v>
      </c>
      <c r="O82" s="93">
        <f t="shared" si="4"/>
        <v>0.16664074699390724</v>
      </c>
      <c r="P82" s="28">
        <f>+F82</f>
        <v>6906723</v>
      </c>
      <c r="Q82" s="28">
        <f>+K82</f>
        <v>1150941.48</v>
      </c>
      <c r="R82" s="97">
        <f>+Q82/P82</f>
        <v>0.16664074699390724</v>
      </c>
    </row>
    <row r="83" spans="1:18" s="104" customFormat="1" x14ac:dyDescent="0.2">
      <c r="A83" s="134" t="s">
        <v>403</v>
      </c>
      <c r="B83" s="190" t="s">
        <v>396</v>
      </c>
      <c r="C83" s="134" t="s">
        <v>327</v>
      </c>
      <c r="D83" s="134" t="s">
        <v>328</v>
      </c>
      <c r="E83" s="187">
        <v>81480000</v>
      </c>
      <c r="F83" s="187">
        <v>81480000</v>
      </c>
      <c r="G83" s="187">
        <v>29370000</v>
      </c>
      <c r="H83" s="187">
        <v>0</v>
      </c>
      <c r="I83" s="187">
        <v>0</v>
      </c>
      <c r="J83" s="187">
        <v>0</v>
      </c>
      <c r="K83" s="187">
        <v>139153</v>
      </c>
      <c r="L83" s="187">
        <v>139153</v>
      </c>
      <c r="M83" s="187">
        <v>81340847</v>
      </c>
      <c r="N83" s="187">
        <v>29230847</v>
      </c>
      <c r="O83" s="93">
        <f t="shared" si="4"/>
        <v>1.7078178694158075E-3</v>
      </c>
      <c r="P83" s="94">
        <f t="shared" ref="P83:P87" si="5">+F83</f>
        <v>81480000</v>
      </c>
      <c r="Q83" s="94">
        <f t="shared" ref="Q83:Q87" si="6">+K83</f>
        <v>139153</v>
      </c>
      <c r="R83" s="93">
        <f t="shared" ref="R83:R87" si="7">+Q83/P83</f>
        <v>1.7078178694158075E-3</v>
      </c>
    </row>
    <row r="84" spans="1:18" s="103" customFormat="1" x14ac:dyDescent="0.2">
      <c r="A84" s="134" t="s">
        <v>403</v>
      </c>
      <c r="B84" s="190" t="s">
        <v>396</v>
      </c>
      <c r="C84" s="134" t="s">
        <v>329</v>
      </c>
      <c r="D84" s="134" t="s">
        <v>330</v>
      </c>
      <c r="E84" s="187">
        <v>69480000</v>
      </c>
      <c r="F84" s="187">
        <v>69480000</v>
      </c>
      <c r="G84" s="187">
        <v>17370000</v>
      </c>
      <c r="H84" s="187">
        <v>0</v>
      </c>
      <c r="I84" s="187">
        <v>0</v>
      </c>
      <c r="J84" s="187">
        <v>0</v>
      </c>
      <c r="K84" s="187">
        <v>0</v>
      </c>
      <c r="L84" s="187">
        <v>0</v>
      </c>
      <c r="M84" s="187">
        <v>69480000</v>
      </c>
      <c r="N84" s="187">
        <v>17370000</v>
      </c>
      <c r="O84" s="93">
        <v>0</v>
      </c>
      <c r="P84" s="94">
        <f t="shared" si="5"/>
        <v>69480000</v>
      </c>
      <c r="Q84" s="94">
        <f t="shared" si="6"/>
        <v>0</v>
      </c>
      <c r="R84" s="93">
        <v>0</v>
      </c>
    </row>
    <row r="85" spans="1:18" s="103" customFormat="1" x14ac:dyDescent="0.2">
      <c r="A85" s="134" t="s">
        <v>403</v>
      </c>
      <c r="B85" s="190" t="s">
        <v>396</v>
      </c>
      <c r="C85" s="134" t="s">
        <v>331</v>
      </c>
      <c r="D85" s="134" t="s">
        <v>332</v>
      </c>
      <c r="E85" s="187">
        <v>12000000</v>
      </c>
      <c r="F85" s="187">
        <v>12000000</v>
      </c>
      <c r="G85" s="187">
        <v>12000000</v>
      </c>
      <c r="H85" s="187">
        <v>0</v>
      </c>
      <c r="I85" s="187">
        <v>0</v>
      </c>
      <c r="J85" s="187">
        <v>0</v>
      </c>
      <c r="K85" s="187">
        <v>139153</v>
      </c>
      <c r="L85" s="187">
        <v>139153</v>
      </c>
      <c r="M85" s="187">
        <v>11860847</v>
      </c>
      <c r="N85" s="187">
        <v>11860847</v>
      </c>
      <c r="O85" s="93">
        <f t="shared" si="4"/>
        <v>1.1596083333333333E-2</v>
      </c>
      <c r="P85" s="94">
        <f t="shared" si="5"/>
        <v>12000000</v>
      </c>
      <c r="Q85" s="94">
        <f t="shared" si="6"/>
        <v>139153</v>
      </c>
      <c r="R85" s="93">
        <f t="shared" si="7"/>
        <v>1.1596083333333333E-2</v>
      </c>
    </row>
    <row r="86" spans="1:18" s="103" customFormat="1" x14ac:dyDescent="0.2">
      <c r="A86" s="134" t="s">
        <v>403</v>
      </c>
      <c r="B86" s="190" t="s">
        <v>396</v>
      </c>
      <c r="C86" s="134" t="s">
        <v>333</v>
      </c>
      <c r="D86" s="134" t="s">
        <v>334</v>
      </c>
      <c r="E86" s="187">
        <v>105000000</v>
      </c>
      <c r="F86" s="187">
        <v>105000000</v>
      </c>
      <c r="G86" s="187">
        <v>26250000</v>
      </c>
      <c r="H86" s="187">
        <v>0</v>
      </c>
      <c r="I86" s="187">
        <v>17500000</v>
      </c>
      <c r="J86" s="187">
        <v>0</v>
      </c>
      <c r="K86" s="187">
        <v>8750000</v>
      </c>
      <c r="L86" s="187">
        <v>8750000</v>
      </c>
      <c r="M86" s="187">
        <v>78750000</v>
      </c>
      <c r="N86" s="187">
        <v>0</v>
      </c>
      <c r="O86" s="93">
        <f t="shared" si="4"/>
        <v>8.3333333333333329E-2</v>
      </c>
      <c r="P86" s="94">
        <f t="shared" si="5"/>
        <v>105000000</v>
      </c>
      <c r="Q86" s="94">
        <f t="shared" si="6"/>
        <v>8750000</v>
      </c>
      <c r="R86" s="93">
        <f t="shared" si="7"/>
        <v>8.3333333333333329E-2</v>
      </c>
    </row>
    <row r="87" spans="1:18" s="104" customFormat="1" x14ac:dyDescent="0.2">
      <c r="A87" s="134" t="s">
        <v>403</v>
      </c>
      <c r="B87" s="190" t="s">
        <v>396</v>
      </c>
      <c r="C87" s="134" t="s">
        <v>337</v>
      </c>
      <c r="D87" s="134" t="s">
        <v>378</v>
      </c>
      <c r="E87" s="187">
        <v>105000000</v>
      </c>
      <c r="F87" s="187">
        <v>105000000</v>
      </c>
      <c r="G87" s="187">
        <v>26250000</v>
      </c>
      <c r="H87" s="187">
        <v>0</v>
      </c>
      <c r="I87" s="187">
        <v>17500000</v>
      </c>
      <c r="J87" s="187">
        <v>0</v>
      </c>
      <c r="K87" s="187">
        <v>8750000</v>
      </c>
      <c r="L87" s="187">
        <v>8750000</v>
      </c>
      <c r="M87" s="187">
        <v>78750000</v>
      </c>
      <c r="N87" s="187">
        <v>0</v>
      </c>
      <c r="O87" s="93">
        <f t="shared" si="4"/>
        <v>8.3333333333333329E-2</v>
      </c>
      <c r="P87" s="94">
        <f t="shared" si="5"/>
        <v>105000000</v>
      </c>
      <c r="Q87" s="94">
        <f t="shared" si="6"/>
        <v>8750000</v>
      </c>
      <c r="R87" s="93">
        <f t="shared" si="7"/>
        <v>8.3333333333333329E-2</v>
      </c>
    </row>
    <row r="88" spans="1:18" s="103" customFormat="1" x14ac:dyDescent="0.2">
      <c r="A88" s="134"/>
      <c r="B88" s="190"/>
      <c r="C88" s="134"/>
      <c r="D88" s="134"/>
      <c r="E88" s="187"/>
      <c r="F88" s="187"/>
      <c r="G88" s="187"/>
      <c r="H88" s="187"/>
      <c r="I88" s="187"/>
      <c r="J88" s="187"/>
      <c r="K88" s="187"/>
      <c r="L88" s="187"/>
      <c r="M88" s="187"/>
      <c r="N88" s="187"/>
      <c r="O88" s="93"/>
      <c r="P88" s="94"/>
      <c r="Q88" s="94"/>
      <c r="R88" s="93"/>
    </row>
    <row r="89" spans="1:18" s="103" customFormat="1" x14ac:dyDescent="0.2">
      <c r="A89" s="134"/>
      <c r="B89" s="190"/>
      <c r="C89" s="134"/>
      <c r="D89" s="134"/>
      <c r="E89" s="187"/>
      <c r="F89" s="187"/>
      <c r="G89" s="187"/>
      <c r="H89" s="187"/>
      <c r="I89" s="187"/>
      <c r="J89" s="187"/>
      <c r="K89" s="187"/>
      <c r="L89" s="187"/>
      <c r="M89" s="187"/>
      <c r="N89" s="187"/>
      <c r="O89" s="93"/>
      <c r="P89" s="94"/>
      <c r="Q89" s="94"/>
      <c r="R89" s="93"/>
    </row>
    <row r="90" spans="1:18" s="103" customFormat="1" x14ac:dyDescent="0.2">
      <c r="A90" s="134"/>
      <c r="B90" s="190"/>
      <c r="C90" s="134"/>
      <c r="D90" s="134"/>
      <c r="E90" s="187"/>
      <c r="F90" s="187"/>
      <c r="G90" s="187"/>
      <c r="H90" s="187"/>
      <c r="I90" s="187"/>
      <c r="J90" s="187"/>
      <c r="K90" s="187"/>
      <c r="L90" s="187"/>
      <c r="M90" s="187"/>
      <c r="N90" s="187"/>
      <c r="O90" s="93"/>
      <c r="P90" s="94"/>
      <c r="Q90" s="94"/>
      <c r="R90" s="93"/>
    </row>
    <row r="91" spans="1:18" s="103" customFormat="1" x14ac:dyDescent="0.2">
      <c r="A91" s="134"/>
      <c r="B91" s="190"/>
      <c r="C91" s="134"/>
      <c r="D91" s="134"/>
      <c r="E91" s="187"/>
      <c r="F91" s="187"/>
      <c r="G91" s="187"/>
      <c r="H91" s="187"/>
      <c r="I91" s="187"/>
      <c r="J91" s="187"/>
      <c r="K91" s="187"/>
      <c r="L91" s="187"/>
      <c r="M91" s="187"/>
      <c r="N91" s="187"/>
      <c r="O91" s="93"/>
      <c r="P91" s="94"/>
      <c r="Q91" s="94"/>
      <c r="R91" s="93"/>
    </row>
    <row r="92" spans="1:18" s="104" customFormat="1" x14ac:dyDescent="0.2">
      <c r="A92" s="134"/>
      <c r="B92" s="189"/>
      <c r="C92" s="133"/>
      <c r="D92" s="133"/>
      <c r="E92" s="186"/>
      <c r="F92" s="186"/>
      <c r="G92" s="186"/>
      <c r="H92" s="186"/>
      <c r="I92" s="186"/>
      <c r="J92" s="186"/>
      <c r="K92" s="186"/>
      <c r="L92" s="186"/>
      <c r="M92" s="186"/>
      <c r="N92" s="186"/>
      <c r="O92" s="97"/>
      <c r="P92" s="28"/>
      <c r="Q92" s="28"/>
      <c r="R92" s="97"/>
    </row>
    <row r="93" spans="1:18" s="103" customFormat="1" x14ac:dyDescent="0.2">
      <c r="A93" s="134"/>
      <c r="B93" s="190"/>
      <c r="C93" s="134"/>
      <c r="D93" s="134"/>
      <c r="E93" s="187"/>
      <c r="F93" s="187"/>
      <c r="G93" s="187"/>
      <c r="H93" s="187"/>
      <c r="I93" s="187"/>
      <c r="J93" s="187"/>
      <c r="K93" s="187"/>
      <c r="L93" s="187"/>
      <c r="M93" s="187"/>
      <c r="N93" s="187"/>
      <c r="O93" s="93"/>
      <c r="P93" s="94"/>
      <c r="Q93" s="94"/>
      <c r="R93" s="93"/>
    </row>
    <row r="94" spans="1:18" s="103" customFormat="1" x14ac:dyDescent="0.2">
      <c r="A94" s="134"/>
      <c r="B94" s="190"/>
      <c r="C94" s="134"/>
      <c r="D94" s="134"/>
      <c r="E94" s="187"/>
      <c r="F94" s="187"/>
      <c r="G94" s="187"/>
      <c r="H94" s="187"/>
      <c r="I94" s="187"/>
      <c r="J94" s="187"/>
      <c r="K94" s="187"/>
      <c r="L94" s="187"/>
      <c r="M94" s="187"/>
      <c r="N94" s="187"/>
      <c r="O94" s="93"/>
      <c r="P94" s="94"/>
      <c r="Q94" s="94"/>
      <c r="R94" s="93"/>
    </row>
    <row r="95" spans="1:18" s="103" customFormat="1" x14ac:dyDescent="0.2">
      <c r="A95" s="134"/>
      <c r="B95" s="190"/>
      <c r="C95" s="134"/>
      <c r="D95" s="134"/>
      <c r="E95" s="187"/>
      <c r="F95" s="187"/>
      <c r="G95" s="187"/>
      <c r="H95" s="187"/>
      <c r="I95" s="187"/>
      <c r="J95" s="187"/>
      <c r="K95" s="187"/>
      <c r="L95" s="187"/>
      <c r="M95" s="187"/>
      <c r="N95" s="187"/>
      <c r="O95" s="93"/>
      <c r="P95" s="94"/>
      <c r="Q95" s="94"/>
      <c r="R95" s="93"/>
    </row>
    <row r="96" spans="1:18" s="103" customFormat="1" x14ac:dyDescent="0.2">
      <c r="A96" s="134"/>
      <c r="B96" s="190"/>
      <c r="C96" s="134"/>
      <c r="D96" s="134"/>
      <c r="E96" s="187"/>
      <c r="F96" s="187"/>
      <c r="G96" s="187"/>
      <c r="H96" s="187"/>
      <c r="I96" s="187"/>
      <c r="J96" s="187"/>
      <c r="K96" s="187"/>
      <c r="L96" s="187"/>
      <c r="M96" s="187"/>
      <c r="N96" s="187"/>
      <c r="O96" s="93"/>
      <c r="P96" s="94"/>
      <c r="Q96" s="94"/>
      <c r="R96" s="93"/>
    </row>
    <row r="97" spans="1:18" s="103" customFormat="1" x14ac:dyDescent="0.2">
      <c r="A97" s="134"/>
      <c r="B97" s="190"/>
      <c r="C97" s="134"/>
      <c r="D97" s="134"/>
      <c r="E97" s="187"/>
      <c r="F97" s="187"/>
      <c r="G97" s="187"/>
      <c r="H97" s="187"/>
      <c r="I97" s="187"/>
      <c r="J97" s="187"/>
      <c r="K97" s="187"/>
      <c r="L97" s="187"/>
      <c r="M97" s="187"/>
      <c r="N97" s="187"/>
      <c r="O97" s="93"/>
      <c r="P97" s="94"/>
      <c r="Q97" s="94"/>
      <c r="R97" s="93"/>
    </row>
    <row r="98" spans="1:18" s="103" customFormat="1" ht="15.6" customHeight="1" x14ac:dyDescent="0.2">
      <c r="A98" s="134"/>
      <c r="B98" s="190"/>
      <c r="C98" s="134"/>
      <c r="D98" s="134"/>
      <c r="E98" s="187"/>
      <c r="F98" s="187"/>
      <c r="G98" s="187"/>
      <c r="H98" s="187"/>
      <c r="I98" s="187"/>
      <c r="J98" s="187"/>
      <c r="K98" s="187"/>
      <c r="L98" s="187"/>
      <c r="M98" s="187"/>
      <c r="N98" s="187"/>
      <c r="O98" s="93"/>
      <c r="P98" s="94"/>
      <c r="Q98" s="94"/>
      <c r="R98" s="93"/>
    </row>
    <row r="99" spans="1:18" s="103" customFormat="1" x14ac:dyDescent="0.2">
      <c r="A99" s="134"/>
      <c r="B99" s="190"/>
      <c r="C99" s="134"/>
      <c r="D99" s="134"/>
      <c r="E99" s="187"/>
      <c r="F99" s="187"/>
      <c r="G99" s="187"/>
      <c r="H99" s="187"/>
      <c r="I99" s="187"/>
      <c r="J99" s="187"/>
      <c r="K99" s="187"/>
      <c r="L99" s="187"/>
      <c r="M99" s="187"/>
      <c r="N99" s="187"/>
      <c r="O99" s="93"/>
      <c r="P99" s="94"/>
      <c r="Q99" s="94"/>
      <c r="R99" s="93"/>
    </row>
    <row r="100" spans="1:18" s="103" customFormat="1" x14ac:dyDescent="0.2">
      <c r="A100" s="134"/>
      <c r="B100" s="190"/>
      <c r="C100" s="134"/>
      <c r="D100" s="134"/>
      <c r="E100" s="187"/>
      <c r="F100" s="187"/>
      <c r="G100" s="187"/>
      <c r="H100" s="187"/>
      <c r="I100" s="187"/>
      <c r="J100" s="187"/>
      <c r="K100" s="187"/>
      <c r="L100" s="187"/>
      <c r="M100" s="187"/>
      <c r="N100" s="187"/>
      <c r="O100" s="93"/>
      <c r="P100" s="94"/>
      <c r="Q100" s="94"/>
      <c r="R100" s="93"/>
    </row>
    <row r="101" spans="1:18" s="103" customFormat="1" x14ac:dyDescent="0.2">
      <c r="A101" s="134"/>
      <c r="B101" s="190"/>
      <c r="C101" s="134"/>
      <c r="D101" s="134"/>
      <c r="E101" s="187"/>
      <c r="F101" s="187"/>
      <c r="G101" s="187"/>
      <c r="H101" s="187"/>
      <c r="I101" s="187"/>
      <c r="J101" s="187"/>
      <c r="K101" s="187"/>
      <c r="L101" s="187"/>
      <c r="M101" s="187"/>
      <c r="N101" s="187"/>
      <c r="O101" s="93"/>
      <c r="P101" s="94"/>
      <c r="Q101" s="94"/>
      <c r="R101" s="93"/>
    </row>
    <row r="102" spans="1:18" s="103" customFormat="1" x14ac:dyDescent="0.2">
      <c r="A102" s="134"/>
      <c r="B102" s="190"/>
      <c r="C102" s="134"/>
      <c r="D102" s="134"/>
      <c r="E102" s="187"/>
      <c r="F102" s="187"/>
      <c r="G102" s="187"/>
      <c r="H102" s="187"/>
      <c r="I102" s="187"/>
      <c r="J102" s="187"/>
      <c r="K102" s="187"/>
      <c r="L102" s="187"/>
      <c r="M102" s="187"/>
      <c r="N102" s="187"/>
      <c r="O102" s="93"/>
      <c r="P102" s="94"/>
      <c r="Q102" s="94"/>
      <c r="R102" s="93"/>
    </row>
    <row r="103" spans="1:18" s="103" customFormat="1" x14ac:dyDescent="0.2">
      <c r="A103" s="134"/>
      <c r="B103" s="190"/>
      <c r="C103" s="134"/>
      <c r="D103" s="134"/>
      <c r="E103" s="187"/>
      <c r="F103" s="187"/>
      <c r="G103" s="187"/>
      <c r="H103" s="187"/>
      <c r="I103" s="187"/>
      <c r="J103" s="187"/>
      <c r="K103" s="187"/>
      <c r="L103" s="187"/>
      <c r="M103" s="187"/>
      <c r="N103" s="187"/>
      <c r="O103" s="93"/>
      <c r="P103" s="94"/>
      <c r="Q103" s="94"/>
      <c r="R103" s="93"/>
    </row>
    <row r="104" spans="1:18" s="103" customFormat="1" x14ac:dyDescent="0.2">
      <c r="A104" s="134"/>
      <c r="B104" s="190"/>
      <c r="C104" s="134"/>
      <c r="D104" s="134"/>
      <c r="E104" s="187"/>
      <c r="F104" s="187"/>
      <c r="G104" s="187"/>
      <c r="H104" s="187"/>
      <c r="I104" s="187"/>
      <c r="J104" s="187"/>
      <c r="K104" s="187"/>
      <c r="L104" s="187"/>
      <c r="M104" s="187"/>
      <c r="N104" s="187"/>
      <c r="O104" s="93"/>
      <c r="P104" s="94"/>
      <c r="Q104" s="94"/>
      <c r="R104" s="93"/>
    </row>
    <row r="105" spans="1:18" s="103" customFormat="1" x14ac:dyDescent="0.2">
      <c r="A105" s="96"/>
      <c r="B105" s="110"/>
      <c r="C105" s="96"/>
      <c r="D105" s="96"/>
      <c r="E105" s="101"/>
      <c r="F105" s="101"/>
      <c r="G105" s="101"/>
      <c r="H105" s="101"/>
      <c r="I105" s="101"/>
      <c r="J105" s="101"/>
      <c r="K105" s="101"/>
      <c r="L105" s="101"/>
      <c r="M105" s="101"/>
      <c r="N105" s="101"/>
      <c r="O105" s="93"/>
      <c r="P105" s="94"/>
      <c r="Q105" s="94"/>
      <c r="R105" s="93"/>
    </row>
    <row r="106" spans="1:18" s="103" customFormat="1" x14ac:dyDescent="0.2">
      <c r="A106" s="96"/>
      <c r="B106" s="110"/>
      <c r="C106" s="96"/>
      <c r="D106" s="96"/>
      <c r="E106" s="101"/>
      <c r="F106" s="101"/>
      <c r="G106" s="101"/>
      <c r="H106" s="101"/>
      <c r="I106" s="101"/>
      <c r="J106" s="101"/>
      <c r="K106" s="101"/>
      <c r="L106" s="101"/>
      <c r="M106" s="101"/>
      <c r="N106" s="101"/>
      <c r="O106" s="93"/>
      <c r="P106" s="94"/>
      <c r="Q106" s="94"/>
      <c r="R106" s="93"/>
    </row>
    <row r="107" spans="1:18" s="103" customFormat="1" x14ac:dyDescent="0.2">
      <c r="A107" s="96"/>
      <c r="B107" s="110"/>
      <c r="C107" s="96"/>
      <c r="D107" s="96"/>
      <c r="E107" s="101"/>
      <c r="F107" s="101"/>
      <c r="G107" s="101"/>
      <c r="H107" s="101"/>
      <c r="I107" s="101"/>
      <c r="J107" s="101"/>
      <c r="K107" s="101"/>
      <c r="L107" s="101"/>
      <c r="M107" s="101"/>
      <c r="N107" s="101"/>
      <c r="O107" s="93"/>
      <c r="P107" s="94"/>
      <c r="Q107" s="94"/>
      <c r="R107" s="93"/>
    </row>
    <row r="108" spans="1:18" s="103" customFormat="1" x14ac:dyDescent="0.2">
      <c r="A108" s="96"/>
      <c r="B108" s="110"/>
      <c r="C108" s="94"/>
      <c r="D108" s="94"/>
      <c r="E108" s="94"/>
      <c r="F108" s="94"/>
      <c r="G108" s="94"/>
      <c r="H108" s="94"/>
      <c r="I108" s="94"/>
      <c r="J108" s="94"/>
      <c r="K108" s="94"/>
      <c r="L108" s="94"/>
      <c r="M108" s="94"/>
      <c r="N108" s="94"/>
      <c r="O108" s="93"/>
    </row>
    <row r="109" spans="1:18" x14ac:dyDescent="0.2">
      <c r="A109" s="19"/>
      <c r="C109" s="45"/>
      <c r="D109" s="45"/>
      <c r="E109" s="45"/>
      <c r="F109" s="45"/>
      <c r="G109" s="45"/>
      <c r="H109" s="45"/>
      <c r="I109" s="45"/>
      <c r="J109" s="45"/>
      <c r="K109" s="45"/>
      <c r="L109" s="45"/>
      <c r="M109" s="45"/>
      <c r="N109" s="45"/>
      <c r="O109" s="22"/>
      <c r="P109" s="21"/>
      <c r="Q109" s="21"/>
    </row>
    <row r="110" spans="1:18" x14ac:dyDescent="0.2">
      <c r="A110" s="19"/>
      <c r="C110" s="45"/>
      <c r="D110" s="45"/>
      <c r="E110" s="45"/>
      <c r="F110" s="45"/>
      <c r="G110" s="45"/>
      <c r="H110" s="45"/>
      <c r="I110" s="45"/>
      <c r="J110" s="45"/>
      <c r="K110" s="45"/>
      <c r="L110" s="45"/>
      <c r="M110" s="45"/>
      <c r="N110" s="45"/>
      <c r="P110" s="21"/>
      <c r="Q110" s="21"/>
    </row>
    <row r="111" spans="1:18" x14ac:dyDescent="0.2">
      <c r="A111" s="19"/>
      <c r="C111" s="45"/>
      <c r="D111" s="45"/>
      <c r="E111" s="45"/>
      <c r="F111" s="45"/>
      <c r="G111" s="45"/>
      <c r="H111" s="45"/>
      <c r="I111" s="45"/>
      <c r="J111" s="45"/>
      <c r="K111" s="45"/>
      <c r="L111" s="45"/>
      <c r="M111" s="45"/>
      <c r="N111" s="45"/>
      <c r="P111" s="21"/>
      <c r="Q111" s="21"/>
    </row>
    <row r="112" spans="1:18" x14ac:dyDescent="0.2">
      <c r="C112" s="232" t="s">
        <v>11</v>
      </c>
      <c r="D112" s="232"/>
      <c r="E112" s="232"/>
      <c r="F112" s="232"/>
      <c r="G112" s="232"/>
      <c r="H112" s="45"/>
      <c r="I112" s="45"/>
      <c r="J112" s="45"/>
      <c r="K112" s="45"/>
      <c r="L112" s="45"/>
      <c r="M112" s="45"/>
      <c r="N112" s="45"/>
      <c r="P112" s="21"/>
      <c r="Q112" s="21"/>
    </row>
    <row r="113" spans="3:17" ht="36" customHeight="1" thickBot="1" x14ac:dyDescent="0.25">
      <c r="C113" s="148" t="s">
        <v>44</v>
      </c>
      <c r="D113" s="148" t="s">
        <v>7</v>
      </c>
      <c r="E113" s="148" t="s">
        <v>8</v>
      </c>
      <c r="F113" s="148" t="s">
        <v>9</v>
      </c>
      <c r="G113" s="148" t="s">
        <v>21</v>
      </c>
      <c r="H113" s="45"/>
      <c r="I113" s="45"/>
      <c r="J113" s="45"/>
      <c r="K113" s="45"/>
      <c r="L113" s="45"/>
      <c r="M113" s="45"/>
      <c r="N113" s="45"/>
      <c r="P113" s="21"/>
      <c r="Q113" s="21"/>
    </row>
    <row r="114" spans="3:17" ht="13.5" thickTop="1" x14ac:dyDescent="0.2">
      <c r="C114" s="130" t="s">
        <v>22</v>
      </c>
      <c r="D114" s="49">
        <f>+E8</f>
        <v>3523999083</v>
      </c>
      <c r="E114" s="49">
        <f>+K8</f>
        <v>547297534.89999998</v>
      </c>
      <c r="F114" s="49">
        <f>+D1+D114+F920-E114</f>
        <v>2976701548.0999999</v>
      </c>
      <c r="G114" s="22">
        <f t="shared" ref="G114:G119" si="8">+E114/D114</f>
        <v>0.15530581081595587</v>
      </c>
      <c r="K114" s="21"/>
      <c r="P114" s="21"/>
      <c r="Q114" s="21"/>
    </row>
    <row r="115" spans="3:17" x14ac:dyDescent="0.2">
      <c r="C115" s="130" t="s">
        <v>109</v>
      </c>
      <c r="D115" s="49">
        <f>+F27</f>
        <v>509390109</v>
      </c>
      <c r="E115" s="134">
        <f>+K27</f>
        <v>2000100.44</v>
      </c>
      <c r="F115" s="49">
        <f>+D115-E115</f>
        <v>507390008.56</v>
      </c>
      <c r="G115" s="22">
        <f t="shared" si="8"/>
        <v>3.9264610848578525E-3</v>
      </c>
      <c r="H115" s="49"/>
      <c r="I115" s="49"/>
      <c r="K115" s="21"/>
      <c r="P115" s="21"/>
      <c r="Q115" s="21"/>
    </row>
    <row r="116" spans="3:17" x14ac:dyDescent="0.2">
      <c r="C116" s="130" t="s">
        <v>23</v>
      </c>
      <c r="D116" s="49">
        <f>+F60</f>
        <v>10934400</v>
      </c>
      <c r="E116" s="134">
        <f>+K67</f>
        <v>0</v>
      </c>
      <c r="F116" s="49">
        <f>+D116-E116</f>
        <v>10934400</v>
      </c>
      <c r="G116" s="22">
        <f t="shared" si="8"/>
        <v>0</v>
      </c>
      <c r="H116" s="49"/>
      <c r="I116" s="49"/>
      <c r="K116" s="21"/>
      <c r="P116" s="21"/>
      <c r="Q116" s="21"/>
    </row>
    <row r="117" spans="3:17" x14ac:dyDescent="0.2">
      <c r="C117" s="130" t="s">
        <v>24</v>
      </c>
      <c r="D117" s="49">
        <f>+F72</f>
        <v>14675491</v>
      </c>
      <c r="E117" s="134">
        <f>+K82</f>
        <v>1150941.48</v>
      </c>
      <c r="F117" s="49">
        <f>+D117-E117</f>
        <v>13524549.52</v>
      </c>
      <c r="G117" s="22">
        <f t="shared" si="8"/>
        <v>7.8426096953076396E-2</v>
      </c>
      <c r="H117" s="49"/>
      <c r="I117" s="49"/>
      <c r="K117" s="21"/>
      <c r="P117" s="21"/>
      <c r="Q117" s="21"/>
    </row>
    <row r="118" spans="3:17" x14ac:dyDescent="0.2">
      <c r="C118" s="130" t="s">
        <v>25</v>
      </c>
      <c r="D118" s="49">
        <f>+F82</f>
        <v>6906723</v>
      </c>
      <c r="E118" s="134">
        <f>+K86</f>
        <v>8750000</v>
      </c>
      <c r="F118" s="49">
        <f>+D118-E118</f>
        <v>-1843277</v>
      </c>
      <c r="G118" s="22">
        <f t="shared" si="8"/>
        <v>1.2668815587363211</v>
      </c>
      <c r="H118" s="49"/>
      <c r="I118" s="49"/>
      <c r="K118" s="21"/>
      <c r="P118" s="21"/>
      <c r="Q118" s="21"/>
    </row>
    <row r="119" spans="3:17" ht="23.25" customHeight="1" thickBot="1" x14ac:dyDescent="0.25">
      <c r="C119" s="149" t="s">
        <v>10</v>
      </c>
      <c r="D119" s="150">
        <f>SUM(D114:D118)</f>
        <v>4065905806</v>
      </c>
      <c r="E119" s="150">
        <f>SUM(E114:E118)</f>
        <v>559198576.82000005</v>
      </c>
      <c r="F119" s="150">
        <f>SUM(F114:F118)</f>
        <v>3506707229.1799998</v>
      </c>
      <c r="G119" s="151">
        <f t="shared" si="8"/>
        <v>0.13753357886323844</v>
      </c>
      <c r="H119" s="49"/>
      <c r="I119" s="49"/>
      <c r="K119" s="21"/>
      <c r="P119" s="21"/>
      <c r="Q119" s="21"/>
    </row>
    <row r="120" spans="3:17" ht="13.5" thickTop="1" x14ac:dyDescent="0.2">
      <c r="C120" s="19"/>
      <c r="D120" s="49"/>
      <c r="E120" s="134"/>
      <c r="F120" s="49"/>
      <c r="G120" s="21"/>
      <c r="H120" s="49"/>
      <c r="I120" s="49"/>
      <c r="K120" s="21"/>
      <c r="N120" s="49"/>
      <c r="O120" s="49"/>
      <c r="P120" s="134"/>
      <c r="Q120" s="21"/>
    </row>
    <row r="121" spans="3:17" x14ac:dyDescent="0.2">
      <c r="C121" s="19"/>
      <c r="D121" s="21"/>
      <c r="E121" s="103"/>
      <c r="F121" s="22"/>
      <c r="G121" s="22"/>
      <c r="H121" s="49"/>
      <c r="I121" s="49"/>
      <c r="J121" s="96"/>
      <c r="K121" s="21"/>
      <c r="P121" s="103" t="s">
        <v>39</v>
      </c>
      <c r="Q121" s="21"/>
    </row>
    <row r="122" spans="3:17" ht="14.1" customHeight="1" x14ac:dyDescent="0.2">
      <c r="C122" s="233" t="s">
        <v>37</v>
      </c>
      <c r="D122" s="233"/>
      <c r="E122" s="233"/>
      <c r="F122" s="233"/>
      <c r="G122" s="233"/>
      <c r="H122" s="49"/>
      <c r="I122" s="49"/>
      <c r="J122" s="19"/>
      <c r="K122" s="96"/>
      <c r="Q122" s="96"/>
    </row>
    <row r="123" spans="3:17" ht="32.1" customHeight="1" thickBot="1" x14ac:dyDescent="0.25">
      <c r="C123" s="152" t="s">
        <v>44</v>
      </c>
      <c r="D123" s="152" t="s">
        <v>31</v>
      </c>
      <c r="E123" s="152" t="s">
        <v>32</v>
      </c>
      <c r="F123" s="152" t="s">
        <v>36</v>
      </c>
      <c r="G123" s="152" t="s">
        <v>33</v>
      </c>
      <c r="H123" s="49"/>
      <c r="I123" s="49"/>
      <c r="J123" s="19"/>
      <c r="K123" s="96"/>
      <c r="Q123" s="96"/>
    </row>
    <row r="124" spans="3:17" ht="13.5" thickTop="1" x14ac:dyDescent="0.2">
      <c r="C124" s="130" t="s">
        <v>109</v>
      </c>
      <c r="D124" s="49">
        <f t="shared" ref="D124:E126" si="9">+D115</f>
        <v>509390109</v>
      </c>
      <c r="E124" s="49">
        <f t="shared" si="9"/>
        <v>2000100.44</v>
      </c>
      <c r="F124" s="49">
        <f>+D124-E124</f>
        <v>507390008.56</v>
      </c>
      <c r="G124" s="22">
        <f>+E124/D124</f>
        <v>3.9264610848578525E-3</v>
      </c>
      <c r="H124" s="49"/>
      <c r="I124" s="49"/>
      <c r="J124" s="19"/>
      <c r="K124" s="96"/>
      <c r="Q124" s="96"/>
    </row>
    <row r="125" spans="3:17" x14ac:dyDescent="0.2">
      <c r="C125" s="130" t="s">
        <v>23</v>
      </c>
      <c r="D125" s="49">
        <f t="shared" si="9"/>
        <v>10934400</v>
      </c>
      <c r="E125" s="49">
        <f t="shared" si="9"/>
        <v>0</v>
      </c>
      <c r="F125" s="49">
        <f>+D125-E125</f>
        <v>10934400</v>
      </c>
      <c r="G125" s="22">
        <f>+E125/D125</f>
        <v>0</v>
      </c>
      <c r="H125" s="49"/>
      <c r="I125" s="49"/>
      <c r="J125" s="19"/>
      <c r="K125" s="96"/>
      <c r="Q125" s="96"/>
    </row>
    <row r="126" spans="3:17" x14ac:dyDescent="0.2">
      <c r="C126" s="130" t="s">
        <v>24</v>
      </c>
      <c r="D126" s="49">
        <f t="shared" si="9"/>
        <v>14675491</v>
      </c>
      <c r="E126" s="49">
        <f t="shared" si="9"/>
        <v>1150941.48</v>
      </c>
      <c r="F126" s="49">
        <f>+D126-E126</f>
        <v>13524549.52</v>
      </c>
      <c r="G126" s="22">
        <f>+E126/D126</f>
        <v>7.8426096953076396E-2</v>
      </c>
      <c r="H126" s="19"/>
      <c r="I126" s="19"/>
      <c r="J126" s="19"/>
      <c r="K126" s="96"/>
      <c r="Q126" s="96"/>
    </row>
    <row r="127" spans="3:17" x14ac:dyDescent="0.2">
      <c r="C127" s="130" t="s">
        <v>25</v>
      </c>
      <c r="D127" s="49">
        <f>+P86</f>
        <v>105000000</v>
      </c>
      <c r="E127" s="49">
        <f>+Q86</f>
        <v>8750000</v>
      </c>
      <c r="F127" s="49">
        <f>+D127-E127</f>
        <v>96250000</v>
      </c>
      <c r="G127" s="22">
        <f>+E127/D127</f>
        <v>8.3333333333333329E-2</v>
      </c>
      <c r="H127" s="19"/>
      <c r="I127" s="19"/>
      <c r="J127" s="19"/>
      <c r="K127" s="96"/>
      <c r="Q127" s="96"/>
    </row>
    <row r="128" spans="3:17" ht="13.5" thickBot="1" x14ac:dyDescent="0.25">
      <c r="C128" s="153" t="s">
        <v>10</v>
      </c>
      <c r="D128" s="154">
        <f>SUM(D124:D127)</f>
        <v>640000000</v>
      </c>
      <c r="E128" s="154">
        <f>SUM(E124:E127)</f>
        <v>11901041.92</v>
      </c>
      <c r="F128" s="154">
        <f>SUM(F124:F127)</f>
        <v>628098958.07999992</v>
      </c>
      <c r="G128" s="155">
        <f>+E128/D128</f>
        <v>1.8595377999999999E-2</v>
      </c>
      <c r="H128" s="19"/>
      <c r="I128" s="19"/>
      <c r="J128" s="19"/>
      <c r="K128" s="96"/>
      <c r="Q128" s="96"/>
    </row>
    <row r="129" spans="1:17" ht="13.5" thickTop="1" x14ac:dyDescent="0.2">
      <c r="A129" s="19"/>
      <c r="H129" s="19"/>
      <c r="I129" s="19"/>
      <c r="J129" s="19"/>
      <c r="K129" s="96"/>
      <c r="Q129" s="96"/>
    </row>
    <row r="130" spans="1:17" x14ac:dyDescent="0.2">
      <c r="A130" s="19"/>
      <c r="H130" s="19"/>
      <c r="I130" s="19"/>
      <c r="J130" s="19"/>
      <c r="K130" s="96"/>
      <c r="Q130" s="96"/>
    </row>
    <row r="131" spans="1:17" x14ac:dyDescent="0.2">
      <c r="A131" s="19"/>
      <c r="H131" s="19"/>
      <c r="I131" s="19"/>
      <c r="J131" s="19"/>
      <c r="K131" s="96"/>
      <c r="Q131" s="96"/>
    </row>
    <row r="132" spans="1:17" x14ac:dyDescent="0.2">
      <c r="A132" s="19"/>
      <c r="H132" s="19"/>
      <c r="I132" s="19"/>
      <c r="J132" s="19"/>
      <c r="K132" s="96"/>
      <c r="Q132" s="96"/>
    </row>
    <row r="133" spans="1:17" x14ac:dyDescent="0.2">
      <c r="A133" s="19"/>
      <c r="H133" s="19"/>
      <c r="I133" s="19"/>
      <c r="J133" s="19"/>
      <c r="K133" s="96"/>
      <c r="Q133" s="96"/>
    </row>
    <row r="134" spans="1:17" x14ac:dyDescent="0.2">
      <c r="A134" s="19"/>
      <c r="H134" s="19"/>
      <c r="I134" s="19"/>
      <c r="J134" s="19"/>
      <c r="K134" s="96"/>
      <c r="Q134" s="96"/>
    </row>
    <row r="135" spans="1:17" x14ac:dyDescent="0.2">
      <c r="A135" s="19"/>
      <c r="H135" s="19"/>
      <c r="I135" s="19"/>
      <c r="J135" s="19"/>
      <c r="K135" s="96"/>
      <c r="Q135" s="96"/>
    </row>
    <row r="136" spans="1:17" x14ac:dyDescent="0.2">
      <c r="A136" s="138"/>
      <c r="B136" s="139"/>
      <c r="C136" s="140"/>
      <c r="D136" s="141"/>
      <c r="H136" s="19"/>
      <c r="I136" s="19"/>
      <c r="J136" s="19"/>
      <c r="K136" s="96"/>
      <c r="Q136" s="96"/>
    </row>
    <row r="137" spans="1:17" x14ac:dyDescent="0.2">
      <c r="A137" s="138"/>
      <c r="B137" s="139"/>
      <c r="C137" s="140"/>
      <c r="D137" s="141"/>
      <c r="H137" s="19"/>
      <c r="I137" s="19"/>
      <c r="J137" s="19"/>
      <c r="K137" s="96"/>
      <c r="Q137" s="96"/>
    </row>
    <row r="138" spans="1:17" x14ac:dyDescent="0.2">
      <c r="A138" s="138"/>
      <c r="B138" s="139"/>
      <c r="C138" s="140"/>
      <c r="D138" s="141"/>
      <c r="H138" s="19"/>
      <c r="I138" s="19"/>
      <c r="J138" s="19"/>
      <c r="K138" s="96"/>
      <c r="Q138" s="96"/>
    </row>
    <row r="139" spans="1:17" x14ac:dyDescent="0.2">
      <c r="A139" s="138"/>
      <c r="B139" s="139"/>
      <c r="C139" s="140"/>
      <c r="D139" s="141"/>
      <c r="H139" s="19"/>
      <c r="I139" s="19"/>
      <c r="J139" s="19"/>
      <c r="K139" s="96"/>
      <c r="Q139" s="96"/>
    </row>
    <row r="140" spans="1:17" x14ac:dyDescent="0.2">
      <c r="A140" s="138"/>
      <c r="B140" s="139"/>
      <c r="C140" s="140"/>
      <c r="D140" s="141"/>
      <c r="H140" s="19"/>
      <c r="I140" s="19"/>
      <c r="J140" s="19"/>
      <c r="K140" s="96"/>
      <c r="Q140" s="96"/>
    </row>
    <row r="141" spans="1:17" x14ac:dyDescent="0.2">
      <c r="A141" s="19"/>
      <c r="C141" s="85" t="s">
        <v>51</v>
      </c>
      <c r="D141" s="156" t="s">
        <v>52</v>
      </c>
      <c r="E141" s="156" t="s">
        <v>53</v>
      </c>
      <c r="F141" s="85" t="s">
        <v>7</v>
      </c>
      <c r="G141" s="85" t="s">
        <v>19</v>
      </c>
      <c r="H141" s="19"/>
      <c r="I141" s="19"/>
      <c r="J141" s="19"/>
      <c r="K141" s="96"/>
      <c r="Q141" s="96"/>
    </row>
    <row r="142" spans="1:17" x14ac:dyDescent="0.2">
      <c r="A142" s="19"/>
      <c r="C142" s="87" t="s">
        <v>22</v>
      </c>
      <c r="D142" s="88">
        <f>+G142/F142</f>
        <v>0.15530581081595587</v>
      </c>
      <c r="E142" s="88">
        <f>+(100%/12)*2</f>
        <v>0.16666666666666666</v>
      </c>
      <c r="F142" s="89">
        <f>+D114</f>
        <v>3523999083</v>
      </c>
      <c r="G142" s="89">
        <f>+E114</f>
        <v>547297534.89999998</v>
      </c>
      <c r="H142" s="19"/>
      <c r="I142" s="19"/>
      <c r="J142" s="19"/>
      <c r="K142" s="96"/>
      <c r="Q142" s="96"/>
    </row>
    <row r="143" spans="1:17" x14ac:dyDescent="0.2">
      <c r="A143" s="19"/>
      <c r="C143" s="87" t="s">
        <v>109</v>
      </c>
      <c r="D143" s="88">
        <f>+G143/F143</f>
        <v>3.9264610848578525E-3</v>
      </c>
      <c r="E143" s="88">
        <f t="shared" ref="E143:E146" si="10">+(100%/12)*2</f>
        <v>0.16666666666666666</v>
      </c>
      <c r="F143" s="89">
        <f t="shared" ref="F143:G146" si="11">+D115</f>
        <v>509390109</v>
      </c>
      <c r="G143" s="89">
        <f t="shared" si="11"/>
        <v>2000100.44</v>
      </c>
      <c r="H143" s="19"/>
      <c r="I143" s="19"/>
      <c r="J143" s="19"/>
      <c r="K143" s="96"/>
      <c r="Q143" s="96"/>
    </row>
    <row r="144" spans="1:17" x14ac:dyDescent="0.2">
      <c r="A144" s="19"/>
      <c r="C144" s="87" t="s">
        <v>23</v>
      </c>
      <c r="D144" s="88">
        <f>+G144/F144</f>
        <v>0</v>
      </c>
      <c r="E144" s="88">
        <f t="shared" si="10"/>
        <v>0.16666666666666666</v>
      </c>
      <c r="F144" s="89">
        <f t="shared" si="11"/>
        <v>10934400</v>
      </c>
      <c r="G144" s="89">
        <f t="shared" si="11"/>
        <v>0</v>
      </c>
      <c r="H144" s="19"/>
      <c r="I144" s="19"/>
      <c r="J144" s="19"/>
      <c r="K144" s="96"/>
      <c r="Q144" s="96"/>
    </row>
    <row r="145" spans="1:17" x14ac:dyDescent="0.2">
      <c r="A145" s="19"/>
      <c r="C145" s="87" t="s">
        <v>24</v>
      </c>
      <c r="D145" s="88">
        <f>+G145/F145</f>
        <v>7.8426096953076396E-2</v>
      </c>
      <c r="E145" s="88">
        <f t="shared" si="10"/>
        <v>0.16666666666666666</v>
      </c>
      <c r="F145" s="89">
        <f t="shared" si="11"/>
        <v>14675491</v>
      </c>
      <c r="G145" s="89">
        <f t="shared" si="11"/>
        <v>1150941.48</v>
      </c>
      <c r="H145" s="19"/>
      <c r="I145" s="19"/>
      <c r="J145" s="19"/>
      <c r="K145" s="96"/>
      <c r="Q145" s="96"/>
    </row>
    <row r="146" spans="1:17" x14ac:dyDescent="0.2">
      <c r="A146" s="19"/>
      <c r="C146" s="87" t="s">
        <v>25</v>
      </c>
      <c r="D146" s="88">
        <f>+G146/F146</f>
        <v>1.2668815587363211</v>
      </c>
      <c r="E146" s="88">
        <f t="shared" si="10"/>
        <v>0.16666666666666666</v>
      </c>
      <c r="F146" s="89">
        <f t="shared" si="11"/>
        <v>6906723</v>
      </c>
      <c r="G146" s="89">
        <f t="shared" si="11"/>
        <v>8750000</v>
      </c>
      <c r="H146" s="19"/>
      <c r="I146" s="19"/>
      <c r="J146" s="19"/>
      <c r="K146" s="96"/>
      <c r="Q146" s="96"/>
    </row>
    <row r="147" spans="1:17" x14ac:dyDescent="0.2">
      <c r="A147" s="19"/>
      <c r="C147" s="87"/>
      <c r="D147" s="88"/>
      <c r="E147" s="88"/>
      <c r="F147" s="89"/>
      <c r="G147" s="89"/>
      <c r="H147" s="19"/>
      <c r="I147" s="19"/>
      <c r="J147" s="19"/>
      <c r="K147" s="96"/>
      <c r="Q147" s="96"/>
    </row>
    <row r="148" spans="1:17" x14ac:dyDescent="0.2">
      <c r="A148" s="19"/>
      <c r="C148" s="87"/>
      <c r="D148" s="88"/>
      <c r="E148" s="88"/>
      <c r="F148" s="89"/>
      <c r="G148" s="89"/>
      <c r="H148" s="19"/>
      <c r="I148" s="19"/>
      <c r="J148" s="19"/>
      <c r="K148" s="96"/>
      <c r="Q148" s="96"/>
    </row>
    <row r="149" spans="1:17" x14ac:dyDescent="0.2">
      <c r="A149" s="19"/>
      <c r="H149" s="19"/>
      <c r="I149" s="19"/>
      <c r="J149" s="19"/>
      <c r="K149" s="96"/>
      <c r="Q149" s="96"/>
    </row>
    <row r="150" spans="1:17" x14ac:dyDescent="0.2">
      <c r="A150" s="19"/>
      <c r="H150" s="19"/>
      <c r="I150" s="19"/>
      <c r="J150" s="19"/>
      <c r="K150" s="96"/>
      <c r="Q150" s="96"/>
    </row>
    <row r="151" spans="1:17" x14ac:dyDescent="0.2">
      <c r="A151" s="19"/>
      <c r="H151" s="19"/>
      <c r="I151" s="19"/>
      <c r="J151" s="19"/>
      <c r="K151" s="96"/>
      <c r="Q151" s="96"/>
    </row>
    <row r="152" spans="1:17" x14ac:dyDescent="0.2">
      <c r="A152" s="19"/>
      <c r="H152" s="19"/>
      <c r="I152" s="19"/>
      <c r="J152" s="19"/>
      <c r="K152" s="96"/>
      <c r="Q152" s="96"/>
    </row>
    <row r="153" spans="1:17" x14ac:dyDescent="0.2">
      <c r="A153" s="19"/>
      <c r="H153" s="19"/>
      <c r="I153" s="19"/>
      <c r="J153" s="19"/>
      <c r="K153" s="96"/>
      <c r="Q153" s="96"/>
    </row>
    <row r="154" spans="1:17" x14ac:dyDescent="0.2">
      <c r="A154" s="19"/>
      <c r="H154" s="19"/>
      <c r="I154" s="19"/>
      <c r="J154" s="19"/>
      <c r="K154" s="96"/>
      <c r="Q154" s="96"/>
    </row>
    <row r="155" spans="1:17" x14ac:dyDescent="0.2">
      <c r="A155" s="19"/>
      <c r="H155" s="19"/>
      <c r="I155" s="19"/>
      <c r="J155" s="19"/>
      <c r="K155" s="96"/>
      <c r="Q155" s="96"/>
    </row>
    <row r="156" spans="1:17" x14ac:dyDescent="0.2">
      <c r="A156" s="19"/>
      <c r="H156" s="19"/>
      <c r="I156" s="19"/>
      <c r="J156" s="19"/>
      <c r="K156" s="96"/>
      <c r="Q156" s="96"/>
    </row>
    <row r="157" spans="1:17" x14ac:dyDescent="0.2">
      <c r="A157" s="19"/>
      <c r="H157" s="19"/>
      <c r="I157" s="19"/>
      <c r="J157" s="19"/>
      <c r="K157" s="96"/>
      <c r="Q157" s="96"/>
    </row>
    <row r="158" spans="1:17" x14ac:dyDescent="0.2">
      <c r="A158" s="19"/>
      <c r="H158" s="19"/>
      <c r="I158" s="19"/>
      <c r="J158" s="19"/>
      <c r="K158" s="96"/>
      <c r="Q158" s="96"/>
    </row>
    <row r="159" spans="1:17" x14ac:dyDescent="0.2">
      <c r="A159" s="19"/>
      <c r="H159" s="19"/>
      <c r="I159" s="19"/>
      <c r="J159" s="19"/>
      <c r="K159" s="96"/>
      <c r="Q159" s="96"/>
    </row>
    <row r="160" spans="1:17" x14ac:dyDescent="0.2">
      <c r="A160" s="19"/>
      <c r="H160" s="19"/>
      <c r="I160" s="19"/>
      <c r="J160" s="19"/>
      <c r="K160" s="96"/>
      <c r="Q160" s="96"/>
    </row>
    <row r="161" spans="1:17" x14ac:dyDescent="0.2">
      <c r="A161" s="19"/>
      <c r="H161" s="19"/>
      <c r="I161" s="19"/>
      <c r="J161" s="19"/>
      <c r="K161" s="96"/>
      <c r="Q161" s="96"/>
    </row>
    <row r="162" spans="1:17" x14ac:dyDescent="0.2">
      <c r="A162" s="19"/>
      <c r="H162" s="19"/>
      <c r="I162" s="19"/>
      <c r="J162" s="19"/>
      <c r="K162" s="96"/>
      <c r="Q162" s="96"/>
    </row>
    <row r="163" spans="1:17" x14ac:dyDescent="0.2">
      <c r="A163" s="19"/>
      <c r="H163" s="19"/>
      <c r="I163" s="19"/>
      <c r="J163" s="19"/>
      <c r="K163" s="96"/>
      <c r="Q163" s="96"/>
    </row>
    <row r="164" spans="1:17" x14ac:dyDescent="0.2">
      <c r="A164" s="19"/>
      <c r="H164" s="19"/>
      <c r="I164" s="19"/>
      <c r="J164" s="19"/>
      <c r="K164" s="96"/>
      <c r="Q164" s="96"/>
    </row>
    <row r="165" spans="1:17" x14ac:dyDescent="0.2">
      <c r="A165" s="19"/>
      <c r="H165" s="19"/>
      <c r="I165" s="19"/>
      <c r="J165" s="19"/>
      <c r="K165" s="96"/>
      <c r="Q165" s="96"/>
    </row>
    <row r="166" spans="1:17" x14ac:dyDescent="0.2">
      <c r="A166" s="19"/>
      <c r="H166" s="19"/>
      <c r="I166" s="19"/>
      <c r="J166" s="19"/>
      <c r="K166" s="96"/>
      <c r="Q166" s="96"/>
    </row>
    <row r="167" spans="1:17" x14ac:dyDescent="0.2">
      <c r="A167" s="19"/>
      <c r="H167" s="19"/>
      <c r="I167" s="19"/>
      <c r="J167" s="19"/>
      <c r="K167" s="96"/>
      <c r="Q167" s="96"/>
    </row>
    <row r="168" spans="1:17" x14ac:dyDescent="0.2">
      <c r="A168" s="19"/>
      <c r="H168" s="19"/>
      <c r="I168" s="19"/>
      <c r="J168" s="19"/>
      <c r="K168" s="96"/>
      <c r="Q168" s="96"/>
    </row>
    <row r="169" spans="1:17" x14ac:dyDescent="0.2">
      <c r="A169" s="19"/>
      <c r="H169" s="19"/>
      <c r="I169" s="19"/>
      <c r="J169" s="19"/>
      <c r="K169" s="96"/>
      <c r="Q169" s="96"/>
    </row>
    <row r="170" spans="1:17" x14ac:dyDescent="0.2">
      <c r="A170" s="19"/>
      <c r="H170" s="19"/>
      <c r="I170" s="19"/>
      <c r="J170" s="19"/>
      <c r="K170" s="96"/>
      <c r="Q170" s="96"/>
    </row>
    <row r="171" spans="1:17" x14ac:dyDescent="0.2">
      <c r="A171" s="19"/>
      <c r="H171" s="19"/>
      <c r="I171" s="19"/>
      <c r="J171" s="19"/>
      <c r="K171" s="96"/>
      <c r="Q171" s="96"/>
    </row>
    <row r="172" spans="1:17" x14ac:dyDescent="0.2">
      <c r="A172" s="19"/>
      <c r="H172" s="19"/>
      <c r="I172" s="19"/>
      <c r="J172" s="19"/>
      <c r="K172" s="96"/>
      <c r="Q172" s="96"/>
    </row>
    <row r="173" spans="1:17" x14ac:dyDescent="0.2">
      <c r="A173" s="19"/>
      <c r="H173" s="19"/>
      <c r="I173" s="19"/>
      <c r="J173" s="19"/>
      <c r="K173" s="96"/>
      <c r="Q173" s="96"/>
    </row>
    <row r="174" spans="1:17" x14ac:dyDescent="0.2">
      <c r="A174" s="19"/>
      <c r="H174" s="19"/>
      <c r="I174" s="19"/>
      <c r="J174" s="19"/>
      <c r="K174" s="96"/>
      <c r="Q174" s="96"/>
    </row>
    <row r="175" spans="1:17" x14ac:dyDescent="0.2">
      <c r="A175" s="19"/>
      <c r="H175" s="19"/>
      <c r="I175" s="19"/>
      <c r="J175" s="19"/>
      <c r="K175" s="96"/>
      <c r="Q175" s="96"/>
    </row>
    <row r="176" spans="1:17" x14ac:dyDescent="0.2">
      <c r="A176" s="19"/>
      <c r="H176" s="19"/>
      <c r="I176" s="19"/>
      <c r="J176" s="19"/>
      <c r="K176" s="96"/>
      <c r="Q176" s="96"/>
    </row>
    <row r="177" spans="1:17" x14ac:dyDescent="0.2">
      <c r="A177" s="19"/>
      <c r="H177" s="19"/>
      <c r="I177" s="19"/>
      <c r="J177" s="19"/>
      <c r="K177" s="96"/>
      <c r="Q177" s="96"/>
    </row>
    <row r="178" spans="1:17" x14ac:dyDescent="0.2">
      <c r="A178" s="19"/>
      <c r="H178" s="19"/>
      <c r="I178" s="19"/>
      <c r="J178" s="19"/>
      <c r="K178" s="96"/>
      <c r="Q178" s="96"/>
    </row>
    <row r="179" spans="1:17" x14ac:dyDescent="0.2">
      <c r="A179" s="19"/>
      <c r="H179" s="19"/>
      <c r="I179" s="19"/>
      <c r="J179" s="19"/>
      <c r="K179" s="96"/>
      <c r="Q179" s="96"/>
    </row>
    <row r="180" spans="1:17" x14ac:dyDescent="0.2">
      <c r="A180" s="19"/>
      <c r="H180" s="19"/>
      <c r="I180" s="19"/>
      <c r="J180" s="19"/>
      <c r="K180" s="96"/>
      <c r="Q180" s="96"/>
    </row>
    <row r="181" spans="1:17" x14ac:dyDescent="0.2">
      <c r="A181" s="19"/>
      <c r="H181" s="19"/>
      <c r="I181" s="19"/>
      <c r="J181" s="19"/>
      <c r="K181" s="96"/>
      <c r="Q181" s="96"/>
    </row>
    <row r="182" spans="1:17" x14ac:dyDescent="0.2">
      <c r="A182" s="19"/>
      <c r="H182" s="19"/>
      <c r="I182" s="19"/>
      <c r="J182" s="19"/>
      <c r="K182" s="96"/>
      <c r="Q182" s="96"/>
    </row>
    <row r="183" spans="1:17" x14ac:dyDescent="0.2">
      <c r="A183" s="19"/>
      <c r="H183" s="19"/>
      <c r="I183" s="19"/>
      <c r="J183" s="19"/>
      <c r="K183" s="96"/>
      <c r="Q183" s="96"/>
    </row>
    <row r="184" spans="1:17" x14ac:dyDescent="0.2">
      <c r="A184" s="19"/>
      <c r="H184" s="19"/>
      <c r="I184" s="19"/>
      <c r="J184" s="19"/>
      <c r="K184" s="96"/>
      <c r="Q184" s="96"/>
    </row>
    <row r="185" spans="1:17" x14ac:dyDescent="0.2">
      <c r="A185" s="19"/>
      <c r="H185" s="19"/>
      <c r="I185" s="19"/>
      <c r="J185" s="19"/>
      <c r="K185" s="96"/>
      <c r="Q185" s="96"/>
    </row>
    <row r="186" spans="1:17" x14ac:dyDescent="0.2">
      <c r="A186" s="19"/>
      <c r="H186" s="19"/>
      <c r="I186" s="19"/>
      <c r="J186" s="19"/>
      <c r="K186" s="96"/>
      <c r="Q186" s="96"/>
    </row>
    <row r="187" spans="1:17" x14ac:dyDescent="0.2">
      <c r="A187" s="19"/>
      <c r="H187" s="19"/>
      <c r="I187" s="19"/>
      <c r="J187" s="19"/>
      <c r="K187" s="96"/>
      <c r="Q187" s="96"/>
    </row>
    <row r="188" spans="1:17" x14ac:dyDescent="0.2">
      <c r="A188" s="19"/>
      <c r="H188" s="19"/>
      <c r="I188" s="19"/>
      <c r="J188" s="19"/>
      <c r="K188" s="96"/>
      <c r="Q188" s="96"/>
    </row>
    <row r="189" spans="1:17" x14ac:dyDescent="0.2">
      <c r="A189" s="19"/>
      <c r="H189" s="19"/>
      <c r="I189" s="19"/>
      <c r="J189" s="19"/>
      <c r="K189" s="96"/>
      <c r="Q189" s="96"/>
    </row>
    <row r="190" spans="1:17" x14ac:dyDescent="0.2">
      <c r="A190" s="19"/>
      <c r="H190" s="19"/>
      <c r="I190" s="19"/>
      <c r="J190" s="19"/>
      <c r="K190" s="96"/>
      <c r="Q190" s="96"/>
    </row>
    <row r="191" spans="1:17" x14ac:dyDescent="0.2">
      <c r="A191" s="19"/>
      <c r="H191" s="19"/>
      <c r="I191" s="19"/>
      <c r="J191" s="19"/>
      <c r="K191" s="96"/>
      <c r="Q191" s="96"/>
    </row>
    <row r="192" spans="1:17" x14ac:dyDescent="0.2">
      <c r="A192" s="19"/>
      <c r="H192" s="19"/>
      <c r="I192" s="19"/>
      <c r="J192" s="19"/>
      <c r="K192" s="96"/>
      <c r="Q192" s="96"/>
    </row>
    <row r="193" spans="1:17" x14ac:dyDescent="0.2">
      <c r="A193" s="19"/>
      <c r="H193" s="19"/>
      <c r="I193" s="19"/>
      <c r="J193" s="19"/>
      <c r="K193" s="96"/>
      <c r="Q193" s="96"/>
    </row>
    <row r="194" spans="1:17" x14ac:dyDescent="0.2">
      <c r="A194" s="19"/>
      <c r="H194" s="19"/>
      <c r="I194" s="19"/>
      <c r="J194" s="19"/>
      <c r="K194" s="96"/>
      <c r="Q194" s="96"/>
    </row>
    <row r="195" spans="1:17" x14ac:dyDescent="0.2">
      <c r="A195" s="19"/>
      <c r="H195" s="19"/>
      <c r="I195" s="19"/>
      <c r="J195" s="19"/>
      <c r="K195" s="96"/>
      <c r="Q195" s="96"/>
    </row>
    <row r="196" spans="1:17" x14ac:dyDescent="0.2">
      <c r="A196" s="19"/>
      <c r="H196" s="19"/>
      <c r="I196" s="19"/>
      <c r="J196" s="19"/>
      <c r="K196" s="96"/>
      <c r="Q196" s="96"/>
    </row>
    <row r="197" spans="1:17" x14ac:dyDescent="0.2">
      <c r="A197" s="19"/>
      <c r="H197" s="19"/>
      <c r="I197" s="19"/>
      <c r="J197" s="19"/>
      <c r="K197" s="96"/>
      <c r="Q197" s="96"/>
    </row>
    <row r="198" spans="1:17" x14ac:dyDescent="0.2">
      <c r="A198" s="19"/>
      <c r="H198" s="19"/>
      <c r="I198" s="19"/>
      <c r="J198" s="19"/>
      <c r="K198" s="96"/>
      <c r="Q198" s="96"/>
    </row>
    <row r="199" spans="1:17" x14ac:dyDescent="0.2">
      <c r="A199" s="19"/>
      <c r="H199" s="19"/>
      <c r="I199" s="19"/>
      <c r="J199" s="19"/>
      <c r="K199" s="96"/>
      <c r="Q199" s="96"/>
    </row>
    <row r="200" spans="1:17" x14ac:dyDescent="0.2">
      <c r="A200" s="19"/>
      <c r="H200" s="19"/>
      <c r="I200" s="19"/>
      <c r="J200" s="19"/>
      <c r="K200" s="96"/>
      <c r="Q200" s="96"/>
    </row>
    <row r="201" spans="1:17" x14ac:dyDescent="0.2">
      <c r="A201" s="19"/>
      <c r="H201" s="19"/>
      <c r="I201" s="19"/>
      <c r="J201" s="19"/>
      <c r="K201" s="96"/>
      <c r="Q201" s="96"/>
    </row>
    <row r="202" spans="1:17" x14ac:dyDescent="0.2">
      <c r="A202" s="19"/>
      <c r="H202" s="19"/>
      <c r="I202" s="19"/>
      <c r="J202" s="19"/>
      <c r="K202" s="96"/>
      <c r="Q202" s="96"/>
    </row>
    <row r="203" spans="1:17" x14ac:dyDescent="0.2">
      <c r="A203" s="19"/>
      <c r="H203" s="19"/>
      <c r="I203" s="19"/>
      <c r="J203" s="19"/>
      <c r="K203" s="96"/>
      <c r="Q203" s="96"/>
    </row>
    <row r="204" spans="1:17" x14ac:dyDescent="0.2">
      <c r="A204" s="19"/>
      <c r="H204" s="19"/>
      <c r="I204" s="19"/>
      <c r="J204" s="19"/>
      <c r="K204" s="96"/>
      <c r="Q204" s="96"/>
    </row>
    <row r="205" spans="1:17" x14ac:dyDescent="0.2">
      <c r="A205" s="19"/>
      <c r="H205" s="19"/>
      <c r="I205" s="19"/>
      <c r="J205" s="19"/>
      <c r="K205" s="96"/>
      <c r="Q205" s="96"/>
    </row>
    <row r="206" spans="1:17" x14ac:dyDescent="0.2">
      <c r="A206" s="19"/>
      <c r="H206" s="19"/>
      <c r="I206" s="19"/>
      <c r="J206" s="19"/>
      <c r="K206" s="96"/>
      <c r="Q206" s="96"/>
    </row>
    <row r="207" spans="1:17" x14ac:dyDescent="0.2">
      <c r="A207" s="19"/>
      <c r="H207" s="19"/>
      <c r="I207" s="19"/>
      <c r="J207" s="19"/>
      <c r="K207" s="96"/>
      <c r="Q207" s="96"/>
    </row>
    <row r="208" spans="1:17" x14ac:dyDescent="0.2">
      <c r="A208" s="19"/>
      <c r="H208" s="19"/>
      <c r="I208" s="19"/>
      <c r="J208" s="19"/>
      <c r="K208" s="96"/>
      <c r="Q208" s="96"/>
    </row>
    <row r="209" spans="1:17" x14ac:dyDescent="0.2">
      <c r="A209" s="19"/>
      <c r="H209" s="19"/>
      <c r="I209" s="19"/>
      <c r="J209" s="19"/>
      <c r="K209" s="96"/>
      <c r="Q209" s="96"/>
    </row>
    <row r="210" spans="1:17" x14ac:dyDescent="0.2">
      <c r="A210" s="19"/>
      <c r="H210" s="19"/>
      <c r="I210" s="19"/>
      <c r="J210" s="19"/>
      <c r="K210" s="96"/>
      <c r="Q210" s="96"/>
    </row>
    <row r="211" spans="1:17" x14ac:dyDescent="0.2">
      <c r="A211" s="19"/>
      <c r="H211" s="19"/>
      <c r="I211" s="19"/>
      <c r="J211" s="19"/>
      <c r="K211" s="96"/>
      <c r="Q211" s="96"/>
    </row>
    <row r="212" spans="1:17" x14ac:dyDescent="0.2">
      <c r="A212" s="19"/>
      <c r="H212" s="19"/>
      <c r="I212" s="19"/>
      <c r="J212" s="19"/>
      <c r="K212" s="96"/>
      <c r="Q212" s="96"/>
    </row>
    <row r="213" spans="1:17" x14ac:dyDescent="0.2">
      <c r="A213" s="19"/>
      <c r="H213" s="19"/>
      <c r="I213" s="19"/>
      <c r="J213" s="19"/>
      <c r="K213" s="96"/>
      <c r="Q213" s="96"/>
    </row>
    <row r="214" spans="1:17" x14ac:dyDescent="0.2">
      <c r="A214" s="19"/>
      <c r="H214" s="19"/>
      <c r="I214" s="19"/>
      <c r="J214" s="19"/>
      <c r="K214" s="96"/>
      <c r="Q214" s="96"/>
    </row>
    <row r="215" spans="1:17" x14ac:dyDescent="0.2">
      <c r="A215" s="19"/>
      <c r="H215" s="19"/>
      <c r="I215" s="19"/>
      <c r="J215" s="19"/>
      <c r="K215" s="96"/>
      <c r="Q215" s="96"/>
    </row>
    <row r="216" spans="1:17" x14ac:dyDescent="0.2">
      <c r="A216" s="19"/>
      <c r="H216" s="19"/>
      <c r="I216" s="19"/>
      <c r="J216" s="19"/>
      <c r="K216" s="96"/>
      <c r="Q216" s="96"/>
    </row>
    <row r="217" spans="1:17" x14ac:dyDescent="0.2">
      <c r="A217" s="19"/>
      <c r="H217" s="19"/>
      <c r="I217" s="19"/>
      <c r="J217" s="19"/>
      <c r="K217" s="96"/>
      <c r="Q217" s="96"/>
    </row>
    <row r="218" spans="1:17" x14ac:dyDescent="0.2">
      <c r="A218" s="19"/>
      <c r="H218" s="19"/>
      <c r="I218" s="19"/>
      <c r="J218" s="19"/>
      <c r="K218" s="96"/>
      <c r="Q218" s="96"/>
    </row>
    <row r="219" spans="1:17" x14ac:dyDescent="0.2">
      <c r="A219" s="19"/>
      <c r="H219" s="19"/>
      <c r="I219" s="19"/>
      <c r="J219" s="19"/>
      <c r="K219" s="96"/>
      <c r="Q219" s="96"/>
    </row>
    <row r="220" spans="1:17" x14ac:dyDescent="0.2">
      <c r="A220" s="19"/>
      <c r="H220" s="19"/>
      <c r="I220" s="19"/>
      <c r="J220" s="19"/>
      <c r="K220" s="96"/>
      <c r="Q220" s="96"/>
    </row>
    <row r="221" spans="1:17" x14ac:dyDescent="0.2">
      <c r="A221" s="19"/>
      <c r="H221" s="19"/>
      <c r="I221" s="19"/>
      <c r="J221" s="19"/>
      <c r="K221" s="96"/>
      <c r="Q221" s="96"/>
    </row>
    <row r="222" spans="1:17" x14ac:dyDescent="0.2">
      <c r="A222" s="19"/>
      <c r="H222" s="19"/>
      <c r="I222" s="19"/>
      <c r="J222" s="19"/>
      <c r="K222" s="96"/>
      <c r="Q222" s="96"/>
    </row>
    <row r="223" spans="1:17" x14ac:dyDescent="0.2">
      <c r="A223" s="19"/>
      <c r="H223" s="19"/>
      <c r="I223" s="19"/>
      <c r="J223" s="19"/>
      <c r="K223" s="96"/>
      <c r="Q223" s="96"/>
    </row>
    <row r="224" spans="1:17" x14ac:dyDescent="0.2">
      <c r="A224" s="19"/>
      <c r="H224" s="19"/>
      <c r="I224" s="19"/>
      <c r="J224" s="19"/>
      <c r="K224" s="96"/>
      <c r="Q224" s="96"/>
    </row>
    <row r="225" spans="1:17" x14ac:dyDescent="0.2">
      <c r="A225" s="19"/>
      <c r="H225" s="19"/>
      <c r="I225" s="19"/>
      <c r="J225" s="19"/>
      <c r="K225" s="96"/>
      <c r="Q225" s="96"/>
    </row>
    <row r="226" spans="1:17" x14ac:dyDescent="0.2">
      <c r="A226" s="19"/>
      <c r="H226" s="19"/>
      <c r="I226" s="19"/>
      <c r="J226" s="19"/>
      <c r="K226" s="96"/>
      <c r="Q226" s="96"/>
    </row>
    <row r="227" spans="1:17" x14ac:dyDescent="0.2">
      <c r="A227" s="19"/>
      <c r="H227" s="19"/>
      <c r="I227" s="19"/>
      <c r="J227" s="19"/>
      <c r="K227" s="96"/>
      <c r="Q227" s="96"/>
    </row>
    <row r="228" spans="1:17" x14ac:dyDescent="0.2">
      <c r="A228" s="19"/>
      <c r="H228" s="19"/>
      <c r="I228" s="19"/>
      <c r="J228" s="19"/>
      <c r="K228" s="96"/>
      <c r="Q228" s="96"/>
    </row>
    <row r="229" spans="1:17" x14ac:dyDescent="0.2">
      <c r="A229" s="19"/>
      <c r="H229" s="19"/>
      <c r="I229" s="19"/>
      <c r="J229" s="19"/>
      <c r="K229" s="96"/>
      <c r="Q229" s="96"/>
    </row>
    <row r="230" spans="1:17" x14ac:dyDescent="0.2">
      <c r="A230" s="19"/>
      <c r="H230" s="19"/>
      <c r="I230" s="19"/>
      <c r="J230" s="19"/>
      <c r="K230" s="96"/>
      <c r="Q230" s="96"/>
    </row>
    <row r="231" spans="1:17" x14ac:dyDescent="0.2">
      <c r="A231" s="19"/>
      <c r="H231" s="19"/>
      <c r="I231" s="19"/>
      <c r="J231" s="19"/>
      <c r="K231" s="96"/>
      <c r="Q231" s="96"/>
    </row>
    <row r="232" spans="1:17" x14ac:dyDescent="0.2">
      <c r="A232" s="19"/>
      <c r="H232" s="19"/>
      <c r="I232" s="19"/>
      <c r="J232" s="19"/>
      <c r="K232" s="96"/>
      <c r="Q232" s="96"/>
    </row>
    <row r="233" spans="1:17" x14ac:dyDescent="0.2">
      <c r="A233" s="19"/>
      <c r="H233" s="19"/>
      <c r="I233" s="19"/>
      <c r="J233" s="19"/>
      <c r="K233" s="96"/>
      <c r="Q233" s="96"/>
    </row>
    <row r="234" spans="1:17" x14ac:dyDescent="0.2">
      <c r="A234" s="19"/>
      <c r="H234" s="19"/>
      <c r="I234" s="19"/>
      <c r="J234" s="19"/>
      <c r="K234" s="96"/>
      <c r="Q234" s="96"/>
    </row>
    <row r="235" spans="1:17" x14ac:dyDescent="0.2">
      <c r="A235" s="19"/>
      <c r="H235" s="19"/>
      <c r="I235" s="19"/>
      <c r="J235" s="19"/>
      <c r="K235" s="96"/>
      <c r="Q235" s="96"/>
    </row>
    <row r="236" spans="1:17" x14ac:dyDescent="0.2">
      <c r="A236" s="19"/>
      <c r="H236" s="19"/>
      <c r="I236" s="19"/>
      <c r="J236" s="19"/>
      <c r="K236" s="96"/>
      <c r="Q236" s="96"/>
    </row>
    <row r="237" spans="1:17" x14ac:dyDescent="0.2">
      <c r="A237" s="19"/>
      <c r="E237" s="143"/>
      <c r="F237" s="143"/>
      <c r="G237" s="143"/>
      <c r="H237" s="19"/>
      <c r="I237" s="19"/>
      <c r="J237" s="19"/>
      <c r="K237" s="96"/>
      <c r="Q237" s="96"/>
    </row>
    <row r="238" spans="1:17" x14ac:dyDescent="0.2">
      <c r="A238" s="19"/>
      <c r="E238" s="143"/>
      <c r="F238" s="143"/>
      <c r="G238" s="143"/>
      <c r="H238" s="19"/>
      <c r="I238" s="19"/>
      <c r="J238" s="19"/>
      <c r="K238" s="96"/>
      <c r="Q238" s="96"/>
    </row>
    <row r="239" spans="1:17" x14ac:dyDescent="0.2">
      <c r="A239" s="19"/>
      <c r="E239" s="143"/>
      <c r="F239" s="143"/>
      <c r="G239" s="143"/>
      <c r="H239" s="19"/>
      <c r="I239" s="19"/>
      <c r="J239" s="19"/>
      <c r="K239" s="96"/>
      <c r="Q239" s="96"/>
    </row>
    <row r="240" spans="1:17" x14ac:dyDescent="0.2">
      <c r="A240" s="19"/>
      <c r="E240" s="143"/>
      <c r="F240" s="143"/>
      <c r="G240" s="143"/>
      <c r="H240" s="19"/>
      <c r="I240" s="19"/>
      <c r="J240" s="19"/>
      <c r="K240" s="96"/>
      <c r="Q240" s="96"/>
    </row>
    <row r="241" spans="1:17" x14ac:dyDescent="0.2">
      <c r="A241" s="19"/>
      <c r="E241" s="143"/>
      <c r="F241" s="143"/>
      <c r="G241" s="143"/>
      <c r="H241" s="19"/>
      <c r="I241" s="19"/>
      <c r="J241" s="19"/>
      <c r="K241" s="96"/>
      <c r="Q241" s="96"/>
    </row>
    <row r="242" spans="1:17" x14ac:dyDescent="0.2">
      <c r="A242" s="19"/>
      <c r="E242" s="143"/>
      <c r="F242" s="143"/>
      <c r="G242" s="143"/>
      <c r="H242" s="19"/>
      <c r="I242" s="19"/>
      <c r="J242" s="19"/>
      <c r="K242" s="96"/>
      <c r="Q242" s="96"/>
    </row>
    <row r="243" spans="1:17" x14ac:dyDescent="0.2">
      <c r="A243" s="19"/>
      <c r="E243" s="143"/>
      <c r="F243" s="143"/>
      <c r="G243" s="143"/>
      <c r="H243" s="19"/>
      <c r="I243" s="19"/>
      <c r="J243" s="19"/>
      <c r="K243" s="96"/>
      <c r="Q243" s="96"/>
    </row>
    <row r="244" spans="1:17" x14ac:dyDescent="0.2">
      <c r="A244" s="19"/>
      <c r="E244" s="143"/>
      <c r="F244" s="143"/>
      <c r="G244" s="143"/>
      <c r="H244" s="19"/>
      <c r="I244" s="19"/>
      <c r="J244" s="19"/>
      <c r="K244" s="96"/>
      <c r="Q244" s="96"/>
    </row>
    <row r="245" spans="1:17" x14ac:dyDescent="0.2">
      <c r="A245" s="19"/>
      <c r="E245" s="143"/>
      <c r="F245" s="143"/>
      <c r="G245" s="143"/>
      <c r="H245" s="19"/>
      <c r="I245" s="19"/>
      <c r="J245" s="19"/>
      <c r="K245" s="96"/>
      <c r="Q245" s="96"/>
    </row>
    <row r="246" spans="1:17" x14ac:dyDescent="0.2">
      <c r="A246" s="19"/>
      <c r="E246" s="143"/>
      <c r="F246" s="143"/>
      <c r="G246" s="143"/>
      <c r="H246" s="19"/>
      <c r="I246" s="19"/>
      <c r="J246" s="19"/>
      <c r="K246" s="96"/>
      <c r="Q246" s="96"/>
    </row>
    <row r="247" spans="1:17" x14ac:dyDescent="0.2">
      <c r="A247" s="19"/>
      <c r="E247" s="143"/>
      <c r="F247" s="143"/>
      <c r="G247" s="143"/>
      <c r="H247" s="19"/>
      <c r="I247" s="19"/>
      <c r="J247" s="19"/>
      <c r="K247" s="96"/>
      <c r="Q247" s="96"/>
    </row>
    <row r="248" spans="1:17" x14ac:dyDescent="0.2">
      <c r="A248" s="19"/>
      <c r="E248" s="143"/>
      <c r="F248" s="143"/>
      <c r="G248" s="143"/>
      <c r="H248" s="19"/>
      <c r="I248" s="19"/>
      <c r="J248" s="19"/>
      <c r="K248" s="96"/>
      <c r="Q248" s="96"/>
    </row>
    <row r="249" spans="1:17" x14ac:dyDescent="0.2">
      <c r="A249" s="19"/>
      <c r="E249" s="143"/>
      <c r="F249" s="143"/>
      <c r="G249" s="143"/>
      <c r="H249" s="19"/>
      <c r="I249" s="19"/>
      <c r="J249" s="19"/>
      <c r="K249" s="96"/>
      <c r="Q249" s="96"/>
    </row>
    <row r="250" spans="1:17" x14ac:dyDescent="0.2">
      <c r="A250" s="19"/>
      <c r="E250" s="143"/>
      <c r="F250" s="143"/>
      <c r="G250" s="143"/>
      <c r="H250" s="19"/>
      <c r="I250" s="19"/>
      <c r="J250" s="19"/>
      <c r="K250" s="96"/>
      <c r="Q250" s="96"/>
    </row>
    <row r="251" spans="1:17" x14ac:dyDescent="0.2">
      <c r="A251" s="19"/>
      <c r="E251" s="143"/>
      <c r="F251" s="143"/>
      <c r="G251" s="143"/>
      <c r="H251" s="19"/>
      <c r="I251" s="19"/>
      <c r="J251" s="19"/>
      <c r="K251" s="96"/>
      <c r="Q251" s="96"/>
    </row>
    <row r="252" spans="1:17" x14ac:dyDescent="0.2">
      <c r="A252" s="19"/>
      <c r="E252" s="143"/>
      <c r="F252" s="143"/>
      <c r="G252" s="143"/>
      <c r="H252" s="19"/>
      <c r="I252" s="19"/>
      <c r="J252" s="19"/>
      <c r="K252" s="96"/>
      <c r="Q252" s="96"/>
    </row>
    <row r="253" spans="1:17" x14ac:dyDescent="0.2">
      <c r="A253" s="19"/>
      <c r="E253" s="143"/>
      <c r="F253" s="143"/>
      <c r="G253" s="143"/>
      <c r="H253" s="19"/>
      <c r="I253" s="19"/>
      <c r="J253" s="19"/>
      <c r="K253" s="96"/>
      <c r="Q253" s="96"/>
    </row>
    <row r="254" spans="1:17" x14ac:dyDescent="0.2">
      <c r="A254" s="19"/>
      <c r="E254" s="143"/>
      <c r="F254" s="143"/>
      <c r="G254" s="143"/>
      <c r="H254" s="19"/>
      <c r="I254" s="19"/>
      <c r="J254" s="19"/>
      <c r="K254" s="96"/>
      <c r="Q254" s="96"/>
    </row>
    <row r="255" spans="1:17" x14ac:dyDescent="0.2">
      <c r="A255" s="19"/>
      <c r="E255" s="143"/>
      <c r="F255" s="143"/>
      <c r="G255" s="143"/>
      <c r="H255" s="19"/>
      <c r="I255" s="19"/>
      <c r="J255" s="19"/>
      <c r="K255" s="96"/>
      <c r="Q255" s="96"/>
    </row>
    <row r="256" spans="1:17" x14ac:dyDescent="0.2">
      <c r="A256" s="19"/>
      <c r="E256" s="143"/>
      <c r="F256" s="143"/>
      <c r="G256" s="143"/>
      <c r="H256" s="19"/>
      <c r="I256" s="19"/>
      <c r="J256" s="19"/>
      <c r="K256" s="96"/>
      <c r="Q256" s="96"/>
    </row>
    <row r="257" spans="1:17" x14ac:dyDescent="0.2">
      <c r="A257" s="19"/>
      <c r="E257" s="143"/>
      <c r="F257" s="143"/>
      <c r="G257" s="143"/>
      <c r="H257" s="19"/>
      <c r="I257" s="19"/>
      <c r="J257" s="19"/>
      <c r="K257" s="96"/>
      <c r="Q257" s="96"/>
    </row>
    <row r="258" spans="1:17" x14ac:dyDescent="0.2">
      <c r="A258" s="19"/>
      <c r="E258" s="143"/>
      <c r="F258" s="143"/>
      <c r="G258" s="143"/>
      <c r="H258" s="19"/>
      <c r="I258" s="19"/>
      <c r="J258" s="19"/>
      <c r="K258" s="96"/>
      <c r="Q258" s="96"/>
    </row>
    <row r="259" spans="1:17" x14ac:dyDescent="0.2">
      <c r="A259" s="19"/>
      <c r="E259" s="143"/>
      <c r="F259" s="143"/>
      <c r="G259" s="143"/>
      <c r="H259" s="19"/>
      <c r="I259" s="19"/>
      <c r="J259" s="19"/>
      <c r="K259" s="96"/>
      <c r="Q259" s="96"/>
    </row>
    <row r="260" spans="1:17" x14ac:dyDescent="0.2">
      <c r="A260" s="19"/>
      <c r="E260" s="143"/>
      <c r="F260" s="143"/>
      <c r="G260" s="143"/>
      <c r="H260" s="19"/>
      <c r="I260" s="19"/>
      <c r="J260" s="19"/>
      <c r="K260" s="96"/>
      <c r="Q260" s="96"/>
    </row>
    <row r="261" spans="1:17" x14ac:dyDescent="0.2">
      <c r="A261" s="19"/>
      <c r="E261" s="143"/>
      <c r="F261" s="143"/>
      <c r="G261" s="143"/>
      <c r="H261" s="19"/>
      <c r="I261" s="19"/>
      <c r="J261" s="19"/>
      <c r="K261" s="96"/>
      <c r="Q261" s="96"/>
    </row>
    <row r="262" spans="1:17" x14ac:dyDescent="0.2">
      <c r="A262" s="19"/>
      <c r="E262" s="143"/>
      <c r="F262" s="143"/>
      <c r="G262" s="143"/>
      <c r="H262" s="19"/>
      <c r="I262" s="19"/>
      <c r="J262" s="19"/>
      <c r="K262" s="96"/>
      <c r="Q262" s="96"/>
    </row>
    <row r="263" spans="1:17" x14ac:dyDescent="0.2">
      <c r="A263" s="19"/>
      <c r="E263" s="143"/>
      <c r="F263" s="143"/>
      <c r="G263" s="143"/>
      <c r="H263" s="19"/>
      <c r="I263" s="19"/>
      <c r="J263" s="19"/>
      <c r="K263" s="96"/>
      <c r="Q263" s="96"/>
    </row>
    <row r="264" spans="1:17" x14ac:dyDescent="0.2">
      <c r="A264" s="19"/>
      <c r="E264" s="143"/>
      <c r="F264" s="143"/>
      <c r="G264" s="143"/>
      <c r="H264" s="19"/>
      <c r="I264" s="19"/>
      <c r="J264" s="19"/>
      <c r="K264" s="96"/>
      <c r="Q264" s="96"/>
    </row>
    <row r="265" spans="1:17" x14ac:dyDescent="0.2">
      <c r="A265" s="19"/>
      <c r="E265" s="143"/>
      <c r="F265" s="143"/>
      <c r="G265" s="143"/>
      <c r="H265" s="19"/>
      <c r="I265" s="19"/>
      <c r="J265" s="19"/>
      <c r="K265" s="96"/>
      <c r="Q265" s="96"/>
    </row>
    <row r="266" spans="1:17" x14ac:dyDescent="0.2">
      <c r="A266" s="19"/>
      <c r="E266" s="143"/>
      <c r="F266" s="143"/>
      <c r="G266" s="143"/>
      <c r="H266" s="19"/>
      <c r="I266" s="19"/>
      <c r="J266" s="19"/>
      <c r="K266" s="96"/>
      <c r="Q266" s="96"/>
    </row>
    <row r="267" spans="1:17" x14ac:dyDescent="0.2">
      <c r="A267" s="19"/>
      <c r="E267" s="143"/>
      <c r="F267" s="143"/>
      <c r="G267" s="143"/>
      <c r="H267" s="19"/>
      <c r="I267" s="19"/>
      <c r="J267" s="19"/>
      <c r="K267" s="96"/>
      <c r="Q267" s="96"/>
    </row>
    <row r="268" spans="1:17" x14ac:dyDescent="0.2">
      <c r="A268" s="19"/>
      <c r="E268" s="143"/>
      <c r="F268" s="143"/>
      <c r="G268" s="143"/>
      <c r="H268" s="19"/>
      <c r="I268" s="19"/>
      <c r="J268" s="19"/>
      <c r="K268" s="96"/>
      <c r="Q268" s="96"/>
    </row>
    <row r="269" spans="1:17" x14ac:dyDescent="0.2">
      <c r="A269" s="19"/>
      <c r="E269" s="143"/>
      <c r="F269" s="143"/>
      <c r="G269" s="143"/>
      <c r="H269" s="19"/>
      <c r="I269" s="19"/>
      <c r="J269" s="19"/>
      <c r="K269" s="96"/>
      <c r="Q269" s="96"/>
    </row>
    <row r="270" spans="1:17" x14ac:dyDescent="0.2">
      <c r="A270" s="19"/>
      <c r="E270" s="143"/>
      <c r="F270" s="143"/>
      <c r="G270" s="143"/>
      <c r="H270" s="19"/>
      <c r="I270" s="19"/>
      <c r="J270" s="19"/>
      <c r="K270" s="96"/>
      <c r="Q270" s="96"/>
    </row>
    <row r="271" spans="1:17" x14ac:dyDescent="0.2">
      <c r="A271" s="19"/>
      <c r="E271" s="143"/>
      <c r="F271" s="143"/>
      <c r="G271" s="143"/>
      <c r="H271" s="19"/>
      <c r="I271" s="19"/>
      <c r="J271" s="19"/>
      <c r="K271" s="96"/>
      <c r="Q271" s="96"/>
    </row>
    <row r="272" spans="1:17" x14ac:dyDescent="0.2">
      <c r="A272" s="19"/>
      <c r="E272" s="143"/>
      <c r="F272" s="143"/>
      <c r="G272" s="143"/>
      <c r="H272" s="19"/>
      <c r="I272" s="19"/>
      <c r="J272" s="19"/>
      <c r="K272" s="96"/>
      <c r="Q272" s="96"/>
    </row>
    <row r="273" spans="1:17" x14ac:dyDescent="0.2">
      <c r="A273" s="19"/>
      <c r="E273" s="143"/>
      <c r="F273" s="143"/>
      <c r="G273" s="143"/>
      <c r="H273" s="19"/>
      <c r="I273" s="19"/>
      <c r="J273" s="19"/>
      <c r="K273" s="96"/>
      <c r="Q273" s="96"/>
    </row>
    <row r="274" spans="1:17" x14ac:dyDescent="0.2">
      <c r="A274" s="19"/>
      <c r="E274" s="143"/>
      <c r="F274" s="143"/>
      <c r="G274" s="143"/>
      <c r="H274" s="19"/>
      <c r="I274" s="19"/>
      <c r="J274" s="19"/>
      <c r="K274" s="96"/>
      <c r="Q274" s="96"/>
    </row>
    <row r="275" spans="1:17" x14ac:dyDescent="0.2">
      <c r="A275" s="19"/>
      <c r="E275" s="143"/>
      <c r="F275" s="143"/>
      <c r="G275" s="143"/>
      <c r="H275" s="19"/>
      <c r="I275" s="19"/>
      <c r="J275" s="19"/>
      <c r="K275" s="96"/>
      <c r="Q275" s="96"/>
    </row>
    <row r="276" spans="1:17" x14ac:dyDescent="0.2">
      <c r="A276" s="19"/>
      <c r="E276" s="143"/>
      <c r="F276" s="143"/>
      <c r="G276" s="143"/>
      <c r="H276" s="19"/>
      <c r="I276" s="19"/>
      <c r="J276" s="19"/>
      <c r="K276" s="96"/>
      <c r="Q276" s="96"/>
    </row>
    <row r="277" spans="1:17" x14ac:dyDescent="0.2">
      <c r="A277" s="19"/>
      <c r="E277" s="143"/>
      <c r="F277" s="143"/>
      <c r="G277" s="143"/>
      <c r="H277" s="19"/>
      <c r="I277" s="19"/>
      <c r="J277" s="19"/>
      <c r="K277" s="96"/>
      <c r="Q277" s="96"/>
    </row>
    <row r="278" spans="1:17" x14ac:dyDescent="0.2">
      <c r="A278" s="19"/>
      <c r="E278" s="143"/>
      <c r="F278" s="143"/>
      <c r="G278" s="143"/>
      <c r="H278" s="19"/>
      <c r="I278" s="19"/>
      <c r="J278" s="19"/>
      <c r="K278" s="96"/>
      <c r="Q278" s="96"/>
    </row>
    <row r="279" spans="1:17" x14ac:dyDescent="0.2">
      <c r="A279" s="19"/>
      <c r="E279" s="143"/>
      <c r="F279" s="143"/>
      <c r="G279" s="143"/>
      <c r="H279" s="19"/>
      <c r="I279" s="19"/>
      <c r="J279" s="19"/>
      <c r="K279" s="96"/>
      <c r="Q279" s="96"/>
    </row>
    <row r="280" spans="1:17" x14ac:dyDescent="0.2">
      <c r="A280" s="19"/>
      <c r="E280" s="143"/>
      <c r="F280" s="143"/>
      <c r="G280" s="143"/>
      <c r="H280" s="19"/>
      <c r="I280" s="19"/>
      <c r="J280" s="19"/>
      <c r="K280" s="96"/>
      <c r="Q280" s="96"/>
    </row>
    <row r="281" spans="1:17" x14ac:dyDescent="0.2">
      <c r="A281" s="19"/>
      <c r="E281" s="143"/>
      <c r="F281" s="143"/>
      <c r="G281" s="143"/>
      <c r="H281" s="19"/>
      <c r="I281" s="19"/>
      <c r="J281" s="19"/>
      <c r="K281" s="96"/>
      <c r="Q281" s="96"/>
    </row>
    <row r="282" spans="1:17" x14ac:dyDescent="0.2">
      <c r="A282" s="19"/>
      <c r="E282" s="143"/>
      <c r="F282" s="143"/>
      <c r="G282" s="143"/>
      <c r="H282" s="19"/>
      <c r="I282" s="19"/>
      <c r="J282" s="19"/>
      <c r="K282" s="96"/>
      <c r="Q282" s="96"/>
    </row>
    <row r="283" spans="1:17" x14ac:dyDescent="0.2">
      <c r="A283" s="19"/>
      <c r="E283" s="143"/>
      <c r="F283" s="143"/>
      <c r="G283" s="143"/>
      <c r="H283" s="19"/>
      <c r="I283" s="19"/>
      <c r="J283" s="19"/>
      <c r="K283" s="96"/>
      <c r="Q283" s="96"/>
    </row>
    <row r="284" spans="1:17" x14ac:dyDescent="0.2">
      <c r="A284" s="19"/>
      <c r="E284" s="143"/>
      <c r="F284" s="143"/>
      <c r="G284" s="143"/>
      <c r="H284" s="19"/>
      <c r="I284" s="19"/>
      <c r="J284" s="19"/>
      <c r="K284" s="96"/>
      <c r="Q284" s="96"/>
    </row>
    <row r="285" spans="1:17" x14ac:dyDescent="0.2">
      <c r="A285" s="19"/>
      <c r="E285" s="143"/>
      <c r="F285" s="143"/>
      <c r="G285" s="143"/>
      <c r="H285" s="19"/>
      <c r="I285" s="19"/>
      <c r="J285" s="19"/>
      <c r="K285" s="96"/>
      <c r="Q285" s="96"/>
    </row>
    <row r="286" spans="1:17" x14ac:dyDescent="0.2">
      <c r="A286" s="19"/>
      <c r="E286" s="143"/>
      <c r="F286" s="143"/>
      <c r="G286" s="143"/>
      <c r="H286" s="19"/>
      <c r="I286" s="19"/>
      <c r="J286" s="19"/>
      <c r="K286" s="96"/>
      <c r="Q286" s="96"/>
    </row>
    <row r="287" spans="1:17" x14ac:dyDescent="0.2">
      <c r="A287" s="19"/>
      <c r="E287" s="143"/>
      <c r="F287" s="143"/>
      <c r="G287" s="143"/>
      <c r="H287" s="19"/>
      <c r="I287" s="19"/>
      <c r="J287" s="19"/>
      <c r="K287" s="96"/>
      <c r="Q287" s="96"/>
    </row>
    <row r="288" spans="1:17" x14ac:dyDescent="0.2">
      <c r="A288" s="19"/>
      <c r="E288" s="143"/>
      <c r="F288" s="143"/>
      <c r="G288" s="143"/>
      <c r="H288" s="19"/>
      <c r="I288" s="19"/>
      <c r="J288" s="19"/>
      <c r="K288" s="96"/>
      <c r="Q288" s="96"/>
    </row>
    <row r="289" spans="1:17" x14ac:dyDescent="0.2">
      <c r="A289" s="19"/>
      <c r="E289" s="143"/>
      <c r="F289" s="143"/>
      <c r="G289" s="143"/>
      <c r="H289" s="19"/>
      <c r="I289" s="19"/>
      <c r="J289" s="19"/>
      <c r="K289" s="96"/>
      <c r="Q289" s="96"/>
    </row>
    <row r="290" spans="1:17" x14ac:dyDescent="0.2">
      <c r="A290" s="19"/>
      <c r="E290" s="143"/>
      <c r="F290" s="143"/>
      <c r="G290" s="143"/>
      <c r="H290" s="19"/>
      <c r="I290" s="19"/>
      <c r="J290" s="19"/>
      <c r="K290" s="96"/>
      <c r="Q290" s="96"/>
    </row>
    <row r="291" spans="1:17" x14ac:dyDescent="0.2">
      <c r="A291" s="19"/>
      <c r="E291" s="143"/>
      <c r="F291" s="143"/>
      <c r="G291" s="143"/>
      <c r="H291" s="19"/>
      <c r="I291" s="19"/>
      <c r="J291" s="19"/>
      <c r="K291" s="96"/>
      <c r="Q291" s="96"/>
    </row>
    <row r="292" spans="1:17" x14ac:dyDescent="0.2">
      <c r="A292" s="19"/>
      <c r="E292" s="143"/>
      <c r="F292" s="143"/>
      <c r="G292" s="143"/>
      <c r="H292" s="19"/>
      <c r="I292" s="19"/>
      <c r="J292" s="19"/>
      <c r="K292" s="96"/>
      <c r="Q292" s="96"/>
    </row>
    <row r="293" spans="1:17" x14ac:dyDescent="0.2">
      <c r="A293" s="19"/>
      <c r="E293" s="143"/>
      <c r="F293" s="143"/>
      <c r="G293" s="143"/>
      <c r="H293" s="19"/>
      <c r="I293" s="19"/>
      <c r="J293" s="19"/>
      <c r="K293" s="96"/>
      <c r="Q293" s="96"/>
    </row>
    <row r="294" spans="1:17" x14ac:dyDescent="0.2">
      <c r="A294" s="19"/>
      <c r="E294" s="143"/>
      <c r="F294" s="143"/>
      <c r="G294" s="143"/>
      <c r="H294" s="19"/>
      <c r="I294" s="19"/>
      <c r="J294" s="19"/>
      <c r="K294" s="96"/>
      <c r="Q294" s="96"/>
    </row>
    <row r="295" spans="1:17" x14ac:dyDescent="0.2">
      <c r="A295" s="19"/>
      <c r="E295" s="143"/>
      <c r="F295" s="143"/>
      <c r="G295" s="143"/>
      <c r="H295" s="19"/>
      <c r="I295" s="19"/>
      <c r="J295" s="19"/>
      <c r="K295" s="96"/>
      <c r="Q295" s="96"/>
    </row>
    <row r="296" spans="1:17" x14ac:dyDescent="0.2">
      <c r="A296" s="19"/>
      <c r="E296" s="143"/>
      <c r="F296" s="143"/>
      <c r="G296" s="143"/>
      <c r="H296" s="19"/>
      <c r="I296" s="19"/>
      <c r="J296" s="19"/>
      <c r="K296" s="96"/>
      <c r="Q296" s="96"/>
    </row>
    <row r="297" spans="1:17" x14ac:dyDescent="0.2">
      <c r="A297" s="19"/>
      <c r="E297" s="143"/>
      <c r="F297" s="143"/>
      <c r="G297" s="143"/>
      <c r="H297" s="19"/>
      <c r="I297" s="19"/>
      <c r="J297" s="19"/>
      <c r="K297" s="96"/>
      <c r="Q297" s="96"/>
    </row>
    <row r="298" spans="1:17" x14ac:dyDescent="0.2">
      <c r="A298" s="19"/>
      <c r="E298" s="143"/>
      <c r="F298" s="143"/>
      <c r="G298" s="143"/>
      <c r="H298" s="19"/>
      <c r="I298" s="19"/>
      <c r="J298" s="19"/>
      <c r="K298" s="96"/>
      <c r="Q298" s="96"/>
    </row>
    <row r="299" spans="1:17" x14ac:dyDescent="0.2">
      <c r="A299" s="19"/>
      <c r="E299" s="143"/>
      <c r="F299" s="143"/>
      <c r="G299" s="143"/>
      <c r="H299" s="19"/>
      <c r="I299" s="19"/>
      <c r="J299" s="19"/>
      <c r="K299" s="96"/>
      <c r="Q299" s="96"/>
    </row>
    <row r="300" spans="1:17" x14ac:dyDescent="0.2">
      <c r="A300" s="19"/>
      <c r="E300" s="143"/>
      <c r="F300" s="143"/>
      <c r="G300" s="143"/>
      <c r="H300" s="19"/>
      <c r="I300" s="19"/>
      <c r="J300" s="19"/>
      <c r="K300" s="96"/>
      <c r="Q300" s="96"/>
    </row>
    <row r="301" spans="1:17" x14ac:dyDescent="0.2">
      <c r="A301" s="19"/>
      <c r="E301" s="143"/>
      <c r="F301" s="143"/>
      <c r="G301" s="143"/>
      <c r="H301" s="19"/>
      <c r="I301" s="19"/>
      <c r="J301" s="19"/>
      <c r="K301" s="96"/>
      <c r="Q301" s="96"/>
    </row>
    <row r="302" spans="1:17" x14ac:dyDescent="0.2">
      <c r="A302" s="19"/>
      <c r="E302" s="143"/>
      <c r="F302" s="143"/>
      <c r="G302" s="143"/>
      <c r="H302" s="19"/>
      <c r="I302" s="19"/>
      <c r="J302" s="19"/>
      <c r="K302" s="96"/>
      <c r="Q302" s="96"/>
    </row>
    <row r="303" spans="1:17" x14ac:dyDescent="0.2">
      <c r="A303" s="19"/>
      <c r="E303" s="143"/>
      <c r="F303" s="143"/>
      <c r="G303" s="143"/>
      <c r="H303" s="19"/>
      <c r="I303" s="19"/>
      <c r="J303" s="19"/>
      <c r="K303" s="96"/>
      <c r="Q303" s="96"/>
    </row>
    <row r="304" spans="1:17" x14ac:dyDescent="0.2">
      <c r="A304" s="19"/>
      <c r="E304" s="143"/>
      <c r="F304" s="143"/>
      <c r="G304" s="143"/>
      <c r="H304" s="19"/>
      <c r="I304" s="19"/>
      <c r="J304" s="19"/>
      <c r="K304" s="96"/>
      <c r="Q304" s="96"/>
    </row>
    <row r="305" spans="1:17" x14ac:dyDescent="0.2">
      <c r="A305" s="19"/>
      <c r="E305" s="143"/>
      <c r="F305" s="143"/>
      <c r="G305" s="143"/>
      <c r="H305" s="19"/>
      <c r="I305" s="19"/>
      <c r="J305" s="19"/>
      <c r="K305" s="96"/>
      <c r="Q305" s="96"/>
    </row>
    <row r="306" spans="1:17" x14ac:dyDescent="0.2">
      <c r="A306" s="19"/>
      <c r="E306" s="143"/>
      <c r="F306" s="143"/>
      <c r="G306" s="143"/>
      <c r="H306" s="19"/>
      <c r="I306" s="19"/>
      <c r="J306" s="19"/>
      <c r="K306" s="96"/>
      <c r="Q306" s="96"/>
    </row>
    <row r="307" spans="1:17" x14ac:dyDescent="0.2">
      <c r="A307" s="19"/>
      <c r="E307" s="143"/>
      <c r="F307" s="143"/>
      <c r="G307" s="143"/>
      <c r="H307" s="19"/>
      <c r="I307" s="19"/>
      <c r="J307" s="19"/>
      <c r="K307" s="96"/>
      <c r="Q307" s="96"/>
    </row>
    <row r="308" spans="1:17" x14ac:dyDescent="0.2">
      <c r="A308" s="19"/>
      <c r="E308" s="143"/>
      <c r="F308" s="143"/>
      <c r="G308" s="143"/>
      <c r="H308" s="19"/>
      <c r="I308" s="19"/>
      <c r="J308" s="19"/>
      <c r="K308" s="96"/>
      <c r="Q308" s="96"/>
    </row>
    <row r="309" spans="1:17" x14ac:dyDescent="0.2">
      <c r="A309" s="19"/>
      <c r="E309" s="143"/>
      <c r="F309" s="143"/>
      <c r="G309" s="143"/>
      <c r="H309" s="19"/>
      <c r="I309" s="19"/>
      <c r="J309" s="19"/>
      <c r="K309" s="96"/>
      <c r="Q309" s="96"/>
    </row>
    <row r="310" spans="1:17" x14ac:dyDescent="0.2">
      <c r="A310" s="19"/>
      <c r="E310" s="143"/>
      <c r="F310" s="143"/>
      <c r="G310" s="143"/>
      <c r="H310" s="19"/>
      <c r="I310" s="19"/>
      <c r="J310" s="19"/>
      <c r="K310" s="96"/>
      <c r="Q310" s="96"/>
    </row>
    <row r="311" spans="1:17" x14ac:dyDescent="0.2">
      <c r="A311" s="19"/>
      <c r="E311" s="143"/>
      <c r="F311" s="143"/>
      <c r="G311" s="143"/>
      <c r="H311" s="19"/>
      <c r="I311" s="19"/>
      <c r="J311" s="19"/>
      <c r="K311" s="96"/>
      <c r="Q311" s="96"/>
    </row>
    <row r="312" spans="1:17" x14ac:dyDescent="0.2">
      <c r="A312" s="19"/>
      <c r="E312" s="143"/>
      <c r="F312" s="143"/>
      <c r="G312" s="143"/>
      <c r="H312" s="19"/>
      <c r="I312" s="19"/>
      <c r="J312" s="19"/>
      <c r="K312" s="96"/>
      <c r="Q312" s="96"/>
    </row>
    <row r="313" spans="1:17" x14ac:dyDescent="0.2">
      <c r="A313" s="19"/>
      <c r="E313" s="143"/>
      <c r="F313" s="143"/>
      <c r="G313" s="143"/>
      <c r="H313" s="19"/>
      <c r="I313" s="19"/>
      <c r="J313" s="19"/>
      <c r="K313" s="96"/>
      <c r="Q313" s="96"/>
    </row>
    <row r="314" spans="1:17" x14ac:dyDescent="0.2">
      <c r="A314" s="19"/>
      <c r="E314" s="143"/>
      <c r="F314" s="143"/>
      <c r="G314" s="143"/>
      <c r="H314" s="19"/>
      <c r="I314" s="19"/>
      <c r="J314" s="19"/>
      <c r="K314" s="96"/>
      <c r="Q314" s="96"/>
    </row>
    <row r="315" spans="1:17" x14ac:dyDescent="0.2">
      <c r="A315" s="19"/>
      <c r="E315" s="143"/>
      <c r="F315" s="143"/>
      <c r="G315" s="143"/>
      <c r="H315" s="19"/>
      <c r="I315" s="19"/>
      <c r="J315" s="19"/>
      <c r="K315" s="96"/>
      <c r="Q315" s="96"/>
    </row>
    <row r="316" spans="1:17" x14ac:dyDescent="0.2">
      <c r="A316" s="19"/>
      <c r="E316" s="143"/>
      <c r="F316" s="143"/>
      <c r="G316" s="143"/>
      <c r="H316" s="19"/>
      <c r="I316" s="19"/>
      <c r="J316" s="19"/>
      <c r="K316" s="96"/>
      <c r="Q316" s="96"/>
    </row>
    <row r="317" spans="1:17" x14ac:dyDescent="0.2">
      <c r="A317" s="19"/>
      <c r="E317" s="143"/>
      <c r="F317" s="143"/>
      <c r="G317" s="143"/>
      <c r="H317" s="19"/>
      <c r="I317" s="19"/>
      <c r="J317" s="19"/>
      <c r="K317" s="96"/>
      <c r="Q317" s="96"/>
    </row>
    <row r="318" spans="1:17" x14ac:dyDescent="0.2">
      <c r="A318" s="19"/>
      <c r="E318" s="143"/>
      <c r="F318" s="143"/>
      <c r="G318" s="143"/>
      <c r="H318" s="19"/>
      <c r="I318" s="19"/>
      <c r="J318" s="19"/>
      <c r="K318" s="96"/>
      <c r="Q318" s="96"/>
    </row>
    <row r="319" spans="1:17" x14ac:dyDescent="0.2">
      <c r="A319" s="19"/>
      <c r="E319" s="143"/>
      <c r="F319" s="143"/>
      <c r="G319" s="143"/>
      <c r="H319" s="19"/>
      <c r="I319" s="19"/>
      <c r="J319" s="19"/>
      <c r="K319" s="96"/>
      <c r="Q319" s="96"/>
    </row>
    <row r="320" spans="1:17" x14ac:dyDescent="0.2">
      <c r="A320" s="19"/>
      <c r="E320" s="143"/>
      <c r="F320" s="143"/>
      <c r="G320" s="143"/>
      <c r="H320" s="19"/>
      <c r="I320" s="19"/>
      <c r="J320" s="19"/>
      <c r="K320" s="96"/>
      <c r="Q320" s="96"/>
    </row>
    <row r="321" spans="1:17" x14ac:dyDescent="0.2">
      <c r="A321" s="19"/>
      <c r="E321" s="143"/>
      <c r="F321" s="143"/>
      <c r="G321" s="143"/>
      <c r="H321" s="19"/>
      <c r="I321" s="19"/>
      <c r="J321" s="19"/>
      <c r="K321" s="96"/>
      <c r="Q321" s="96"/>
    </row>
    <row r="322" spans="1:17" x14ac:dyDescent="0.2">
      <c r="A322" s="19"/>
      <c r="E322" s="143"/>
      <c r="F322" s="143"/>
      <c r="G322" s="143"/>
      <c r="H322" s="19"/>
      <c r="I322" s="19"/>
      <c r="J322" s="19"/>
      <c r="K322" s="96"/>
      <c r="Q322" s="96"/>
    </row>
    <row r="323" spans="1:17" x14ac:dyDescent="0.2">
      <c r="A323" s="19"/>
      <c r="E323" s="143"/>
      <c r="F323" s="143"/>
      <c r="G323" s="143"/>
      <c r="H323" s="19"/>
      <c r="I323" s="19"/>
      <c r="J323" s="19"/>
      <c r="K323" s="96"/>
      <c r="Q323" s="96"/>
    </row>
    <row r="324" spans="1:17" x14ac:dyDescent="0.2">
      <c r="A324" s="19"/>
      <c r="E324" s="143"/>
      <c r="F324" s="143"/>
      <c r="G324" s="143"/>
      <c r="H324" s="19"/>
      <c r="I324" s="19"/>
      <c r="J324" s="19"/>
      <c r="K324" s="96"/>
      <c r="Q324" s="96"/>
    </row>
    <row r="325" spans="1:17" x14ac:dyDescent="0.2">
      <c r="A325" s="19"/>
      <c r="E325" s="143"/>
      <c r="F325" s="143"/>
      <c r="G325" s="143"/>
      <c r="H325" s="19"/>
      <c r="I325" s="19"/>
      <c r="J325" s="19"/>
      <c r="K325" s="96"/>
      <c r="Q325" s="96"/>
    </row>
    <row r="326" spans="1:17" x14ac:dyDescent="0.2">
      <c r="A326" s="19"/>
      <c r="E326" s="143"/>
      <c r="F326" s="143"/>
      <c r="G326" s="143"/>
      <c r="H326" s="19"/>
      <c r="I326" s="19"/>
      <c r="J326" s="19"/>
      <c r="K326" s="96"/>
      <c r="Q326" s="96"/>
    </row>
    <row r="327" spans="1:17" x14ac:dyDescent="0.2">
      <c r="A327" s="19"/>
      <c r="E327" s="143"/>
      <c r="F327" s="143"/>
      <c r="G327" s="143"/>
      <c r="H327" s="19"/>
      <c r="I327" s="19"/>
      <c r="J327" s="19"/>
      <c r="K327" s="96"/>
      <c r="Q327" s="96"/>
    </row>
    <row r="328" spans="1:17" x14ac:dyDescent="0.2">
      <c r="A328" s="19"/>
      <c r="E328" s="143"/>
      <c r="F328" s="143"/>
      <c r="G328" s="143"/>
      <c r="H328" s="19"/>
      <c r="I328" s="19"/>
      <c r="J328" s="19"/>
      <c r="K328" s="96"/>
      <c r="Q328" s="96"/>
    </row>
    <row r="329" spans="1:17" x14ac:dyDescent="0.2">
      <c r="A329" s="19"/>
      <c r="E329" s="143"/>
      <c r="F329" s="143"/>
      <c r="G329" s="143"/>
      <c r="H329" s="19"/>
      <c r="I329" s="19"/>
      <c r="J329" s="19"/>
      <c r="K329" s="96"/>
      <c r="Q329" s="96"/>
    </row>
    <row r="330" spans="1:17" x14ac:dyDescent="0.2">
      <c r="A330" s="19"/>
      <c r="E330" s="143"/>
      <c r="F330" s="143"/>
      <c r="G330" s="143"/>
      <c r="H330" s="19"/>
      <c r="I330" s="19"/>
      <c r="J330" s="19"/>
      <c r="K330" s="96"/>
      <c r="Q330" s="96"/>
    </row>
    <row r="331" spans="1:17" x14ac:dyDescent="0.2">
      <c r="A331" s="19"/>
      <c r="E331" s="143"/>
      <c r="F331" s="143"/>
      <c r="G331" s="143"/>
      <c r="H331" s="19"/>
      <c r="I331" s="19"/>
      <c r="J331" s="19"/>
      <c r="K331" s="96"/>
      <c r="Q331" s="96"/>
    </row>
    <row r="332" spans="1:17" x14ac:dyDescent="0.2">
      <c r="A332" s="19"/>
      <c r="E332" s="143"/>
      <c r="F332" s="143"/>
      <c r="G332" s="143"/>
      <c r="H332" s="19"/>
      <c r="I332" s="19"/>
      <c r="J332" s="19"/>
      <c r="K332" s="96"/>
      <c r="Q332" s="96"/>
    </row>
    <row r="333" spans="1:17" x14ac:dyDescent="0.2">
      <c r="A333" s="19"/>
      <c r="E333" s="143"/>
      <c r="F333" s="143"/>
      <c r="G333" s="143"/>
      <c r="H333" s="19"/>
      <c r="I333" s="19"/>
      <c r="J333" s="19"/>
      <c r="K333" s="96"/>
      <c r="Q333" s="96"/>
    </row>
    <row r="334" spans="1:17" x14ac:dyDescent="0.2">
      <c r="A334" s="19"/>
      <c r="E334" s="143"/>
      <c r="F334" s="143"/>
      <c r="G334" s="143"/>
      <c r="H334" s="19"/>
      <c r="I334" s="19"/>
      <c r="J334" s="19"/>
      <c r="K334" s="96"/>
      <c r="Q334" s="96"/>
    </row>
    <row r="335" spans="1:17" x14ac:dyDescent="0.2">
      <c r="A335" s="19"/>
      <c r="E335" s="143"/>
      <c r="F335" s="143"/>
      <c r="G335" s="143"/>
      <c r="H335" s="19"/>
      <c r="I335" s="19"/>
      <c r="J335" s="19"/>
      <c r="K335" s="96"/>
      <c r="Q335" s="96"/>
    </row>
    <row r="336" spans="1:17" x14ac:dyDescent="0.2">
      <c r="A336" s="19"/>
      <c r="E336" s="143"/>
      <c r="F336" s="143"/>
      <c r="G336" s="143"/>
      <c r="H336" s="19"/>
      <c r="I336" s="19"/>
      <c r="J336" s="19"/>
      <c r="K336" s="96"/>
      <c r="Q336" s="96"/>
    </row>
    <row r="337" spans="1:17" x14ac:dyDescent="0.2">
      <c r="A337" s="19"/>
      <c r="E337" s="143"/>
      <c r="F337" s="143"/>
      <c r="G337" s="143"/>
      <c r="H337" s="19"/>
      <c r="I337" s="19"/>
      <c r="J337" s="19"/>
      <c r="K337" s="96"/>
      <c r="Q337" s="96"/>
    </row>
    <row r="338" spans="1:17" x14ac:dyDescent="0.2">
      <c r="A338" s="19"/>
      <c r="E338" s="143"/>
      <c r="F338" s="143"/>
      <c r="G338" s="143"/>
      <c r="H338" s="19"/>
      <c r="I338" s="19"/>
      <c r="J338" s="19"/>
      <c r="K338" s="96"/>
      <c r="Q338" s="96"/>
    </row>
    <row r="339" spans="1:17" x14ac:dyDescent="0.2">
      <c r="A339" s="19"/>
      <c r="E339" s="143"/>
      <c r="F339" s="143"/>
      <c r="G339" s="143"/>
      <c r="H339" s="19"/>
      <c r="I339" s="19"/>
      <c r="J339" s="19"/>
      <c r="K339" s="96"/>
      <c r="Q339" s="96"/>
    </row>
    <row r="340" spans="1:17" x14ac:dyDescent="0.2">
      <c r="A340" s="19"/>
      <c r="E340" s="143"/>
      <c r="F340" s="143"/>
      <c r="G340" s="143"/>
      <c r="H340" s="19"/>
      <c r="I340" s="19"/>
      <c r="J340" s="19"/>
      <c r="K340" s="96"/>
      <c r="Q340" s="96"/>
    </row>
    <row r="341" spans="1:17" x14ac:dyDescent="0.2">
      <c r="A341" s="19"/>
      <c r="E341" s="143"/>
      <c r="F341" s="143"/>
      <c r="G341" s="143"/>
      <c r="H341" s="19"/>
      <c r="I341" s="19"/>
      <c r="J341" s="19"/>
      <c r="K341" s="96"/>
      <c r="Q341" s="96"/>
    </row>
    <row r="342" spans="1:17" x14ac:dyDescent="0.2">
      <c r="A342" s="19"/>
      <c r="E342" s="143"/>
      <c r="F342" s="143"/>
      <c r="G342" s="143"/>
      <c r="H342" s="19"/>
      <c r="I342" s="19"/>
      <c r="J342" s="19"/>
      <c r="K342" s="96"/>
      <c r="Q342" s="96"/>
    </row>
    <row r="343" spans="1:17" x14ac:dyDescent="0.2">
      <c r="A343" s="19"/>
      <c r="E343" s="143"/>
      <c r="F343" s="143"/>
      <c r="G343" s="143"/>
      <c r="H343" s="19"/>
      <c r="I343" s="19"/>
      <c r="J343" s="19"/>
      <c r="K343" s="96"/>
      <c r="Q343" s="96"/>
    </row>
    <row r="344" spans="1:17" x14ac:dyDescent="0.2">
      <c r="A344" s="19"/>
      <c r="E344" s="143"/>
      <c r="F344" s="143"/>
      <c r="G344" s="143"/>
      <c r="H344" s="19"/>
      <c r="I344" s="19"/>
      <c r="J344" s="19"/>
      <c r="K344" s="96"/>
      <c r="Q344" s="96"/>
    </row>
    <row r="345" spans="1:17" x14ac:dyDescent="0.2">
      <c r="A345" s="19"/>
      <c r="E345" s="143"/>
      <c r="F345" s="143"/>
      <c r="G345" s="143"/>
      <c r="H345" s="19"/>
      <c r="I345" s="19"/>
      <c r="J345" s="19"/>
      <c r="K345" s="96"/>
      <c r="Q345" s="96"/>
    </row>
    <row r="346" spans="1:17" x14ac:dyDescent="0.2">
      <c r="A346" s="19"/>
      <c r="E346" s="143"/>
      <c r="F346" s="143"/>
      <c r="G346" s="143"/>
      <c r="H346" s="19"/>
      <c r="I346" s="19"/>
      <c r="J346" s="19"/>
      <c r="K346" s="96"/>
      <c r="Q346" s="96"/>
    </row>
    <row r="347" spans="1:17" x14ac:dyDescent="0.2">
      <c r="A347" s="19"/>
      <c r="E347" s="143"/>
      <c r="F347" s="143"/>
      <c r="G347" s="143"/>
      <c r="H347" s="19"/>
      <c r="I347" s="19"/>
      <c r="J347" s="19"/>
      <c r="K347" s="96"/>
      <c r="Q347" s="96"/>
    </row>
    <row r="348" spans="1:17" x14ac:dyDescent="0.2">
      <c r="A348" s="19"/>
      <c r="E348" s="143"/>
      <c r="F348" s="143"/>
      <c r="G348" s="143"/>
      <c r="H348" s="19"/>
      <c r="I348" s="19"/>
      <c r="J348" s="19"/>
      <c r="K348" s="96"/>
      <c r="Q348" s="96"/>
    </row>
    <row r="349" spans="1:17" x14ac:dyDescent="0.2">
      <c r="A349" s="19"/>
      <c r="E349" s="143"/>
      <c r="F349" s="143"/>
      <c r="G349" s="143"/>
      <c r="H349" s="19"/>
      <c r="I349" s="19"/>
      <c r="J349" s="19"/>
      <c r="K349" s="96"/>
      <c r="Q349" s="96"/>
    </row>
    <row r="350" spans="1:17" x14ac:dyDescent="0.2">
      <c r="A350" s="19"/>
      <c r="E350" s="143"/>
      <c r="F350" s="143"/>
      <c r="G350" s="143"/>
      <c r="H350" s="19"/>
      <c r="I350" s="19"/>
      <c r="J350" s="19"/>
      <c r="K350" s="96"/>
      <c r="Q350" s="96"/>
    </row>
    <row r="351" spans="1:17" x14ac:dyDescent="0.2">
      <c r="A351" s="19"/>
      <c r="E351" s="143"/>
      <c r="F351" s="143"/>
      <c r="G351" s="143"/>
      <c r="H351" s="19"/>
      <c r="I351" s="19"/>
      <c r="J351" s="19"/>
      <c r="K351" s="96"/>
      <c r="Q351" s="96"/>
    </row>
    <row r="352" spans="1:17" x14ac:dyDescent="0.2">
      <c r="A352" s="19"/>
      <c r="E352" s="143"/>
      <c r="F352" s="143"/>
      <c r="G352" s="143"/>
      <c r="H352" s="19"/>
      <c r="I352" s="19"/>
      <c r="J352" s="19"/>
      <c r="K352" s="96"/>
      <c r="Q352" s="96"/>
    </row>
    <row r="353" spans="1:17" x14ac:dyDescent="0.2">
      <c r="A353" s="19"/>
      <c r="E353" s="143"/>
      <c r="F353" s="143"/>
      <c r="G353" s="143"/>
      <c r="H353" s="19"/>
      <c r="I353" s="19"/>
      <c r="J353" s="19"/>
      <c r="K353" s="96"/>
      <c r="Q353" s="96"/>
    </row>
    <row r="354" spans="1:17" x14ac:dyDescent="0.2">
      <c r="A354" s="19"/>
      <c r="E354" s="143"/>
      <c r="F354" s="143"/>
      <c r="G354" s="143"/>
      <c r="H354" s="19"/>
      <c r="I354" s="19"/>
      <c r="J354" s="19"/>
      <c r="K354" s="96"/>
      <c r="Q354" s="96"/>
    </row>
    <row r="355" spans="1:17" x14ac:dyDescent="0.2">
      <c r="A355" s="19"/>
      <c r="E355" s="143"/>
      <c r="F355" s="143"/>
      <c r="G355" s="143"/>
      <c r="H355" s="19"/>
      <c r="I355" s="19"/>
      <c r="J355" s="19"/>
      <c r="K355" s="96"/>
      <c r="Q355" s="96"/>
    </row>
    <row r="356" spans="1:17" x14ac:dyDescent="0.2">
      <c r="A356" s="19"/>
      <c r="E356" s="143"/>
      <c r="F356" s="143"/>
      <c r="G356" s="143"/>
      <c r="H356" s="19"/>
      <c r="I356" s="19"/>
      <c r="J356" s="19"/>
      <c r="K356" s="96"/>
      <c r="Q356" s="96"/>
    </row>
    <row r="357" spans="1:17" x14ac:dyDescent="0.2">
      <c r="A357" s="19"/>
      <c r="E357" s="143"/>
      <c r="F357" s="143"/>
      <c r="G357" s="143"/>
      <c r="H357" s="19"/>
      <c r="I357" s="19"/>
      <c r="J357" s="19"/>
      <c r="K357" s="96"/>
      <c r="Q357" s="96"/>
    </row>
    <row r="358" spans="1:17" x14ac:dyDescent="0.2">
      <c r="A358" s="19"/>
      <c r="E358" s="143"/>
      <c r="F358" s="143"/>
      <c r="G358" s="143"/>
      <c r="H358" s="19"/>
      <c r="I358" s="19"/>
      <c r="J358" s="19"/>
      <c r="K358" s="96"/>
      <c r="Q358" s="96"/>
    </row>
    <row r="359" spans="1:17" x14ac:dyDescent="0.2">
      <c r="A359" s="19"/>
      <c r="E359" s="143"/>
      <c r="F359" s="143"/>
      <c r="G359" s="143"/>
      <c r="H359" s="19"/>
      <c r="I359" s="19"/>
      <c r="J359" s="19"/>
      <c r="K359" s="96"/>
      <c r="Q359" s="96"/>
    </row>
    <row r="360" spans="1:17" x14ac:dyDescent="0.2">
      <c r="A360" s="19"/>
      <c r="E360" s="143"/>
      <c r="F360" s="143"/>
      <c r="G360" s="143"/>
      <c r="H360" s="19"/>
      <c r="I360" s="19"/>
      <c r="J360" s="19"/>
      <c r="K360" s="96"/>
      <c r="Q360" s="96"/>
    </row>
    <row r="361" spans="1:17" x14ac:dyDescent="0.2">
      <c r="A361" s="19"/>
      <c r="E361" s="143"/>
      <c r="F361" s="143"/>
      <c r="G361" s="143"/>
      <c r="H361" s="19"/>
      <c r="I361" s="19"/>
      <c r="J361" s="19"/>
      <c r="K361" s="96"/>
      <c r="Q361" s="96"/>
    </row>
    <row r="362" spans="1:17" x14ac:dyDescent="0.2">
      <c r="A362" s="19"/>
      <c r="E362" s="143"/>
      <c r="F362" s="143"/>
      <c r="G362" s="143"/>
      <c r="H362" s="19"/>
      <c r="I362" s="19"/>
      <c r="J362" s="19"/>
      <c r="K362" s="96"/>
      <c r="Q362" s="96"/>
    </row>
    <row r="363" spans="1:17" x14ac:dyDescent="0.2">
      <c r="A363" s="19"/>
      <c r="E363" s="143"/>
      <c r="F363" s="143"/>
      <c r="G363" s="143"/>
      <c r="H363" s="19"/>
      <c r="I363" s="19"/>
      <c r="J363" s="19"/>
      <c r="K363" s="96"/>
      <c r="Q363" s="96"/>
    </row>
    <row r="364" spans="1:17" x14ac:dyDescent="0.2">
      <c r="A364" s="19"/>
      <c r="E364" s="143"/>
      <c r="F364" s="143"/>
      <c r="G364" s="143"/>
      <c r="H364" s="19"/>
      <c r="I364" s="19"/>
      <c r="J364" s="19"/>
      <c r="K364" s="96"/>
      <c r="Q364" s="96"/>
    </row>
    <row r="365" spans="1:17" x14ac:dyDescent="0.2">
      <c r="A365" s="19"/>
      <c r="E365" s="143"/>
      <c r="F365" s="143"/>
      <c r="G365" s="143"/>
      <c r="H365" s="19"/>
      <c r="I365" s="19"/>
      <c r="J365" s="19"/>
      <c r="K365" s="96"/>
      <c r="Q365" s="96"/>
    </row>
    <row r="366" spans="1:17" x14ac:dyDescent="0.2">
      <c r="A366" s="19"/>
      <c r="E366" s="143"/>
      <c r="F366" s="143"/>
      <c r="G366" s="143"/>
      <c r="H366" s="19"/>
      <c r="I366" s="19"/>
      <c r="J366" s="19"/>
      <c r="K366" s="96"/>
      <c r="Q366" s="96"/>
    </row>
    <row r="367" spans="1:17" x14ac:dyDescent="0.2">
      <c r="A367" s="19"/>
      <c r="E367" s="143"/>
      <c r="F367" s="143"/>
      <c r="G367" s="143"/>
      <c r="H367" s="19"/>
      <c r="I367" s="19"/>
      <c r="J367" s="19"/>
      <c r="K367" s="96"/>
      <c r="Q367" s="96"/>
    </row>
    <row r="368" spans="1:17" x14ac:dyDescent="0.2">
      <c r="A368" s="19"/>
      <c r="E368" s="143"/>
      <c r="F368" s="143"/>
      <c r="G368" s="143"/>
      <c r="H368" s="19"/>
      <c r="I368" s="19"/>
      <c r="J368" s="19"/>
      <c r="K368" s="96"/>
      <c r="Q368" s="96"/>
    </row>
    <row r="369" spans="1:17" x14ac:dyDescent="0.2">
      <c r="A369" s="19"/>
      <c r="E369" s="143"/>
      <c r="F369" s="143"/>
      <c r="G369" s="143"/>
      <c r="H369" s="19"/>
      <c r="I369" s="19"/>
      <c r="J369" s="19"/>
      <c r="K369" s="96"/>
      <c r="Q369" s="96"/>
    </row>
    <row r="370" spans="1:17" x14ac:dyDescent="0.2">
      <c r="A370" s="19"/>
      <c r="E370" s="143"/>
      <c r="F370" s="143"/>
      <c r="G370" s="143"/>
      <c r="H370" s="19"/>
      <c r="I370" s="19"/>
      <c r="J370" s="19"/>
      <c r="K370" s="96"/>
      <c r="Q370" s="96"/>
    </row>
    <row r="371" spans="1:17" x14ac:dyDescent="0.2">
      <c r="A371" s="19"/>
      <c r="E371" s="143"/>
      <c r="F371" s="143"/>
      <c r="G371" s="143"/>
      <c r="H371" s="19"/>
      <c r="I371" s="19"/>
      <c r="J371" s="19"/>
      <c r="K371" s="96"/>
      <c r="Q371" s="96"/>
    </row>
    <row r="372" spans="1:17" x14ac:dyDescent="0.2">
      <c r="A372" s="19"/>
      <c r="E372" s="143"/>
      <c r="F372" s="143"/>
      <c r="G372" s="143"/>
      <c r="H372" s="19"/>
      <c r="I372" s="19"/>
      <c r="J372" s="19"/>
      <c r="K372" s="96"/>
      <c r="Q372" s="96"/>
    </row>
    <row r="373" spans="1:17" x14ac:dyDescent="0.2">
      <c r="A373" s="19"/>
      <c r="E373" s="143"/>
      <c r="F373" s="143"/>
      <c r="G373" s="143"/>
      <c r="H373" s="19"/>
      <c r="I373" s="19"/>
      <c r="J373" s="19"/>
      <c r="K373" s="96"/>
      <c r="Q373" s="96"/>
    </row>
    <row r="374" spans="1:17" x14ac:dyDescent="0.2">
      <c r="A374" s="19"/>
      <c r="E374" s="143"/>
      <c r="F374" s="143"/>
      <c r="G374" s="143"/>
      <c r="H374" s="19"/>
      <c r="I374" s="19"/>
      <c r="J374" s="19"/>
      <c r="K374" s="96"/>
      <c r="Q374" s="96"/>
    </row>
    <row r="375" spans="1:17" x14ac:dyDescent="0.2">
      <c r="A375" s="19"/>
      <c r="E375" s="143"/>
      <c r="F375" s="143"/>
      <c r="G375" s="143"/>
      <c r="H375" s="19"/>
      <c r="I375" s="19"/>
      <c r="J375" s="19"/>
      <c r="K375" s="96"/>
      <c r="Q375" s="96"/>
    </row>
    <row r="376" spans="1:17" x14ac:dyDescent="0.2">
      <c r="A376" s="19"/>
      <c r="E376" s="143"/>
      <c r="F376" s="143"/>
      <c r="G376" s="143"/>
      <c r="H376" s="19"/>
      <c r="I376" s="19"/>
      <c r="J376" s="19"/>
      <c r="K376" s="96"/>
      <c r="Q376" s="96"/>
    </row>
    <row r="377" spans="1:17" x14ac:dyDescent="0.2">
      <c r="A377" s="19"/>
      <c r="E377" s="143"/>
      <c r="F377" s="143"/>
      <c r="G377" s="143"/>
      <c r="H377" s="19"/>
      <c r="I377" s="19"/>
      <c r="J377" s="19"/>
      <c r="K377" s="96"/>
      <c r="Q377" s="96"/>
    </row>
    <row r="378" spans="1:17" x14ac:dyDescent="0.2">
      <c r="A378" s="19"/>
      <c r="E378" s="143"/>
      <c r="F378" s="143"/>
      <c r="G378" s="143"/>
      <c r="H378" s="19"/>
      <c r="I378" s="19"/>
      <c r="J378" s="19"/>
      <c r="K378" s="96"/>
      <c r="Q378" s="96"/>
    </row>
    <row r="379" spans="1:17" x14ac:dyDescent="0.2">
      <c r="A379" s="19"/>
      <c r="E379" s="143"/>
      <c r="F379" s="143"/>
      <c r="G379" s="143"/>
      <c r="H379" s="19"/>
      <c r="I379" s="19"/>
      <c r="J379" s="19"/>
      <c r="K379" s="96"/>
      <c r="Q379" s="96"/>
    </row>
    <row r="380" spans="1:17" x14ac:dyDescent="0.2">
      <c r="A380" s="19"/>
      <c r="E380" s="143"/>
      <c r="F380" s="143"/>
      <c r="G380" s="143"/>
      <c r="H380" s="19"/>
      <c r="I380" s="19"/>
      <c r="J380" s="19"/>
      <c r="K380" s="96"/>
      <c r="Q380" s="96"/>
    </row>
    <row r="381" spans="1:17" x14ac:dyDescent="0.2">
      <c r="A381" s="19"/>
      <c r="E381" s="143"/>
      <c r="F381" s="143"/>
      <c r="G381" s="143"/>
      <c r="H381" s="19"/>
      <c r="I381" s="19"/>
      <c r="J381" s="19"/>
      <c r="K381" s="96"/>
      <c r="Q381" s="96"/>
    </row>
    <row r="382" spans="1:17" x14ac:dyDescent="0.2">
      <c r="A382" s="19"/>
      <c r="E382" s="143"/>
      <c r="F382" s="143"/>
      <c r="G382" s="143"/>
      <c r="H382" s="19"/>
      <c r="I382" s="19"/>
      <c r="J382" s="19"/>
      <c r="K382" s="96"/>
      <c r="Q382" s="96"/>
    </row>
    <row r="383" spans="1:17" x14ac:dyDescent="0.2">
      <c r="A383" s="19"/>
      <c r="E383" s="143"/>
      <c r="F383" s="143"/>
      <c r="G383" s="143"/>
      <c r="H383" s="19"/>
      <c r="I383" s="19"/>
      <c r="J383" s="19"/>
      <c r="K383" s="96"/>
      <c r="Q383" s="96"/>
    </row>
    <row r="384" spans="1:17" x14ac:dyDescent="0.2">
      <c r="A384" s="19"/>
      <c r="E384" s="143"/>
      <c r="F384" s="143"/>
      <c r="G384" s="143"/>
      <c r="H384" s="19"/>
      <c r="I384" s="19"/>
      <c r="J384" s="19"/>
      <c r="K384" s="96"/>
      <c r="Q384" s="96"/>
    </row>
    <row r="385" spans="1:17" x14ac:dyDescent="0.2">
      <c r="A385" s="19"/>
      <c r="E385" s="143"/>
      <c r="F385" s="143"/>
      <c r="G385" s="143"/>
      <c r="H385" s="19"/>
      <c r="I385" s="19"/>
      <c r="J385" s="19"/>
      <c r="K385" s="96"/>
      <c r="Q385" s="96"/>
    </row>
    <row r="386" spans="1:17" x14ac:dyDescent="0.2">
      <c r="A386" s="19"/>
      <c r="E386" s="143"/>
      <c r="F386" s="143"/>
      <c r="G386" s="143"/>
      <c r="H386" s="19"/>
      <c r="I386" s="19"/>
      <c r="J386" s="19"/>
      <c r="K386" s="96"/>
      <c r="Q386" s="96"/>
    </row>
    <row r="387" spans="1:17" x14ac:dyDescent="0.2">
      <c r="A387" s="19"/>
      <c r="E387" s="143"/>
      <c r="F387" s="143"/>
      <c r="G387" s="143"/>
      <c r="H387" s="19"/>
      <c r="I387" s="19"/>
      <c r="J387" s="19"/>
      <c r="K387" s="96"/>
      <c r="Q387" s="96"/>
    </row>
    <row r="388" spans="1:17" x14ac:dyDescent="0.2">
      <c r="A388" s="19"/>
      <c r="E388" s="143"/>
      <c r="F388" s="143"/>
      <c r="G388" s="143"/>
      <c r="H388" s="19"/>
      <c r="I388" s="19"/>
      <c r="J388" s="19"/>
      <c r="K388" s="96"/>
      <c r="Q388" s="96"/>
    </row>
    <row r="389" spans="1:17" x14ac:dyDescent="0.2">
      <c r="A389" s="19"/>
      <c r="E389" s="143"/>
      <c r="F389" s="143"/>
      <c r="G389" s="143"/>
      <c r="H389" s="19"/>
      <c r="I389" s="19"/>
      <c r="J389" s="19"/>
      <c r="K389" s="96"/>
      <c r="Q389" s="96"/>
    </row>
    <row r="390" spans="1:17" x14ac:dyDescent="0.2">
      <c r="A390" s="19"/>
      <c r="E390" s="143"/>
      <c r="F390" s="143"/>
      <c r="G390" s="143"/>
      <c r="H390" s="19"/>
      <c r="I390" s="19"/>
      <c r="J390" s="19"/>
      <c r="K390" s="96"/>
      <c r="Q390" s="96"/>
    </row>
    <row r="391" spans="1:17" x14ac:dyDescent="0.2">
      <c r="A391" s="19"/>
      <c r="E391" s="143"/>
      <c r="F391" s="143"/>
      <c r="G391" s="143"/>
      <c r="H391" s="19"/>
      <c r="I391" s="19"/>
      <c r="J391" s="19"/>
      <c r="K391" s="96"/>
      <c r="Q391" s="96"/>
    </row>
    <row r="392" spans="1:17" x14ac:dyDescent="0.2">
      <c r="A392" s="19"/>
      <c r="E392" s="143"/>
      <c r="F392" s="143"/>
      <c r="G392" s="143"/>
      <c r="H392" s="19"/>
      <c r="I392" s="19"/>
      <c r="J392" s="19"/>
      <c r="K392" s="96"/>
      <c r="Q392" s="96"/>
    </row>
    <row r="393" spans="1:17" x14ac:dyDescent="0.2">
      <c r="A393" s="19"/>
      <c r="E393" s="143"/>
      <c r="F393" s="143"/>
      <c r="G393" s="143"/>
      <c r="H393" s="19"/>
      <c r="I393" s="19"/>
      <c r="J393" s="19"/>
      <c r="K393" s="96"/>
      <c r="Q393" s="96"/>
    </row>
    <row r="394" spans="1:17" x14ac:dyDescent="0.2">
      <c r="A394" s="19"/>
      <c r="E394" s="143"/>
      <c r="F394" s="143"/>
      <c r="G394" s="143"/>
      <c r="H394" s="19"/>
      <c r="I394" s="19"/>
      <c r="J394" s="19"/>
      <c r="K394" s="96"/>
      <c r="Q394" s="96"/>
    </row>
    <row r="395" spans="1:17" x14ac:dyDescent="0.2">
      <c r="A395" s="19"/>
      <c r="E395" s="143"/>
      <c r="F395" s="143"/>
      <c r="G395" s="143"/>
      <c r="H395" s="19"/>
      <c r="I395" s="19"/>
      <c r="J395" s="19"/>
      <c r="K395" s="96"/>
      <c r="Q395" s="96"/>
    </row>
    <row r="396" spans="1:17" x14ac:dyDescent="0.2">
      <c r="A396" s="19"/>
      <c r="E396" s="143"/>
      <c r="F396" s="143"/>
      <c r="G396" s="143"/>
      <c r="H396" s="19"/>
      <c r="I396" s="19"/>
      <c r="J396" s="19"/>
      <c r="K396" s="96"/>
      <c r="Q396" s="96"/>
    </row>
    <row r="397" spans="1:17" x14ac:dyDescent="0.2">
      <c r="A397" s="19"/>
      <c r="E397" s="143"/>
      <c r="F397" s="143"/>
      <c r="G397" s="143"/>
      <c r="H397" s="19"/>
      <c r="I397" s="19"/>
      <c r="J397" s="19"/>
      <c r="K397" s="96"/>
      <c r="Q397" s="96"/>
    </row>
    <row r="398" spans="1:17" x14ac:dyDescent="0.2">
      <c r="A398" s="19"/>
      <c r="E398" s="143"/>
      <c r="F398" s="143"/>
      <c r="G398" s="143"/>
      <c r="H398" s="19"/>
      <c r="I398" s="19"/>
      <c r="J398" s="19"/>
      <c r="K398" s="96"/>
      <c r="Q398" s="96"/>
    </row>
    <row r="399" spans="1:17" x14ac:dyDescent="0.2">
      <c r="A399" s="19"/>
      <c r="E399" s="143"/>
      <c r="F399" s="143"/>
      <c r="G399" s="143"/>
      <c r="H399" s="19"/>
      <c r="I399" s="19"/>
      <c r="J399" s="19"/>
      <c r="K399" s="96"/>
      <c r="Q399" s="96"/>
    </row>
    <row r="400" spans="1:17" x14ac:dyDescent="0.2">
      <c r="A400" s="19"/>
      <c r="E400" s="143"/>
      <c r="F400" s="143"/>
      <c r="G400" s="143"/>
      <c r="H400" s="19"/>
      <c r="I400" s="19"/>
      <c r="J400" s="19"/>
      <c r="K400" s="96"/>
      <c r="Q400" s="96"/>
    </row>
    <row r="401" spans="1:17" x14ac:dyDescent="0.2">
      <c r="A401" s="19"/>
      <c r="E401" s="143"/>
      <c r="F401" s="143"/>
      <c r="G401" s="143"/>
      <c r="H401" s="19"/>
      <c r="I401" s="19"/>
      <c r="J401" s="19"/>
      <c r="K401" s="96"/>
      <c r="Q401" s="96"/>
    </row>
    <row r="402" spans="1:17" x14ac:dyDescent="0.2">
      <c r="A402" s="19"/>
      <c r="E402" s="143"/>
      <c r="F402" s="143"/>
      <c r="G402" s="143"/>
      <c r="H402" s="19"/>
      <c r="I402" s="19"/>
      <c r="J402" s="19"/>
      <c r="K402" s="96"/>
      <c r="Q402" s="96"/>
    </row>
    <row r="403" spans="1:17" x14ac:dyDescent="0.2">
      <c r="A403" s="19"/>
      <c r="E403" s="143"/>
      <c r="F403" s="143"/>
      <c r="G403" s="143"/>
      <c r="H403" s="19"/>
      <c r="I403" s="19"/>
      <c r="J403" s="19"/>
      <c r="K403" s="96"/>
      <c r="Q403" s="96"/>
    </row>
    <row r="404" spans="1:17" x14ac:dyDescent="0.2">
      <c r="A404" s="19"/>
      <c r="E404" s="143"/>
      <c r="F404" s="143"/>
      <c r="G404" s="143"/>
      <c r="H404" s="19"/>
      <c r="I404" s="19"/>
      <c r="J404" s="19"/>
      <c r="K404" s="96"/>
      <c r="Q404" s="96"/>
    </row>
    <row r="405" spans="1:17" x14ac:dyDescent="0.2">
      <c r="A405" s="19"/>
      <c r="E405" s="143"/>
      <c r="F405" s="143"/>
      <c r="G405" s="143"/>
      <c r="H405" s="19"/>
      <c r="I405" s="19"/>
      <c r="J405" s="19"/>
      <c r="K405" s="96"/>
      <c r="Q405" s="96"/>
    </row>
    <row r="406" spans="1:17" x14ac:dyDescent="0.2">
      <c r="A406" s="19"/>
      <c r="E406" s="143"/>
      <c r="F406" s="143"/>
      <c r="G406" s="143"/>
      <c r="H406" s="19"/>
      <c r="I406" s="19"/>
      <c r="J406" s="19"/>
      <c r="K406" s="96"/>
      <c r="Q406" s="96"/>
    </row>
    <row r="407" spans="1:17" x14ac:dyDescent="0.2">
      <c r="A407" s="19"/>
      <c r="E407" s="143"/>
      <c r="F407" s="143"/>
      <c r="G407" s="143"/>
      <c r="H407" s="19"/>
      <c r="I407" s="19"/>
      <c r="J407" s="19"/>
      <c r="K407" s="96"/>
      <c r="Q407" s="96"/>
    </row>
    <row r="408" spans="1:17" x14ac:dyDescent="0.2">
      <c r="A408" s="19"/>
      <c r="E408" s="143"/>
      <c r="F408" s="143"/>
      <c r="G408" s="143"/>
      <c r="H408" s="19"/>
      <c r="I408" s="19"/>
      <c r="J408" s="19"/>
      <c r="K408" s="96"/>
      <c r="Q408" s="96"/>
    </row>
    <row r="409" spans="1:17" x14ac:dyDescent="0.2">
      <c r="A409" s="19"/>
      <c r="E409" s="143"/>
      <c r="F409" s="143"/>
      <c r="G409" s="143"/>
      <c r="H409" s="19"/>
      <c r="I409" s="19"/>
      <c r="J409" s="19"/>
      <c r="K409" s="96"/>
      <c r="Q409" s="96"/>
    </row>
    <row r="410" spans="1:17" x14ac:dyDescent="0.2">
      <c r="A410" s="19"/>
      <c r="E410" s="143"/>
      <c r="F410" s="143"/>
      <c r="G410" s="143"/>
      <c r="H410" s="19"/>
      <c r="I410" s="19"/>
      <c r="J410" s="19"/>
      <c r="K410" s="96"/>
      <c r="Q410" s="96"/>
    </row>
    <row r="411" spans="1:17" x14ac:dyDescent="0.2">
      <c r="A411" s="19"/>
      <c r="E411" s="143"/>
      <c r="F411" s="143"/>
      <c r="G411" s="143"/>
      <c r="H411" s="19"/>
      <c r="I411" s="19"/>
      <c r="J411" s="19"/>
      <c r="K411" s="96"/>
      <c r="Q411" s="96"/>
    </row>
    <row r="412" spans="1:17" x14ac:dyDescent="0.2">
      <c r="A412" s="19"/>
      <c r="E412" s="143"/>
      <c r="F412" s="143"/>
      <c r="G412" s="143"/>
      <c r="H412" s="19"/>
      <c r="I412" s="19"/>
      <c r="J412" s="19"/>
      <c r="K412" s="96"/>
      <c r="Q412" s="96"/>
    </row>
    <row r="413" spans="1:17" x14ac:dyDescent="0.2">
      <c r="A413" s="19"/>
      <c r="E413" s="143"/>
      <c r="F413" s="143"/>
      <c r="G413" s="143"/>
      <c r="H413" s="19"/>
      <c r="I413" s="19"/>
      <c r="J413" s="19"/>
      <c r="K413" s="96"/>
      <c r="Q413" s="96"/>
    </row>
    <row r="414" spans="1:17" x14ac:dyDescent="0.2">
      <c r="A414" s="19"/>
      <c r="E414" s="143"/>
      <c r="F414" s="143"/>
      <c r="G414" s="143"/>
      <c r="H414" s="19"/>
      <c r="I414" s="19"/>
      <c r="J414" s="19"/>
      <c r="K414" s="96"/>
      <c r="Q414" s="96"/>
    </row>
    <row r="415" spans="1:17" x14ac:dyDescent="0.2">
      <c r="A415" s="19"/>
      <c r="E415" s="143"/>
      <c r="F415" s="143"/>
      <c r="G415" s="143"/>
      <c r="H415" s="19"/>
      <c r="I415" s="19"/>
      <c r="J415" s="19"/>
      <c r="K415" s="96"/>
      <c r="Q415" s="96"/>
    </row>
    <row r="416" spans="1:17" x14ac:dyDescent="0.2">
      <c r="A416" s="19"/>
      <c r="E416" s="143"/>
      <c r="F416" s="143"/>
      <c r="G416" s="143"/>
      <c r="H416" s="19"/>
      <c r="I416" s="19"/>
      <c r="J416" s="19"/>
      <c r="K416" s="96"/>
      <c r="Q416" s="96"/>
    </row>
    <row r="417" spans="1:17" x14ac:dyDescent="0.2">
      <c r="A417" s="19"/>
      <c r="E417" s="143"/>
      <c r="F417" s="143"/>
      <c r="G417" s="143"/>
      <c r="H417" s="19"/>
      <c r="I417" s="19"/>
      <c r="J417" s="19"/>
      <c r="K417" s="96"/>
      <c r="Q417" s="96"/>
    </row>
    <row r="418" spans="1:17" x14ac:dyDescent="0.2">
      <c r="A418" s="19"/>
      <c r="E418" s="143"/>
      <c r="F418" s="143"/>
      <c r="G418" s="143"/>
      <c r="H418" s="19"/>
      <c r="I418" s="19"/>
      <c r="J418" s="19"/>
      <c r="K418" s="96"/>
      <c r="Q418" s="96"/>
    </row>
    <row r="419" spans="1:17" x14ac:dyDescent="0.2">
      <c r="A419" s="19"/>
      <c r="E419" s="143"/>
      <c r="F419" s="143"/>
      <c r="G419" s="143"/>
      <c r="H419" s="19"/>
      <c r="I419" s="19"/>
      <c r="J419" s="19"/>
      <c r="K419" s="96"/>
      <c r="Q419" s="96"/>
    </row>
    <row r="420" spans="1:17" x14ac:dyDescent="0.2">
      <c r="A420" s="19"/>
      <c r="E420" s="143"/>
      <c r="F420" s="143"/>
      <c r="G420" s="143"/>
      <c r="H420" s="19"/>
      <c r="I420" s="19"/>
      <c r="J420" s="19"/>
      <c r="K420" s="96"/>
      <c r="Q420" s="96"/>
    </row>
    <row r="421" spans="1:17" x14ac:dyDescent="0.2">
      <c r="A421" s="19"/>
      <c r="E421" s="143"/>
      <c r="F421" s="143"/>
      <c r="G421" s="143"/>
      <c r="H421" s="19"/>
      <c r="I421" s="19"/>
      <c r="J421" s="19"/>
      <c r="K421" s="96"/>
      <c r="Q421" s="96"/>
    </row>
    <row r="422" spans="1:17" x14ac:dyDescent="0.2">
      <c r="A422" s="19"/>
      <c r="E422" s="143"/>
      <c r="F422" s="143"/>
      <c r="G422" s="143"/>
      <c r="H422" s="19"/>
      <c r="I422" s="19"/>
      <c r="J422" s="19"/>
      <c r="K422" s="96"/>
      <c r="Q422" s="96"/>
    </row>
    <row r="423" spans="1:17" x14ac:dyDescent="0.2">
      <c r="A423" s="19"/>
      <c r="E423" s="143"/>
      <c r="F423" s="143"/>
      <c r="G423" s="143"/>
      <c r="H423" s="19"/>
      <c r="I423" s="19"/>
      <c r="J423" s="19"/>
      <c r="K423" s="96"/>
      <c r="Q423" s="96"/>
    </row>
    <row r="424" spans="1:17" x14ac:dyDescent="0.2">
      <c r="A424" s="19"/>
      <c r="E424" s="143"/>
      <c r="F424" s="143"/>
      <c r="G424" s="143"/>
      <c r="H424" s="19"/>
      <c r="I424" s="19"/>
      <c r="J424" s="19"/>
      <c r="K424" s="96"/>
      <c r="Q424" s="96"/>
    </row>
    <row r="425" spans="1:17" x14ac:dyDescent="0.2">
      <c r="A425" s="19"/>
      <c r="E425" s="143"/>
      <c r="F425" s="143"/>
      <c r="G425" s="143"/>
      <c r="H425" s="19"/>
      <c r="I425" s="19"/>
      <c r="J425" s="19"/>
      <c r="K425" s="96"/>
      <c r="Q425" s="96"/>
    </row>
    <row r="426" spans="1:17" x14ac:dyDescent="0.2">
      <c r="A426" s="19"/>
      <c r="E426" s="143"/>
      <c r="F426" s="143"/>
      <c r="G426" s="143"/>
      <c r="H426" s="19"/>
      <c r="I426" s="19"/>
      <c r="J426" s="19"/>
      <c r="K426" s="96"/>
      <c r="Q426" s="96"/>
    </row>
    <row r="427" spans="1:17" x14ac:dyDescent="0.2">
      <c r="A427" s="19"/>
      <c r="E427" s="143"/>
      <c r="F427" s="143"/>
      <c r="G427" s="143"/>
      <c r="H427" s="19"/>
      <c r="I427" s="19"/>
      <c r="J427" s="19"/>
      <c r="K427" s="96"/>
      <c r="Q427" s="96"/>
    </row>
    <row r="428" spans="1:17" x14ac:dyDescent="0.2">
      <c r="A428" s="19"/>
      <c r="E428" s="143"/>
      <c r="F428" s="143"/>
      <c r="G428" s="143"/>
      <c r="H428" s="19"/>
      <c r="I428" s="19"/>
      <c r="J428" s="19"/>
      <c r="K428" s="96"/>
      <c r="Q428" s="96"/>
    </row>
    <row r="429" spans="1:17" x14ac:dyDescent="0.2">
      <c r="A429" s="19"/>
      <c r="E429" s="143"/>
      <c r="F429" s="143"/>
      <c r="G429" s="143"/>
      <c r="H429" s="19"/>
      <c r="I429" s="19"/>
      <c r="J429" s="19"/>
      <c r="K429" s="96"/>
      <c r="Q429" s="96"/>
    </row>
    <row r="430" spans="1:17" x14ac:dyDescent="0.2">
      <c r="A430" s="19"/>
      <c r="E430" s="143"/>
      <c r="F430" s="143"/>
      <c r="G430" s="143"/>
      <c r="H430" s="19"/>
      <c r="I430" s="19"/>
      <c r="J430" s="19"/>
      <c r="K430" s="96"/>
      <c r="Q430" s="96"/>
    </row>
    <row r="431" spans="1:17" x14ac:dyDescent="0.2">
      <c r="A431" s="19"/>
      <c r="E431" s="143"/>
      <c r="F431" s="143"/>
      <c r="G431" s="143"/>
      <c r="H431" s="19"/>
      <c r="I431" s="19"/>
      <c r="J431" s="19"/>
      <c r="K431" s="96"/>
      <c r="Q431" s="96"/>
    </row>
    <row r="432" spans="1:17" x14ac:dyDescent="0.2">
      <c r="A432" s="19"/>
      <c r="E432" s="143"/>
      <c r="F432" s="143"/>
      <c r="G432" s="143"/>
      <c r="H432" s="19"/>
      <c r="I432" s="19"/>
      <c r="J432" s="19"/>
      <c r="K432" s="96"/>
      <c r="Q432" s="96"/>
    </row>
    <row r="433" spans="1:17" x14ac:dyDescent="0.2">
      <c r="A433" s="19"/>
      <c r="E433" s="143"/>
      <c r="F433" s="143"/>
      <c r="G433" s="143"/>
      <c r="H433" s="19"/>
      <c r="I433" s="19"/>
      <c r="J433" s="19"/>
      <c r="K433" s="96"/>
      <c r="Q433" s="96"/>
    </row>
    <row r="434" spans="1:17" x14ac:dyDescent="0.2">
      <c r="A434" s="19"/>
      <c r="E434" s="143"/>
      <c r="F434" s="143"/>
      <c r="G434" s="143"/>
      <c r="H434" s="19"/>
      <c r="I434" s="19"/>
      <c r="J434" s="19"/>
      <c r="K434" s="96"/>
      <c r="Q434" s="96"/>
    </row>
    <row r="435" spans="1:17" x14ac:dyDescent="0.2">
      <c r="A435" s="19"/>
      <c r="E435" s="143"/>
      <c r="F435" s="143"/>
      <c r="G435" s="143"/>
      <c r="H435" s="19"/>
      <c r="I435" s="19"/>
      <c r="J435" s="19"/>
      <c r="K435" s="96"/>
      <c r="Q435" s="96"/>
    </row>
    <row r="436" spans="1:17" x14ac:dyDescent="0.2">
      <c r="A436" s="19"/>
      <c r="E436" s="143"/>
      <c r="F436" s="143"/>
      <c r="G436" s="143"/>
      <c r="H436" s="19"/>
      <c r="I436" s="19"/>
      <c r="J436" s="19"/>
      <c r="K436" s="96"/>
      <c r="Q436" s="96"/>
    </row>
    <row r="437" spans="1:17" x14ac:dyDescent="0.2">
      <c r="A437" s="19"/>
      <c r="E437" s="143"/>
      <c r="F437" s="143"/>
      <c r="G437" s="143"/>
      <c r="H437" s="19"/>
      <c r="I437" s="19"/>
      <c r="J437" s="19"/>
      <c r="K437" s="96"/>
      <c r="Q437" s="96"/>
    </row>
    <row r="438" spans="1:17" x14ac:dyDescent="0.2">
      <c r="A438" s="19"/>
      <c r="E438" s="143"/>
      <c r="F438" s="143"/>
      <c r="G438" s="143"/>
      <c r="H438" s="19"/>
      <c r="I438" s="19"/>
      <c r="J438" s="19"/>
      <c r="K438" s="96"/>
      <c r="Q438" s="96"/>
    </row>
    <row r="439" spans="1:17" x14ac:dyDescent="0.2">
      <c r="A439" s="19"/>
      <c r="E439" s="143"/>
      <c r="F439" s="143"/>
      <c r="G439" s="143"/>
      <c r="H439" s="19"/>
      <c r="I439" s="19"/>
      <c r="J439" s="19"/>
      <c r="K439" s="96"/>
      <c r="Q439" s="96"/>
    </row>
    <row r="440" spans="1:17" x14ac:dyDescent="0.2">
      <c r="A440" s="19"/>
      <c r="E440" s="143"/>
      <c r="F440" s="143"/>
      <c r="G440" s="143"/>
      <c r="H440" s="19"/>
      <c r="I440" s="19"/>
      <c r="J440" s="19"/>
      <c r="K440" s="96"/>
      <c r="Q440" s="96"/>
    </row>
    <row r="441" spans="1:17" x14ac:dyDescent="0.2">
      <c r="A441" s="19"/>
      <c r="E441" s="143"/>
      <c r="F441" s="143"/>
      <c r="G441" s="143"/>
      <c r="H441" s="19"/>
      <c r="I441" s="19"/>
      <c r="J441" s="19"/>
      <c r="K441" s="96"/>
      <c r="Q441" s="96"/>
    </row>
    <row r="442" spans="1:17" x14ac:dyDescent="0.2">
      <c r="A442" s="19"/>
      <c r="E442" s="143"/>
      <c r="F442" s="143"/>
      <c r="G442" s="143"/>
      <c r="H442" s="19"/>
      <c r="I442" s="19"/>
      <c r="J442" s="19"/>
      <c r="K442" s="96"/>
      <c r="Q442" s="96"/>
    </row>
    <row r="443" spans="1:17" x14ac:dyDescent="0.2">
      <c r="A443" s="19"/>
      <c r="E443" s="143"/>
      <c r="F443" s="143"/>
      <c r="G443" s="143"/>
      <c r="H443" s="19"/>
      <c r="I443" s="19"/>
      <c r="J443" s="19"/>
      <c r="K443" s="96"/>
      <c r="Q443" s="96"/>
    </row>
    <row r="444" spans="1:17" x14ac:dyDescent="0.2">
      <c r="A444" s="19"/>
      <c r="E444" s="143"/>
      <c r="F444" s="143"/>
      <c r="G444" s="143"/>
      <c r="H444" s="19"/>
      <c r="I444" s="19"/>
      <c r="J444" s="19"/>
      <c r="K444" s="96"/>
      <c r="Q444" s="96"/>
    </row>
    <row r="445" spans="1:17" x14ac:dyDescent="0.2">
      <c r="A445" s="19"/>
      <c r="E445" s="143"/>
      <c r="F445" s="143"/>
      <c r="G445" s="143"/>
      <c r="H445" s="19"/>
      <c r="I445" s="19"/>
      <c r="J445" s="19"/>
      <c r="K445" s="96"/>
      <c r="Q445" s="96"/>
    </row>
    <row r="446" spans="1:17" x14ac:dyDescent="0.2">
      <c r="A446" s="19"/>
      <c r="E446" s="143"/>
      <c r="F446" s="143"/>
      <c r="G446" s="143"/>
      <c r="H446" s="19"/>
      <c r="I446" s="19"/>
      <c r="J446" s="19"/>
      <c r="K446" s="96"/>
      <c r="Q446" s="96"/>
    </row>
    <row r="447" spans="1:17" x14ac:dyDescent="0.2">
      <c r="A447" s="19"/>
      <c r="E447" s="143"/>
      <c r="F447" s="143"/>
      <c r="G447" s="143"/>
      <c r="H447" s="19"/>
      <c r="I447" s="19"/>
      <c r="J447" s="19"/>
      <c r="K447" s="96"/>
      <c r="Q447" s="96"/>
    </row>
    <row r="448" spans="1:17" x14ac:dyDescent="0.2">
      <c r="A448" s="19"/>
      <c r="E448" s="143"/>
      <c r="F448" s="143"/>
      <c r="G448" s="143"/>
      <c r="H448" s="19"/>
      <c r="I448" s="19"/>
      <c r="J448" s="19"/>
      <c r="K448" s="96"/>
      <c r="Q448" s="96"/>
    </row>
    <row r="449" spans="1:17" x14ac:dyDescent="0.2">
      <c r="A449" s="19"/>
      <c r="E449" s="143"/>
      <c r="F449" s="143"/>
      <c r="G449" s="143"/>
      <c r="H449" s="19"/>
      <c r="I449" s="19"/>
      <c r="J449" s="19"/>
      <c r="K449" s="96"/>
      <c r="Q449" s="96"/>
    </row>
    <row r="450" spans="1:17" x14ac:dyDescent="0.2">
      <c r="A450" s="19"/>
      <c r="E450" s="143"/>
      <c r="F450" s="143"/>
      <c r="G450" s="143"/>
      <c r="H450" s="19"/>
      <c r="I450" s="19"/>
      <c r="J450" s="19"/>
      <c r="K450" s="96"/>
      <c r="Q450" s="96"/>
    </row>
    <row r="451" spans="1:17" x14ac:dyDescent="0.2">
      <c r="A451" s="19"/>
      <c r="E451" s="143"/>
      <c r="F451" s="143"/>
      <c r="G451" s="143"/>
      <c r="H451" s="19"/>
      <c r="I451" s="19"/>
      <c r="J451" s="19"/>
      <c r="K451" s="96"/>
      <c r="Q451" s="96"/>
    </row>
    <row r="452" spans="1:17" x14ac:dyDescent="0.2">
      <c r="A452" s="19"/>
      <c r="E452" s="143"/>
      <c r="F452" s="143"/>
      <c r="G452" s="143"/>
      <c r="H452" s="19"/>
      <c r="I452" s="19"/>
      <c r="J452" s="19"/>
      <c r="K452" s="96"/>
      <c r="Q452" s="96"/>
    </row>
    <row r="453" spans="1:17" x14ac:dyDescent="0.2">
      <c r="A453" s="19"/>
      <c r="E453" s="143"/>
      <c r="F453" s="143"/>
      <c r="G453" s="143"/>
      <c r="H453" s="19"/>
      <c r="I453" s="19"/>
      <c r="J453" s="19"/>
      <c r="K453" s="96"/>
      <c r="Q453" s="96"/>
    </row>
    <row r="454" spans="1:17" x14ac:dyDescent="0.2">
      <c r="A454" s="19"/>
      <c r="E454" s="143"/>
      <c r="F454" s="143"/>
      <c r="G454" s="143"/>
      <c r="H454" s="19"/>
      <c r="I454" s="19"/>
      <c r="J454" s="19"/>
      <c r="K454" s="96"/>
      <c r="Q454" s="96"/>
    </row>
    <row r="455" spans="1:17" x14ac:dyDescent="0.2">
      <c r="A455" s="19"/>
      <c r="E455" s="143"/>
      <c r="F455" s="143"/>
      <c r="G455" s="143"/>
      <c r="H455" s="19"/>
      <c r="I455" s="19"/>
      <c r="J455" s="19"/>
      <c r="K455" s="96"/>
      <c r="Q455" s="96"/>
    </row>
    <row r="456" spans="1:17" x14ac:dyDescent="0.2">
      <c r="A456" s="19"/>
      <c r="E456" s="143"/>
      <c r="F456" s="143"/>
      <c r="G456" s="143"/>
      <c r="H456" s="19"/>
      <c r="I456" s="19"/>
      <c r="J456" s="19"/>
      <c r="K456" s="96"/>
      <c r="Q456" s="96"/>
    </row>
    <row r="457" spans="1:17" x14ac:dyDescent="0.2">
      <c r="A457" s="19"/>
      <c r="E457" s="143"/>
      <c r="F457" s="143"/>
      <c r="G457" s="143"/>
      <c r="H457" s="19"/>
      <c r="I457" s="19"/>
      <c r="J457" s="19"/>
      <c r="K457" s="96"/>
      <c r="Q457" s="96"/>
    </row>
    <row r="458" spans="1:17" x14ac:dyDescent="0.2">
      <c r="A458" s="19"/>
      <c r="E458" s="143"/>
      <c r="F458" s="143"/>
      <c r="G458" s="143"/>
      <c r="H458" s="19"/>
      <c r="I458" s="19"/>
      <c r="J458" s="19"/>
      <c r="K458" s="96"/>
      <c r="Q458" s="96"/>
    </row>
    <row r="459" spans="1:17" x14ac:dyDescent="0.2">
      <c r="A459" s="19"/>
      <c r="E459" s="143"/>
      <c r="F459" s="143"/>
      <c r="G459" s="143"/>
      <c r="H459" s="19"/>
      <c r="I459" s="19"/>
      <c r="J459" s="19"/>
      <c r="K459" s="96"/>
      <c r="Q459" s="96"/>
    </row>
    <row r="460" spans="1:17" x14ac:dyDescent="0.2">
      <c r="A460" s="19"/>
      <c r="E460" s="143"/>
      <c r="F460" s="143"/>
      <c r="G460" s="143"/>
      <c r="H460" s="19"/>
      <c r="I460" s="19"/>
      <c r="J460" s="19"/>
      <c r="K460" s="96"/>
      <c r="Q460" s="96"/>
    </row>
    <row r="461" spans="1:17" x14ac:dyDescent="0.2">
      <c r="A461" s="19"/>
      <c r="E461" s="143"/>
      <c r="F461" s="143"/>
      <c r="G461" s="143"/>
      <c r="H461" s="19"/>
      <c r="I461" s="19"/>
      <c r="J461" s="19"/>
      <c r="K461" s="96"/>
      <c r="Q461" s="96"/>
    </row>
    <row r="462" spans="1:17" x14ac:dyDescent="0.2">
      <c r="A462" s="19"/>
      <c r="E462" s="143"/>
      <c r="F462" s="143"/>
      <c r="G462" s="143"/>
      <c r="H462" s="19"/>
      <c r="I462" s="19"/>
      <c r="J462" s="19"/>
      <c r="K462" s="96"/>
      <c r="Q462" s="96"/>
    </row>
    <row r="463" spans="1:17" x14ac:dyDescent="0.2">
      <c r="A463" s="19"/>
      <c r="E463" s="143"/>
      <c r="F463" s="143"/>
      <c r="G463" s="143"/>
      <c r="H463" s="19"/>
      <c r="I463" s="19"/>
      <c r="J463" s="19"/>
      <c r="K463" s="96"/>
      <c r="Q463" s="96"/>
    </row>
    <row r="464" spans="1:17" x14ac:dyDescent="0.2">
      <c r="A464" s="19"/>
      <c r="E464" s="143"/>
      <c r="F464" s="143"/>
      <c r="G464" s="143"/>
      <c r="H464" s="19"/>
      <c r="I464" s="19"/>
      <c r="J464" s="19"/>
      <c r="K464" s="96"/>
      <c r="Q464" s="96"/>
    </row>
    <row r="465" spans="1:17" x14ac:dyDescent="0.2">
      <c r="A465" s="19"/>
      <c r="E465" s="143"/>
      <c r="F465" s="143"/>
      <c r="G465" s="143"/>
      <c r="H465" s="19"/>
      <c r="I465" s="19"/>
      <c r="J465" s="19"/>
      <c r="K465" s="96"/>
      <c r="Q465" s="96"/>
    </row>
    <row r="466" spans="1:17" x14ac:dyDescent="0.2">
      <c r="A466" s="19"/>
      <c r="E466" s="143"/>
      <c r="F466" s="143"/>
      <c r="G466" s="143"/>
      <c r="H466" s="19"/>
      <c r="I466" s="19"/>
      <c r="J466" s="19"/>
      <c r="K466" s="96"/>
      <c r="Q466" s="96"/>
    </row>
    <row r="467" spans="1:17" x14ac:dyDescent="0.2">
      <c r="A467" s="19"/>
      <c r="E467" s="143"/>
      <c r="F467" s="143"/>
      <c r="G467" s="143"/>
      <c r="H467" s="19"/>
      <c r="I467" s="19"/>
      <c r="J467" s="19"/>
      <c r="K467" s="96"/>
      <c r="Q467" s="96"/>
    </row>
    <row r="468" spans="1:17" x14ac:dyDescent="0.2">
      <c r="A468" s="19"/>
      <c r="E468" s="143"/>
      <c r="F468" s="143"/>
      <c r="G468" s="143"/>
      <c r="H468" s="19"/>
      <c r="I468" s="19"/>
      <c r="J468" s="19"/>
      <c r="K468" s="96"/>
      <c r="Q468" s="96"/>
    </row>
    <row r="469" spans="1:17" x14ac:dyDescent="0.2">
      <c r="A469" s="19"/>
      <c r="E469" s="143"/>
      <c r="F469" s="143"/>
      <c r="G469" s="143"/>
      <c r="H469" s="19"/>
      <c r="I469" s="19"/>
      <c r="J469" s="19"/>
      <c r="K469" s="96"/>
      <c r="Q469" s="96"/>
    </row>
    <row r="470" spans="1:17" x14ac:dyDescent="0.2">
      <c r="A470" s="19"/>
      <c r="E470" s="143"/>
      <c r="F470" s="143"/>
      <c r="G470" s="143"/>
      <c r="H470" s="19"/>
      <c r="I470" s="19"/>
      <c r="J470" s="19"/>
      <c r="K470" s="96"/>
      <c r="Q470" s="96"/>
    </row>
    <row r="471" spans="1:17" x14ac:dyDescent="0.2">
      <c r="A471" s="19"/>
      <c r="E471" s="143"/>
      <c r="F471" s="143"/>
      <c r="G471" s="143"/>
      <c r="H471" s="19"/>
      <c r="I471" s="19"/>
      <c r="J471" s="19"/>
      <c r="K471" s="96"/>
      <c r="Q471" s="96"/>
    </row>
    <row r="472" spans="1:17" x14ac:dyDescent="0.2">
      <c r="A472" s="19"/>
      <c r="H472" s="19"/>
      <c r="I472" s="19"/>
      <c r="J472" s="19"/>
      <c r="K472" s="96"/>
      <c r="Q472" s="96"/>
    </row>
    <row r="473" spans="1:17" x14ac:dyDescent="0.2">
      <c r="A473" s="19"/>
      <c r="H473" s="19"/>
      <c r="I473" s="19"/>
      <c r="J473" s="19"/>
      <c r="K473" s="96"/>
      <c r="Q473" s="96"/>
    </row>
    <row r="474" spans="1:17" x14ac:dyDescent="0.2">
      <c r="A474" s="19"/>
      <c r="H474" s="19"/>
      <c r="I474" s="19"/>
      <c r="J474" s="19"/>
      <c r="K474" s="96"/>
      <c r="Q474" s="96"/>
    </row>
    <row r="475" spans="1:17" x14ac:dyDescent="0.2">
      <c r="A475" s="19"/>
      <c r="H475" s="19"/>
      <c r="I475" s="19"/>
      <c r="J475" s="19"/>
      <c r="K475" s="96"/>
      <c r="Q475" s="96"/>
    </row>
    <row r="476" spans="1:17" x14ac:dyDescent="0.2">
      <c r="A476" s="19"/>
      <c r="H476" s="19"/>
      <c r="I476" s="19"/>
      <c r="J476" s="19"/>
      <c r="K476" s="96"/>
      <c r="Q476" s="96"/>
    </row>
    <row r="477" spans="1:17" x14ac:dyDescent="0.2">
      <c r="A477" s="19"/>
      <c r="H477" s="19"/>
      <c r="I477" s="19"/>
      <c r="J477" s="19"/>
      <c r="K477" s="96"/>
      <c r="Q477" s="96"/>
    </row>
    <row r="478" spans="1:17" x14ac:dyDescent="0.2">
      <c r="A478" s="19"/>
      <c r="H478" s="19"/>
      <c r="I478" s="19"/>
      <c r="J478" s="19"/>
      <c r="K478" s="96"/>
      <c r="Q478" s="96"/>
    </row>
    <row r="479" spans="1:17" x14ac:dyDescent="0.2">
      <c r="A479" s="19"/>
      <c r="H479" s="19"/>
      <c r="I479" s="19"/>
      <c r="J479" s="19"/>
      <c r="K479" s="96"/>
      <c r="Q479" s="96"/>
    </row>
    <row r="480" spans="1:17" x14ac:dyDescent="0.2">
      <c r="A480" s="19"/>
      <c r="H480" s="19"/>
      <c r="I480" s="19"/>
      <c r="J480" s="19"/>
      <c r="K480" s="96"/>
      <c r="Q480" s="96"/>
    </row>
    <row r="481" spans="1:17" x14ac:dyDescent="0.2">
      <c r="A481" s="19"/>
      <c r="H481" s="19"/>
      <c r="I481" s="19"/>
      <c r="J481" s="19"/>
      <c r="K481" s="96"/>
      <c r="Q481" s="96"/>
    </row>
    <row r="482" spans="1:17" x14ac:dyDescent="0.2">
      <c r="A482" s="19"/>
      <c r="H482" s="19"/>
      <c r="I482" s="19"/>
      <c r="J482" s="19"/>
      <c r="K482" s="96"/>
      <c r="Q482" s="96"/>
    </row>
    <row r="483" spans="1:17" x14ac:dyDescent="0.2">
      <c r="A483" s="19"/>
      <c r="H483" s="19"/>
      <c r="I483" s="19"/>
      <c r="J483" s="19"/>
      <c r="K483" s="96"/>
      <c r="Q483" s="96"/>
    </row>
    <row r="484" spans="1:17" x14ac:dyDescent="0.2">
      <c r="A484" s="19"/>
      <c r="H484" s="19"/>
      <c r="I484" s="19"/>
      <c r="J484" s="19"/>
      <c r="K484" s="96"/>
      <c r="Q484" s="96"/>
    </row>
    <row r="485" spans="1:17" x14ac:dyDescent="0.2">
      <c r="A485" s="19"/>
      <c r="H485" s="19"/>
      <c r="I485" s="19"/>
      <c r="J485" s="19"/>
      <c r="K485" s="96"/>
      <c r="Q485" s="96"/>
    </row>
    <row r="486" spans="1:17" x14ac:dyDescent="0.2">
      <c r="A486" s="19"/>
      <c r="H486" s="19"/>
      <c r="I486" s="19"/>
      <c r="J486" s="19"/>
      <c r="K486" s="96"/>
      <c r="Q486" s="96"/>
    </row>
    <row r="487" spans="1:17" x14ac:dyDescent="0.2">
      <c r="A487" s="19"/>
      <c r="H487" s="19"/>
      <c r="I487" s="19"/>
      <c r="J487" s="19"/>
      <c r="K487" s="96"/>
      <c r="Q487" s="96"/>
    </row>
    <row r="488" spans="1:17" x14ac:dyDescent="0.2">
      <c r="A488" s="19"/>
      <c r="H488" s="19"/>
      <c r="I488" s="19"/>
      <c r="J488" s="19"/>
      <c r="K488" s="96"/>
      <c r="Q488" s="96"/>
    </row>
    <row r="489" spans="1:17" x14ac:dyDescent="0.2">
      <c r="A489" s="19"/>
      <c r="H489" s="19"/>
      <c r="I489" s="19"/>
      <c r="J489" s="19"/>
      <c r="K489" s="96"/>
      <c r="Q489" s="96"/>
    </row>
    <row r="490" spans="1:17" x14ac:dyDescent="0.2">
      <c r="A490" s="19"/>
      <c r="H490" s="19"/>
      <c r="I490" s="19"/>
      <c r="J490" s="19"/>
      <c r="K490" s="96"/>
      <c r="Q490" s="96"/>
    </row>
    <row r="491" spans="1:17" x14ac:dyDescent="0.2">
      <c r="A491" s="19"/>
      <c r="H491" s="19"/>
      <c r="I491" s="19"/>
      <c r="J491" s="19"/>
      <c r="K491" s="96"/>
      <c r="Q491" s="96"/>
    </row>
    <row r="492" spans="1:17" x14ac:dyDescent="0.2">
      <c r="A492" s="19"/>
      <c r="H492" s="19"/>
      <c r="I492" s="19"/>
      <c r="J492" s="19"/>
      <c r="K492" s="96"/>
      <c r="Q492" s="96"/>
    </row>
    <row r="493" spans="1:17" x14ac:dyDescent="0.2">
      <c r="A493" s="19"/>
      <c r="H493" s="19"/>
      <c r="I493" s="19"/>
      <c r="J493" s="19"/>
      <c r="K493" s="96"/>
      <c r="Q493" s="96"/>
    </row>
    <row r="494" spans="1:17" x14ac:dyDescent="0.2">
      <c r="A494" s="19"/>
      <c r="H494" s="19"/>
      <c r="I494" s="19"/>
      <c r="J494" s="19"/>
      <c r="K494" s="96"/>
      <c r="Q494" s="96"/>
    </row>
    <row r="495" spans="1:17" x14ac:dyDescent="0.2">
      <c r="A495" s="19"/>
      <c r="H495" s="19"/>
      <c r="I495" s="19"/>
      <c r="J495" s="19"/>
      <c r="K495" s="96"/>
      <c r="Q495" s="96"/>
    </row>
    <row r="496" spans="1:17" x14ac:dyDescent="0.2">
      <c r="A496" s="19"/>
      <c r="H496" s="19"/>
      <c r="I496" s="19"/>
      <c r="J496" s="19"/>
      <c r="K496" s="96"/>
      <c r="Q496" s="96"/>
    </row>
    <row r="497" spans="1:17" x14ac:dyDescent="0.2">
      <c r="A497" s="19"/>
      <c r="H497" s="19"/>
      <c r="I497" s="19"/>
      <c r="J497" s="19"/>
      <c r="K497" s="96"/>
      <c r="Q497" s="96"/>
    </row>
    <row r="498" spans="1:17" x14ac:dyDescent="0.2">
      <c r="A498" s="19"/>
      <c r="H498" s="19"/>
      <c r="I498" s="19"/>
      <c r="J498" s="19"/>
      <c r="K498" s="96"/>
      <c r="Q498" s="96"/>
    </row>
    <row r="499" spans="1:17" x14ac:dyDescent="0.2">
      <c r="A499" s="19"/>
      <c r="H499" s="19"/>
      <c r="I499" s="19"/>
      <c r="J499" s="19"/>
      <c r="K499" s="96"/>
      <c r="Q499" s="96"/>
    </row>
    <row r="500" spans="1:17" x14ac:dyDescent="0.2">
      <c r="A500" s="19"/>
      <c r="H500" s="19"/>
      <c r="I500" s="19"/>
      <c r="J500" s="19"/>
      <c r="K500" s="96"/>
      <c r="Q500" s="96"/>
    </row>
    <row r="501" spans="1:17" x14ac:dyDescent="0.2">
      <c r="A501" s="19"/>
      <c r="H501" s="19"/>
      <c r="I501" s="19"/>
      <c r="J501" s="19"/>
      <c r="K501" s="96"/>
      <c r="Q501" s="96"/>
    </row>
    <row r="502" spans="1:17" x14ac:dyDescent="0.2">
      <c r="A502" s="19"/>
      <c r="H502" s="19"/>
      <c r="I502" s="19"/>
      <c r="J502" s="19"/>
      <c r="K502" s="96"/>
      <c r="Q502" s="96"/>
    </row>
    <row r="503" spans="1:17" x14ac:dyDescent="0.2">
      <c r="A503" s="19"/>
      <c r="H503" s="19"/>
      <c r="I503" s="19"/>
      <c r="J503" s="19"/>
      <c r="K503" s="96"/>
      <c r="Q503" s="96"/>
    </row>
    <row r="504" spans="1:17" x14ac:dyDescent="0.2">
      <c r="A504" s="19"/>
      <c r="H504" s="19"/>
      <c r="I504" s="19"/>
      <c r="J504" s="19"/>
      <c r="K504" s="96"/>
      <c r="Q504" s="96"/>
    </row>
    <row r="505" spans="1:17" x14ac:dyDescent="0.2">
      <c r="A505" s="19"/>
      <c r="H505" s="19"/>
      <c r="I505" s="19"/>
      <c r="J505" s="19"/>
      <c r="K505" s="96"/>
      <c r="Q505" s="96"/>
    </row>
    <row r="506" spans="1:17" x14ac:dyDescent="0.2">
      <c r="A506" s="19"/>
      <c r="H506" s="19"/>
      <c r="I506" s="19"/>
      <c r="J506" s="19"/>
      <c r="K506" s="96"/>
      <c r="Q506" s="96"/>
    </row>
    <row r="507" spans="1:17" x14ac:dyDescent="0.2">
      <c r="A507" s="19"/>
      <c r="H507" s="19"/>
      <c r="I507" s="19"/>
      <c r="J507" s="19"/>
      <c r="K507" s="96"/>
      <c r="Q507" s="96"/>
    </row>
    <row r="508" spans="1:17" x14ac:dyDescent="0.2">
      <c r="A508" s="19"/>
      <c r="H508" s="19"/>
      <c r="I508" s="19"/>
      <c r="J508" s="19"/>
      <c r="K508" s="96"/>
      <c r="Q508" s="96"/>
    </row>
    <row r="509" spans="1:17" x14ac:dyDescent="0.2">
      <c r="A509" s="19"/>
      <c r="H509" s="19"/>
      <c r="I509" s="19"/>
      <c r="J509" s="19"/>
      <c r="K509" s="96"/>
      <c r="Q509" s="96"/>
    </row>
    <row r="510" spans="1:17" x14ac:dyDescent="0.2">
      <c r="A510" s="19"/>
      <c r="H510" s="19"/>
      <c r="I510" s="19"/>
      <c r="J510" s="19"/>
      <c r="K510" s="96"/>
      <c r="Q510" s="96"/>
    </row>
    <row r="511" spans="1:17" x14ac:dyDescent="0.2">
      <c r="A511" s="19"/>
      <c r="H511" s="19"/>
      <c r="I511" s="19"/>
      <c r="J511" s="19"/>
      <c r="K511" s="96"/>
      <c r="Q511" s="96"/>
    </row>
    <row r="512" spans="1:17" x14ac:dyDescent="0.2">
      <c r="A512" s="19"/>
      <c r="H512" s="19"/>
      <c r="I512" s="19"/>
      <c r="J512" s="19"/>
      <c r="K512" s="96"/>
      <c r="Q512" s="96"/>
    </row>
    <row r="513" spans="1:17" x14ac:dyDescent="0.2">
      <c r="A513" s="19"/>
      <c r="H513" s="19"/>
      <c r="I513" s="19"/>
      <c r="J513" s="19"/>
      <c r="K513" s="96"/>
      <c r="Q513" s="96"/>
    </row>
    <row r="514" spans="1:17" x14ac:dyDescent="0.2">
      <c r="A514" s="19"/>
      <c r="H514" s="19"/>
      <c r="I514" s="19"/>
      <c r="J514" s="19"/>
      <c r="K514" s="96"/>
      <c r="Q514" s="96"/>
    </row>
    <row r="515" spans="1:17" x14ac:dyDescent="0.2">
      <c r="A515" s="19"/>
      <c r="H515" s="19"/>
      <c r="I515" s="19"/>
      <c r="J515" s="19"/>
      <c r="K515" s="96"/>
      <c r="Q515" s="96"/>
    </row>
    <row r="516" spans="1:17" x14ac:dyDescent="0.2">
      <c r="A516" s="19"/>
      <c r="H516" s="19"/>
      <c r="I516" s="19"/>
      <c r="J516" s="19"/>
      <c r="K516" s="96"/>
      <c r="Q516" s="96"/>
    </row>
    <row r="517" spans="1:17" x14ac:dyDescent="0.2">
      <c r="A517" s="19"/>
      <c r="H517" s="19"/>
      <c r="I517" s="19"/>
      <c r="J517" s="19"/>
      <c r="K517" s="96"/>
      <c r="Q517" s="96"/>
    </row>
    <row r="518" spans="1:17" x14ac:dyDescent="0.2">
      <c r="A518" s="19"/>
      <c r="H518" s="19"/>
      <c r="I518" s="19"/>
      <c r="J518" s="19"/>
      <c r="K518" s="96"/>
      <c r="Q518" s="96"/>
    </row>
    <row r="519" spans="1:17" x14ac:dyDescent="0.2">
      <c r="A519" s="19"/>
      <c r="H519" s="19"/>
      <c r="I519" s="19"/>
      <c r="J519" s="19"/>
      <c r="K519" s="96"/>
      <c r="Q519" s="96"/>
    </row>
    <row r="520" spans="1:17" x14ac:dyDescent="0.2">
      <c r="A520" s="19"/>
      <c r="H520" s="19"/>
      <c r="I520" s="19"/>
      <c r="J520" s="19"/>
      <c r="K520" s="96"/>
      <c r="Q520" s="96"/>
    </row>
    <row r="521" spans="1:17" x14ac:dyDescent="0.2">
      <c r="A521" s="19"/>
      <c r="H521" s="19"/>
      <c r="I521" s="19"/>
      <c r="J521" s="19"/>
      <c r="K521" s="96"/>
      <c r="Q521" s="96"/>
    </row>
    <row r="522" spans="1:17" x14ac:dyDescent="0.2">
      <c r="A522" s="19"/>
      <c r="H522" s="19"/>
      <c r="I522" s="19"/>
      <c r="J522" s="19"/>
      <c r="K522" s="96"/>
      <c r="Q522" s="96"/>
    </row>
    <row r="523" spans="1:17" x14ac:dyDescent="0.2">
      <c r="A523" s="19"/>
      <c r="H523" s="19"/>
      <c r="I523" s="19"/>
      <c r="J523" s="19"/>
      <c r="K523" s="96"/>
      <c r="Q523" s="96"/>
    </row>
    <row r="524" spans="1:17" x14ac:dyDescent="0.2">
      <c r="A524" s="19"/>
      <c r="H524" s="19"/>
      <c r="I524" s="19"/>
      <c r="J524" s="19"/>
      <c r="K524" s="96"/>
      <c r="Q524" s="96"/>
    </row>
    <row r="525" spans="1:17" x14ac:dyDescent="0.2">
      <c r="A525" s="19"/>
      <c r="H525" s="19"/>
      <c r="I525" s="19"/>
      <c r="J525" s="19"/>
      <c r="K525" s="96"/>
      <c r="Q525" s="96"/>
    </row>
    <row r="526" spans="1:17" x14ac:dyDescent="0.2">
      <c r="A526" s="19"/>
      <c r="H526" s="19"/>
      <c r="I526" s="19"/>
      <c r="J526" s="19"/>
      <c r="K526" s="96"/>
      <c r="Q526" s="96"/>
    </row>
    <row r="527" spans="1:17" x14ac:dyDescent="0.2">
      <c r="A527" s="19"/>
      <c r="H527" s="19"/>
      <c r="I527" s="19"/>
      <c r="J527" s="19"/>
      <c r="K527" s="96"/>
      <c r="Q527" s="96"/>
    </row>
    <row r="528" spans="1:17" x14ac:dyDescent="0.2">
      <c r="A528" s="19"/>
      <c r="H528" s="19"/>
      <c r="I528" s="19"/>
      <c r="J528" s="19"/>
      <c r="K528" s="96"/>
      <c r="Q528" s="96"/>
    </row>
    <row r="529" spans="1:17" x14ac:dyDescent="0.2">
      <c r="A529" s="19"/>
      <c r="H529" s="19"/>
      <c r="I529" s="19"/>
      <c r="J529" s="19"/>
      <c r="K529" s="96"/>
      <c r="Q529" s="96"/>
    </row>
    <row r="530" spans="1:17" x14ac:dyDescent="0.2">
      <c r="A530" s="19"/>
      <c r="H530" s="19"/>
      <c r="I530" s="19"/>
      <c r="J530" s="19"/>
      <c r="K530" s="96"/>
      <c r="Q530" s="96"/>
    </row>
    <row r="531" spans="1:17" x14ac:dyDescent="0.2">
      <c r="A531" s="19"/>
      <c r="H531" s="19"/>
      <c r="I531" s="19"/>
      <c r="J531" s="19"/>
      <c r="K531" s="96"/>
      <c r="Q531" s="96"/>
    </row>
    <row r="532" spans="1:17" x14ac:dyDescent="0.2">
      <c r="A532" s="19"/>
      <c r="H532" s="19"/>
      <c r="I532" s="19"/>
      <c r="J532" s="19"/>
      <c r="K532" s="96"/>
      <c r="Q532" s="96"/>
    </row>
    <row r="533" spans="1:17" x14ac:dyDescent="0.2">
      <c r="A533" s="19"/>
      <c r="H533" s="19"/>
      <c r="I533" s="19"/>
      <c r="J533" s="19"/>
      <c r="K533" s="96"/>
      <c r="Q533" s="96"/>
    </row>
    <row r="534" spans="1:17" x14ac:dyDescent="0.2">
      <c r="A534" s="19"/>
      <c r="H534" s="19"/>
      <c r="I534" s="19"/>
      <c r="J534" s="19"/>
      <c r="K534" s="96"/>
      <c r="Q534" s="96"/>
    </row>
    <row r="535" spans="1:17" x14ac:dyDescent="0.2">
      <c r="A535" s="19"/>
      <c r="H535" s="19"/>
      <c r="I535" s="19"/>
      <c r="J535" s="19"/>
      <c r="K535" s="96"/>
      <c r="Q535" s="96"/>
    </row>
    <row r="536" spans="1:17" x14ac:dyDescent="0.2">
      <c r="A536" s="19"/>
      <c r="H536" s="19"/>
      <c r="I536" s="19"/>
      <c r="J536" s="19"/>
      <c r="K536" s="96"/>
      <c r="Q536" s="96"/>
    </row>
    <row r="537" spans="1:17" x14ac:dyDescent="0.2">
      <c r="A537" s="19"/>
      <c r="H537" s="19"/>
      <c r="I537" s="19"/>
      <c r="J537" s="19"/>
      <c r="K537" s="96"/>
      <c r="Q537" s="96"/>
    </row>
    <row r="538" spans="1:17" x14ac:dyDescent="0.2">
      <c r="A538" s="19"/>
      <c r="H538" s="19"/>
      <c r="I538" s="19"/>
      <c r="J538" s="19"/>
      <c r="K538" s="96"/>
      <c r="Q538" s="96"/>
    </row>
    <row r="539" spans="1:17" x14ac:dyDescent="0.2">
      <c r="A539" s="19"/>
      <c r="H539" s="19"/>
      <c r="I539" s="19"/>
      <c r="J539" s="19"/>
      <c r="K539" s="96"/>
      <c r="Q539" s="96"/>
    </row>
    <row r="540" spans="1:17" x14ac:dyDescent="0.2">
      <c r="A540" s="19"/>
      <c r="H540" s="19"/>
      <c r="I540" s="19"/>
      <c r="J540" s="19"/>
      <c r="K540" s="96"/>
      <c r="Q540" s="96"/>
    </row>
    <row r="541" spans="1:17" x14ac:dyDescent="0.2">
      <c r="A541" s="19"/>
      <c r="H541" s="19"/>
      <c r="I541" s="19"/>
      <c r="J541" s="19"/>
      <c r="K541" s="96"/>
      <c r="Q541" s="96"/>
    </row>
    <row r="542" spans="1:17" x14ac:dyDescent="0.2">
      <c r="A542" s="19"/>
      <c r="H542" s="19"/>
      <c r="I542" s="19"/>
      <c r="J542" s="19"/>
      <c r="K542" s="96"/>
      <c r="Q542" s="96"/>
    </row>
    <row r="543" spans="1:17" x14ac:dyDescent="0.2">
      <c r="A543" s="19"/>
      <c r="H543" s="19"/>
      <c r="I543" s="19"/>
      <c r="J543" s="19"/>
      <c r="K543" s="96"/>
      <c r="Q543" s="96"/>
    </row>
    <row r="544" spans="1:17" x14ac:dyDescent="0.2">
      <c r="A544" s="19"/>
      <c r="H544" s="19"/>
      <c r="I544" s="19"/>
      <c r="J544" s="19"/>
      <c r="K544" s="96"/>
      <c r="Q544" s="96"/>
    </row>
    <row r="545" spans="1:17" x14ac:dyDescent="0.2">
      <c r="A545" s="19"/>
      <c r="H545" s="19"/>
      <c r="I545" s="19"/>
      <c r="J545" s="19"/>
      <c r="K545" s="96"/>
      <c r="Q545" s="96"/>
    </row>
    <row r="546" spans="1:17" x14ac:dyDescent="0.2">
      <c r="A546" s="19"/>
      <c r="H546" s="19"/>
      <c r="I546" s="19"/>
      <c r="J546" s="19"/>
      <c r="K546" s="96"/>
      <c r="Q546" s="96"/>
    </row>
    <row r="547" spans="1:17" x14ac:dyDescent="0.2">
      <c r="A547" s="19"/>
      <c r="H547" s="19"/>
      <c r="I547" s="19"/>
      <c r="J547" s="19"/>
      <c r="K547" s="96"/>
      <c r="Q547" s="96"/>
    </row>
    <row r="548" spans="1:17" x14ac:dyDescent="0.2">
      <c r="A548" s="19"/>
      <c r="H548" s="19"/>
      <c r="I548" s="19"/>
      <c r="J548" s="19"/>
      <c r="K548" s="96"/>
      <c r="Q548" s="96"/>
    </row>
    <row r="549" spans="1:17" x14ac:dyDescent="0.2">
      <c r="A549" s="19"/>
      <c r="H549" s="19"/>
      <c r="I549" s="19"/>
      <c r="J549" s="19"/>
      <c r="K549" s="96"/>
      <c r="Q549" s="96"/>
    </row>
    <row r="550" spans="1:17" x14ac:dyDescent="0.2">
      <c r="A550" s="19"/>
      <c r="H550" s="19"/>
      <c r="I550" s="19"/>
      <c r="J550" s="19"/>
      <c r="K550" s="96"/>
      <c r="Q550" s="96"/>
    </row>
    <row r="551" spans="1:17" x14ac:dyDescent="0.2">
      <c r="A551" s="19"/>
      <c r="H551" s="19"/>
      <c r="I551" s="19"/>
      <c r="J551" s="19"/>
      <c r="K551" s="96"/>
      <c r="Q551" s="96"/>
    </row>
    <row r="552" spans="1:17" x14ac:dyDescent="0.2">
      <c r="A552" s="19"/>
      <c r="H552" s="19"/>
      <c r="I552" s="19"/>
      <c r="J552" s="19"/>
      <c r="K552" s="96"/>
      <c r="Q552" s="96"/>
    </row>
    <row r="553" spans="1:17" x14ac:dyDescent="0.2">
      <c r="A553" s="19"/>
      <c r="H553" s="19"/>
      <c r="I553" s="19"/>
    </row>
    <row r="554" spans="1:17" x14ac:dyDescent="0.2">
      <c r="A554" s="19"/>
      <c r="H554" s="19"/>
      <c r="I554" s="19"/>
    </row>
    <row r="555" spans="1:17" x14ac:dyDescent="0.2">
      <c r="A555" s="19"/>
      <c r="H555" s="19"/>
      <c r="I555" s="19"/>
    </row>
    <row r="556" spans="1:17" x14ac:dyDescent="0.2">
      <c r="A556" s="19"/>
      <c r="H556" s="19"/>
      <c r="I556" s="19"/>
    </row>
    <row r="557" spans="1:17" x14ac:dyDescent="0.2">
      <c r="A557" s="19"/>
      <c r="H557" s="19"/>
      <c r="I557" s="19"/>
    </row>
    <row r="558" spans="1:17" x14ac:dyDescent="0.2">
      <c r="A558" s="19"/>
      <c r="H558" s="19"/>
      <c r="I558" s="19"/>
    </row>
    <row r="559" spans="1:17" x14ac:dyDescent="0.2">
      <c r="A559" s="19"/>
      <c r="H559" s="19"/>
      <c r="I559" s="19"/>
    </row>
    <row r="560" spans="1:17" x14ac:dyDescent="0.2">
      <c r="A560" s="19"/>
      <c r="H560" s="19"/>
      <c r="I560" s="19"/>
    </row>
    <row r="561" spans="1:9" x14ac:dyDescent="0.2">
      <c r="A561" s="19"/>
      <c r="H561" s="19"/>
      <c r="I561" s="19"/>
    </row>
    <row r="562" spans="1:9" x14ac:dyDescent="0.2">
      <c r="A562" s="19"/>
      <c r="H562" s="19"/>
      <c r="I562" s="19"/>
    </row>
    <row r="563" spans="1:9" x14ac:dyDescent="0.2">
      <c r="A563" s="19"/>
      <c r="H563" s="19"/>
      <c r="I563" s="19"/>
    </row>
    <row r="564" spans="1:9" x14ac:dyDescent="0.2">
      <c r="A564" s="19"/>
      <c r="H564" s="19"/>
      <c r="I564" s="19"/>
    </row>
    <row r="565" spans="1:9" x14ac:dyDescent="0.2">
      <c r="A565" s="19"/>
      <c r="H565" s="19"/>
      <c r="I565" s="19"/>
    </row>
    <row r="566" spans="1:9" x14ac:dyDescent="0.2">
      <c r="A566" s="19"/>
      <c r="H566" s="19"/>
      <c r="I566" s="19"/>
    </row>
    <row r="567" spans="1:9" x14ac:dyDescent="0.2">
      <c r="A567" s="19"/>
      <c r="H567" s="19"/>
      <c r="I567" s="19"/>
    </row>
    <row r="568" spans="1:9" x14ac:dyDescent="0.2">
      <c r="A568" s="19"/>
      <c r="H568" s="19"/>
      <c r="I568" s="19"/>
    </row>
    <row r="569" spans="1:9" x14ac:dyDescent="0.2">
      <c r="A569" s="19"/>
      <c r="H569" s="19"/>
      <c r="I569" s="19"/>
    </row>
    <row r="570" spans="1:9" x14ac:dyDescent="0.2">
      <c r="A570" s="19"/>
      <c r="H570" s="19"/>
      <c r="I570" s="19"/>
    </row>
    <row r="571" spans="1:9" x14ac:dyDescent="0.2">
      <c r="A571" s="19"/>
      <c r="H571" s="19"/>
      <c r="I571" s="19"/>
    </row>
    <row r="572" spans="1:9" x14ac:dyDescent="0.2">
      <c r="A572" s="19"/>
      <c r="H572" s="19"/>
      <c r="I572" s="19"/>
    </row>
    <row r="573" spans="1:9" x14ac:dyDescent="0.2">
      <c r="A573" s="19"/>
      <c r="H573" s="19"/>
      <c r="I573" s="19"/>
    </row>
    <row r="574" spans="1:9" x14ac:dyDescent="0.2">
      <c r="A574" s="19"/>
      <c r="H574" s="19"/>
      <c r="I574" s="19"/>
    </row>
    <row r="575" spans="1:9" x14ac:dyDescent="0.2">
      <c r="A575" s="19"/>
      <c r="H575" s="19"/>
      <c r="I575" s="19"/>
    </row>
    <row r="576" spans="1:9" x14ac:dyDescent="0.2">
      <c r="A576" s="19"/>
      <c r="H576" s="19"/>
      <c r="I576" s="19"/>
    </row>
    <row r="577" spans="1:9" x14ac:dyDescent="0.2">
      <c r="A577" s="19"/>
      <c r="H577" s="19"/>
      <c r="I577" s="19"/>
    </row>
    <row r="578" spans="1:9" x14ac:dyDescent="0.2">
      <c r="A578" s="19"/>
      <c r="H578" s="19"/>
      <c r="I578" s="19"/>
    </row>
    <row r="579" spans="1:9" x14ac:dyDescent="0.2">
      <c r="A579" s="19"/>
      <c r="H579" s="19"/>
      <c r="I579" s="19"/>
    </row>
    <row r="580" spans="1:9" x14ac:dyDescent="0.2">
      <c r="A580" s="19"/>
      <c r="H580" s="19"/>
      <c r="I580" s="19"/>
    </row>
    <row r="581" spans="1:9" x14ac:dyDescent="0.2">
      <c r="A581" s="19"/>
      <c r="H581" s="19"/>
      <c r="I581" s="19"/>
    </row>
    <row r="582" spans="1:9" x14ac:dyDescent="0.2">
      <c r="A582" s="19"/>
      <c r="H582" s="19"/>
      <c r="I582" s="19"/>
    </row>
    <row r="583" spans="1:9" x14ac:dyDescent="0.2">
      <c r="A583" s="19"/>
      <c r="H583" s="19"/>
      <c r="I583" s="19"/>
    </row>
    <row r="584" spans="1:9" x14ac:dyDescent="0.2">
      <c r="A584" s="19"/>
      <c r="H584" s="19"/>
      <c r="I584" s="19"/>
    </row>
    <row r="585" spans="1:9" x14ac:dyDescent="0.2">
      <c r="A585" s="19"/>
      <c r="H585" s="19"/>
      <c r="I585" s="19"/>
    </row>
    <row r="586" spans="1:9" x14ac:dyDescent="0.2">
      <c r="A586" s="19"/>
      <c r="H586" s="19"/>
      <c r="I586" s="19"/>
    </row>
    <row r="587" spans="1:9" x14ac:dyDescent="0.2">
      <c r="A587" s="19"/>
      <c r="H587" s="19"/>
      <c r="I587" s="19"/>
    </row>
    <row r="588" spans="1:9" x14ac:dyDescent="0.2">
      <c r="A588" s="19"/>
      <c r="H588" s="19"/>
      <c r="I588" s="19"/>
    </row>
    <row r="589" spans="1:9" x14ac:dyDescent="0.2">
      <c r="A589" s="19"/>
      <c r="H589" s="19"/>
      <c r="I589" s="19"/>
    </row>
    <row r="590" spans="1:9" x14ac:dyDescent="0.2">
      <c r="A590" s="19"/>
      <c r="H590" s="19"/>
      <c r="I590" s="19"/>
    </row>
    <row r="591" spans="1:9" x14ac:dyDescent="0.2">
      <c r="A591" s="19"/>
      <c r="H591" s="19"/>
      <c r="I591" s="19"/>
    </row>
    <row r="592" spans="1:9" x14ac:dyDescent="0.2">
      <c r="A592" s="19"/>
      <c r="H592" s="19"/>
      <c r="I592" s="19"/>
    </row>
    <row r="593" spans="1:9" x14ac:dyDescent="0.2">
      <c r="A593" s="19"/>
      <c r="H593" s="19"/>
      <c r="I593" s="19"/>
    </row>
    <row r="594" spans="1:9" x14ac:dyDescent="0.2">
      <c r="A594" s="19"/>
      <c r="H594" s="19"/>
      <c r="I594" s="19"/>
    </row>
    <row r="595" spans="1:9" x14ac:dyDescent="0.2">
      <c r="A595" s="19"/>
      <c r="H595" s="19"/>
      <c r="I595" s="19"/>
    </row>
    <row r="596" spans="1:9" x14ac:dyDescent="0.2">
      <c r="A596" s="19"/>
      <c r="H596" s="19"/>
      <c r="I596" s="19"/>
    </row>
    <row r="597" spans="1:9" x14ac:dyDescent="0.2">
      <c r="A597" s="19"/>
      <c r="H597" s="19"/>
      <c r="I597" s="19"/>
    </row>
    <row r="598" spans="1:9" x14ac:dyDescent="0.2">
      <c r="A598" s="19"/>
      <c r="H598" s="19"/>
      <c r="I598" s="19"/>
    </row>
    <row r="599" spans="1:9" x14ac:dyDescent="0.2">
      <c r="A599" s="19"/>
      <c r="H599" s="19"/>
      <c r="I599" s="19"/>
    </row>
    <row r="600" spans="1:9" x14ac:dyDescent="0.2">
      <c r="A600" s="19"/>
      <c r="H600" s="19"/>
      <c r="I600" s="19"/>
    </row>
    <row r="601" spans="1:9" x14ac:dyDescent="0.2">
      <c r="A601" s="19"/>
      <c r="H601" s="19"/>
      <c r="I601" s="19"/>
    </row>
    <row r="602" spans="1:9" x14ac:dyDescent="0.2">
      <c r="A602" s="19"/>
      <c r="H602" s="19"/>
      <c r="I602" s="19"/>
    </row>
    <row r="603" spans="1:9" x14ac:dyDescent="0.2">
      <c r="A603" s="19"/>
      <c r="H603" s="19"/>
      <c r="I603" s="19"/>
    </row>
    <row r="604" spans="1:9" x14ac:dyDescent="0.2">
      <c r="A604" s="19"/>
      <c r="H604" s="19"/>
      <c r="I604" s="19"/>
    </row>
    <row r="605" spans="1:9" x14ac:dyDescent="0.2">
      <c r="A605" s="19"/>
      <c r="H605" s="19"/>
      <c r="I605" s="19"/>
    </row>
    <row r="606" spans="1:9" x14ac:dyDescent="0.2">
      <c r="A606" s="19"/>
      <c r="H606" s="19"/>
      <c r="I606" s="19"/>
    </row>
    <row r="607" spans="1:9" x14ac:dyDescent="0.2">
      <c r="A607" s="19"/>
      <c r="H607" s="19"/>
      <c r="I607" s="19"/>
    </row>
    <row r="608" spans="1:9" x14ac:dyDescent="0.2">
      <c r="A608" s="19"/>
      <c r="H608" s="19"/>
      <c r="I608" s="19"/>
    </row>
    <row r="609" spans="1:9" x14ac:dyDescent="0.2">
      <c r="A609" s="19"/>
      <c r="H609" s="19"/>
      <c r="I609" s="19"/>
    </row>
    <row r="610" spans="1:9" x14ac:dyDescent="0.2">
      <c r="A610" s="19"/>
      <c r="H610" s="19"/>
      <c r="I610" s="19"/>
    </row>
    <row r="611" spans="1:9" x14ac:dyDescent="0.2">
      <c r="A611" s="19"/>
      <c r="E611" s="143"/>
      <c r="F611" s="143"/>
      <c r="G611" s="143"/>
      <c r="H611" s="19"/>
      <c r="I611" s="19"/>
    </row>
    <row r="612" spans="1:9" x14ac:dyDescent="0.2">
      <c r="A612" s="19"/>
      <c r="E612" s="143"/>
      <c r="F612" s="143"/>
      <c r="G612" s="143"/>
      <c r="H612" s="19"/>
      <c r="I612" s="19"/>
    </row>
    <row r="613" spans="1:9" x14ac:dyDescent="0.2">
      <c r="A613" s="19"/>
      <c r="E613" s="143"/>
      <c r="F613" s="143"/>
      <c r="G613" s="143"/>
      <c r="H613" s="19"/>
      <c r="I613" s="19"/>
    </row>
    <row r="614" spans="1:9" x14ac:dyDescent="0.2">
      <c r="A614" s="19"/>
      <c r="E614" s="143"/>
      <c r="F614" s="143"/>
      <c r="G614" s="143"/>
      <c r="H614" s="19"/>
      <c r="I614" s="19"/>
    </row>
    <row r="615" spans="1:9" x14ac:dyDescent="0.2">
      <c r="A615" s="19"/>
      <c r="E615" s="143"/>
      <c r="F615" s="143"/>
      <c r="G615" s="143"/>
      <c r="H615" s="19"/>
      <c r="I615" s="19"/>
    </row>
    <row r="616" spans="1:9" x14ac:dyDescent="0.2">
      <c r="A616" s="19"/>
      <c r="E616" s="143"/>
      <c r="F616" s="143"/>
      <c r="G616" s="143"/>
      <c r="H616" s="19"/>
      <c r="I616" s="19"/>
    </row>
    <row r="617" spans="1:9" x14ac:dyDescent="0.2">
      <c r="A617" s="19"/>
      <c r="E617" s="143"/>
      <c r="F617" s="143"/>
      <c r="G617" s="143"/>
      <c r="H617" s="19"/>
      <c r="I617" s="19"/>
    </row>
    <row r="618" spans="1:9" x14ac:dyDescent="0.2">
      <c r="A618" s="19"/>
      <c r="E618" s="143"/>
      <c r="F618" s="143"/>
      <c r="G618" s="143"/>
      <c r="H618" s="19"/>
      <c r="I618" s="19"/>
    </row>
    <row r="619" spans="1:9" x14ac:dyDescent="0.2">
      <c r="A619" s="19"/>
      <c r="E619" s="143"/>
      <c r="F619" s="143"/>
      <c r="G619" s="143"/>
      <c r="H619" s="19"/>
      <c r="I619" s="19"/>
    </row>
    <row r="620" spans="1:9" x14ac:dyDescent="0.2">
      <c r="A620" s="19"/>
      <c r="E620" s="143"/>
      <c r="F620" s="143"/>
      <c r="G620" s="143"/>
      <c r="H620" s="19"/>
      <c r="I620" s="19"/>
    </row>
    <row r="621" spans="1:9" x14ac:dyDescent="0.2">
      <c r="A621" s="19"/>
      <c r="E621" s="143"/>
      <c r="F621" s="143"/>
      <c r="G621" s="143"/>
      <c r="H621" s="19"/>
      <c r="I621" s="19"/>
    </row>
    <row r="622" spans="1:9" x14ac:dyDescent="0.2">
      <c r="A622" s="19"/>
      <c r="E622" s="143"/>
      <c r="F622" s="143"/>
      <c r="G622" s="143"/>
      <c r="H622" s="19"/>
      <c r="I622" s="19"/>
    </row>
    <row r="623" spans="1:9" x14ac:dyDescent="0.2">
      <c r="A623" s="19"/>
      <c r="E623" s="143"/>
      <c r="F623" s="143"/>
      <c r="G623" s="143"/>
      <c r="H623" s="19"/>
      <c r="I623" s="19"/>
    </row>
    <row r="624" spans="1:9" x14ac:dyDescent="0.2">
      <c r="A624" s="19"/>
      <c r="E624" s="143"/>
      <c r="F624" s="143"/>
      <c r="G624" s="143"/>
      <c r="H624" s="19"/>
      <c r="I624" s="19"/>
    </row>
    <row r="625" spans="1:9" x14ac:dyDescent="0.2">
      <c r="A625" s="19"/>
      <c r="E625" s="143"/>
      <c r="F625" s="143"/>
      <c r="G625" s="143"/>
      <c r="H625" s="19"/>
      <c r="I625" s="19"/>
    </row>
    <row r="626" spans="1:9" x14ac:dyDescent="0.2">
      <c r="A626" s="19"/>
      <c r="E626" s="143"/>
      <c r="F626" s="143"/>
      <c r="G626" s="143"/>
      <c r="H626" s="19"/>
      <c r="I626" s="19"/>
    </row>
    <row r="627" spans="1:9" x14ac:dyDescent="0.2">
      <c r="A627" s="19"/>
      <c r="E627" s="143"/>
      <c r="F627" s="143"/>
      <c r="G627" s="143"/>
      <c r="H627" s="19"/>
      <c r="I627" s="19"/>
    </row>
    <row r="628" spans="1:9" x14ac:dyDescent="0.2">
      <c r="A628" s="19"/>
      <c r="E628" s="143"/>
      <c r="F628" s="143"/>
      <c r="G628" s="143"/>
      <c r="H628" s="19"/>
      <c r="I628" s="19"/>
    </row>
    <row r="629" spans="1:9" x14ac:dyDescent="0.2">
      <c r="A629" s="19"/>
      <c r="E629" s="143"/>
      <c r="F629" s="143"/>
      <c r="G629" s="143"/>
      <c r="H629" s="19"/>
      <c r="I629" s="19"/>
    </row>
    <row r="630" spans="1:9" x14ac:dyDescent="0.2">
      <c r="A630" s="19"/>
      <c r="H630" s="19"/>
      <c r="I630" s="19"/>
    </row>
    <row r="631" spans="1:9" x14ac:dyDescent="0.2">
      <c r="A631" s="19"/>
      <c r="H631" s="19"/>
      <c r="I631" s="19"/>
    </row>
    <row r="632" spans="1:9" x14ac:dyDescent="0.2">
      <c r="A632" s="19"/>
      <c r="H632" s="19"/>
      <c r="I632" s="19"/>
    </row>
    <row r="633" spans="1:9" x14ac:dyDescent="0.2">
      <c r="A633" s="19"/>
      <c r="H633" s="19"/>
      <c r="I633" s="19"/>
    </row>
    <row r="634" spans="1:9" x14ac:dyDescent="0.2">
      <c r="A634" s="19"/>
      <c r="H634" s="19"/>
      <c r="I634" s="19"/>
    </row>
    <row r="635" spans="1:9" x14ac:dyDescent="0.2">
      <c r="A635" s="19"/>
      <c r="H635" s="19"/>
      <c r="I635" s="19"/>
    </row>
    <row r="636" spans="1:9" x14ac:dyDescent="0.2">
      <c r="A636" s="19"/>
      <c r="H636" s="19"/>
      <c r="I636" s="19"/>
    </row>
    <row r="637" spans="1:9" x14ac:dyDescent="0.2">
      <c r="A637" s="19"/>
      <c r="H637" s="19"/>
      <c r="I637" s="19"/>
    </row>
    <row r="638" spans="1:9" x14ac:dyDescent="0.2">
      <c r="A638" s="19"/>
      <c r="H638" s="19"/>
      <c r="I638" s="19"/>
    </row>
    <row r="639" spans="1:9" x14ac:dyDescent="0.2">
      <c r="A639" s="19"/>
      <c r="H639" s="19"/>
      <c r="I639" s="19"/>
    </row>
    <row r="640" spans="1:9" x14ac:dyDescent="0.2">
      <c r="A640" s="19"/>
      <c r="H640" s="19"/>
      <c r="I640" s="19"/>
    </row>
    <row r="641" spans="1:9" x14ac:dyDescent="0.2">
      <c r="A641" s="19"/>
      <c r="H641" s="19"/>
      <c r="I641" s="19"/>
    </row>
    <row r="642" spans="1:9" x14ac:dyDescent="0.2">
      <c r="A642" s="19"/>
      <c r="H642" s="19"/>
      <c r="I642" s="19"/>
    </row>
    <row r="643" spans="1:9" x14ac:dyDescent="0.2">
      <c r="A643" s="19"/>
      <c r="H643" s="19"/>
      <c r="I643" s="19"/>
    </row>
    <row r="644" spans="1:9" x14ac:dyDescent="0.2">
      <c r="A644" s="19"/>
      <c r="H644" s="19"/>
      <c r="I644" s="19"/>
    </row>
    <row r="645" spans="1:9" x14ac:dyDescent="0.2">
      <c r="A645" s="19"/>
      <c r="H645" s="19"/>
      <c r="I645" s="19"/>
    </row>
    <row r="646" spans="1:9" x14ac:dyDescent="0.2">
      <c r="A646" s="19"/>
      <c r="H646" s="19"/>
      <c r="I646" s="19"/>
    </row>
    <row r="647" spans="1:9" x14ac:dyDescent="0.2">
      <c r="A647" s="19"/>
      <c r="H647" s="19"/>
      <c r="I647" s="19"/>
    </row>
    <row r="648" spans="1:9" x14ac:dyDescent="0.2">
      <c r="A648" s="19"/>
      <c r="H648" s="19"/>
      <c r="I648" s="19"/>
    </row>
    <row r="649" spans="1:9" x14ac:dyDescent="0.2">
      <c r="A649" s="19"/>
      <c r="H649" s="19"/>
      <c r="I649" s="19"/>
    </row>
    <row r="650" spans="1:9" x14ac:dyDescent="0.2">
      <c r="A650" s="19"/>
      <c r="H650" s="19"/>
      <c r="I650" s="19"/>
    </row>
    <row r="651" spans="1:9" x14ac:dyDescent="0.2">
      <c r="A651" s="19"/>
      <c r="H651" s="19"/>
      <c r="I651" s="19"/>
    </row>
    <row r="652" spans="1:9" x14ac:dyDescent="0.2">
      <c r="A652" s="19"/>
      <c r="E652" s="143"/>
      <c r="F652" s="143"/>
      <c r="G652" s="143"/>
      <c r="H652" s="19"/>
      <c r="I652" s="19"/>
    </row>
    <row r="653" spans="1:9" x14ac:dyDescent="0.2">
      <c r="A653" s="19"/>
      <c r="E653" s="143"/>
      <c r="F653" s="143"/>
      <c r="G653" s="143"/>
      <c r="H653" s="19"/>
      <c r="I653" s="19"/>
    </row>
    <row r="654" spans="1:9" x14ac:dyDescent="0.2">
      <c r="A654" s="19"/>
      <c r="E654" s="143"/>
      <c r="F654" s="143"/>
      <c r="G654" s="143"/>
      <c r="H654" s="19"/>
      <c r="I654" s="19"/>
    </row>
    <row r="655" spans="1:9" x14ac:dyDescent="0.2">
      <c r="A655" s="19"/>
      <c r="H655" s="19"/>
      <c r="I655" s="19"/>
    </row>
    <row r="656" spans="1:9" x14ac:dyDescent="0.2">
      <c r="A656" s="19"/>
      <c r="H656" s="19"/>
      <c r="I656" s="19"/>
    </row>
    <row r="657" spans="1:9" x14ac:dyDescent="0.2">
      <c r="A657" s="19"/>
      <c r="H657" s="19"/>
      <c r="I657" s="19"/>
    </row>
    <row r="658" spans="1:9" x14ac:dyDescent="0.2">
      <c r="A658" s="19"/>
      <c r="H658" s="19"/>
      <c r="I658" s="19"/>
    </row>
    <row r="659" spans="1:9" x14ac:dyDescent="0.2">
      <c r="A659" s="19"/>
      <c r="I659" s="19"/>
    </row>
    <row r="660" spans="1:9" x14ac:dyDescent="0.2">
      <c r="A660" s="19"/>
    </row>
    <row r="661" spans="1:9" x14ac:dyDescent="0.2">
      <c r="A661" s="19"/>
    </row>
    <row r="662" spans="1:9" x14ac:dyDescent="0.2">
      <c r="A662" s="19"/>
    </row>
    <row r="663" spans="1:9" x14ac:dyDescent="0.2">
      <c r="A663" s="19"/>
    </row>
    <row r="664" spans="1:9" x14ac:dyDescent="0.2">
      <c r="A664" s="19"/>
    </row>
    <row r="665" spans="1:9" x14ac:dyDescent="0.2">
      <c r="A665" s="19"/>
    </row>
    <row r="666" spans="1:9" x14ac:dyDescent="0.2">
      <c r="A666" s="19"/>
    </row>
    <row r="667" spans="1:9" x14ac:dyDescent="0.2">
      <c r="A667" s="19"/>
    </row>
    <row r="668" spans="1:9" x14ac:dyDescent="0.2">
      <c r="A668" s="19"/>
    </row>
    <row r="669" spans="1:9" x14ac:dyDescent="0.2">
      <c r="A669" s="19"/>
    </row>
    <row r="670" spans="1:9" x14ac:dyDescent="0.2">
      <c r="A670" s="19"/>
    </row>
    <row r="671" spans="1:9" x14ac:dyDescent="0.2">
      <c r="A671" s="19"/>
    </row>
    <row r="672" spans="1:9" x14ac:dyDescent="0.2">
      <c r="A672" s="19"/>
    </row>
    <row r="673" spans="1:1" x14ac:dyDescent="0.2">
      <c r="A673" s="19"/>
    </row>
    <row r="674" spans="1:1" x14ac:dyDescent="0.2">
      <c r="A674" s="19"/>
    </row>
    <row r="675" spans="1:1" x14ac:dyDescent="0.2">
      <c r="A675" s="19"/>
    </row>
    <row r="676" spans="1:1" x14ac:dyDescent="0.2">
      <c r="A676" s="19"/>
    </row>
    <row r="677" spans="1:1" x14ac:dyDescent="0.2">
      <c r="A677" s="19"/>
    </row>
    <row r="678" spans="1:1" x14ac:dyDescent="0.2">
      <c r="A678" s="19"/>
    </row>
    <row r="679" spans="1:1" x14ac:dyDescent="0.2">
      <c r="A679" s="19"/>
    </row>
    <row r="680" spans="1:1" x14ac:dyDescent="0.2">
      <c r="A680" s="19"/>
    </row>
    <row r="681" spans="1:1" x14ac:dyDescent="0.2">
      <c r="A681" s="19"/>
    </row>
    <row r="682" spans="1:1" x14ac:dyDescent="0.2">
      <c r="A682" s="19"/>
    </row>
    <row r="683" spans="1:1" x14ac:dyDescent="0.2">
      <c r="A683" s="19"/>
    </row>
    <row r="684" spans="1:1" x14ac:dyDescent="0.2">
      <c r="A684" s="19"/>
    </row>
    <row r="685" spans="1:1" x14ac:dyDescent="0.2">
      <c r="A685" s="19"/>
    </row>
    <row r="686" spans="1:1" x14ac:dyDescent="0.2">
      <c r="A686" s="19"/>
    </row>
    <row r="687" spans="1:1" x14ac:dyDescent="0.2">
      <c r="A687" s="19"/>
    </row>
    <row r="688" spans="1:1" x14ac:dyDescent="0.2">
      <c r="A688" s="19"/>
    </row>
    <row r="689" spans="1:1" x14ac:dyDescent="0.2">
      <c r="A689" s="19"/>
    </row>
    <row r="690" spans="1:1" x14ac:dyDescent="0.2">
      <c r="A690" s="19"/>
    </row>
    <row r="691" spans="1:1" x14ac:dyDescent="0.2">
      <c r="A691" s="19"/>
    </row>
    <row r="692" spans="1:1" x14ac:dyDescent="0.2">
      <c r="A692" s="19"/>
    </row>
    <row r="693" spans="1:1" x14ac:dyDescent="0.2">
      <c r="A693" s="19"/>
    </row>
    <row r="694" spans="1:1" x14ac:dyDescent="0.2">
      <c r="A694" s="19"/>
    </row>
    <row r="695" spans="1:1" x14ac:dyDescent="0.2">
      <c r="A695" s="19"/>
    </row>
    <row r="696" spans="1:1" x14ac:dyDescent="0.2">
      <c r="A696" s="19"/>
    </row>
    <row r="697" spans="1:1" x14ac:dyDescent="0.2">
      <c r="A697" s="19"/>
    </row>
    <row r="698" spans="1:1" x14ac:dyDescent="0.2">
      <c r="A698" s="19"/>
    </row>
    <row r="699" spans="1:1" x14ac:dyDescent="0.2">
      <c r="A699" s="19"/>
    </row>
    <row r="700" spans="1:1" x14ac:dyDescent="0.2">
      <c r="A700" s="19"/>
    </row>
    <row r="701" spans="1:1" x14ac:dyDescent="0.2">
      <c r="A701" s="19"/>
    </row>
    <row r="702" spans="1:1" x14ac:dyDescent="0.2">
      <c r="A702" s="19"/>
    </row>
    <row r="703" spans="1:1" x14ac:dyDescent="0.2">
      <c r="A703" s="19"/>
    </row>
    <row r="704" spans="1:1" x14ac:dyDescent="0.2">
      <c r="A704" s="19"/>
    </row>
    <row r="705" spans="1:1" x14ac:dyDescent="0.2">
      <c r="A705" s="19"/>
    </row>
    <row r="706" spans="1:1" x14ac:dyDescent="0.2">
      <c r="A706" s="19"/>
    </row>
    <row r="707" spans="1:1" x14ac:dyDescent="0.2">
      <c r="A707" s="19"/>
    </row>
    <row r="708" spans="1:1" x14ac:dyDescent="0.2">
      <c r="A708" s="19"/>
    </row>
    <row r="709" spans="1:1" x14ac:dyDescent="0.2">
      <c r="A709" s="19"/>
    </row>
    <row r="710" spans="1:1" x14ac:dyDescent="0.2">
      <c r="A710" s="19"/>
    </row>
    <row r="711" spans="1:1" x14ac:dyDescent="0.2">
      <c r="A711" s="19"/>
    </row>
    <row r="712" spans="1:1" x14ac:dyDescent="0.2">
      <c r="A712" s="19"/>
    </row>
    <row r="713" spans="1:1" x14ac:dyDescent="0.2">
      <c r="A713" s="19"/>
    </row>
    <row r="714" spans="1:1" x14ac:dyDescent="0.2">
      <c r="A714" s="19"/>
    </row>
    <row r="715" spans="1:1" x14ac:dyDescent="0.2">
      <c r="A715" s="19"/>
    </row>
    <row r="716" spans="1:1" x14ac:dyDescent="0.2">
      <c r="A716" s="19"/>
    </row>
    <row r="717" spans="1:1" x14ac:dyDescent="0.2">
      <c r="A717" s="19"/>
    </row>
    <row r="718" spans="1:1" x14ac:dyDescent="0.2">
      <c r="A718" s="19"/>
    </row>
    <row r="719" spans="1:1" x14ac:dyDescent="0.2">
      <c r="A719" s="19"/>
    </row>
    <row r="720" spans="1:1" x14ac:dyDescent="0.2">
      <c r="A720" s="19"/>
    </row>
    <row r="721" spans="1:1" x14ac:dyDescent="0.2">
      <c r="A721" s="19"/>
    </row>
    <row r="722" spans="1:1" x14ac:dyDescent="0.2">
      <c r="A722" s="19"/>
    </row>
    <row r="723" spans="1:1" x14ac:dyDescent="0.2">
      <c r="A723" s="19"/>
    </row>
    <row r="724" spans="1:1" x14ac:dyDescent="0.2">
      <c r="A724" s="19"/>
    </row>
    <row r="725" spans="1:1" x14ac:dyDescent="0.2">
      <c r="A725" s="19"/>
    </row>
    <row r="726" spans="1:1" x14ac:dyDescent="0.2">
      <c r="A726" s="19"/>
    </row>
    <row r="727" spans="1:1" x14ac:dyDescent="0.2">
      <c r="A727" s="19"/>
    </row>
    <row r="728" spans="1:1" x14ac:dyDescent="0.2">
      <c r="A728" s="19"/>
    </row>
    <row r="729" spans="1:1" x14ac:dyDescent="0.2">
      <c r="A729" s="19"/>
    </row>
    <row r="730" spans="1:1" x14ac:dyDescent="0.2">
      <c r="A730" s="19"/>
    </row>
    <row r="731" spans="1:1" x14ac:dyDescent="0.2">
      <c r="A731" s="19"/>
    </row>
    <row r="732" spans="1:1" x14ac:dyDescent="0.2">
      <c r="A732" s="19"/>
    </row>
    <row r="733" spans="1:1" x14ac:dyDescent="0.2">
      <c r="A733" s="19"/>
    </row>
    <row r="734" spans="1:1" x14ac:dyDescent="0.2">
      <c r="A734" s="19"/>
    </row>
    <row r="735" spans="1:1" x14ac:dyDescent="0.2">
      <c r="A735" s="19"/>
    </row>
    <row r="736" spans="1:1" x14ac:dyDescent="0.2">
      <c r="A736" s="19"/>
    </row>
    <row r="737" spans="1:1" x14ac:dyDescent="0.2">
      <c r="A737" s="19"/>
    </row>
    <row r="738" spans="1:1" x14ac:dyDescent="0.2">
      <c r="A738" s="19"/>
    </row>
    <row r="739" spans="1:1" x14ac:dyDescent="0.2">
      <c r="A739" s="19"/>
    </row>
    <row r="740" spans="1:1" x14ac:dyDescent="0.2">
      <c r="A740" s="19"/>
    </row>
    <row r="741" spans="1:1" x14ac:dyDescent="0.2">
      <c r="A741" s="19"/>
    </row>
    <row r="742" spans="1:1" x14ac:dyDescent="0.2">
      <c r="A742" s="19"/>
    </row>
    <row r="743" spans="1:1" x14ac:dyDescent="0.2">
      <c r="A743" s="19"/>
    </row>
    <row r="744" spans="1:1" x14ac:dyDescent="0.2">
      <c r="A744" s="19"/>
    </row>
    <row r="745" spans="1:1" x14ac:dyDescent="0.2">
      <c r="A745" s="19"/>
    </row>
    <row r="746" spans="1:1" x14ac:dyDescent="0.2">
      <c r="A746" s="19"/>
    </row>
    <row r="747" spans="1:1" x14ac:dyDescent="0.2">
      <c r="A747" s="19"/>
    </row>
    <row r="748" spans="1:1" x14ac:dyDescent="0.2">
      <c r="A748" s="19"/>
    </row>
    <row r="749" spans="1:1" x14ac:dyDescent="0.2">
      <c r="A749" s="19"/>
    </row>
    <row r="750" spans="1:1" x14ac:dyDescent="0.2">
      <c r="A750" s="19"/>
    </row>
    <row r="751" spans="1:1" x14ac:dyDescent="0.2">
      <c r="A751" s="19"/>
    </row>
    <row r="752" spans="1:1" x14ac:dyDescent="0.2">
      <c r="A752" s="19"/>
    </row>
    <row r="753" spans="1:1" x14ac:dyDescent="0.2">
      <c r="A753" s="19"/>
    </row>
    <row r="754" spans="1:1" x14ac:dyDescent="0.2">
      <c r="A754" s="19"/>
    </row>
    <row r="755" spans="1:1" x14ac:dyDescent="0.2">
      <c r="A755" s="19"/>
    </row>
    <row r="756" spans="1:1" x14ac:dyDescent="0.2">
      <c r="A756" s="19"/>
    </row>
    <row r="757" spans="1:1" x14ac:dyDescent="0.2">
      <c r="A757" s="19"/>
    </row>
    <row r="758" spans="1:1" x14ac:dyDescent="0.2">
      <c r="A758" s="19"/>
    </row>
    <row r="759" spans="1:1" x14ac:dyDescent="0.2">
      <c r="A759" s="19"/>
    </row>
    <row r="760" spans="1:1" x14ac:dyDescent="0.2">
      <c r="A760" s="19"/>
    </row>
    <row r="761" spans="1:1" x14ac:dyDescent="0.2">
      <c r="A761" s="19"/>
    </row>
    <row r="762" spans="1:1" x14ac:dyDescent="0.2">
      <c r="A762" s="19"/>
    </row>
    <row r="763" spans="1:1" x14ac:dyDescent="0.2">
      <c r="A763" s="19"/>
    </row>
    <row r="764" spans="1:1" x14ac:dyDescent="0.2">
      <c r="A764" s="19"/>
    </row>
    <row r="765" spans="1:1" x14ac:dyDescent="0.2">
      <c r="A765" s="19"/>
    </row>
    <row r="766" spans="1:1" x14ac:dyDescent="0.2">
      <c r="A766" s="19"/>
    </row>
    <row r="767" spans="1:1" x14ac:dyDescent="0.2">
      <c r="A767" s="19"/>
    </row>
  </sheetData>
  <mergeCells count="6">
    <mergeCell ref="A1:O1"/>
    <mergeCell ref="C112:G112"/>
    <mergeCell ref="C122:G122"/>
    <mergeCell ref="A4:O4"/>
    <mergeCell ref="A3:O3"/>
    <mergeCell ref="A2:O2"/>
  </mergeCells>
  <phoneticPr fontId="0" type="noConversion"/>
  <printOptions horizontalCentered="1" verticalCentered="1"/>
  <pageMargins left="0.78740157480314965" right="0" top="0.39370078740157483" bottom="0.51181102362204722" header="0" footer="0"/>
  <pageSetup paperSize="5" scale="60" fitToHeight="0" orientation="landscape" r:id="rId1"/>
  <headerFooter alignWithMargins="0">
    <oddFooter>&amp;R&amp;P de &amp;N</oddFooter>
  </headerFooter>
  <rowBreaks count="1" manualBreakCount="1">
    <brk id="6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Hojas de cálculo</vt:lpstr>
      </vt:variant>
      <vt:variant>
        <vt:i4>6</vt:i4>
      </vt:variant>
      <vt:variant>
        <vt:lpstr>Gráficos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9" baseType="lpstr">
      <vt:lpstr>213</vt:lpstr>
      <vt:lpstr>749</vt:lpstr>
      <vt:lpstr>751</vt:lpstr>
      <vt:lpstr>753</vt:lpstr>
      <vt:lpstr>755</vt:lpstr>
      <vt:lpstr>758</vt:lpstr>
      <vt:lpstr>Gráfico213</vt:lpstr>
      <vt:lpstr>Gráfico749</vt:lpstr>
      <vt:lpstr>Gráfico751</vt:lpstr>
      <vt:lpstr>Gráfico753</vt:lpstr>
      <vt:lpstr>Gráfico755</vt:lpstr>
      <vt:lpstr>Gráfico758</vt:lpstr>
      <vt:lpstr>'213'!Área_de_impresión</vt:lpstr>
      <vt:lpstr>'213'!Títulos_a_imprimir</vt:lpstr>
      <vt:lpstr>'749'!Títulos_a_imprimir</vt:lpstr>
      <vt:lpstr>'751'!Títulos_a_imprimir</vt:lpstr>
      <vt:lpstr>'753'!Títulos_a_imprimir</vt:lpstr>
      <vt:lpstr>'755'!Títulos_a_imprimir</vt:lpstr>
      <vt:lpstr>'758'!Títulos_a_imprimir</vt:lpstr>
    </vt:vector>
  </TitlesOfParts>
  <Company>mcjd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ggutierrez</dc:creator>
  <cp:lastModifiedBy>Berny Aguilar</cp:lastModifiedBy>
  <cp:lastPrinted>2019-05-07T21:40:42Z</cp:lastPrinted>
  <dcterms:created xsi:type="dcterms:W3CDTF">2005-01-04T17:11:35Z</dcterms:created>
  <dcterms:modified xsi:type="dcterms:W3CDTF">2020-03-09T15:10:11Z</dcterms:modified>
</cp:coreProperties>
</file>