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20\01-2020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N49" i="2541" l="1"/>
  <c r="N54" i="2541"/>
  <c r="D256" i="2541"/>
  <c r="D255" i="2541"/>
  <c r="D254" i="2541"/>
  <c r="D253" i="2541"/>
  <c r="D252" i="2541"/>
  <c r="E179" i="2537"/>
  <c r="E178" i="2537"/>
  <c r="E177" i="2537"/>
  <c r="E176" i="2537"/>
  <c r="E175" i="2537"/>
  <c r="E146" i="2540"/>
  <c r="E145" i="2540"/>
  <c r="E144" i="2540"/>
  <c r="E143" i="2540"/>
  <c r="E142" i="2540"/>
  <c r="D117" i="2540"/>
  <c r="D116" i="2540"/>
  <c r="D115" i="2540"/>
  <c r="D114" i="2540"/>
  <c r="E141" i="2536"/>
  <c r="E140" i="2536"/>
  <c r="E160" i="2536"/>
  <c r="E159" i="2536"/>
  <c r="E158" i="2536"/>
  <c r="E157" i="2536"/>
  <c r="E156" i="2536"/>
  <c r="E132" i="2536"/>
  <c r="E131" i="2536"/>
  <c r="E130" i="2536"/>
  <c r="E129" i="2536"/>
  <c r="E128" i="2536"/>
  <c r="D132" i="2536"/>
  <c r="D131" i="2536"/>
  <c r="D130" i="2536"/>
  <c r="D129" i="2536"/>
  <c r="D128" i="2536"/>
  <c r="E130" i="2539"/>
  <c r="E129" i="2539"/>
  <c r="E128" i="2539"/>
  <c r="E127" i="2539"/>
  <c r="E126" i="2539"/>
  <c r="E107" i="2539"/>
  <c r="E106" i="2539"/>
  <c r="E105" i="2539"/>
  <c r="E104" i="2539"/>
  <c r="E103" i="2539"/>
  <c r="D107" i="2539"/>
  <c r="D106" i="2539"/>
  <c r="D105" i="2539"/>
  <c r="E167" i="2538" l="1"/>
  <c r="E166" i="2538"/>
  <c r="E165" i="2538"/>
  <c r="E164" i="2538"/>
  <c r="E163" i="2538"/>
  <c r="E150" i="2538"/>
  <c r="D150" i="2538"/>
  <c r="E149" i="2538"/>
  <c r="D149" i="2538"/>
  <c r="E151" i="2538"/>
  <c r="D151" i="2538"/>
  <c r="E142" i="2538"/>
  <c r="E141" i="2538"/>
  <c r="E140" i="2538"/>
  <c r="E139" i="2538"/>
  <c r="E138" i="2538"/>
  <c r="D142" i="2538"/>
  <c r="D141" i="2538"/>
  <c r="D140" i="2538"/>
  <c r="D139" i="2538"/>
  <c r="D138" i="2538"/>
  <c r="F179" i="2537"/>
  <c r="G179" i="2537"/>
  <c r="D179" i="2537" s="1"/>
  <c r="D174" i="2537"/>
  <c r="E174" i="2537"/>
  <c r="E166" i="2537"/>
  <c r="E163" i="2537"/>
  <c r="E164" i="2537"/>
  <c r="E165" i="2537"/>
  <c r="D166" i="2537"/>
  <c r="D165" i="2537"/>
  <c r="D164" i="2537"/>
  <c r="D163" i="2537"/>
  <c r="E156" i="2537"/>
  <c r="E155" i="2537"/>
  <c r="E154" i="2537"/>
  <c r="E153" i="2537"/>
  <c r="E152" i="2537"/>
  <c r="D156" i="2537"/>
  <c r="D155" i="2537"/>
  <c r="D154" i="2537"/>
  <c r="D153" i="2537"/>
  <c r="D152" i="2537"/>
  <c r="E157" i="2537"/>
  <c r="N156" i="2541" l="1"/>
  <c r="O92" i="2539"/>
  <c r="E118" i="2540" l="1"/>
  <c r="D118" i="2540"/>
  <c r="N8" i="2541" l="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1" i="2541"/>
  <c r="N53" i="2541"/>
  <c r="N55" i="2541"/>
  <c r="N56" i="2541"/>
  <c r="N57" i="2541"/>
  <c r="N58" i="2541"/>
  <c r="N59" i="2541"/>
  <c r="N60" i="2541"/>
  <c r="N61" i="2541"/>
  <c r="N62" i="2541"/>
  <c r="N64" i="2541"/>
  <c r="N65" i="2541"/>
  <c r="N67" i="2541"/>
  <c r="N68" i="2541"/>
  <c r="N69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8" i="2541"/>
  <c r="N99" i="2541"/>
  <c r="N101" i="2541"/>
  <c r="N102" i="2541"/>
  <c r="N103" i="2541"/>
  <c r="N104" i="2541"/>
  <c r="N105" i="2541"/>
  <c r="N106" i="2541"/>
  <c r="N107" i="2541"/>
  <c r="N108" i="2541"/>
  <c r="N109" i="2541"/>
  <c r="N111" i="2541"/>
  <c r="N112" i="2541"/>
  <c r="N113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1" i="2541"/>
  <c r="N132" i="2541"/>
  <c r="N133" i="2541"/>
  <c r="N134" i="2541"/>
  <c r="N135" i="2541"/>
  <c r="N136" i="2541"/>
  <c r="N137" i="2541"/>
  <c r="N140" i="2541"/>
  <c r="N141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D157" i="2537"/>
  <c r="G178" i="2537"/>
  <c r="F178" i="2537"/>
  <c r="G177" i="2537"/>
  <c r="G176" i="2537"/>
  <c r="F176" i="2537"/>
  <c r="G175" i="2537"/>
  <c r="F175" i="2537"/>
  <c r="P124" i="2537"/>
  <c r="P125" i="2537"/>
  <c r="P126" i="2537"/>
  <c r="P127" i="2537"/>
  <c r="P128" i="2537"/>
  <c r="P113" i="2537"/>
  <c r="Q113" i="2537"/>
  <c r="P114" i="2537"/>
  <c r="Q11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7" i="2537"/>
  <c r="E114" i="2540"/>
  <c r="G142" i="2540" s="1"/>
  <c r="D124" i="2540"/>
  <c r="E115" i="2540"/>
  <c r="G115" i="2540" s="1"/>
  <c r="D125" i="2540"/>
  <c r="E116" i="2540"/>
  <c r="G144" i="2540" s="1"/>
  <c r="D126" i="2540"/>
  <c r="E117" i="2540"/>
  <c r="F146" i="2540"/>
  <c r="G146" i="2540"/>
  <c r="G159" i="2536"/>
  <c r="E127" i="2540"/>
  <c r="D127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G160" i="2536"/>
  <c r="F160" i="2536"/>
  <c r="F159" i="2536"/>
  <c r="D140" i="2536"/>
  <c r="E139" i="2536"/>
  <c r="F156" i="2536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G167" i="2538"/>
  <c r="F167" i="2538"/>
  <c r="G166" i="2538"/>
  <c r="Q119" i="2538"/>
  <c r="P119" i="2538"/>
  <c r="Q118" i="2538"/>
  <c r="P118" i="2538"/>
  <c r="Q117" i="2538"/>
  <c r="P117" i="2538"/>
  <c r="Q116" i="2538"/>
  <c r="P116" i="2538"/>
  <c r="Q115" i="2538"/>
  <c r="P11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R37" i="2538" s="1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R49" i="2538" s="1"/>
  <c r="P50" i="2538"/>
  <c r="Q50" i="2538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P63" i="2538"/>
  <c r="Q63" i="2538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R69" i="2538" s="1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R77" i="2538" s="1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P95" i="2538"/>
  <c r="Q95" i="2538"/>
  <c r="P96" i="2538"/>
  <c r="Q96" i="2538"/>
  <c r="P97" i="2538"/>
  <c r="Q97" i="2538"/>
  <c r="R97" i="2538" s="1"/>
  <c r="P98" i="2538"/>
  <c r="Q98" i="2538"/>
  <c r="P99" i="2538"/>
  <c r="Q99" i="2538"/>
  <c r="P100" i="2538"/>
  <c r="Q100" i="2538"/>
  <c r="P101" i="2538"/>
  <c r="Q101" i="2538"/>
  <c r="R101" i="2538" s="1"/>
  <c r="P102" i="2538"/>
  <c r="Q102" i="2538"/>
  <c r="Q27" i="2538"/>
  <c r="P27" i="2538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Q105" i="2537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4" i="2541"/>
  <c r="N185" i="2541"/>
  <c r="N187" i="2541"/>
  <c r="N188" i="2541"/>
  <c r="N189" i="2541"/>
  <c r="N190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Q176" i="2541" l="1"/>
  <c r="Q180" i="2541"/>
  <c r="F145" i="2540"/>
  <c r="R64" i="2540"/>
  <c r="G157" i="2536"/>
  <c r="F129" i="2536"/>
  <c r="R28" i="2539"/>
  <c r="F143" i="2540"/>
  <c r="R54" i="2536"/>
  <c r="R50" i="2536"/>
  <c r="R46" i="2536"/>
  <c r="R92" i="2536"/>
  <c r="R29" i="2536"/>
  <c r="R88" i="2536"/>
  <c r="R76" i="2536"/>
  <c r="R64" i="2536"/>
  <c r="R30" i="2536"/>
  <c r="R75" i="2539"/>
  <c r="R102" i="2538"/>
  <c r="R94" i="2538"/>
  <c r="R86" i="2538"/>
  <c r="R87" i="2537"/>
  <c r="Q123" i="254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9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E158" i="2537"/>
  <c r="D223" i="2541" s="1"/>
  <c r="F252" i="2541" s="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5" i="2538"/>
  <c r="R78" i="2538"/>
  <c r="R70" i="2538"/>
  <c r="R62" i="2538"/>
  <c r="R50" i="2538"/>
  <c r="R46" i="2538"/>
  <c r="R42" i="2538"/>
  <c r="R30" i="2538"/>
  <c r="R116" i="2538"/>
  <c r="F140" i="2538"/>
  <c r="R117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26" i="2541"/>
  <c r="Q122" i="2541"/>
  <c r="Q118" i="2541"/>
  <c r="Q106" i="2541"/>
  <c r="Q102" i="2541"/>
  <c r="Q98" i="2541"/>
  <c r="Q94" i="2541"/>
  <c r="Q90" i="2541"/>
  <c r="Q86" i="2541"/>
  <c r="Q82" i="2541"/>
  <c r="Q78" i="2541"/>
  <c r="Q74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15" i="2537" s="1"/>
  <c r="R109" i="2537"/>
  <c r="R105" i="2537"/>
  <c r="Q179" i="2541"/>
  <c r="Q177" i="2541"/>
  <c r="Q124" i="2541"/>
  <c r="Q117" i="2541"/>
  <c r="Q113" i="2541"/>
  <c r="Q105" i="2541"/>
  <c r="Q65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R83" i="2538"/>
  <c r="R73" i="2538"/>
  <c r="R65" i="2538"/>
  <c r="R58" i="2538"/>
  <c r="R54" i="2538"/>
  <c r="F165" i="2538"/>
  <c r="R90" i="2538"/>
  <c r="P103" i="2538"/>
  <c r="R98" i="2538"/>
  <c r="R85" i="2538"/>
  <c r="R81" i="2538"/>
  <c r="R67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R29" i="2537"/>
  <c r="F141" i="2538"/>
  <c r="F166" i="2538"/>
  <c r="D166" i="2538" s="1"/>
  <c r="G141" i="2538"/>
  <c r="R27" i="2540"/>
  <c r="R41" i="2539"/>
  <c r="R45" i="2539"/>
  <c r="E114" i="2539"/>
  <c r="F106" i="2539"/>
  <c r="G129" i="2539"/>
  <c r="D129" i="2539" s="1"/>
  <c r="P7" i="2536"/>
  <c r="R27" i="2536"/>
  <c r="G143" i="2540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G165" i="2538"/>
  <c r="F127" i="2540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61" i="2540"/>
  <c r="R124" i="2537"/>
  <c r="D126" i="2539"/>
  <c r="G163" i="2538"/>
  <c r="F131" i="2536"/>
  <c r="Q135" i="2541"/>
  <c r="R93" i="2537"/>
  <c r="R79" i="2537"/>
  <c r="R60" i="2537"/>
  <c r="R45" i="2537"/>
  <c r="R33" i="2537"/>
  <c r="P81" i="2539"/>
  <c r="P7" i="2539" s="1"/>
  <c r="D146" i="2540"/>
  <c r="D143" i="2540" l="1"/>
  <c r="F141" i="2536"/>
  <c r="G141" i="2536"/>
  <c r="Q7" i="2539"/>
  <c r="R7" i="2539" s="1"/>
  <c r="D143" i="2536"/>
  <c r="C236" i="2541" s="1"/>
  <c r="G166" i="2537"/>
  <c r="F139" i="2536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7" i="2538"/>
  <c r="P7" i="2537"/>
  <c r="Q147" i="2541"/>
  <c r="R7" i="2536"/>
  <c r="F133" i="2536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<sst xmlns="http://schemas.openxmlformats.org/spreadsheetml/2006/main" count="3525" uniqueCount="443">
  <si>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</si>
  <si>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</si>
  <si>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</si>
  <si>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</si>
  <si>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</si>
  <si>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</si>
  <si>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</si>
  <si>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</si>
  <si>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</si>
  <si>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</si>
  <si>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</si>
  <si>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</si>
  <si>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</si>
  <si>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</si>
  <si>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</si>
  <si>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</si>
  <si>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</si>
  <si>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</si>
  <si>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</si>
  <si>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</si>
  <si>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</si>
  <si>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</si>
  <si>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</si>
  <si>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</si>
  <si>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</si>
  <si>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</si>
  <si>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</si>
  <si>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</si>
  <si>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</si>
  <si>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</si>
  <si>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</si>
  <si>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</si>
  <si>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</si>
  <si>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</si>
  <si>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</si>
  <si>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</si>
  <si>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</si>
  <si>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</si>
  <si>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</si>
  <si>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</si>
  <si>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</si>
  <si>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</si>
  <si>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</si>
  <si>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</si>
  <si>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</si>
  <si>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</si>
  <si>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</si>
  <si>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</si>
  <si>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</si>
  <si>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</si>
  <si>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</si>
  <si>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</si>
  <si>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</si>
  <si>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</si>
  <si>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</si>
  <si>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</si>
  <si>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</si>
  <si>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</si>
  <si>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</si>
  <si>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</si>
  <si>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</si>
  <si>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</si>
  <si>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</si>
  <si>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</si>
  <si>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</si>
  <si>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</si>
  <si>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</si>
  <si>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</si>
  <si>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</si>
  <si>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</si>
  <si>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</si>
  <si>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</si>
  <si>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</si>
  <si>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</si>
  <si>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</si>
  <si>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</si>
  <si>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</si>
  <si>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</si>
  <si>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</si>
  <si>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</si>
  <si>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</si>
  <si>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</si>
  <si>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</si>
  <si>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</si>
  <si>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</si>
  <si>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</si>
  <si>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</si>
  <si>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</si>
  <si>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</si>
  <si>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</si>
  <si>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</si>
  <si>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</si>
  <si>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</si>
  <si>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</si>
  <si>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</si>
  <si>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</si>
  <si>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</si>
  <si>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</si>
  <si>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</si>
  <si>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</si>
  <si>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</si>
  <si>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</si>
  <si>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</si>
  <si>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</si>
  <si>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</si>
  <si>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</si>
  <si>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</si>
  <si>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</si>
  <si>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</si>
  <si>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</si>
  <si>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</si>
  <si>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</si>
  <si>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</si>
  <si>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</si>
  <si>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</si>
  <si>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</si>
  <si>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</si>
  <si>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</si>
  <si>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</si>
  <si>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</si>
  <si>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</si>
  <si>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</si>
  <si>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</si>
  <si>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</si>
  <si>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</si>
  <si>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</si>
  <si>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</si>
  <si>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</si>
  <si>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</si>
  <si>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</si>
  <si>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</si>
  <si>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</si>
  <si>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</si>
  <si>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</si>
  <si>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</si>
  <si>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</si>
  <si>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</si>
  <si>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</si>
  <si>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</si>
  <si>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</si>
  <si>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</si>
  <si>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</si>
  <si>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</si>
  <si>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</si>
  <si>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</si>
  <si>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</si>
  <si>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</si>
  <si>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</si>
  <si>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</si>
  <si>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</si>
  <si>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</si>
  <si>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</si>
  <si>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</si>
  <si>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</si>
  <si>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</si>
  <si>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</si>
  <si>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</si>
  <si>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</si>
  <si>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</si>
  <si>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</si>
  <si>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</si>
  <si>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</si>
  <si>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</si>
  <si>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</si>
  <si>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</si>
  <si>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</si>
  <si>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</si>
  <si>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</si>
  <si>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</si>
  <si>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</si>
  <si>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</si>
  <si>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</si>
  <si>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</si>
  <si>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</si>
  <si>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</si>
  <si>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</si>
  <si>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</si>
  <si>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</si>
  <si>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</si>
  <si>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</si>
  <si>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</si>
  <si>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</si>
  <si>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</si>
  <si>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</si>
  <si>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</si>
  <si>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</si>
  <si>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</si>
  <si>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</si>
  <si>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</si>
  <si>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</si>
  <si>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</si>
  <si>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</si>
  <si>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</si>
  <si>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</si>
  <si>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</si>
  <si>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</si>
  <si>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</si>
  <si>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</si>
  <si>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</si>
  <si>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</si>
  <si>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</si>
  <si>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</si>
  <si>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</si>
  <si>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</si>
  <si>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</si>
  <si>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</si>
  <si>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</si>
  <si>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</si>
  <si>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</si>
  <si>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</si>
  <si>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</si>
  <si>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</si>
  <si>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</si>
  <si>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</si>
  <si>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</si>
  <si>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</si>
  <si>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</si>
  <si>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</si>
  <si>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</si>
  <si>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</si>
  <si>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</si>
  <si>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</si>
  <si>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</si>
  <si>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</si>
  <si>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</si>
  <si>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</si>
  <si>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</si>
  <si>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</si>
  <si>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</si>
  <si>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</si>
  <si>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</si>
  <si>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</si>
  <si>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</si>
  <si>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</si>
  <si>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</si>
  <si>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</si>
  <si>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</si>
  <si>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</si>
  <si>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</si>
  <si>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</si>
  <si>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</si>
  <si>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</si>
  <si>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</si>
  <si>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</si>
  <si>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</si>
  <si>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</si>
  <si>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</si>
  <si>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</si>
  <si>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</si>
  <si>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</si>
  <si>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</si>
  <si>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</si>
  <si>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</si>
  <si>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</si>
  <si>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</si>
  <si>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</si>
  <si>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</si>
  <si>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</si>
  <si>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</si>
  <si>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</si>
  <si>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</si>
  <si>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</si>
  <si>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</si>
  <si>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</si>
  <si>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</si>
  <si>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</si>
  <si>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</si>
  <si>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</si>
  <si>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</si>
  <si>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</si>
  <si>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</si>
  <si>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</si>
  <si>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</si>
  <si>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</si>
  <si>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</si>
  <si>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</si>
  <si>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</si>
  <si>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</si>
  <si>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</si>
  <si>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</si>
  <si>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</si>
  <si>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</si>
  <si>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</si>
  <si>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</si>
  <si>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</si>
  <si>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</si>
  <si>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</si>
  <si>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</si>
  <si>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</si>
  <si>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</si>
  <si>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</si>
  <si>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</si>
  <si>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</si>
  <si>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</si>
  <si>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</si>
  <si>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</si>
  <si>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</si>
  <si>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</si>
  <si>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</si>
  <si>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</si>
  <si>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</si>
  <si>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</si>
  <si>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</si>
  <si>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</si>
  <si>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</si>
  <si>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</si>
  <si>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</si>
  <si>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</si>
  <si>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</si>
  <si>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</si>
  <si>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</si>
  <si>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</si>
  <si>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</si>
  <si>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</si>
  <si>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</si>
  <si>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</si>
  <si>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</si>
  <si>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</si>
  <si>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</si>
  <si>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</si>
  <si>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</si>
  <si>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</si>
  <si>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</si>
  <si>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</si>
  <si>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</si>
  <si>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</si>
  <si>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</si>
  <si>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</si>
  <si>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</si>
  <si>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</si>
  <si>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</si>
  <si>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</si>
  <si>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</si>
  <si>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</si>
  <si>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</si>
  <si>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</si>
  <si>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</si>
  <si>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</si>
  <si>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</si>
  <si>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</si>
  <si>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</si>
  <si>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</si>
  <si>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</si>
  <si>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</si>
  <si>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</si>
  <si>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</si>
  <si>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</si>
  <si>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</si>
  <si>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</si>
  <si>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</si>
  <si>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</si>
  <si>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</si>
  <si>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</si>
  <si>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</si>
  <si>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</si>
  <si>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</si>
  <si>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</si>
  <si>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</si>
  <si>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</si>
  <si>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</si>
  <si>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</si>
  <si>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</si>
  <si>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</si>
  <si>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</si>
  <si>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</si>
  <si>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</si>
  <si>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</si>
  <si>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</si>
  <si>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</si>
  <si>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</si>
  <si>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</si>
  <si>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</si>
  <si>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</si>
  <si>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</si>
  <si>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</si>
  <si>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</si>
  <si>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</si>
  <si>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</si>
  <si>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</si>
  <si>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</si>
  <si>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</si>
  <si>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</si>
  <si>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</si>
  <si>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</si>
  <si>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</si>
  <si>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</si>
  <si>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</si>
  <si>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</si>
  <si>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</si>
  <si>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</si>
  <si>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</si>
  <si>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</si>
  <si>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</si>
  <si>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</si>
  <si>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</si>
  <si>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</si>
  <si>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</si>
  <si>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</si>
  <si>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</si>
  <si>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</si>
  <si>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</si>
  <si>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</si>
  <si>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</si>
  <si>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</si>
  <si>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-   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</si>
  <si>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</si>
  <si>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</si>
  <si>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</si>
  <si>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</si>
  <si>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</si>
  <si>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</si>
  <si>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</si>
  <si>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</si>
  <si>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</si>
  <si>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</si>
  <si>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</si>
  <si>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</si>
  <si>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</si>
  <si>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</si>
  <si>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</si>
  <si>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</si>
  <si>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LIQUIDACION AL 31 DE ENERO 2020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</si>
  <si>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</si>
  <si>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</si>
  <si>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</si>
  <si>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</si>
  <si>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</si>
  <si>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</si>
  <si>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</si>
  <si>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</si>
  <si>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</si>
  <si>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</si>
  <si>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</si>
  <si>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</si>
  <si>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</si>
  <si>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</si>
  <si>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</si>
  <si>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 xml:space="preserve">LIQUIDACION AL 31 DE ENERO 2020 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</si>
  <si>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</si>
  <si>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</si>
  <si>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</si>
  <si>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LIQUIDACION AL 31 ENERO 2020</t>
  </si>
  <si>
    <t>MCJ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</si>
</sst>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0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5" applyNumberFormat="0" applyAlignment="0" applyProtection="0"/>
    <xf numFmtId="0" fontId="22" fillId="21" borderId="6" applyNumberForma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6" fillId="28" borderId="5" applyNumberFormat="0" applyAlignment="0" applyProtection="0"/>
    <xf numFmtId="0" fontId="27" fillId="29" borderId="0" applyNumberFormat="0" applyBorder="0" applyAlignment="0" applyProtection="0"/>
    <xf numFmtId="165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8" fillId="30" borderId="0" applyNumberFormat="0" applyBorder="0" applyAlignment="0" applyProtection="0"/>
    <xf numFmtId="0" fontId="19" fillId="0" borderId="0"/>
    <xf numFmtId="0" fontId="19" fillId="0" borderId="0"/>
    <xf numFmtId="0" fontId="3" fillId="31" borderId="9" applyNumberFormat="0" applyFont="0" applyAlignment="0" applyProtection="0"/>
    <xf numFmtId="0" fontId="7" fillId="31" borderId="9" applyNumberFormat="0" applyFont="0" applyAlignment="0" applyProtection="0"/>
    <xf numFmtId="0" fontId="10" fillId="31" borderId="9" applyNumberFormat="0" applyFont="0" applyAlignment="0" applyProtection="0"/>
    <xf numFmtId="0" fontId="19" fillId="31" borderId="9" applyNumberFormat="0" applyFont="0" applyAlignment="0" applyProtection="0"/>
    <xf numFmtId="9" fontId="2" fillId="0" borderId="0" applyFont="0" applyFill="0" applyBorder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25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</cellStyleXfs>
  <cellXfs count="239">
    <xf numFmtId="0" fontId="0" fillId="0" borderId="0" xfId="0"/>
    <xf numFmtId="4" fontId="8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center"/>
    </xf>
    <xf numFmtId="4" fontId="6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0" fontId="5" fillId="32" borderId="14" xfId="35" applyFont="1" applyFill="1" applyBorder="1" applyAlignment="1">
      <alignment horizontal="center" vertical="center" wrapText="1"/>
    </xf>
    <xf numFmtId="4" fontId="5" fillId="32" borderId="14" xfId="35" applyNumberFormat="1" applyFont="1" applyFill="1" applyBorder="1" applyAlignment="1">
      <alignment horizontal="center" vertical="center" wrapText="1"/>
    </xf>
    <xf numFmtId="165" fontId="6" fillId="0" borderId="0" xfId="32" applyFont="1" applyAlignment="1">
      <alignment horizontal="left"/>
    </xf>
    <xf numFmtId="164" fontId="0" fillId="0" borderId="0" xfId="33" applyFont="1"/>
    <xf numFmtId="0" fontId="12" fillId="0" borderId="0" xfId="0" applyFont="1"/>
    <xf numFmtId="164" fontId="12" fillId="0" borderId="0" xfId="33" applyFont="1"/>
    <xf numFmtId="0" fontId="2" fillId="0" borderId="0" xfId="0" applyFont="1"/>
    <xf numFmtId="4" fontId="4" fillId="32" borderId="14" xfId="35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0" fontId="2" fillId="0" borderId="0" xfId="41" applyNumberFormat="1" applyFont="1"/>
    <xf numFmtId="10" fontId="12" fillId="0" borderId="0" xfId="41" applyNumberFormat="1" applyFont="1"/>
    <xf numFmtId="4" fontId="14" fillId="0" borderId="0" xfId="0" applyNumberFormat="1" applyFont="1"/>
    <xf numFmtId="10" fontId="2" fillId="0" borderId="0" xfId="41" applyNumberFormat="1" applyFont="1" applyBorder="1"/>
    <xf numFmtId="4" fontId="6" fillId="0" borderId="0" xfId="0" applyNumberFormat="1" applyFont="1" applyFill="1"/>
    <xf numFmtId="165" fontId="36" fillId="0" borderId="0" xfId="32" applyFont="1" applyFill="1"/>
    <xf numFmtId="164" fontId="12" fillId="0" borderId="0" xfId="33" applyFont="1" applyFill="1"/>
    <xf numFmtId="4" fontId="4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/>
    <xf numFmtId="0" fontId="14" fillId="0" borderId="0" xfId="0" applyFont="1"/>
    <xf numFmtId="4" fontId="14" fillId="0" borderId="0" xfId="0" applyNumberFormat="1" applyFont="1" applyFill="1"/>
    <xf numFmtId="165" fontId="14" fillId="0" borderId="0" xfId="32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Fill="1" applyAlignment="1">
      <alignment horizontal="right"/>
    </xf>
    <xf numFmtId="165" fontId="14" fillId="0" borderId="0" xfId="32" applyFont="1" applyFill="1"/>
    <xf numFmtId="10" fontId="9" fillId="0" borderId="0" xfId="41" applyNumberFormat="1" applyFont="1"/>
    <xf numFmtId="0" fontId="5" fillId="33" borderId="15" xfId="35" applyFont="1" applyFill="1" applyBorder="1" applyAlignment="1">
      <alignment horizontal="center" vertical="center" wrapText="1"/>
    </xf>
    <xf numFmtId="4" fontId="5" fillId="33" borderId="15" xfId="35" applyNumberFormat="1" applyFont="1" applyFill="1" applyBorder="1" applyAlignment="1">
      <alignment horizontal="center" vertical="center" wrapText="1"/>
    </xf>
    <xf numFmtId="0" fontId="12" fillId="33" borderId="15" xfId="0" applyFont="1" applyFill="1" applyBorder="1" applyAlignment="1">
      <alignment horizontal="center" vertical="center" wrapText="1"/>
    </xf>
    <xf numFmtId="164" fontId="2" fillId="0" borderId="0" xfId="33" applyFont="1"/>
    <xf numFmtId="10" fontId="14" fillId="0" borderId="0" xfId="41" applyNumberFormat="1" applyFont="1"/>
    <xf numFmtId="10" fontId="4" fillId="33" borderId="16" xfId="41" applyNumberFormat="1" applyFont="1" applyFill="1" applyBorder="1"/>
    <xf numFmtId="0" fontId="12" fillId="34" borderId="17" xfId="0" applyFont="1" applyFill="1" applyBorder="1" applyAlignment="1">
      <alignment horizontal="center" vertical="center" wrapText="1"/>
    </xf>
    <xf numFmtId="165" fontId="2" fillId="0" borderId="0" xfId="32" applyFont="1"/>
    <xf numFmtId="4" fontId="37" fillId="35" borderId="18" xfId="35" applyNumberFormat="1" applyFont="1" applyFill="1" applyBorder="1" applyAlignment="1">
      <alignment horizontal="center" vertical="center" wrapText="1"/>
    </xf>
    <xf numFmtId="4" fontId="38" fillId="35" borderId="19" xfId="0" applyNumberFormat="1" applyFont="1" applyFill="1" applyBorder="1" applyAlignment="1">
      <alignment horizontal="center" vertical="center" wrapText="1"/>
    </xf>
    <xf numFmtId="4" fontId="38" fillId="35" borderId="16" xfId="0" applyNumberFormat="1" applyFont="1" applyFill="1" applyBorder="1"/>
    <xf numFmtId="10" fontId="38" fillId="35" borderId="16" xfId="41" applyNumberFormat="1" applyFont="1" applyFill="1" applyBorder="1"/>
    <xf numFmtId="10" fontId="6" fillId="0" borderId="0" xfId="41" applyNumberFormat="1" applyFont="1"/>
    <xf numFmtId="4" fontId="12" fillId="0" borderId="0" xfId="0" applyNumberFormat="1" applyFont="1"/>
    <xf numFmtId="4" fontId="6" fillId="0" borderId="0" xfId="0" applyNumberFormat="1" applyFont="1" applyAlignment="1">
      <alignment horizontal="right"/>
    </xf>
    <xf numFmtId="4" fontId="4" fillId="33" borderId="16" xfId="0" applyNumberFormat="1" applyFont="1" applyFill="1" applyBorder="1"/>
    <xf numFmtId="4" fontId="37" fillId="35" borderId="1" xfId="0" applyNumberFormat="1" applyFont="1" applyFill="1" applyBorder="1" applyAlignment="1">
      <alignment horizontal="center" wrapText="1"/>
    </xf>
    <xf numFmtId="4" fontId="37" fillId="35" borderId="2" xfId="0" applyNumberFormat="1" applyFont="1" applyFill="1" applyBorder="1"/>
    <xf numFmtId="10" fontId="37" fillId="35" borderId="2" xfId="41" applyNumberFormat="1" applyFont="1" applyFill="1" applyBorder="1"/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12" fillId="0" borderId="0" xfId="0" applyNumberFormat="1" applyFont="1" applyAlignment="1">
      <alignment horizontal="right"/>
    </xf>
    <xf numFmtId="4" fontId="11" fillId="36" borderId="2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4" fillId="33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4" fontId="9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6" fillId="0" borderId="0" xfId="0" applyNumberFormat="1" applyFont="1" applyAlignment="1">
      <alignment wrapText="1"/>
    </xf>
    <xf numFmtId="4" fontId="14" fillId="0" borderId="0" xfId="0" applyNumberFormat="1" applyFont="1" applyAlignment="1">
      <alignment horizontal="center"/>
    </xf>
    <xf numFmtId="4" fontId="39" fillId="0" borderId="0" xfId="0" applyNumberFormat="1" applyFont="1"/>
    <xf numFmtId="4" fontId="16" fillId="36" borderId="20" xfId="0" applyNumberFormat="1" applyFont="1" applyFill="1" applyBorder="1" applyAlignment="1">
      <alignment horizontal="center" vertical="center" wrapText="1"/>
    </xf>
    <xf numFmtId="4" fontId="16" fillId="36" borderId="17" xfId="0" applyNumberFormat="1" applyFont="1" applyFill="1" applyBorder="1"/>
    <xf numFmtId="10" fontId="16" fillId="36" borderId="17" xfId="41" applyNumberFormat="1" applyFont="1" applyFill="1" applyBorder="1"/>
    <xf numFmtId="4" fontId="40" fillId="35" borderId="1" xfId="0" applyNumberFormat="1" applyFont="1" applyFill="1" applyBorder="1" applyAlignment="1">
      <alignment horizontal="center" wrapText="1"/>
    </xf>
    <xf numFmtId="4" fontId="40" fillId="35" borderId="2" xfId="0" applyNumberFormat="1" applyFont="1" applyFill="1" applyBorder="1"/>
    <xf numFmtId="10" fontId="40" fillId="35" borderId="2" xfId="41" applyNumberFormat="1" applyFont="1" applyFill="1" applyBorder="1"/>
    <xf numFmtId="0" fontId="15" fillId="0" borderId="0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4" fontId="13" fillId="37" borderId="3" xfId="35" applyNumberFormat="1" applyFont="1" applyFill="1" applyBorder="1" applyAlignment="1">
      <alignment horizontal="center" vertical="center" wrapText="1"/>
    </xf>
    <xf numFmtId="4" fontId="40" fillId="35" borderId="3" xfId="35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/>
    <xf numFmtId="10" fontId="44" fillId="0" borderId="0" xfId="41" applyNumberFormat="1" applyFont="1"/>
    <xf numFmtId="164" fontId="44" fillId="0" borderId="0" xfId="33" applyFont="1"/>
    <xf numFmtId="4" fontId="45" fillId="0" borderId="0" xfId="0" applyNumberFormat="1" applyFont="1"/>
    <xf numFmtId="4" fontId="17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0" fontId="2" fillId="0" borderId="0" xfId="41" applyNumberFormat="1" applyFont="1" applyFill="1"/>
    <xf numFmtId="164" fontId="2" fillId="0" borderId="0" xfId="33" applyFont="1" applyFill="1"/>
    <xf numFmtId="4" fontId="15" fillId="0" borderId="0" xfId="0" applyNumberFormat="1" applyFont="1" applyFill="1"/>
    <xf numFmtId="0" fontId="2" fillId="0" borderId="0" xfId="0" applyFont="1" applyFill="1"/>
    <xf numFmtId="10" fontId="12" fillId="0" borderId="0" xfId="41" applyNumberFormat="1" applyFont="1" applyFill="1"/>
    <xf numFmtId="0" fontId="4" fillId="0" borderId="0" xfId="0" applyFont="1" applyFill="1"/>
    <xf numFmtId="0" fontId="6" fillId="0" borderId="0" xfId="0" applyFont="1" applyFill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16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/>
    <xf numFmtId="4" fontId="12" fillId="0" borderId="0" xfId="0" applyNumberFormat="1" applyFont="1" applyFill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5" fillId="33" borderId="15" xfId="35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0" fontId="2" fillId="0" borderId="0" xfId="41" applyNumberFormat="1" applyFont="1" applyFill="1" applyBorder="1"/>
    <xf numFmtId="4" fontId="12" fillId="0" borderId="0" xfId="0" applyNumberFormat="1" applyFont="1" applyAlignment="1">
      <alignment horizontal="center"/>
    </xf>
    <xf numFmtId="0" fontId="18" fillId="38" borderId="21" xfId="35" applyFont="1" applyFill="1" applyBorder="1" applyAlignment="1">
      <alignment horizontal="center" vertical="center" wrapText="1"/>
    </xf>
    <xf numFmtId="49" fontId="18" fillId="38" borderId="21" xfId="35" applyNumberFormat="1" applyFont="1" applyFill="1" applyBorder="1" applyAlignment="1">
      <alignment horizontal="center" vertical="center" wrapText="1"/>
    </xf>
    <xf numFmtId="4" fontId="12" fillId="38" borderId="21" xfId="35" applyNumberFormat="1" applyFont="1" applyFill="1" applyBorder="1" applyAlignment="1">
      <alignment horizontal="center" vertical="center" wrapText="1"/>
    </xf>
    <xf numFmtId="4" fontId="18" fillId="38" borderId="21" xfId="35" applyNumberFormat="1" applyFont="1" applyFill="1" applyBorder="1" applyAlignment="1">
      <alignment horizontal="center" vertical="center" wrapText="1"/>
    </xf>
    <xf numFmtId="0" fontId="12" fillId="38" borderId="21" xfId="0" applyFont="1" applyFill="1" applyBorder="1" applyAlignment="1">
      <alignment horizontal="center" vertical="center" wrapText="1"/>
    </xf>
    <xf numFmtId="4" fontId="46" fillId="35" borderId="18" xfId="3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" fontId="12" fillId="38" borderId="22" xfId="0" applyNumberFormat="1" applyFont="1" applyFill="1" applyBorder="1" applyAlignment="1">
      <alignment horizontal="center" vertical="center" wrapText="1"/>
    </xf>
    <xf numFmtId="165" fontId="2" fillId="0" borderId="0" xfId="32" applyFont="1" applyAlignment="1">
      <alignment horizontal="left"/>
    </xf>
    <xf numFmtId="4" fontId="12" fillId="38" borderId="21" xfId="0" applyNumberFormat="1" applyFont="1" applyFill="1" applyBorder="1"/>
    <xf numFmtId="10" fontId="12" fillId="38" borderId="21" xfId="41" applyNumberFormat="1" applyFont="1" applyFill="1" applyBorder="1"/>
    <xf numFmtId="165" fontId="12" fillId="0" borderId="0" xfId="32" applyFont="1" applyFill="1"/>
    <xf numFmtId="165" fontId="2" fillId="0" borderId="0" xfId="32" applyFont="1" applyFill="1"/>
    <xf numFmtId="4" fontId="46" fillId="35" borderId="22" xfId="0" applyNumberFormat="1" applyFont="1" applyFill="1" applyBorder="1" applyAlignment="1">
      <alignment horizontal="center" vertical="center" wrapText="1"/>
    </xf>
    <xf numFmtId="4" fontId="46" fillId="35" borderId="21" xfId="0" applyNumberFormat="1" applyFont="1" applyFill="1" applyBorder="1"/>
    <xf numFmtId="10" fontId="46" fillId="35" borderId="21" xfId="41" applyNumberFormat="1" applyFont="1" applyFill="1" applyBorder="1"/>
    <xf numFmtId="0" fontId="47" fillId="0" borderId="0" xfId="0" applyFont="1"/>
    <xf numFmtId="49" fontId="47" fillId="0" borderId="0" xfId="0" applyNumberFormat="1" applyFont="1" applyAlignment="1">
      <alignment horizontal="center"/>
    </xf>
    <xf numFmtId="4" fontId="47" fillId="0" borderId="0" xfId="0" applyNumberFormat="1" applyFont="1"/>
    <xf numFmtId="4" fontId="47" fillId="0" borderId="0" xfId="0" applyNumberFormat="1" applyFont="1" applyFill="1"/>
    <xf numFmtId="0" fontId="4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18" fillId="39" borderId="23" xfId="35" applyFont="1" applyFill="1" applyBorder="1" applyAlignment="1">
      <alignment horizontal="center" vertical="center" wrapText="1"/>
    </xf>
    <xf numFmtId="49" fontId="18" fillId="39" borderId="23" xfId="35" applyNumberFormat="1" applyFont="1" applyFill="1" applyBorder="1" applyAlignment="1">
      <alignment horizontal="center" vertical="center" wrapText="1"/>
    </xf>
    <xf numFmtId="4" fontId="12" fillId="39" borderId="23" xfId="35" applyNumberFormat="1" applyFont="1" applyFill="1" applyBorder="1" applyAlignment="1">
      <alignment horizontal="center" vertical="center" wrapText="1"/>
    </xf>
    <xf numFmtId="4" fontId="18" fillId="39" borderId="23" xfId="35" applyNumberFormat="1" applyFont="1" applyFill="1" applyBorder="1" applyAlignment="1">
      <alignment horizontal="center" vertical="center" wrapText="1"/>
    </xf>
    <xf numFmtId="4" fontId="12" fillId="40" borderId="22" xfId="0" applyNumberFormat="1" applyFont="1" applyFill="1" applyBorder="1" applyAlignment="1">
      <alignment horizontal="center" vertical="center" wrapText="1"/>
    </xf>
    <xf numFmtId="4" fontId="12" fillId="40" borderId="24" xfId="0" applyNumberFormat="1" applyFont="1" applyFill="1" applyBorder="1"/>
    <xf numFmtId="165" fontId="12" fillId="40" borderId="24" xfId="32" applyFont="1" applyFill="1" applyBorder="1"/>
    <xf numFmtId="10" fontId="12" fillId="40" borderId="24" xfId="41" applyNumberFormat="1" applyFont="1" applyFill="1" applyBorder="1"/>
    <xf numFmtId="4" fontId="46" fillId="35" borderId="25" xfId="0" applyNumberFormat="1" applyFont="1" applyFill="1" applyBorder="1" applyAlignment="1">
      <alignment horizontal="center" vertical="center" wrapText="1"/>
    </xf>
    <xf numFmtId="4" fontId="46" fillId="35" borderId="24" xfId="0" applyNumberFormat="1" applyFont="1" applyFill="1" applyBorder="1"/>
    <xf numFmtId="165" fontId="46" fillId="35" borderId="24" xfId="32" applyFont="1" applyFill="1" applyBorder="1"/>
    <xf numFmtId="10" fontId="46" fillId="35" borderId="24" xfId="41" applyNumberFormat="1" applyFont="1" applyFill="1" applyBorder="1"/>
    <xf numFmtId="0" fontId="48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8" fillId="34" borderId="17" xfId="35" applyFont="1" applyFill="1" applyBorder="1" applyAlignment="1">
      <alignment horizontal="left" vertical="center" wrapText="1"/>
    </xf>
    <xf numFmtId="49" fontId="18" fillId="34" borderId="17" xfId="35" applyNumberFormat="1" applyFont="1" applyFill="1" applyBorder="1" applyAlignment="1">
      <alignment horizontal="center" vertical="center" wrapText="1"/>
    </xf>
    <xf numFmtId="0" fontId="18" fillId="34" borderId="17" xfId="35" applyFont="1" applyFill="1" applyBorder="1" applyAlignment="1">
      <alignment horizontal="center" vertical="center" wrapText="1"/>
    </xf>
    <xf numFmtId="4" fontId="18" fillId="34" borderId="17" xfId="35" applyNumberFormat="1" applyFont="1" applyFill="1" applyBorder="1" applyAlignment="1">
      <alignment horizontal="center" vertical="center" wrapText="1"/>
    </xf>
    <xf numFmtId="49" fontId="2" fillId="0" borderId="0" xfId="32" applyNumberFormat="1" applyFont="1" applyAlignment="1">
      <alignment horizontal="center"/>
    </xf>
    <xf numFmtId="4" fontId="12" fillId="36" borderId="20" xfId="0" applyNumberFormat="1" applyFont="1" applyFill="1" applyBorder="1" applyAlignment="1">
      <alignment horizontal="center" vertical="center" wrapText="1"/>
    </xf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46" fillId="35" borderId="1" xfId="0" applyNumberFormat="1" applyFont="1" applyFill="1" applyBorder="1" applyAlignment="1">
      <alignment horizontal="center" wrapText="1"/>
    </xf>
    <xf numFmtId="4" fontId="46" fillId="35" borderId="2" xfId="0" applyNumberFormat="1" applyFont="1" applyFill="1" applyBorder="1"/>
    <xf numFmtId="10" fontId="46" fillId="35" borderId="2" xfId="41" applyNumberFormat="1" applyFont="1" applyFill="1" applyBorder="1"/>
    <xf numFmtId="4" fontId="2" fillId="0" borderId="0" xfId="41" applyNumberFormat="1" applyFont="1"/>
    <xf numFmtId="0" fontId="12" fillId="0" borderId="0" xfId="0" applyFont="1" applyAlignment="1">
      <alignment horizontal="center" vertical="center"/>
    </xf>
    <xf numFmtId="10" fontId="12" fillId="0" borderId="0" xfId="41" applyNumberFormat="1" applyFont="1" applyFill="1" applyAlignment="1">
      <alignment horizontal="center" vertical="center"/>
    </xf>
    <xf numFmtId="164" fontId="12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4" fillId="0" borderId="0" xfId="32" applyFont="1"/>
    <xf numFmtId="165" fontId="39" fillId="0" borderId="0" xfId="32" applyFont="1"/>
    <xf numFmtId="4" fontId="2" fillId="0" borderId="0" xfId="0" applyNumberFormat="1" applyFont="1" applyFill="1" applyAlignment="1">
      <alignment horizontal="left"/>
    </xf>
    <xf numFmtId="10" fontId="12" fillId="0" borderId="0" xfId="41" applyNumberFormat="1" applyFont="1" applyFill="1" applyAlignment="1">
      <alignment horizontal="center"/>
    </xf>
    <xf numFmtId="10" fontId="2" fillId="0" borderId="0" xfId="41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5" fontId="12" fillId="0" borderId="0" xfId="32" applyFont="1"/>
    <xf numFmtId="165" fontId="18" fillId="34" borderId="17" xfId="32" applyFont="1" applyFill="1" applyBorder="1" applyAlignment="1">
      <alignment horizontal="center" vertical="center" wrapText="1"/>
    </xf>
    <xf numFmtId="165" fontId="12" fillId="0" borderId="0" xfId="32" applyFont="1" applyAlignment="1">
      <alignment horizontal="right"/>
    </xf>
    <xf numFmtId="165" fontId="12" fillId="0" borderId="0" xfId="32" applyFont="1" applyFill="1" applyAlignment="1">
      <alignment horizontal="right"/>
    </xf>
    <xf numFmtId="165" fontId="2" fillId="0" borderId="0" xfId="32" applyFont="1" applyFill="1" applyAlignment="1">
      <alignment horizontal="right"/>
    </xf>
    <xf numFmtId="165" fontId="2" fillId="0" borderId="0" xfId="32" applyFont="1" applyAlignment="1">
      <alignment horizontal="right"/>
    </xf>
    <xf numFmtId="165" fontId="12" fillId="0" borderId="0" xfId="32" applyFont="1" applyFill="1" applyAlignment="1">
      <alignment horizontal="center"/>
    </xf>
    <xf numFmtId="165" fontId="2" fillId="0" borderId="0" xfId="32" applyFont="1" applyFill="1" applyAlignment="1">
      <alignment horizontal="center"/>
    </xf>
    <xf numFmtId="165" fontId="2" fillId="0" borderId="0" xfId="32" applyFont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164" fontId="44" fillId="0" borderId="0" xfId="33" applyFont="1" applyFill="1"/>
    <xf numFmtId="49" fontId="6" fillId="0" borderId="0" xfId="0" applyNumberFormat="1" applyFont="1" applyFill="1" applyAlignment="1">
      <alignment horizontal="center"/>
    </xf>
    <xf numFmtId="0" fontId="41" fillId="37" borderId="30" xfId="0" applyFont="1" applyFill="1" applyBorder="1" applyAlignment="1">
      <alignment horizontal="center" vertical="center" wrapText="1"/>
    </xf>
    <xf numFmtId="165" fontId="41" fillId="37" borderId="30" xfId="32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Fill="1"/>
    <xf numFmtId="0" fontId="1" fillId="0" borderId="0" xfId="0" applyFont="1" applyFill="1"/>
    <xf numFmtId="49" fontId="2" fillId="0" borderId="0" xfId="32" applyNumberFormat="1" applyFont="1" applyFill="1" applyAlignment="1">
      <alignment horizontal="center"/>
    </xf>
    <xf numFmtId="0" fontId="42" fillId="0" borderId="0" xfId="0" applyFont="1" applyFill="1"/>
    <xf numFmtId="0" fontId="44" fillId="0" borderId="0" xfId="0" applyFont="1" applyFill="1"/>
    <xf numFmtId="10" fontId="44" fillId="0" borderId="0" xfId="41" applyNumberFormat="1" applyFont="1" applyFill="1"/>
    <xf numFmtId="0" fontId="44" fillId="0" borderId="0" xfId="41" applyNumberFormat="1" applyFont="1" applyFill="1"/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0" fontId="46" fillId="0" borderId="0" xfId="41" applyNumberFormat="1" applyFont="1" applyFill="1" applyAlignment="1">
      <alignment horizontal="center"/>
    </xf>
    <xf numFmtId="10" fontId="49" fillId="0" borderId="0" xfId="41" applyNumberFormat="1" applyFont="1" applyFill="1" applyAlignment="1">
      <alignment horizontal="center"/>
    </xf>
    <xf numFmtId="0" fontId="12" fillId="0" borderId="0" xfId="0" applyFont="1" applyBorder="1" applyAlignment="1">
      <alignment horizontal="center" vertical="center"/>
    </xf>
    <xf numFmtId="4" fontId="40" fillId="35" borderId="4" xfId="0" applyNumberFormat="1" applyFont="1" applyFill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4" fontId="46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4" fontId="37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4" fontId="38" fillId="35" borderId="27" xfId="0" applyNumberFormat="1" applyFont="1" applyFill="1" applyBorder="1" applyAlignment="1">
      <alignment horizontal="center"/>
    </xf>
    <xf numFmtId="4" fontId="4" fillId="33" borderId="19" xfId="0" applyNumberFormat="1" applyFont="1" applyFill="1" applyBorder="1" applyAlignment="1">
      <alignment horizontal="center" vertical="center" wrapText="1"/>
    </xf>
    <xf numFmtId="4" fontId="12" fillId="38" borderId="28" xfId="0" applyNumberFormat="1" applyFont="1" applyFill="1" applyBorder="1" applyAlignment="1">
      <alignment horizontal="center"/>
    </xf>
    <xf numFmtId="4" fontId="46" fillId="35" borderId="28" xfId="0" applyNumberFormat="1" applyFont="1" applyFill="1" applyBorder="1" applyAlignment="1">
      <alignment horizontal="center"/>
    </xf>
    <xf numFmtId="4" fontId="12" fillId="0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4" fontId="12" fillId="40" borderId="28" xfId="0" applyNumberFormat="1" applyFont="1" applyFill="1" applyBorder="1" applyAlignment="1">
      <alignment horizontal="center"/>
    </xf>
    <xf numFmtId="4" fontId="46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6.1014350897934166E-2</c:v>
                </c:pt>
                <c:pt idx="1">
                  <c:v>7.3721095208214973E-2</c:v>
                </c:pt>
                <c:pt idx="2">
                  <c:v>5.1260297820502662E-2</c:v>
                </c:pt>
                <c:pt idx="3">
                  <c:v>8.4816038690192511E-2</c:v>
                </c:pt>
                <c:pt idx="4">
                  <c:v>8.2883054928006461E-2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90279536"/>
        <c:axId val="69027897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79536"/>
        <c:axId val="690278976"/>
      </c:lineChart>
      <c:catAx>
        <c:axId val="69027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90278976"/>
        <c:crosses val="autoZero"/>
        <c:auto val="1"/>
        <c:lblAlgn val="ctr"/>
        <c:lblOffset val="100"/>
        <c:noMultiLvlLbl val="0"/>
      </c:catAx>
      <c:valAx>
        <c:axId val="6902789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902795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0.10492164327745201</c:v>
                </c:pt>
                <c:pt idx="1">
                  <c:v>1.1838886945607007E-4</c:v>
                </c:pt>
                <c:pt idx="2">
                  <c:v>2.710392659168016E-3</c:v>
                </c:pt>
                <c:pt idx="3">
                  <c:v>2.6184851323498913E-3</c:v>
                </c:pt>
                <c:pt idx="4">
                  <c:v>6.803418814461204E-2</c:v>
                </c:pt>
                <c:pt idx="5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90283456"/>
        <c:axId val="69028961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283456"/>
        <c:axId val="690289616"/>
      </c:lineChart>
      <c:catAx>
        <c:axId val="69028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90289616"/>
        <c:crosses val="autoZero"/>
        <c:auto val="1"/>
        <c:lblAlgn val="ctr"/>
        <c:lblOffset val="100"/>
        <c:noMultiLvlLbl val="0"/>
      </c:catAx>
      <c:valAx>
        <c:axId val="6902896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9028345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0.11110218111719571</c:v>
                </c:pt>
                <c:pt idx="1">
                  <c:v>9.7494101248825019E-3</c:v>
                </c:pt>
                <c:pt idx="2">
                  <c:v>2.2642773207990599E-3</c:v>
                </c:pt>
                <c:pt idx="3">
                  <c:v>0</c:v>
                </c:pt>
                <c:pt idx="4">
                  <c:v>7.9708741011599929E-2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54160960"/>
        <c:axId val="754164880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60960"/>
        <c:axId val="754164880"/>
      </c:lineChart>
      <c:catAx>
        <c:axId val="7541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54164880"/>
        <c:crosses val="autoZero"/>
        <c:auto val="1"/>
        <c:lblAlgn val="ctr"/>
        <c:lblOffset val="100"/>
        <c:noMultiLvlLbl val="0"/>
      </c:catAx>
      <c:valAx>
        <c:axId val="7541648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541609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0.10541488108710236</c:v>
                </c:pt>
                <c:pt idx="1">
                  <c:v>1.6522007921474084E-3</c:v>
                </c:pt>
                <c:pt idx="2">
                  <c:v>2.0090058479532162E-3</c:v>
                </c:pt>
                <c:pt idx="3">
                  <c:v>0</c:v>
                </c:pt>
                <c:pt idx="4">
                  <c:v>2.1577266605904321E-2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54164320"/>
        <c:axId val="754159280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64320"/>
        <c:axId val="754159280"/>
      </c:lineChart>
      <c:catAx>
        <c:axId val="75416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54159280"/>
        <c:crosses val="autoZero"/>
        <c:auto val="1"/>
        <c:lblAlgn val="ctr"/>
        <c:lblOffset val="100"/>
        <c:noMultiLvlLbl val="0"/>
      </c:catAx>
      <c:valAx>
        <c:axId val="7541592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541643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0.10476186771416533</c:v>
                </c:pt>
                <c:pt idx="1">
                  <c:v>1.0196280657996838E-2</c:v>
                </c:pt>
                <c:pt idx="2">
                  <c:v>0</c:v>
                </c:pt>
                <c:pt idx="3">
                  <c:v>0</c:v>
                </c:pt>
                <c:pt idx="4">
                  <c:v>7.3469379420526573E-2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54158720"/>
        <c:axId val="754155920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58720"/>
        <c:axId val="754155920"/>
      </c:lineChart>
      <c:catAx>
        <c:axId val="7541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54155920"/>
        <c:crosses val="autoZero"/>
        <c:auto val="1"/>
        <c:lblAlgn val="ctr"/>
        <c:lblOffset val="100"/>
        <c:noMultiLvlLbl val="0"/>
      </c:catAx>
      <c:valAx>
        <c:axId val="7541559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541587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9.4905178118061401E-2</c:v>
                </c:pt>
                <c:pt idx="1">
                  <c:v>2.2634911428953561E-4</c:v>
                </c:pt>
                <c:pt idx="2">
                  <c:v>0</c:v>
                </c:pt>
                <c:pt idx="3">
                  <c:v>5.5878000319398942E-2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54169920"/>
        <c:axId val="754162080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8.3333333333333329E-2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4169920"/>
        <c:axId val="754162080"/>
      </c:lineChart>
      <c:catAx>
        <c:axId val="7541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54162080"/>
        <c:crosses val="autoZero"/>
        <c:auto val="1"/>
        <c:lblAlgn val="ctr"/>
        <c:lblOffset val="100"/>
        <c:noMultiLvlLbl val="0"/>
      </c:catAx>
      <c:valAx>
        <c:axId val="7541620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5416992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ENERO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:M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72"/>
      <c r="Q1" s="72"/>
    </row>
    <row r="2" spans="1:17" s="31" customFormat="1" ht="15.75" x14ac:dyDescent="0.25">
      <c r="B2" s="222" t="s">
        <v>1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72"/>
      <c r="Q2" s="72"/>
    </row>
    <row r="3" spans="1:17" s="31" customFormat="1" ht="15.75" x14ac:dyDescent="0.25">
      <c r="B3" s="222" t="s">
        <v>50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72"/>
      <c r="Q3" s="72"/>
    </row>
    <row r="4" spans="1:17" s="32" customFormat="1" ht="15.75" x14ac:dyDescent="0.25">
      <c r="B4" s="222" t="s">
        <v>441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197" t="s">
        <v>41</v>
      </c>
      <c r="C6" s="197" t="s">
        <v>40</v>
      </c>
      <c r="D6" s="197" t="s">
        <v>13</v>
      </c>
      <c r="E6" s="197" t="s">
        <v>14</v>
      </c>
      <c r="F6" s="197" t="s">
        <v>15</v>
      </c>
      <c r="G6" s="198" t="s">
        <v>16</v>
      </c>
      <c r="H6" s="198" t="s">
        <v>17</v>
      </c>
      <c r="I6" s="198" t="s">
        <v>18</v>
      </c>
      <c r="J6" s="198" t="s">
        <v>19</v>
      </c>
      <c r="K6" s="198" t="s">
        <v>20</v>
      </c>
      <c r="L6" s="198" t="s">
        <v>42</v>
      </c>
      <c r="M6" s="198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20">
        <v>213</v>
      </c>
      <c r="C7" s="220" t="s">
        <v>442</v>
      </c>
      <c r="D7" s="215">
        <v>46925000000</v>
      </c>
      <c r="E7" s="215">
        <v>46925000000</v>
      </c>
      <c r="F7" s="215">
        <v>20996486820</v>
      </c>
      <c r="G7" s="215">
        <v>214105047.25</v>
      </c>
      <c r="H7" s="215">
        <v>6239428712.3400002</v>
      </c>
      <c r="I7" s="215">
        <v>292309.21000000002</v>
      </c>
      <c r="J7" s="215">
        <v>3651680098.0799999</v>
      </c>
      <c r="K7" s="215">
        <v>3650723789.1599998</v>
      </c>
      <c r="L7" s="215">
        <v>36819493833.120003</v>
      </c>
      <c r="M7" s="215">
        <v>10890980653.120001</v>
      </c>
      <c r="N7" s="173">
        <f>+J7/E7</f>
        <v>7.7819501290996268E-2</v>
      </c>
      <c r="O7" s="174">
        <f>+O48+O103+O132+O147</f>
        <v>8254338434</v>
      </c>
      <c r="P7" s="174" t="e">
        <f>+P48+P103+P132+P147</f>
        <v>#VALUE!</v>
      </c>
      <c r="Q7" s="173" t="e">
        <f>+P7/O7</f>
        <v>#VALUE!</v>
      </c>
    </row>
    <row r="8" spans="1:17" s="92" customFormat="1" ht="12.75" x14ac:dyDescent="0.2">
      <c r="B8" s="214" t="s">
        <v>54</v>
      </c>
      <c r="C8" s="214" t="s">
        <v>22</v>
      </c>
      <c r="D8" s="215">
        <v>12260759958</v>
      </c>
      <c r="E8" s="215">
        <v>12260759958</v>
      </c>
      <c r="F8" s="215">
        <v>12217857785</v>
      </c>
      <c r="G8" s="216" t="s">
        <v>404</v>
      </c>
      <c r="H8" s="215">
        <v>1639896296</v>
      </c>
      <c r="I8" s="216" t="s">
        <v>405</v>
      </c>
      <c r="J8" s="215">
        <v>1255471947.21</v>
      </c>
      <c r="K8" s="215">
        <v>1255471947.21</v>
      </c>
      <c r="L8" s="215">
        <v>9365391714.7900009</v>
      </c>
      <c r="M8" s="215">
        <v>9322489541.7900009</v>
      </c>
      <c r="N8" s="179">
        <f t="shared" ref="N8:N71" si="0">+J8/E8</f>
        <v>0.10239756356952569</v>
      </c>
    </row>
    <row r="9" spans="1:17" s="95" customFormat="1" ht="15" x14ac:dyDescent="0.25">
      <c r="A9" s="92"/>
      <c r="B9" s="212" t="s">
        <v>55</v>
      </c>
      <c r="C9" s="212" t="s">
        <v>56</v>
      </c>
      <c r="D9" s="213">
        <v>4783179400</v>
      </c>
      <c r="E9" s="213">
        <v>4783179400</v>
      </c>
      <c r="F9" s="213">
        <v>4764185800</v>
      </c>
      <c r="G9" s="217" t="s">
        <v>404</v>
      </c>
      <c r="H9" s="217" t="s">
        <v>406</v>
      </c>
      <c r="I9" s="217" t="s">
        <v>405</v>
      </c>
      <c r="J9" s="213">
        <v>332318283.87</v>
      </c>
      <c r="K9" s="213">
        <v>332318283.87</v>
      </c>
      <c r="L9" s="213">
        <v>4450861116.1300001</v>
      </c>
      <c r="M9" s="213">
        <v>4431867516.1300001</v>
      </c>
      <c r="N9" s="180">
        <f t="shared" si="0"/>
        <v>6.9476441521302751E-2</v>
      </c>
      <c r="O9" s="28"/>
      <c r="P9" s="28"/>
      <c r="Q9" s="97"/>
    </row>
    <row r="10" spans="1:17" s="95" customFormat="1" ht="15" x14ac:dyDescent="0.25">
      <c r="A10" s="92"/>
      <c r="B10" s="212" t="s">
        <v>57</v>
      </c>
      <c r="C10" s="212" t="s">
        <v>58</v>
      </c>
      <c r="D10" s="213">
        <v>4732679400</v>
      </c>
      <c r="E10" s="213">
        <v>4732679400</v>
      </c>
      <c r="F10" s="213">
        <v>4713685800</v>
      </c>
      <c r="G10" s="217" t="s">
        <v>404</v>
      </c>
      <c r="H10" s="217" t="s">
        <v>406</v>
      </c>
      <c r="I10" s="217" t="s">
        <v>405</v>
      </c>
      <c r="J10" s="213">
        <v>331258666.85000002</v>
      </c>
      <c r="K10" s="213">
        <v>331258666.85000002</v>
      </c>
      <c r="L10" s="213">
        <v>4401420733.1499996</v>
      </c>
      <c r="M10" s="213">
        <v>4382427133.1499996</v>
      </c>
      <c r="N10" s="180">
        <f t="shared" si="0"/>
        <v>6.9993895392533881E-2</v>
      </c>
      <c r="O10" s="94"/>
      <c r="P10" s="94"/>
      <c r="Q10" s="93"/>
    </row>
    <row r="11" spans="1:17" s="95" customFormat="1" ht="15" x14ac:dyDescent="0.25">
      <c r="A11" s="92"/>
      <c r="B11" s="212" t="s">
        <v>59</v>
      </c>
      <c r="C11" s="212" t="s">
        <v>60</v>
      </c>
      <c r="D11" s="213">
        <v>50500000</v>
      </c>
      <c r="E11" s="213">
        <v>50500000</v>
      </c>
      <c r="F11" s="213">
        <v>50500000</v>
      </c>
      <c r="G11" s="217" t="s">
        <v>404</v>
      </c>
      <c r="H11" s="217" t="s">
        <v>406</v>
      </c>
      <c r="I11" s="217" t="s">
        <v>405</v>
      </c>
      <c r="J11" s="213">
        <v>1059617.02</v>
      </c>
      <c r="K11" s="213">
        <v>1059617.02</v>
      </c>
      <c r="L11" s="213">
        <v>49440382.979999997</v>
      </c>
      <c r="M11" s="213">
        <v>49440382.979999997</v>
      </c>
      <c r="N11" s="180">
        <f t="shared" si="0"/>
        <v>2.0982515247524754E-2</v>
      </c>
      <c r="O11" s="94"/>
      <c r="P11" s="94"/>
      <c r="Q11" s="93"/>
    </row>
    <row r="12" spans="1:17" s="36" customFormat="1" x14ac:dyDescent="0.2">
      <c r="A12" s="96"/>
      <c r="B12" s="212" t="s">
        <v>61</v>
      </c>
      <c r="C12" s="212" t="s">
        <v>62</v>
      </c>
      <c r="D12" s="213">
        <v>97000000</v>
      </c>
      <c r="E12" s="213">
        <v>97000000</v>
      </c>
      <c r="F12" s="213">
        <v>97000000</v>
      </c>
      <c r="G12" s="217" t="s">
        <v>404</v>
      </c>
      <c r="H12" s="217" t="s">
        <v>406</v>
      </c>
      <c r="I12" s="217" t="s">
        <v>405</v>
      </c>
      <c r="J12" s="213">
        <v>3845935</v>
      </c>
      <c r="K12" s="213">
        <v>3845935</v>
      </c>
      <c r="L12" s="213">
        <v>93154065</v>
      </c>
      <c r="M12" s="213">
        <v>93154065</v>
      </c>
      <c r="N12" s="180">
        <f t="shared" si="0"/>
        <v>3.964881443298969E-2</v>
      </c>
      <c r="O12" s="94"/>
      <c r="P12" s="94"/>
      <c r="Q12" s="93"/>
    </row>
    <row r="13" spans="1:17" s="36" customFormat="1" x14ac:dyDescent="0.2">
      <c r="A13" s="96"/>
      <c r="B13" s="212" t="s">
        <v>63</v>
      </c>
      <c r="C13" s="212" t="s">
        <v>64</v>
      </c>
      <c r="D13" s="213">
        <v>97000000</v>
      </c>
      <c r="E13" s="213">
        <v>97000000</v>
      </c>
      <c r="F13" s="213">
        <v>97000000</v>
      </c>
      <c r="G13" s="217" t="s">
        <v>404</v>
      </c>
      <c r="H13" s="217" t="s">
        <v>406</v>
      </c>
      <c r="I13" s="217" t="s">
        <v>405</v>
      </c>
      <c r="J13" s="213">
        <v>3845935</v>
      </c>
      <c r="K13" s="213">
        <v>3845935</v>
      </c>
      <c r="L13" s="213">
        <v>93154065</v>
      </c>
      <c r="M13" s="213">
        <v>93154065</v>
      </c>
      <c r="N13" s="180">
        <f t="shared" si="0"/>
        <v>3.964881443298969E-2</v>
      </c>
      <c r="O13" s="94"/>
      <c r="P13" s="94"/>
      <c r="Q13" s="93"/>
    </row>
    <row r="14" spans="1:17" s="36" customFormat="1" x14ac:dyDescent="0.2">
      <c r="A14" s="96"/>
      <c r="B14" s="212" t="s">
        <v>65</v>
      </c>
      <c r="C14" s="212" t="s">
        <v>66</v>
      </c>
      <c r="D14" s="213">
        <v>5422843140</v>
      </c>
      <c r="E14" s="213">
        <v>5422843140</v>
      </c>
      <c r="F14" s="213">
        <v>5405479136</v>
      </c>
      <c r="G14" s="217" t="s">
        <v>404</v>
      </c>
      <c r="H14" s="217" t="s">
        <v>406</v>
      </c>
      <c r="I14" s="217" t="s">
        <v>405</v>
      </c>
      <c r="J14" s="213">
        <v>807566606.34000003</v>
      </c>
      <c r="K14" s="213">
        <v>807566606.34000003</v>
      </c>
      <c r="L14" s="213">
        <v>4615276533.6599998</v>
      </c>
      <c r="M14" s="213">
        <v>4597912529.6599998</v>
      </c>
      <c r="N14" s="180">
        <f t="shared" si="0"/>
        <v>0.14891941099738321</v>
      </c>
      <c r="O14" s="94"/>
      <c r="P14" s="94"/>
      <c r="Q14" s="93"/>
    </row>
    <row r="15" spans="1:17" s="36" customFormat="1" x14ac:dyDescent="0.2">
      <c r="A15" s="96"/>
      <c r="B15" s="212" t="s">
        <v>67</v>
      </c>
      <c r="C15" s="212" t="s">
        <v>68</v>
      </c>
      <c r="D15" s="213">
        <v>1702800000</v>
      </c>
      <c r="E15" s="213">
        <v>1702800000</v>
      </c>
      <c r="F15" s="213">
        <v>1694779560</v>
      </c>
      <c r="G15" s="217" t="s">
        <v>404</v>
      </c>
      <c r="H15" s="217" t="s">
        <v>406</v>
      </c>
      <c r="I15" s="217" t="s">
        <v>405</v>
      </c>
      <c r="J15" s="213">
        <v>112285287.91</v>
      </c>
      <c r="K15" s="213">
        <v>112285287.91</v>
      </c>
      <c r="L15" s="213">
        <v>1590514712.0899999</v>
      </c>
      <c r="M15" s="213">
        <v>1582494272.0899999</v>
      </c>
      <c r="N15" s="180">
        <f t="shared" si="0"/>
        <v>6.5941559731031246E-2</v>
      </c>
      <c r="O15" s="94"/>
      <c r="P15" s="94"/>
      <c r="Q15" s="93"/>
    </row>
    <row r="16" spans="1:17" s="36" customFormat="1" x14ac:dyDescent="0.2">
      <c r="A16" s="96"/>
      <c r="B16" s="212" t="s">
        <v>69</v>
      </c>
      <c r="C16" s="212" t="s">
        <v>70</v>
      </c>
      <c r="D16" s="213">
        <v>1433969263</v>
      </c>
      <c r="E16" s="213">
        <v>1433969263</v>
      </c>
      <c r="F16" s="213">
        <v>1429855318</v>
      </c>
      <c r="G16" s="217" t="s">
        <v>404</v>
      </c>
      <c r="H16" s="217" t="s">
        <v>406</v>
      </c>
      <c r="I16" s="217" t="s">
        <v>405</v>
      </c>
      <c r="J16" s="213">
        <v>86598153.629999995</v>
      </c>
      <c r="K16" s="213">
        <v>86598153.629999995</v>
      </c>
      <c r="L16" s="213">
        <v>1347371109.3699999</v>
      </c>
      <c r="M16" s="213">
        <v>1343257164.3699999</v>
      </c>
      <c r="N16" s="180">
        <f t="shared" si="0"/>
        <v>6.0390522910392395E-2</v>
      </c>
      <c r="O16" s="94"/>
      <c r="P16" s="94"/>
      <c r="Q16" s="93"/>
    </row>
    <row r="17" spans="1:17" s="36" customFormat="1" x14ac:dyDescent="0.2">
      <c r="A17" s="96"/>
      <c r="B17" s="212" t="s">
        <v>71</v>
      </c>
      <c r="C17" s="212" t="s">
        <v>72</v>
      </c>
      <c r="D17" s="213">
        <v>786163509</v>
      </c>
      <c r="E17" s="213">
        <v>786163509</v>
      </c>
      <c r="F17" s="213">
        <v>783367802</v>
      </c>
      <c r="G17" s="217" t="s">
        <v>404</v>
      </c>
      <c r="H17" s="217" t="s">
        <v>406</v>
      </c>
      <c r="I17" s="217" t="s">
        <v>405</v>
      </c>
      <c r="J17" s="217" t="s">
        <v>406</v>
      </c>
      <c r="K17" s="217" t="s">
        <v>406</v>
      </c>
      <c r="L17" s="213">
        <v>786163509</v>
      </c>
      <c r="M17" s="213">
        <v>783367802</v>
      </c>
      <c r="N17" s="180">
        <v>1</v>
      </c>
      <c r="O17" s="94"/>
      <c r="P17" s="94"/>
      <c r="Q17" s="93"/>
    </row>
    <row r="18" spans="1:17" s="36" customFormat="1" x14ac:dyDescent="0.2">
      <c r="A18" s="96"/>
      <c r="B18" s="212" t="s">
        <v>73</v>
      </c>
      <c r="C18" s="212" t="s">
        <v>74</v>
      </c>
      <c r="D18" s="213">
        <v>655751368</v>
      </c>
      <c r="E18" s="213">
        <v>655751368</v>
      </c>
      <c r="F18" s="213">
        <v>655751368</v>
      </c>
      <c r="G18" s="217" t="s">
        <v>404</v>
      </c>
      <c r="H18" s="217" t="s">
        <v>406</v>
      </c>
      <c r="I18" s="217" t="s">
        <v>405</v>
      </c>
      <c r="J18" s="213">
        <v>585988860.84000003</v>
      </c>
      <c r="K18" s="213">
        <v>585988860.84000003</v>
      </c>
      <c r="L18" s="213">
        <v>69762507.159999996</v>
      </c>
      <c r="M18" s="213">
        <v>69762507.159999996</v>
      </c>
      <c r="N18" s="180">
        <f t="shared" si="0"/>
        <v>0.89361439325277936</v>
      </c>
      <c r="O18" s="94"/>
      <c r="P18" s="94"/>
      <c r="Q18" s="93"/>
    </row>
    <row r="19" spans="1:17" s="36" customFormat="1" x14ac:dyDescent="0.2">
      <c r="A19" s="96"/>
      <c r="B19" s="212" t="s">
        <v>75</v>
      </c>
      <c r="C19" s="212" t="s">
        <v>76</v>
      </c>
      <c r="D19" s="213">
        <v>844159000</v>
      </c>
      <c r="E19" s="213">
        <v>844159000</v>
      </c>
      <c r="F19" s="213">
        <v>841725088</v>
      </c>
      <c r="G19" s="217" t="s">
        <v>404</v>
      </c>
      <c r="H19" s="217" t="s">
        <v>406</v>
      </c>
      <c r="I19" s="217" t="s">
        <v>405</v>
      </c>
      <c r="J19" s="213">
        <v>22694303.960000001</v>
      </c>
      <c r="K19" s="213">
        <v>22694303.960000001</v>
      </c>
      <c r="L19" s="213">
        <v>821464696.03999996</v>
      </c>
      <c r="M19" s="213">
        <v>819030784.03999996</v>
      </c>
      <c r="N19" s="180">
        <f t="shared" si="0"/>
        <v>2.6883921109648774E-2</v>
      </c>
      <c r="O19" s="94"/>
      <c r="P19" s="94"/>
      <c r="Q19" s="93"/>
    </row>
    <row r="20" spans="1:17" s="36" customFormat="1" x14ac:dyDescent="0.2">
      <c r="A20" s="96"/>
      <c r="B20" s="212" t="s">
        <v>77</v>
      </c>
      <c r="C20" s="212" t="s">
        <v>78</v>
      </c>
      <c r="D20" s="213">
        <v>928868709</v>
      </c>
      <c r="E20" s="213">
        <v>928868709</v>
      </c>
      <c r="F20" s="213">
        <v>925596425</v>
      </c>
      <c r="G20" s="217" t="s">
        <v>404</v>
      </c>
      <c r="H20" s="213">
        <v>827513514</v>
      </c>
      <c r="I20" s="217" t="s">
        <v>405</v>
      </c>
      <c r="J20" s="213">
        <v>57255195</v>
      </c>
      <c r="K20" s="213">
        <v>57255195</v>
      </c>
      <c r="L20" s="213">
        <v>44100000</v>
      </c>
      <c r="M20" s="213">
        <v>40827716</v>
      </c>
      <c r="N20" s="180">
        <f t="shared" si="0"/>
        <v>6.1639706930853237E-2</v>
      </c>
      <c r="O20" s="94"/>
      <c r="P20" s="94"/>
      <c r="Q20" s="93"/>
    </row>
    <row r="21" spans="1:17" s="36" customFormat="1" x14ac:dyDescent="0.2">
      <c r="A21" s="96"/>
      <c r="B21" s="212" t="s">
        <v>79</v>
      </c>
      <c r="C21" s="212" t="s">
        <v>408</v>
      </c>
      <c r="D21" s="213">
        <v>275030790</v>
      </c>
      <c r="E21" s="213">
        <v>275030790</v>
      </c>
      <c r="F21" s="213">
        <v>274307937</v>
      </c>
      <c r="G21" s="217" t="s">
        <v>404</v>
      </c>
      <c r="H21" s="213">
        <v>247558869</v>
      </c>
      <c r="I21" s="217" t="s">
        <v>405</v>
      </c>
      <c r="J21" s="213">
        <v>17471921</v>
      </c>
      <c r="K21" s="213">
        <v>17471921</v>
      </c>
      <c r="L21" s="213">
        <v>10000000</v>
      </c>
      <c r="M21" s="213">
        <v>9277147</v>
      </c>
      <c r="N21" s="180">
        <f t="shared" si="0"/>
        <v>6.3527145451605621E-2</v>
      </c>
      <c r="O21" s="94"/>
      <c r="P21" s="94"/>
      <c r="Q21" s="93"/>
    </row>
    <row r="22" spans="1:17" s="36" customFormat="1" x14ac:dyDescent="0.2">
      <c r="A22" s="96"/>
      <c r="B22" s="212" t="s">
        <v>80</v>
      </c>
      <c r="C22" s="212" t="s">
        <v>408</v>
      </c>
      <c r="D22" s="213">
        <v>51501286</v>
      </c>
      <c r="E22" s="213">
        <v>51501286</v>
      </c>
      <c r="F22" s="213">
        <v>51501286</v>
      </c>
      <c r="G22" s="217" t="s">
        <v>404</v>
      </c>
      <c r="H22" s="213">
        <v>43148001</v>
      </c>
      <c r="I22" s="217" t="s">
        <v>405</v>
      </c>
      <c r="J22" s="213">
        <v>3353285</v>
      </c>
      <c r="K22" s="213">
        <v>3353285</v>
      </c>
      <c r="L22" s="213">
        <v>5000000</v>
      </c>
      <c r="M22" s="213">
        <v>5000000</v>
      </c>
      <c r="N22" s="180">
        <f t="shared" si="0"/>
        <v>6.5110704225910004E-2</v>
      </c>
      <c r="O22" s="94"/>
      <c r="P22" s="94"/>
      <c r="Q22" s="93"/>
    </row>
    <row r="23" spans="1:17" s="36" customFormat="1" x14ac:dyDescent="0.2">
      <c r="A23" s="96"/>
      <c r="B23" s="212" t="s">
        <v>81</v>
      </c>
      <c r="C23" s="212" t="s">
        <v>408</v>
      </c>
      <c r="D23" s="213">
        <v>67274292</v>
      </c>
      <c r="E23" s="213">
        <v>67274292</v>
      </c>
      <c r="F23" s="213">
        <v>67274292</v>
      </c>
      <c r="G23" s="217" t="s">
        <v>404</v>
      </c>
      <c r="H23" s="213">
        <v>57954223</v>
      </c>
      <c r="I23" s="217" t="s">
        <v>405</v>
      </c>
      <c r="J23" s="213">
        <v>4320069</v>
      </c>
      <c r="K23" s="213">
        <v>4320069</v>
      </c>
      <c r="L23" s="213">
        <v>5000000</v>
      </c>
      <c r="M23" s="213">
        <v>5000000</v>
      </c>
      <c r="N23" s="180">
        <f t="shared" si="0"/>
        <v>6.4215748268298387E-2</v>
      </c>
      <c r="O23" s="94"/>
      <c r="P23" s="94"/>
      <c r="Q23" s="93"/>
    </row>
    <row r="24" spans="1:17" s="36" customFormat="1" x14ac:dyDescent="0.2">
      <c r="A24" s="96"/>
      <c r="B24" s="212" t="s">
        <v>82</v>
      </c>
      <c r="C24" s="212" t="s">
        <v>408</v>
      </c>
      <c r="D24" s="213">
        <v>231879283</v>
      </c>
      <c r="E24" s="213">
        <v>231879283</v>
      </c>
      <c r="F24" s="213">
        <v>229497661</v>
      </c>
      <c r="G24" s="217" t="s">
        <v>404</v>
      </c>
      <c r="H24" s="213">
        <v>206984976</v>
      </c>
      <c r="I24" s="217" t="s">
        <v>405</v>
      </c>
      <c r="J24" s="213">
        <v>14894307</v>
      </c>
      <c r="K24" s="213">
        <v>14894307</v>
      </c>
      <c r="L24" s="213">
        <v>10000000</v>
      </c>
      <c r="M24" s="213">
        <v>7618378</v>
      </c>
      <c r="N24" s="180">
        <f t="shared" si="0"/>
        <v>6.4233021627895931E-2</v>
      </c>
      <c r="O24" s="94"/>
      <c r="P24" s="94"/>
      <c r="Q24" s="93"/>
    </row>
    <row r="25" spans="1:17" s="36" customFormat="1" x14ac:dyDescent="0.2">
      <c r="A25" s="96"/>
      <c r="B25" s="212" t="s">
        <v>83</v>
      </c>
      <c r="C25" s="212" t="s">
        <v>408</v>
      </c>
      <c r="D25" s="213">
        <v>255548767</v>
      </c>
      <c r="E25" s="213">
        <v>255548767</v>
      </c>
      <c r="F25" s="213">
        <v>255548767</v>
      </c>
      <c r="G25" s="217" t="s">
        <v>404</v>
      </c>
      <c r="H25" s="213">
        <v>231269214</v>
      </c>
      <c r="I25" s="217" t="s">
        <v>405</v>
      </c>
      <c r="J25" s="213">
        <v>14279553</v>
      </c>
      <c r="K25" s="213">
        <v>14279553</v>
      </c>
      <c r="L25" s="213">
        <v>10000000</v>
      </c>
      <c r="M25" s="213">
        <v>10000000</v>
      </c>
      <c r="N25" s="180">
        <f t="shared" si="0"/>
        <v>5.5877996077359278E-2</v>
      </c>
      <c r="O25" s="94"/>
      <c r="P25" s="94"/>
      <c r="Q25" s="93"/>
    </row>
    <row r="26" spans="1:17" s="36" customFormat="1" x14ac:dyDescent="0.2">
      <c r="A26" s="96"/>
      <c r="B26" s="212" t="s">
        <v>84</v>
      </c>
      <c r="C26" s="212" t="s">
        <v>376</v>
      </c>
      <c r="D26" s="213">
        <v>14866529</v>
      </c>
      <c r="E26" s="213">
        <v>14866529</v>
      </c>
      <c r="F26" s="213">
        <v>14827456</v>
      </c>
      <c r="G26" s="217" t="s">
        <v>404</v>
      </c>
      <c r="H26" s="213">
        <v>12922101</v>
      </c>
      <c r="I26" s="217" t="s">
        <v>405</v>
      </c>
      <c r="J26" s="213">
        <v>944428</v>
      </c>
      <c r="K26" s="213">
        <v>944428</v>
      </c>
      <c r="L26" s="213">
        <v>1000000</v>
      </c>
      <c r="M26" s="213">
        <v>960927</v>
      </c>
      <c r="N26" s="180">
        <f t="shared" si="0"/>
        <v>6.3527135352172651E-2</v>
      </c>
      <c r="O26" s="94"/>
      <c r="P26" s="94"/>
      <c r="Q26" s="93"/>
    </row>
    <row r="27" spans="1:17" s="36" customFormat="1" x14ac:dyDescent="0.2">
      <c r="A27" s="96"/>
      <c r="B27" s="212" t="s">
        <v>85</v>
      </c>
      <c r="C27" s="212" t="s">
        <v>376</v>
      </c>
      <c r="D27" s="213">
        <v>2783853</v>
      </c>
      <c r="E27" s="213">
        <v>2783853</v>
      </c>
      <c r="F27" s="213">
        <v>2783853</v>
      </c>
      <c r="G27" s="217" t="s">
        <v>404</v>
      </c>
      <c r="H27" s="213">
        <v>2102597</v>
      </c>
      <c r="I27" s="217" t="s">
        <v>405</v>
      </c>
      <c r="J27" s="213">
        <v>181256</v>
      </c>
      <c r="K27" s="213">
        <v>181256</v>
      </c>
      <c r="L27" s="213">
        <v>500000</v>
      </c>
      <c r="M27" s="213">
        <v>500000</v>
      </c>
      <c r="N27" s="180">
        <f t="shared" si="0"/>
        <v>6.5109759746653284E-2</v>
      </c>
      <c r="O27" s="94"/>
      <c r="P27" s="94"/>
      <c r="Q27" s="93"/>
    </row>
    <row r="28" spans="1:17" s="36" customFormat="1" x14ac:dyDescent="0.2">
      <c r="A28" s="96"/>
      <c r="B28" s="212" t="s">
        <v>86</v>
      </c>
      <c r="C28" s="212" t="s">
        <v>376</v>
      </c>
      <c r="D28" s="213">
        <v>3636448</v>
      </c>
      <c r="E28" s="213">
        <v>3636448</v>
      </c>
      <c r="F28" s="213">
        <v>3636448</v>
      </c>
      <c r="G28" s="217" t="s">
        <v>404</v>
      </c>
      <c r="H28" s="213">
        <v>2802932</v>
      </c>
      <c r="I28" s="217" t="s">
        <v>405</v>
      </c>
      <c r="J28" s="213">
        <v>233516</v>
      </c>
      <c r="K28" s="213">
        <v>233516</v>
      </c>
      <c r="L28" s="213">
        <v>600000</v>
      </c>
      <c r="M28" s="213">
        <v>600000</v>
      </c>
      <c r="N28" s="180">
        <f t="shared" si="0"/>
        <v>6.4215410202483308E-2</v>
      </c>
      <c r="O28" s="94"/>
      <c r="P28" s="94"/>
      <c r="Q28" s="93"/>
    </row>
    <row r="29" spans="1:17" s="36" customFormat="1" x14ac:dyDescent="0.2">
      <c r="A29" s="96"/>
      <c r="B29" s="212" t="s">
        <v>87</v>
      </c>
      <c r="C29" s="212" t="s">
        <v>376</v>
      </c>
      <c r="D29" s="213">
        <v>12534015</v>
      </c>
      <c r="E29" s="213">
        <v>12534015</v>
      </c>
      <c r="F29" s="213">
        <v>12405279</v>
      </c>
      <c r="G29" s="217" t="s">
        <v>404</v>
      </c>
      <c r="H29" s="213">
        <v>10729018</v>
      </c>
      <c r="I29" s="217" t="s">
        <v>405</v>
      </c>
      <c r="J29" s="213">
        <v>804997</v>
      </c>
      <c r="K29" s="213">
        <v>804997</v>
      </c>
      <c r="L29" s="213">
        <v>1000000</v>
      </c>
      <c r="M29" s="213">
        <v>871264</v>
      </c>
      <c r="N29" s="180">
        <f t="shared" si="0"/>
        <v>6.42249909546143E-2</v>
      </c>
      <c r="O29" s="94"/>
      <c r="P29" s="94"/>
      <c r="Q29" s="93"/>
    </row>
    <row r="30" spans="1:17" s="36" customFormat="1" x14ac:dyDescent="0.2">
      <c r="A30" s="96"/>
      <c r="B30" s="212" t="s">
        <v>88</v>
      </c>
      <c r="C30" s="212" t="s">
        <v>376</v>
      </c>
      <c r="D30" s="213">
        <v>13813446</v>
      </c>
      <c r="E30" s="213">
        <v>13813446</v>
      </c>
      <c r="F30" s="213">
        <v>13813446</v>
      </c>
      <c r="G30" s="217" t="s">
        <v>404</v>
      </c>
      <c r="H30" s="213">
        <v>12041583</v>
      </c>
      <c r="I30" s="217" t="s">
        <v>405</v>
      </c>
      <c r="J30" s="213">
        <v>771863</v>
      </c>
      <c r="K30" s="213">
        <v>771863</v>
      </c>
      <c r="L30" s="213">
        <v>1000000</v>
      </c>
      <c r="M30" s="213">
        <v>1000000</v>
      </c>
      <c r="N30" s="180">
        <f t="shared" si="0"/>
        <v>5.58776571754796E-2</v>
      </c>
      <c r="O30" s="94"/>
      <c r="P30" s="94"/>
      <c r="Q30" s="93"/>
    </row>
    <row r="31" spans="1:17" s="36" customFormat="1" x14ac:dyDescent="0.2">
      <c r="A31" s="96"/>
      <c r="B31" s="212" t="s">
        <v>89</v>
      </c>
      <c r="C31" s="212" t="s">
        <v>90</v>
      </c>
      <c r="D31" s="213">
        <v>1028868709</v>
      </c>
      <c r="E31" s="213">
        <v>1028868709</v>
      </c>
      <c r="F31" s="213">
        <v>1025596424</v>
      </c>
      <c r="G31" s="217" t="s">
        <v>404</v>
      </c>
      <c r="H31" s="213">
        <v>812382782</v>
      </c>
      <c r="I31" s="217" t="s">
        <v>405</v>
      </c>
      <c r="J31" s="213">
        <v>54485927</v>
      </c>
      <c r="K31" s="213">
        <v>54485927</v>
      </c>
      <c r="L31" s="213">
        <v>162000000</v>
      </c>
      <c r="M31" s="213">
        <v>158727715</v>
      </c>
      <c r="N31" s="180">
        <f t="shared" si="0"/>
        <v>5.2957123220276688E-2</v>
      </c>
      <c r="O31" s="94"/>
      <c r="P31" s="94"/>
      <c r="Q31" s="93"/>
    </row>
    <row r="32" spans="1:17" s="36" customFormat="1" x14ac:dyDescent="0.2">
      <c r="A32" s="96"/>
      <c r="B32" s="212" t="s">
        <v>91</v>
      </c>
      <c r="C32" s="212" t="s">
        <v>409</v>
      </c>
      <c r="D32" s="213">
        <v>156098556</v>
      </c>
      <c r="E32" s="213">
        <v>156098556</v>
      </c>
      <c r="F32" s="213">
        <v>155688288</v>
      </c>
      <c r="G32" s="217" t="s">
        <v>404</v>
      </c>
      <c r="H32" s="213">
        <v>136503165</v>
      </c>
      <c r="I32" s="217" t="s">
        <v>405</v>
      </c>
      <c r="J32" s="213">
        <v>9595391</v>
      </c>
      <c r="K32" s="213">
        <v>9595391</v>
      </c>
      <c r="L32" s="213">
        <v>10000000</v>
      </c>
      <c r="M32" s="213">
        <v>9589732</v>
      </c>
      <c r="N32" s="180">
        <f t="shared" si="0"/>
        <v>6.1470081760397581E-2</v>
      </c>
      <c r="O32" s="94"/>
      <c r="P32" s="94"/>
      <c r="Q32" s="93"/>
    </row>
    <row r="33" spans="1:17" s="36" customFormat="1" x14ac:dyDescent="0.2">
      <c r="A33" s="96"/>
      <c r="B33" s="212" t="s">
        <v>92</v>
      </c>
      <c r="C33" s="212" t="s">
        <v>409</v>
      </c>
      <c r="D33" s="213">
        <v>29230460</v>
      </c>
      <c r="E33" s="213">
        <v>29230460</v>
      </c>
      <c r="F33" s="213">
        <v>29230460</v>
      </c>
      <c r="G33" s="217" t="s">
        <v>404</v>
      </c>
      <c r="H33" s="213">
        <v>26388872</v>
      </c>
      <c r="I33" s="217" t="s">
        <v>405</v>
      </c>
      <c r="J33" s="213">
        <v>1841588</v>
      </c>
      <c r="K33" s="213">
        <v>1841588</v>
      </c>
      <c r="L33" s="213">
        <v>1000000</v>
      </c>
      <c r="M33" s="213">
        <v>1000000</v>
      </c>
      <c r="N33" s="180">
        <f t="shared" si="0"/>
        <v>6.3002361235505705E-2</v>
      </c>
      <c r="O33" s="94"/>
      <c r="P33" s="94"/>
      <c r="Q33" s="93"/>
    </row>
    <row r="34" spans="1:17" s="36" customFormat="1" x14ac:dyDescent="0.2">
      <c r="A34" s="96"/>
      <c r="B34" s="212" t="s">
        <v>93</v>
      </c>
      <c r="C34" s="212" t="s">
        <v>409</v>
      </c>
      <c r="D34" s="213">
        <v>38182707</v>
      </c>
      <c r="E34" s="213">
        <v>38182707</v>
      </c>
      <c r="F34" s="213">
        <v>38182707</v>
      </c>
      <c r="G34" s="217" t="s">
        <v>404</v>
      </c>
      <c r="H34" s="213">
        <v>33810171</v>
      </c>
      <c r="I34" s="217" t="s">
        <v>405</v>
      </c>
      <c r="J34" s="213">
        <v>2372536</v>
      </c>
      <c r="K34" s="213">
        <v>2372536</v>
      </c>
      <c r="L34" s="213">
        <v>2000000</v>
      </c>
      <c r="M34" s="213">
        <v>2000000</v>
      </c>
      <c r="N34" s="180">
        <f t="shared" si="0"/>
        <v>6.2136401172394613E-2</v>
      </c>
      <c r="O34" s="94"/>
      <c r="P34" s="94"/>
      <c r="Q34" s="93"/>
    </row>
    <row r="35" spans="1:17" s="36" customFormat="1" x14ac:dyDescent="0.2">
      <c r="A35" s="96"/>
      <c r="B35" s="212" t="s">
        <v>94</v>
      </c>
      <c r="C35" s="212" t="s">
        <v>409</v>
      </c>
      <c r="D35" s="213">
        <v>131607160</v>
      </c>
      <c r="E35" s="213">
        <v>131607160</v>
      </c>
      <c r="F35" s="213">
        <v>130255428</v>
      </c>
      <c r="G35" s="217" t="s">
        <v>404</v>
      </c>
      <c r="H35" s="213">
        <v>115428406</v>
      </c>
      <c r="I35" s="217" t="s">
        <v>405</v>
      </c>
      <c r="J35" s="213">
        <v>8178754</v>
      </c>
      <c r="K35" s="213">
        <v>8178754</v>
      </c>
      <c r="L35" s="213">
        <v>8000000</v>
      </c>
      <c r="M35" s="213">
        <v>6648268</v>
      </c>
      <c r="N35" s="180">
        <f t="shared" si="0"/>
        <v>6.214520547362317E-2</v>
      </c>
      <c r="O35" s="94"/>
      <c r="P35" s="94"/>
      <c r="Q35" s="93"/>
    </row>
    <row r="36" spans="1:17" s="36" customFormat="1" x14ac:dyDescent="0.2">
      <c r="A36" s="96"/>
      <c r="B36" s="212" t="s">
        <v>95</v>
      </c>
      <c r="C36" s="212" t="s">
        <v>409</v>
      </c>
      <c r="D36" s="213">
        <v>145041192</v>
      </c>
      <c r="E36" s="213">
        <v>145041192</v>
      </c>
      <c r="F36" s="213">
        <v>145041192</v>
      </c>
      <c r="G36" s="217" t="s">
        <v>404</v>
      </c>
      <c r="H36" s="213">
        <v>128968189</v>
      </c>
      <c r="I36" s="217" t="s">
        <v>405</v>
      </c>
      <c r="J36" s="213">
        <v>6073003</v>
      </c>
      <c r="K36" s="213">
        <v>6073003</v>
      </c>
      <c r="L36" s="213">
        <v>10000000</v>
      </c>
      <c r="M36" s="213">
        <v>10000000</v>
      </c>
      <c r="N36" s="180">
        <f t="shared" si="0"/>
        <v>4.1870884513966214E-2</v>
      </c>
      <c r="O36" s="94"/>
      <c r="P36" s="94"/>
      <c r="Q36" s="93"/>
    </row>
    <row r="37" spans="1:17" s="36" customFormat="1" x14ac:dyDescent="0.2">
      <c r="A37" s="96"/>
      <c r="B37" s="212" t="s">
        <v>96</v>
      </c>
      <c r="C37" s="212" t="s">
        <v>410</v>
      </c>
      <c r="D37" s="213">
        <v>44599587</v>
      </c>
      <c r="E37" s="213">
        <v>44599587</v>
      </c>
      <c r="F37" s="213">
        <v>44482368</v>
      </c>
      <c r="G37" s="217" t="s">
        <v>404</v>
      </c>
      <c r="H37" s="213">
        <v>36766300</v>
      </c>
      <c r="I37" s="217" t="s">
        <v>405</v>
      </c>
      <c r="J37" s="213">
        <v>2833287</v>
      </c>
      <c r="K37" s="213">
        <v>2833287</v>
      </c>
      <c r="L37" s="213">
        <v>5000000</v>
      </c>
      <c r="M37" s="213">
        <v>4882781</v>
      </c>
      <c r="N37" s="180">
        <f t="shared" si="0"/>
        <v>6.3527202617369535E-2</v>
      </c>
      <c r="O37" s="94"/>
      <c r="P37" s="94"/>
      <c r="Q37" s="93"/>
    </row>
    <row r="38" spans="1:17" s="36" customFormat="1" x14ac:dyDescent="0.2">
      <c r="A38" s="96"/>
      <c r="B38" s="212" t="s">
        <v>97</v>
      </c>
      <c r="C38" s="212" t="s">
        <v>410</v>
      </c>
      <c r="D38" s="213">
        <v>8351560</v>
      </c>
      <c r="E38" s="213">
        <v>8351560</v>
      </c>
      <c r="F38" s="213">
        <v>8351560</v>
      </c>
      <c r="G38" s="217" t="s">
        <v>404</v>
      </c>
      <c r="H38" s="213">
        <v>6807779</v>
      </c>
      <c r="I38" s="217" t="s">
        <v>405</v>
      </c>
      <c r="J38" s="213">
        <v>543781</v>
      </c>
      <c r="K38" s="213">
        <v>543781</v>
      </c>
      <c r="L38" s="213">
        <v>1000000</v>
      </c>
      <c r="M38" s="213">
        <v>1000000</v>
      </c>
      <c r="N38" s="180">
        <f t="shared" si="0"/>
        <v>6.5111308545948307E-2</v>
      </c>
      <c r="O38" s="94"/>
      <c r="P38" s="94"/>
      <c r="Q38" s="93"/>
    </row>
    <row r="39" spans="1:17" s="36" customFormat="1" x14ac:dyDescent="0.2">
      <c r="A39" s="96"/>
      <c r="B39" s="212" t="s">
        <v>98</v>
      </c>
      <c r="C39" s="212" t="s">
        <v>410</v>
      </c>
      <c r="D39" s="213">
        <v>10909345</v>
      </c>
      <c r="E39" s="213">
        <v>10909345</v>
      </c>
      <c r="F39" s="213">
        <v>10909345</v>
      </c>
      <c r="G39" s="217" t="s">
        <v>404</v>
      </c>
      <c r="H39" s="213">
        <v>9208793</v>
      </c>
      <c r="I39" s="217" t="s">
        <v>405</v>
      </c>
      <c r="J39" s="213">
        <v>700552</v>
      </c>
      <c r="K39" s="213">
        <v>700552</v>
      </c>
      <c r="L39" s="213">
        <v>1000000</v>
      </c>
      <c r="M39" s="213">
        <v>1000000</v>
      </c>
      <c r="N39" s="180">
        <f t="shared" si="0"/>
        <v>6.4215770974334396E-2</v>
      </c>
      <c r="O39" s="94"/>
      <c r="P39" s="94"/>
      <c r="Q39" s="93"/>
    </row>
    <row r="40" spans="1:17" s="36" customFormat="1" x14ac:dyDescent="0.2">
      <c r="A40" s="96"/>
      <c r="B40" s="212" t="s">
        <v>99</v>
      </c>
      <c r="C40" s="212" t="s">
        <v>410</v>
      </c>
      <c r="D40" s="213">
        <v>37602045</v>
      </c>
      <c r="E40" s="213">
        <v>37602045</v>
      </c>
      <c r="F40" s="213">
        <v>37215836</v>
      </c>
      <c r="G40" s="217" t="s">
        <v>404</v>
      </c>
      <c r="H40" s="213">
        <v>33187041</v>
      </c>
      <c r="I40" s="217" t="s">
        <v>405</v>
      </c>
      <c r="J40" s="213">
        <v>2415004</v>
      </c>
      <c r="K40" s="213">
        <v>2415004</v>
      </c>
      <c r="L40" s="213">
        <v>2000000</v>
      </c>
      <c r="M40" s="213">
        <v>1613791</v>
      </c>
      <c r="N40" s="180">
        <f t="shared" si="0"/>
        <v>6.4225336680491713E-2</v>
      </c>
      <c r="O40" s="94"/>
      <c r="P40" s="94"/>
      <c r="Q40" s="93"/>
    </row>
    <row r="41" spans="1:17" s="36" customFormat="1" x14ac:dyDescent="0.2">
      <c r="A41" s="96"/>
      <c r="B41" s="212" t="s">
        <v>100</v>
      </c>
      <c r="C41" s="212" t="s">
        <v>410</v>
      </c>
      <c r="D41" s="213">
        <v>41440340</v>
      </c>
      <c r="E41" s="213">
        <v>41440340</v>
      </c>
      <c r="F41" s="213">
        <v>41440340</v>
      </c>
      <c r="G41" s="217" t="s">
        <v>404</v>
      </c>
      <c r="H41" s="213">
        <v>36124721</v>
      </c>
      <c r="I41" s="217" t="s">
        <v>405</v>
      </c>
      <c r="J41" s="213">
        <v>2315619</v>
      </c>
      <c r="K41" s="213">
        <v>2315619</v>
      </c>
      <c r="L41" s="213">
        <v>3000000</v>
      </c>
      <c r="M41" s="213">
        <v>3000000</v>
      </c>
      <c r="N41" s="180">
        <f t="shared" si="0"/>
        <v>5.5878378410987938E-2</v>
      </c>
      <c r="O41" s="94"/>
      <c r="P41" s="94"/>
      <c r="Q41" s="93"/>
    </row>
    <row r="42" spans="1:17" s="36" customFormat="1" x14ac:dyDescent="0.2">
      <c r="A42" s="96"/>
      <c r="B42" s="212" t="s">
        <v>101</v>
      </c>
      <c r="C42" s="212" t="s">
        <v>411</v>
      </c>
      <c r="D42" s="213">
        <v>89199175</v>
      </c>
      <c r="E42" s="213">
        <v>89199175</v>
      </c>
      <c r="F42" s="213">
        <v>88964736</v>
      </c>
      <c r="G42" s="217" t="s">
        <v>404</v>
      </c>
      <c r="H42" s="213">
        <v>77532608</v>
      </c>
      <c r="I42" s="217" t="s">
        <v>405</v>
      </c>
      <c r="J42" s="213">
        <v>5666567</v>
      </c>
      <c r="K42" s="213">
        <v>5666567</v>
      </c>
      <c r="L42" s="213">
        <v>6000000</v>
      </c>
      <c r="M42" s="213">
        <v>5765561</v>
      </c>
      <c r="N42" s="180">
        <f t="shared" si="0"/>
        <v>6.3527123429112431E-2</v>
      </c>
      <c r="O42" s="94"/>
      <c r="P42" s="94"/>
      <c r="Q42" s="93"/>
    </row>
    <row r="43" spans="1:17" s="36" customFormat="1" x14ac:dyDescent="0.2">
      <c r="A43" s="96"/>
      <c r="B43" s="212" t="s">
        <v>102</v>
      </c>
      <c r="C43" s="212" t="s">
        <v>411</v>
      </c>
      <c r="D43" s="213">
        <v>16703120</v>
      </c>
      <c r="E43" s="213">
        <v>16703120</v>
      </c>
      <c r="F43" s="213">
        <v>16703120</v>
      </c>
      <c r="G43" s="217" t="s">
        <v>404</v>
      </c>
      <c r="H43" s="213">
        <v>14615569</v>
      </c>
      <c r="I43" s="217" t="s">
        <v>405</v>
      </c>
      <c r="J43" s="213">
        <v>1087551</v>
      </c>
      <c r="K43" s="213">
        <v>1087551</v>
      </c>
      <c r="L43" s="213">
        <v>1000000</v>
      </c>
      <c r="M43" s="213">
        <v>1000000</v>
      </c>
      <c r="N43" s="180">
        <f t="shared" si="0"/>
        <v>6.5110649986349856E-2</v>
      </c>
      <c r="O43" s="94"/>
      <c r="P43" s="94"/>
      <c r="Q43" s="93"/>
    </row>
    <row r="44" spans="1:17" s="36" customFormat="1" x14ac:dyDescent="0.2">
      <c r="A44" s="96"/>
      <c r="B44" s="212" t="s">
        <v>103</v>
      </c>
      <c r="C44" s="212" t="s">
        <v>411</v>
      </c>
      <c r="D44" s="213">
        <v>21818689</v>
      </c>
      <c r="E44" s="213">
        <v>21818689</v>
      </c>
      <c r="F44" s="213">
        <v>21818689</v>
      </c>
      <c r="G44" s="217" t="s">
        <v>404</v>
      </c>
      <c r="H44" s="213">
        <v>19417583</v>
      </c>
      <c r="I44" s="217" t="s">
        <v>405</v>
      </c>
      <c r="J44" s="213">
        <v>1401106</v>
      </c>
      <c r="K44" s="213">
        <v>1401106</v>
      </c>
      <c r="L44" s="213">
        <v>1000000</v>
      </c>
      <c r="M44" s="213">
        <v>1000000</v>
      </c>
      <c r="N44" s="180">
        <f t="shared" si="0"/>
        <v>6.4215865582024662E-2</v>
      </c>
      <c r="O44" s="94"/>
      <c r="P44" s="94"/>
      <c r="Q44" s="93"/>
    </row>
    <row r="45" spans="1:17" s="36" customFormat="1" x14ac:dyDescent="0.2">
      <c r="A45" s="96"/>
      <c r="B45" s="212" t="s">
        <v>104</v>
      </c>
      <c r="C45" s="212" t="s">
        <v>411</v>
      </c>
      <c r="D45" s="213">
        <v>75204092</v>
      </c>
      <c r="E45" s="213">
        <v>75204092</v>
      </c>
      <c r="F45" s="213">
        <v>74431674</v>
      </c>
      <c r="G45" s="217" t="s">
        <v>404</v>
      </c>
      <c r="H45" s="213">
        <v>64374117</v>
      </c>
      <c r="I45" s="217" t="s">
        <v>405</v>
      </c>
      <c r="J45" s="213">
        <v>4829975</v>
      </c>
      <c r="K45" s="213">
        <v>4829975</v>
      </c>
      <c r="L45" s="213">
        <v>6000000</v>
      </c>
      <c r="M45" s="213">
        <v>5227582</v>
      </c>
      <c r="N45" s="180">
        <f t="shared" si="0"/>
        <v>6.4224896166554343E-2</v>
      </c>
      <c r="O45" s="94"/>
      <c r="P45" s="94"/>
      <c r="Q45" s="93"/>
    </row>
    <row r="46" spans="1:17" s="36" customFormat="1" x14ac:dyDescent="0.2">
      <c r="A46" s="96"/>
      <c r="B46" s="212" t="s">
        <v>105</v>
      </c>
      <c r="C46" s="212" t="s">
        <v>411</v>
      </c>
      <c r="D46" s="213">
        <v>82880681</v>
      </c>
      <c r="E46" s="213">
        <v>82880681</v>
      </c>
      <c r="F46" s="213">
        <v>82880681</v>
      </c>
      <c r="G46" s="217" t="s">
        <v>404</v>
      </c>
      <c r="H46" s="213">
        <v>73249468</v>
      </c>
      <c r="I46" s="217" t="s">
        <v>405</v>
      </c>
      <c r="J46" s="213">
        <v>4631213</v>
      </c>
      <c r="K46" s="213">
        <v>4631213</v>
      </c>
      <c r="L46" s="213">
        <v>5000000</v>
      </c>
      <c r="M46" s="213">
        <v>5000000</v>
      </c>
      <c r="N46" s="180">
        <f t="shared" si="0"/>
        <v>5.587807609833708E-2</v>
      </c>
      <c r="O46" s="94"/>
      <c r="P46" s="94"/>
      <c r="Q46" s="93"/>
    </row>
    <row r="47" spans="1:17" s="36" customFormat="1" x14ac:dyDescent="0.2">
      <c r="A47" s="96"/>
      <c r="B47" s="212" t="s">
        <v>106</v>
      </c>
      <c r="C47" s="212" t="s">
        <v>107</v>
      </c>
      <c r="D47" s="213">
        <v>100000000</v>
      </c>
      <c r="E47" s="213">
        <v>100000000</v>
      </c>
      <c r="F47" s="213">
        <v>100000000</v>
      </c>
      <c r="G47" s="217" t="s">
        <v>404</v>
      </c>
      <c r="H47" s="217" t="s">
        <v>406</v>
      </c>
      <c r="I47" s="217" t="s">
        <v>405</v>
      </c>
      <c r="J47" s="217" t="s">
        <v>406</v>
      </c>
      <c r="K47" s="217" t="s">
        <v>406</v>
      </c>
      <c r="L47" s="213">
        <v>100000000</v>
      </c>
      <c r="M47" s="213">
        <v>100000000</v>
      </c>
      <c r="N47" s="180">
        <v>1</v>
      </c>
      <c r="O47" s="94"/>
      <c r="P47" s="94"/>
      <c r="Q47" s="93"/>
    </row>
    <row r="48" spans="1:17" s="95" customFormat="1" ht="15" x14ac:dyDescent="0.25">
      <c r="A48" s="92"/>
      <c r="B48" s="214" t="s">
        <v>108</v>
      </c>
      <c r="C48" s="214" t="s">
        <v>109</v>
      </c>
      <c r="D48" s="215">
        <v>5146140391</v>
      </c>
      <c r="E48" s="215">
        <v>5146140391</v>
      </c>
      <c r="F48" s="215">
        <v>1584236063</v>
      </c>
      <c r="G48" s="215">
        <v>64861192.990000002</v>
      </c>
      <c r="H48" s="215">
        <v>422659309.56999999</v>
      </c>
      <c r="I48" s="215">
        <v>50000</v>
      </c>
      <c r="J48" s="215">
        <v>9776062.3499999996</v>
      </c>
      <c r="K48" s="215">
        <v>9389877.3499999996</v>
      </c>
      <c r="L48" s="215">
        <v>4648793826.0900002</v>
      </c>
      <c r="M48" s="215">
        <v>1086889498.0899999</v>
      </c>
      <c r="N48" s="179">
        <f t="shared" si="0"/>
        <v>1.8996882337483823E-3</v>
      </c>
      <c r="O48" s="28">
        <f>+E48</f>
        <v>5146140391</v>
      </c>
      <c r="P48" s="28">
        <f>+J48</f>
        <v>9776062.3499999996</v>
      </c>
      <c r="Q48" s="97">
        <f>+P48/O48</f>
        <v>1.8996882337483823E-3</v>
      </c>
    </row>
    <row r="49" spans="1:17" s="36" customFormat="1" x14ac:dyDescent="0.2">
      <c r="A49" s="96"/>
      <c r="B49" s="212" t="s">
        <v>110</v>
      </c>
      <c r="C49" s="212" t="s">
        <v>111</v>
      </c>
      <c r="D49" s="213">
        <v>569812800</v>
      </c>
      <c r="E49" s="213">
        <v>569812800</v>
      </c>
      <c r="F49" s="213">
        <v>142003200</v>
      </c>
      <c r="G49" s="217" t="s">
        <v>404</v>
      </c>
      <c r="H49" s="213">
        <v>4112118.79</v>
      </c>
      <c r="I49" s="217" t="s">
        <v>405</v>
      </c>
      <c r="J49" s="217" t="s">
        <v>406</v>
      </c>
      <c r="K49" s="217" t="s">
        <v>406</v>
      </c>
      <c r="L49" s="213">
        <v>565700681.21000004</v>
      </c>
      <c r="M49" s="213">
        <v>137891081.21000001</v>
      </c>
      <c r="N49" s="180" t="e">
        <f>+J49/E49</f>
        <v>#VALUE!</v>
      </c>
      <c r="O49" s="94">
        <f t="shared" ref="O49:O112" si="1">+E49</f>
        <v>569812800</v>
      </c>
      <c r="P49" s="94" t="str">
        <f t="shared" ref="P49:P112" si="2">+J49</f>
        <v xml:space="preserve">                         -   </v>
      </c>
      <c r="Q49" s="93" t="e">
        <f t="shared" ref="Q49:Q112" si="3">+P49/O49</f>
        <v>#VALUE!</v>
      </c>
    </row>
    <row r="50" spans="1:17" s="36" customFormat="1" x14ac:dyDescent="0.2">
      <c r="A50" s="96"/>
      <c r="B50" s="212" t="s">
        <v>112</v>
      </c>
      <c r="C50" s="212" t="s">
        <v>113</v>
      </c>
      <c r="D50" s="213">
        <v>103083000</v>
      </c>
      <c r="E50" s="213">
        <v>103083000</v>
      </c>
      <c r="F50" s="213">
        <v>26170750</v>
      </c>
      <c r="G50" s="217" t="s">
        <v>404</v>
      </c>
      <c r="H50" s="213">
        <v>1570217.71</v>
      </c>
      <c r="I50" s="217" t="s">
        <v>405</v>
      </c>
      <c r="J50" s="217" t="s">
        <v>406</v>
      </c>
      <c r="K50" s="217" t="s">
        <v>406</v>
      </c>
      <c r="L50" s="213">
        <v>101512782.29000001</v>
      </c>
      <c r="M50" s="213">
        <v>24600532.289999999</v>
      </c>
      <c r="N50" s="180" t="e">
        <f t="shared" si="0"/>
        <v>#VALUE!</v>
      </c>
      <c r="O50" s="94">
        <f t="shared" si="1"/>
        <v>103083000</v>
      </c>
      <c r="P50" s="94" t="str">
        <f t="shared" si="2"/>
        <v xml:space="preserve">                         -   </v>
      </c>
      <c r="Q50" s="93" t="e">
        <f t="shared" si="3"/>
        <v>#VALUE!</v>
      </c>
    </row>
    <row r="51" spans="1:17" s="36" customFormat="1" x14ac:dyDescent="0.2">
      <c r="A51" s="96"/>
      <c r="B51" s="212" t="s">
        <v>114</v>
      </c>
      <c r="C51" s="212" t="s">
        <v>115</v>
      </c>
      <c r="D51" s="213">
        <v>220000000</v>
      </c>
      <c r="E51" s="213">
        <v>220000000</v>
      </c>
      <c r="F51" s="213">
        <v>55000000</v>
      </c>
      <c r="G51" s="217" t="s">
        <v>404</v>
      </c>
      <c r="H51" s="217" t="s">
        <v>406</v>
      </c>
      <c r="I51" s="217" t="s">
        <v>405</v>
      </c>
      <c r="J51" s="217" t="s">
        <v>406</v>
      </c>
      <c r="K51" s="217" t="s">
        <v>406</v>
      </c>
      <c r="L51" s="213">
        <v>220000000</v>
      </c>
      <c r="M51" s="213">
        <v>55000000</v>
      </c>
      <c r="N51" s="180" t="e">
        <f t="shared" si="0"/>
        <v>#VALUE!</v>
      </c>
      <c r="O51" s="94">
        <f t="shared" si="1"/>
        <v>220000000</v>
      </c>
      <c r="P51" s="94" t="str">
        <f t="shared" si="2"/>
        <v xml:space="preserve">                         -   </v>
      </c>
      <c r="Q51" s="93" t="e">
        <f t="shared" si="3"/>
        <v>#VALUE!</v>
      </c>
    </row>
    <row r="52" spans="1:17" s="36" customFormat="1" x14ac:dyDescent="0.2">
      <c r="A52" s="96"/>
      <c r="B52" s="212" t="s">
        <v>116</v>
      </c>
      <c r="C52" s="212" t="s">
        <v>117</v>
      </c>
      <c r="D52" s="213">
        <v>57229800</v>
      </c>
      <c r="E52" s="213">
        <v>57229800</v>
      </c>
      <c r="F52" s="213">
        <v>13457450</v>
      </c>
      <c r="G52" s="217" t="s">
        <v>404</v>
      </c>
      <c r="H52" s="217" t="s">
        <v>406</v>
      </c>
      <c r="I52" s="217" t="s">
        <v>405</v>
      </c>
      <c r="J52" s="217" t="s">
        <v>406</v>
      </c>
      <c r="K52" s="217" t="s">
        <v>406</v>
      </c>
      <c r="L52" s="213">
        <v>57229800</v>
      </c>
      <c r="M52" s="213">
        <v>13457450</v>
      </c>
      <c r="N52" s="180">
        <v>0</v>
      </c>
      <c r="O52" s="94">
        <f t="shared" si="1"/>
        <v>57229800</v>
      </c>
      <c r="P52" s="94" t="str">
        <f t="shared" si="2"/>
        <v xml:space="preserve">                         -   </v>
      </c>
      <c r="Q52" s="93">
        <v>0</v>
      </c>
    </row>
    <row r="53" spans="1:17" s="36" customFormat="1" x14ac:dyDescent="0.2">
      <c r="A53" s="96"/>
      <c r="B53" s="212" t="s">
        <v>118</v>
      </c>
      <c r="C53" s="212" t="s">
        <v>119</v>
      </c>
      <c r="D53" s="213">
        <v>189500000</v>
      </c>
      <c r="E53" s="213">
        <v>189500000</v>
      </c>
      <c r="F53" s="213">
        <v>47375000</v>
      </c>
      <c r="G53" s="217" t="s">
        <v>404</v>
      </c>
      <c r="H53" s="213">
        <v>2541901.08</v>
      </c>
      <c r="I53" s="217" t="s">
        <v>405</v>
      </c>
      <c r="J53" s="217" t="s">
        <v>406</v>
      </c>
      <c r="K53" s="217" t="s">
        <v>406</v>
      </c>
      <c r="L53" s="213">
        <v>186958098.91999999</v>
      </c>
      <c r="M53" s="213">
        <v>44833098.920000002</v>
      </c>
      <c r="N53" s="180" t="e">
        <f t="shared" si="0"/>
        <v>#VALUE!</v>
      </c>
      <c r="O53" s="94">
        <f t="shared" si="1"/>
        <v>189500000</v>
      </c>
      <c r="P53" s="94" t="str">
        <f t="shared" si="2"/>
        <v xml:space="preserve">                         -   </v>
      </c>
      <c r="Q53" s="93" t="e">
        <f t="shared" si="3"/>
        <v>#VALUE!</v>
      </c>
    </row>
    <row r="54" spans="1:17" s="36" customFormat="1" x14ac:dyDescent="0.2">
      <c r="A54" s="96"/>
      <c r="B54" s="212" t="s">
        <v>120</v>
      </c>
      <c r="C54" s="212" t="s">
        <v>121</v>
      </c>
      <c r="D54" s="213">
        <v>422711260</v>
      </c>
      <c r="E54" s="213">
        <v>422711260</v>
      </c>
      <c r="F54" s="213">
        <v>107948393</v>
      </c>
      <c r="G54" s="217" t="s">
        <v>404</v>
      </c>
      <c r="H54" s="213">
        <v>80122442.150000006</v>
      </c>
      <c r="I54" s="217" t="s">
        <v>405</v>
      </c>
      <c r="J54" s="213">
        <v>7925159.3499999996</v>
      </c>
      <c r="K54" s="213">
        <v>7538974.3499999996</v>
      </c>
      <c r="L54" s="213">
        <v>334663658.5</v>
      </c>
      <c r="M54" s="213">
        <v>19900791.5</v>
      </c>
      <c r="N54" s="180">
        <f>+J54/E54</f>
        <v>1.8748398966235248E-2</v>
      </c>
      <c r="O54" s="94">
        <f t="shared" si="1"/>
        <v>422711260</v>
      </c>
      <c r="P54" s="94">
        <f t="shared" si="2"/>
        <v>7925159.3499999996</v>
      </c>
      <c r="Q54" s="93">
        <f t="shared" si="3"/>
        <v>1.8748398966235248E-2</v>
      </c>
    </row>
    <row r="55" spans="1:17" s="36" customFormat="1" x14ac:dyDescent="0.2">
      <c r="A55" s="96"/>
      <c r="B55" s="212" t="s">
        <v>122</v>
      </c>
      <c r="C55" s="212" t="s">
        <v>123</v>
      </c>
      <c r="D55" s="213">
        <v>121904104</v>
      </c>
      <c r="E55" s="213">
        <v>121904104</v>
      </c>
      <c r="F55" s="213">
        <v>30503526</v>
      </c>
      <c r="G55" s="217" t="s">
        <v>404</v>
      </c>
      <c r="H55" s="213">
        <v>28015558</v>
      </c>
      <c r="I55" s="217" t="s">
        <v>405</v>
      </c>
      <c r="J55" s="213">
        <v>1120595</v>
      </c>
      <c r="K55" s="213">
        <v>1120595</v>
      </c>
      <c r="L55" s="213">
        <v>92767951</v>
      </c>
      <c r="M55" s="213">
        <v>1367373</v>
      </c>
      <c r="N55" s="180">
        <f t="shared" si="0"/>
        <v>9.1924304697731923E-3</v>
      </c>
      <c r="O55" s="94">
        <f t="shared" si="1"/>
        <v>121904104</v>
      </c>
      <c r="P55" s="94">
        <f t="shared" si="2"/>
        <v>1120595</v>
      </c>
      <c r="Q55" s="93">
        <f t="shared" si="3"/>
        <v>9.1924304697731923E-3</v>
      </c>
    </row>
    <row r="56" spans="1:17" s="36" customFormat="1" x14ac:dyDescent="0.2">
      <c r="A56" s="96"/>
      <c r="B56" s="212" t="s">
        <v>124</v>
      </c>
      <c r="C56" s="212" t="s">
        <v>125</v>
      </c>
      <c r="D56" s="213">
        <v>126801687</v>
      </c>
      <c r="E56" s="213">
        <v>126801687</v>
      </c>
      <c r="F56" s="213">
        <v>32059923</v>
      </c>
      <c r="G56" s="217" t="s">
        <v>404</v>
      </c>
      <c r="H56" s="213">
        <v>22280436.579999998</v>
      </c>
      <c r="I56" s="217" t="s">
        <v>405</v>
      </c>
      <c r="J56" s="213">
        <v>5643463.4199999999</v>
      </c>
      <c r="K56" s="213">
        <v>5257278.42</v>
      </c>
      <c r="L56" s="213">
        <v>98877787</v>
      </c>
      <c r="M56" s="213">
        <v>4136023</v>
      </c>
      <c r="N56" s="180">
        <f t="shared" si="0"/>
        <v>4.4506217176747812E-2</v>
      </c>
      <c r="O56" s="94">
        <f t="shared" si="1"/>
        <v>126801687</v>
      </c>
      <c r="P56" s="94">
        <f t="shared" si="2"/>
        <v>5643463.4199999999</v>
      </c>
      <c r="Q56" s="93">
        <f t="shared" si="3"/>
        <v>4.4506217176747812E-2</v>
      </c>
    </row>
    <row r="57" spans="1:17" s="36" customFormat="1" x14ac:dyDescent="0.2">
      <c r="A57" s="96"/>
      <c r="B57" s="212" t="s">
        <v>126</v>
      </c>
      <c r="C57" s="212" t="s">
        <v>127</v>
      </c>
      <c r="D57" s="213">
        <v>1207116</v>
      </c>
      <c r="E57" s="213">
        <v>1207116</v>
      </c>
      <c r="F57" s="213">
        <v>248856</v>
      </c>
      <c r="G57" s="217" t="s">
        <v>404</v>
      </c>
      <c r="H57" s="213">
        <v>72650</v>
      </c>
      <c r="I57" s="217" t="s">
        <v>405</v>
      </c>
      <c r="J57" s="213">
        <v>18927.5</v>
      </c>
      <c r="K57" s="213">
        <v>18927.5</v>
      </c>
      <c r="L57" s="213">
        <v>1115538.5</v>
      </c>
      <c r="M57" s="213">
        <v>157278.5</v>
      </c>
      <c r="N57" s="180">
        <f t="shared" si="0"/>
        <v>1.5679934654167452E-2</v>
      </c>
      <c r="O57" s="94">
        <f t="shared" si="1"/>
        <v>1207116</v>
      </c>
      <c r="P57" s="94">
        <f t="shared" si="2"/>
        <v>18927.5</v>
      </c>
      <c r="Q57" s="93">
        <f t="shared" si="3"/>
        <v>1.5679934654167452E-2</v>
      </c>
    </row>
    <row r="58" spans="1:17" s="36" customFormat="1" x14ac:dyDescent="0.2">
      <c r="A58" s="96"/>
      <c r="B58" s="212" t="s">
        <v>128</v>
      </c>
      <c r="C58" s="212" t="s">
        <v>129</v>
      </c>
      <c r="D58" s="213">
        <v>150486404</v>
      </c>
      <c r="E58" s="213">
        <v>150486404</v>
      </c>
      <c r="F58" s="213">
        <v>39526600</v>
      </c>
      <c r="G58" s="217" t="s">
        <v>404</v>
      </c>
      <c r="H58" s="213">
        <v>28764688.57</v>
      </c>
      <c r="I58" s="217" t="s">
        <v>405</v>
      </c>
      <c r="J58" s="213">
        <v>1142173.43</v>
      </c>
      <c r="K58" s="213">
        <v>1142173.43</v>
      </c>
      <c r="L58" s="213">
        <v>120579542</v>
      </c>
      <c r="M58" s="213">
        <v>9619738</v>
      </c>
      <c r="N58" s="180">
        <f t="shared" si="0"/>
        <v>7.5898778869086404E-3</v>
      </c>
      <c r="O58" s="94">
        <f t="shared" si="1"/>
        <v>150486404</v>
      </c>
      <c r="P58" s="94">
        <f t="shared" si="2"/>
        <v>1142173.43</v>
      </c>
      <c r="Q58" s="93">
        <f t="shared" si="3"/>
        <v>7.5898778869086404E-3</v>
      </c>
    </row>
    <row r="59" spans="1:17" s="36" customFormat="1" x14ac:dyDescent="0.2">
      <c r="A59" s="96"/>
      <c r="B59" s="212" t="s">
        <v>130</v>
      </c>
      <c r="C59" s="212" t="s">
        <v>131</v>
      </c>
      <c r="D59" s="213">
        <v>22311949</v>
      </c>
      <c r="E59" s="213">
        <v>22311949</v>
      </c>
      <c r="F59" s="213">
        <v>5609488</v>
      </c>
      <c r="G59" s="217" t="s">
        <v>404</v>
      </c>
      <c r="H59" s="213">
        <v>989109</v>
      </c>
      <c r="I59" s="217" t="s">
        <v>405</v>
      </c>
      <c r="J59" s="217" t="s">
        <v>406</v>
      </c>
      <c r="K59" s="217" t="s">
        <v>406</v>
      </c>
      <c r="L59" s="213">
        <v>21322840</v>
      </c>
      <c r="M59" s="213">
        <v>4620379</v>
      </c>
      <c r="N59" s="180" t="e">
        <f t="shared" si="0"/>
        <v>#VALUE!</v>
      </c>
      <c r="O59" s="94">
        <f t="shared" si="1"/>
        <v>22311949</v>
      </c>
      <c r="P59" s="94" t="str">
        <f t="shared" si="2"/>
        <v xml:space="preserve">                         -   </v>
      </c>
      <c r="Q59" s="93" t="e">
        <f t="shared" si="3"/>
        <v>#VALUE!</v>
      </c>
    </row>
    <row r="60" spans="1:17" s="36" customFormat="1" x14ac:dyDescent="0.2">
      <c r="A60" s="96"/>
      <c r="B60" s="212" t="s">
        <v>132</v>
      </c>
      <c r="C60" s="212" t="s">
        <v>133</v>
      </c>
      <c r="D60" s="213">
        <v>209335581</v>
      </c>
      <c r="E60" s="213">
        <v>209335581</v>
      </c>
      <c r="F60" s="213">
        <v>53978817</v>
      </c>
      <c r="G60" s="217" t="s">
        <v>404</v>
      </c>
      <c r="H60" s="213">
        <v>3150000</v>
      </c>
      <c r="I60" s="217" t="s">
        <v>405</v>
      </c>
      <c r="J60" s="217" t="s">
        <v>406</v>
      </c>
      <c r="K60" s="217" t="s">
        <v>406</v>
      </c>
      <c r="L60" s="213">
        <v>206185581</v>
      </c>
      <c r="M60" s="213">
        <v>50828817</v>
      </c>
      <c r="N60" s="180" t="e">
        <f t="shared" si="0"/>
        <v>#VALUE!</v>
      </c>
      <c r="O60" s="94">
        <f t="shared" si="1"/>
        <v>209335581</v>
      </c>
      <c r="P60" s="94" t="str">
        <f t="shared" si="2"/>
        <v xml:space="preserve">                         -   </v>
      </c>
      <c r="Q60" s="93" t="e">
        <f t="shared" si="3"/>
        <v>#VALUE!</v>
      </c>
    </row>
    <row r="61" spans="1:17" s="36" customFormat="1" x14ac:dyDescent="0.2">
      <c r="A61" s="96"/>
      <c r="B61" s="212" t="s">
        <v>134</v>
      </c>
      <c r="C61" s="212" t="s">
        <v>135</v>
      </c>
      <c r="D61" s="213">
        <v>68474500</v>
      </c>
      <c r="E61" s="213">
        <v>68474500</v>
      </c>
      <c r="F61" s="213">
        <v>17368625</v>
      </c>
      <c r="G61" s="217" t="s">
        <v>404</v>
      </c>
      <c r="H61" s="213">
        <v>3000000</v>
      </c>
      <c r="I61" s="217" t="s">
        <v>405</v>
      </c>
      <c r="J61" s="217" t="s">
        <v>406</v>
      </c>
      <c r="K61" s="217" t="s">
        <v>406</v>
      </c>
      <c r="L61" s="213">
        <v>65474500</v>
      </c>
      <c r="M61" s="213">
        <v>14368625</v>
      </c>
      <c r="N61" s="180" t="e">
        <f t="shared" si="0"/>
        <v>#VALUE!</v>
      </c>
      <c r="O61" s="94">
        <f t="shared" si="1"/>
        <v>68474500</v>
      </c>
      <c r="P61" s="94" t="str">
        <f t="shared" si="2"/>
        <v xml:space="preserve">                         -   </v>
      </c>
      <c r="Q61" s="93" t="e">
        <f t="shared" si="3"/>
        <v>#VALUE!</v>
      </c>
    </row>
    <row r="62" spans="1:17" s="36" customFormat="1" x14ac:dyDescent="0.2">
      <c r="A62" s="96"/>
      <c r="B62" s="212" t="s">
        <v>136</v>
      </c>
      <c r="C62" s="212" t="s">
        <v>137</v>
      </c>
      <c r="D62" s="213">
        <v>4000000</v>
      </c>
      <c r="E62" s="213">
        <v>4000000</v>
      </c>
      <c r="F62" s="213">
        <v>1000000</v>
      </c>
      <c r="G62" s="217" t="s">
        <v>404</v>
      </c>
      <c r="H62" s="217" t="s">
        <v>406</v>
      </c>
      <c r="I62" s="217" t="s">
        <v>405</v>
      </c>
      <c r="J62" s="217" t="s">
        <v>406</v>
      </c>
      <c r="K62" s="217" t="s">
        <v>406</v>
      </c>
      <c r="L62" s="213">
        <v>4000000</v>
      </c>
      <c r="M62" s="213">
        <v>1000000</v>
      </c>
      <c r="N62" s="180" t="e">
        <f t="shared" si="0"/>
        <v>#VALUE!</v>
      </c>
      <c r="O62" s="94">
        <f t="shared" si="1"/>
        <v>4000000</v>
      </c>
      <c r="P62" s="94" t="str">
        <f t="shared" si="2"/>
        <v xml:space="preserve">                         -   </v>
      </c>
      <c r="Q62" s="93" t="e">
        <f t="shared" si="3"/>
        <v>#VALUE!</v>
      </c>
    </row>
    <row r="63" spans="1:17" s="36" customFormat="1" x14ac:dyDescent="0.2">
      <c r="A63" s="96"/>
      <c r="B63" s="212" t="s">
        <v>138</v>
      </c>
      <c r="C63" s="212" t="s">
        <v>139</v>
      </c>
      <c r="D63" s="213">
        <v>29824800</v>
      </c>
      <c r="E63" s="213">
        <v>29824800</v>
      </c>
      <c r="F63" s="213">
        <v>8956200</v>
      </c>
      <c r="G63" s="217" t="s">
        <v>404</v>
      </c>
      <c r="H63" s="213">
        <v>100000</v>
      </c>
      <c r="I63" s="217" t="s">
        <v>405</v>
      </c>
      <c r="J63" s="217" t="s">
        <v>406</v>
      </c>
      <c r="K63" s="217" t="s">
        <v>406</v>
      </c>
      <c r="L63" s="213">
        <v>29724800</v>
      </c>
      <c r="M63" s="213">
        <v>8856200</v>
      </c>
      <c r="N63" s="180">
        <v>0</v>
      </c>
      <c r="O63" s="94">
        <f t="shared" si="1"/>
        <v>29824800</v>
      </c>
      <c r="P63" s="94" t="str">
        <f t="shared" si="2"/>
        <v xml:space="preserve">                         -   </v>
      </c>
      <c r="Q63" s="93">
        <v>0</v>
      </c>
    </row>
    <row r="64" spans="1:17" s="36" customFormat="1" x14ac:dyDescent="0.2">
      <c r="A64" s="96"/>
      <c r="B64" s="212" t="s">
        <v>140</v>
      </c>
      <c r="C64" s="212" t="s">
        <v>141</v>
      </c>
      <c r="D64" s="213">
        <v>85315971</v>
      </c>
      <c r="E64" s="213">
        <v>85315971</v>
      </c>
      <c r="F64" s="213">
        <v>21328992</v>
      </c>
      <c r="G64" s="217" t="s">
        <v>404</v>
      </c>
      <c r="H64" s="217" t="s">
        <v>406</v>
      </c>
      <c r="I64" s="217" t="s">
        <v>405</v>
      </c>
      <c r="J64" s="217" t="s">
        <v>406</v>
      </c>
      <c r="K64" s="217" t="s">
        <v>406</v>
      </c>
      <c r="L64" s="213">
        <v>85315971</v>
      </c>
      <c r="M64" s="213">
        <v>21328992</v>
      </c>
      <c r="N64" s="180" t="e">
        <f t="shared" si="0"/>
        <v>#VALUE!</v>
      </c>
      <c r="O64" s="94">
        <f t="shared" si="1"/>
        <v>85315971</v>
      </c>
      <c r="P64" s="94" t="str">
        <f t="shared" si="2"/>
        <v xml:space="preserve">                         -   </v>
      </c>
      <c r="Q64" s="93" t="e">
        <f t="shared" si="3"/>
        <v>#VALUE!</v>
      </c>
    </row>
    <row r="65" spans="1:17" s="36" customFormat="1" x14ac:dyDescent="0.2">
      <c r="A65" s="96"/>
      <c r="B65" s="212" t="s">
        <v>142</v>
      </c>
      <c r="C65" s="212" t="s">
        <v>143</v>
      </c>
      <c r="D65" s="213">
        <v>300000</v>
      </c>
      <c r="E65" s="213">
        <v>300000</v>
      </c>
      <c r="F65" s="213">
        <v>75000</v>
      </c>
      <c r="G65" s="217" t="s">
        <v>404</v>
      </c>
      <c r="H65" s="217" t="s">
        <v>406</v>
      </c>
      <c r="I65" s="217" t="s">
        <v>405</v>
      </c>
      <c r="J65" s="217" t="s">
        <v>406</v>
      </c>
      <c r="K65" s="217" t="s">
        <v>406</v>
      </c>
      <c r="L65" s="213">
        <v>300000</v>
      </c>
      <c r="M65" s="213">
        <v>75000</v>
      </c>
      <c r="N65" s="180" t="e">
        <f t="shared" si="0"/>
        <v>#VALUE!</v>
      </c>
      <c r="O65" s="94">
        <f t="shared" si="1"/>
        <v>300000</v>
      </c>
      <c r="P65" s="94" t="str">
        <f t="shared" si="2"/>
        <v xml:space="preserve">                         -   </v>
      </c>
      <c r="Q65" s="93" t="e">
        <f t="shared" si="3"/>
        <v>#VALUE!</v>
      </c>
    </row>
    <row r="66" spans="1:17" s="36" customFormat="1" x14ac:dyDescent="0.2">
      <c r="A66" s="96"/>
      <c r="B66" s="212" t="s">
        <v>382</v>
      </c>
      <c r="C66" s="212" t="s">
        <v>383</v>
      </c>
      <c r="D66" s="213">
        <v>1000000</v>
      </c>
      <c r="E66" s="213">
        <v>1000000</v>
      </c>
      <c r="F66" s="213">
        <v>250000</v>
      </c>
      <c r="G66" s="217" t="s">
        <v>404</v>
      </c>
      <c r="H66" s="217" t="s">
        <v>406</v>
      </c>
      <c r="I66" s="217" t="s">
        <v>405</v>
      </c>
      <c r="J66" s="217" t="s">
        <v>406</v>
      </c>
      <c r="K66" s="217" t="s">
        <v>406</v>
      </c>
      <c r="L66" s="213">
        <v>1000000</v>
      </c>
      <c r="M66" s="213">
        <v>250000</v>
      </c>
      <c r="N66" s="180">
        <v>0</v>
      </c>
      <c r="O66" s="94">
        <f t="shared" si="1"/>
        <v>1000000</v>
      </c>
      <c r="P66" s="94" t="str">
        <f t="shared" si="2"/>
        <v xml:space="preserve">                         -   </v>
      </c>
      <c r="Q66" s="93">
        <v>0</v>
      </c>
    </row>
    <row r="67" spans="1:17" s="36" customFormat="1" x14ac:dyDescent="0.2">
      <c r="A67" s="96"/>
      <c r="B67" s="212" t="s">
        <v>144</v>
      </c>
      <c r="C67" s="212" t="s">
        <v>145</v>
      </c>
      <c r="D67" s="213">
        <v>20420310</v>
      </c>
      <c r="E67" s="213">
        <v>20420310</v>
      </c>
      <c r="F67" s="213">
        <v>5000000</v>
      </c>
      <c r="G67" s="217" t="s">
        <v>404</v>
      </c>
      <c r="H67" s="213">
        <v>50000</v>
      </c>
      <c r="I67" s="217" t="s">
        <v>405</v>
      </c>
      <c r="J67" s="217" t="s">
        <v>406</v>
      </c>
      <c r="K67" s="217" t="s">
        <v>406</v>
      </c>
      <c r="L67" s="213">
        <v>20370310</v>
      </c>
      <c r="M67" s="213">
        <v>4950000</v>
      </c>
      <c r="N67" s="180" t="e">
        <f t="shared" si="0"/>
        <v>#VALUE!</v>
      </c>
      <c r="O67" s="94">
        <f t="shared" si="1"/>
        <v>20420310</v>
      </c>
      <c r="P67" s="94" t="str">
        <f t="shared" si="2"/>
        <v xml:space="preserve">                         -   </v>
      </c>
      <c r="Q67" s="93" t="e">
        <f t="shared" si="3"/>
        <v>#VALUE!</v>
      </c>
    </row>
    <row r="68" spans="1:17" s="36" customFormat="1" x14ac:dyDescent="0.2">
      <c r="A68" s="96"/>
      <c r="B68" s="212" t="s">
        <v>146</v>
      </c>
      <c r="C68" s="212" t="s">
        <v>147</v>
      </c>
      <c r="D68" s="213">
        <v>2874610047</v>
      </c>
      <c r="E68" s="213">
        <v>2874610047</v>
      </c>
      <c r="F68" s="213">
        <v>924987927</v>
      </c>
      <c r="G68" s="213">
        <v>33889869.299999997</v>
      </c>
      <c r="H68" s="213">
        <v>191656699.65000001</v>
      </c>
      <c r="I68" s="217" t="s">
        <v>405</v>
      </c>
      <c r="J68" s="217" t="s">
        <v>406</v>
      </c>
      <c r="K68" s="217" t="s">
        <v>406</v>
      </c>
      <c r="L68" s="213">
        <v>2649063478.0500002</v>
      </c>
      <c r="M68" s="213">
        <v>699441358.04999995</v>
      </c>
      <c r="N68" s="180" t="e">
        <f t="shared" si="0"/>
        <v>#VALUE!</v>
      </c>
      <c r="O68" s="94">
        <f t="shared" si="1"/>
        <v>2874610047</v>
      </c>
      <c r="P68" s="94" t="str">
        <f t="shared" si="2"/>
        <v xml:space="preserve">                         -   </v>
      </c>
      <c r="Q68" s="93" t="e">
        <f t="shared" si="3"/>
        <v>#VALUE!</v>
      </c>
    </row>
    <row r="69" spans="1:17" s="36" customFormat="1" x14ac:dyDescent="0.2">
      <c r="A69" s="96"/>
      <c r="B69" s="212" t="s">
        <v>148</v>
      </c>
      <c r="C69" s="212" t="s">
        <v>149</v>
      </c>
      <c r="D69" s="213">
        <v>20000</v>
      </c>
      <c r="E69" s="213">
        <v>20000</v>
      </c>
      <c r="F69" s="217" t="s">
        <v>407</v>
      </c>
      <c r="G69" s="217" t="s">
        <v>404</v>
      </c>
      <c r="H69" s="217" t="s">
        <v>406</v>
      </c>
      <c r="I69" s="217" t="s">
        <v>405</v>
      </c>
      <c r="J69" s="217" t="s">
        <v>406</v>
      </c>
      <c r="K69" s="217" t="s">
        <v>406</v>
      </c>
      <c r="L69" s="213">
        <v>20000</v>
      </c>
      <c r="M69" s="217" t="s">
        <v>405</v>
      </c>
      <c r="N69" s="180" t="e">
        <f t="shared" si="0"/>
        <v>#VALUE!</v>
      </c>
      <c r="O69" s="94">
        <f t="shared" si="1"/>
        <v>20000</v>
      </c>
      <c r="P69" s="94" t="str">
        <f t="shared" si="2"/>
        <v xml:space="preserve">                         -   </v>
      </c>
      <c r="Q69" s="93" t="e">
        <f t="shared" si="3"/>
        <v>#VALUE!</v>
      </c>
    </row>
    <row r="70" spans="1:17" s="36" customFormat="1" x14ac:dyDescent="0.2">
      <c r="A70" s="96"/>
      <c r="B70" s="212" t="s">
        <v>150</v>
      </c>
      <c r="C70" s="212" t="s">
        <v>384</v>
      </c>
      <c r="D70" s="213">
        <v>133650000</v>
      </c>
      <c r="E70" s="213">
        <v>133650000</v>
      </c>
      <c r="F70" s="213">
        <v>33412500</v>
      </c>
      <c r="G70" s="217" t="s">
        <v>404</v>
      </c>
      <c r="H70" s="217" t="s">
        <v>406</v>
      </c>
      <c r="I70" s="217" t="s">
        <v>405</v>
      </c>
      <c r="J70" s="217" t="s">
        <v>406</v>
      </c>
      <c r="K70" s="217" t="s">
        <v>406</v>
      </c>
      <c r="L70" s="213">
        <v>133650000</v>
      </c>
      <c r="M70" s="213">
        <v>33412500</v>
      </c>
      <c r="N70" s="180">
        <v>0</v>
      </c>
      <c r="O70" s="94">
        <f t="shared" si="1"/>
        <v>133650000</v>
      </c>
      <c r="P70" s="94" t="str">
        <f t="shared" si="2"/>
        <v xml:space="preserve">                         -   </v>
      </c>
      <c r="Q70" s="93">
        <v>0</v>
      </c>
    </row>
    <row r="71" spans="1:17" s="36" customFormat="1" x14ac:dyDescent="0.2">
      <c r="A71" s="96"/>
      <c r="B71" s="212" t="s">
        <v>151</v>
      </c>
      <c r="C71" s="212" t="s">
        <v>152</v>
      </c>
      <c r="D71" s="213">
        <v>192000000</v>
      </c>
      <c r="E71" s="213">
        <v>192000000</v>
      </c>
      <c r="F71" s="213">
        <v>70500000</v>
      </c>
      <c r="G71" s="217" t="s">
        <v>404</v>
      </c>
      <c r="H71" s="213">
        <v>21480000</v>
      </c>
      <c r="I71" s="217" t="s">
        <v>405</v>
      </c>
      <c r="J71" s="217" t="s">
        <v>406</v>
      </c>
      <c r="K71" s="217" t="s">
        <v>406</v>
      </c>
      <c r="L71" s="213">
        <v>170520000</v>
      </c>
      <c r="M71" s="213">
        <v>49020000</v>
      </c>
      <c r="N71" s="180" t="e">
        <f t="shared" si="0"/>
        <v>#VALUE!</v>
      </c>
      <c r="O71" s="94">
        <f t="shared" si="1"/>
        <v>192000000</v>
      </c>
      <c r="P71" s="94" t="str">
        <f t="shared" si="2"/>
        <v xml:space="preserve">                         -   </v>
      </c>
      <c r="Q71" s="93" t="e">
        <f t="shared" si="3"/>
        <v>#VALUE!</v>
      </c>
    </row>
    <row r="72" spans="1:17" s="36" customFormat="1" x14ac:dyDescent="0.2">
      <c r="A72" s="96"/>
      <c r="B72" s="212" t="s">
        <v>153</v>
      </c>
      <c r="C72" s="212" t="s">
        <v>385</v>
      </c>
      <c r="D72" s="213">
        <v>182266000</v>
      </c>
      <c r="E72" s="213">
        <v>182266000</v>
      </c>
      <c r="F72" s="213">
        <v>86801250</v>
      </c>
      <c r="G72" s="217" t="s">
        <v>404</v>
      </c>
      <c r="H72" s="213">
        <v>7530000</v>
      </c>
      <c r="I72" s="217" t="s">
        <v>405</v>
      </c>
      <c r="J72" s="217" t="s">
        <v>406</v>
      </c>
      <c r="K72" s="217" t="s">
        <v>406</v>
      </c>
      <c r="L72" s="213">
        <v>174736000</v>
      </c>
      <c r="M72" s="213">
        <v>79271250</v>
      </c>
      <c r="N72" s="180" t="e">
        <f t="shared" ref="N72:N135" si="4">+J72/E72</f>
        <v>#VALUE!</v>
      </c>
      <c r="O72" s="94">
        <f t="shared" si="1"/>
        <v>182266000</v>
      </c>
      <c r="P72" s="94" t="str">
        <f t="shared" si="2"/>
        <v xml:space="preserve">                         -   </v>
      </c>
      <c r="Q72" s="93" t="e">
        <f t="shared" si="3"/>
        <v>#VALUE!</v>
      </c>
    </row>
    <row r="73" spans="1:17" s="36" customFormat="1" x14ac:dyDescent="0.2">
      <c r="A73" s="96"/>
      <c r="B73" s="212" t="s">
        <v>154</v>
      </c>
      <c r="C73" s="212" t="s">
        <v>155</v>
      </c>
      <c r="D73" s="213">
        <v>1205654736</v>
      </c>
      <c r="E73" s="213">
        <v>1205654736</v>
      </c>
      <c r="F73" s="213">
        <v>329776184</v>
      </c>
      <c r="G73" s="213">
        <v>12959349.300000001</v>
      </c>
      <c r="H73" s="213">
        <v>153859389.68000001</v>
      </c>
      <c r="I73" s="217" t="s">
        <v>405</v>
      </c>
      <c r="J73" s="217" t="s">
        <v>406</v>
      </c>
      <c r="K73" s="217" t="s">
        <v>406</v>
      </c>
      <c r="L73" s="213">
        <v>1038835997.02</v>
      </c>
      <c r="M73" s="213">
        <v>162957445.02000001</v>
      </c>
      <c r="N73" s="180" t="e">
        <f t="shared" si="4"/>
        <v>#VALUE!</v>
      </c>
      <c r="O73" s="94">
        <f t="shared" si="1"/>
        <v>1205654736</v>
      </c>
      <c r="P73" s="94" t="str">
        <f t="shared" si="2"/>
        <v xml:space="preserve">                         -   </v>
      </c>
      <c r="Q73" s="93" t="e">
        <f t="shared" si="3"/>
        <v>#VALUE!</v>
      </c>
    </row>
    <row r="74" spans="1:17" s="36" customFormat="1" x14ac:dyDescent="0.2">
      <c r="A74" s="96"/>
      <c r="B74" s="212" t="s">
        <v>156</v>
      </c>
      <c r="C74" s="212" t="s">
        <v>157</v>
      </c>
      <c r="D74" s="213">
        <v>1161019311</v>
      </c>
      <c r="E74" s="213">
        <v>1161019311</v>
      </c>
      <c r="F74" s="213">
        <v>404497993</v>
      </c>
      <c r="G74" s="213">
        <v>20930520</v>
      </c>
      <c r="H74" s="213">
        <v>8787309.9700000007</v>
      </c>
      <c r="I74" s="217" t="s">
        <v>405</v>
      </c>
      <c r="J74" s="217" t="s">
        <v>406</v>
      </c>
      <c r="K74" s="217" t="s">
        <v>406</v>
      </c>
      <c r="L74" s="213">
        <v>1131301481.03</v>
      </c>
      <c r="M74" s="213">
        <v>374780163.02999997</v>
      </c>
      <c r="N74" s="180" t="e">
        <f t="shared" si="4"/>
        <v>#VALUE!</v>
      </c>
      <c r="O74" s="94">
        <f t="shared" si="1"/>
        <v>1161019311</v>
      </c>
      <c r="P74" s="94" t="str">
        <f t="shared" si="2"/>
        <v xml:space="preserve">                         -   </v>
      </c>
      <c r="Q74" s="93" t="e">
        <f t="shared" si="3"/>
        <v>#VALUE!</v>
      </c>
    </row>
    <row r="75" spans="1:17" s="36" customFormat="1" x14ac:dyDescent="0.2">
      <c r="A75" s="96"/>
      <c r="B75" s="212" t="s">
        <v>158</v>
      </c>
      <c r="C75" s="212" t="s">
        <v>159</v>
      </c>
      <c r="D75" s="213">
        <v>291410940</v>
      </c>
      <c r="E75" s="213">
        <v>291410940</v>
      </c>
      <c r="F75" s="213">
        <v>83529386</v>
      </c>
      <c r="G75" s="217" t="s">
        <v>404</v>
      </c>
      <c r="H75" s="213">
        <v>48985235.490000002</v>
      </c>
      <c r="I75" s="217" t="s">
        <v>405</v>
      </c>
      <c r="J75" s="213">
        <v>1713990</v>
      </c>
      <c r="K75" s="213">
        <v>1713990</v>
      </c>
      <c r="L75" s="213">
        <v>240711714.50999999</v>
      </c>
      <c r="M75" s="213">
        <v>32830160.510000002</v>
      </c>
      <c r="N75" s="180">
        <f t="shared" si="4"/>
        <v>5.8816940777858236E-3</v>
      </c>
      <c r="O75" s="94">
        <f t="shared" si="1"/>
        <v>291410940</v>
      </c>
      <c r="P75" s="94">
        <f t="shared" si="2"/>
        <v>1713990</v>
      </c>
      <c r="Q75" s="93">
        <f t="shared" si="3"/>
        <v>5.8816940777858236E-3</v>
      </c>
    </row>
    <row r="76" spans="1:17" s="36" customFormat="1" x14ac:dyDescent="0.2">
      <c r="A76" s="96"/>
      <c r="B76" s="212" t="s">
        <v>160</v>
      </c>
      <c r="C76" s="212" t="s">
        <v>161</v>
      </c>
      <c r="D76" s="213">
        <v>86364490</v>
      </c>
      <c r="E76" s="213">
        <v>86364490</v>
      </c>
      <c r="F76" s="213">
        <v>35062623</v>
      </c>
      <c r="G76" s="217" t="s">
        <v>404</v>
      </c>
      <c r="H76" s="213">
        <v>18290544.440000001</v>
      </c>
      <c r="I76" s="217" t="s">
        <v>405</v>
      </c>
      <c r="J76" s="213">
        <v>111990</v>
      </c>
      <c r="K76" s="213">
        <v>111990</v>
      </c>
      <c r="L76" s="213">
        <v>67961955.560000002</v>
      </c>
      <c r="M76" s="213">
        <v>16660088.560000001</v>
      </c>
      <c r="N76" s="180">
        <f t="shared" si="4"/>
        <v>1.2967134988002592E-3</v>
      </c>
      <c r="O76" s="94">
        <f t="shared" si="1"/>
        <v>86364490</v>
      </c>
      <c r="P76" s="94">
        <f t="shared" si="2"/>
        <v>111990</v>
      </c>
      <c r="Q76" s="93">
        <f t="shared" si="3"/>
        <v>1.2967134988002592E-3</v>
      </c>
    </row>
    <row r="77" spans="1:17" s="36" customFormat="1" x14ac:dyDescent="0.2">
      <c r="A77" s="96"/>
      <c r="B77" s="212" t="s">
        <v>162</v>
      </c>
      <c r="C77" s="212" t="s">
        <v>163</v>
      </c>
      <c r="D77" s="213">
        <v>138698450</v>
      </c>
      <c r="E77" s="213">
        <v>138698450</v>
      </c>
      <c r="F77" s="213">
        <v>32254763</v>
      </c>
      <c r="G77" s="217" t="s">
        <v>404</v>
      </c>
      <c r="H77" s="213">
        <v>20494691.050000001</v>
      </c>
      <c r="I77" s="217" t="s">
        <v>405</v>
      </c>
      <c r="J77" s="213">
        <v>1602000</v>
      </c>
      <c r="K77" s="213">
        <v>1602000</v>
      </c>
      <c r="L77" s="213">
        <v>116601758.95</v>
      </c>
      <c r="M77" s="213">
        <v>10158071.949999999</v>
      </c>
      <c r="N77" s="180">
        <f t="shared" si="4"/>
        <v>1.1550237223271061E-2</v>
      </c>
      <c r="O77" s="94">
        <f t="shared" si="1"/>
        <v>138698450</v>
      </c>
      <c r="P77" s="94">
        <f t="shared" si="2"/>
        <v>1602000</v>
      </c>
      <c r="Q77" s="93">
        <f t="shared" si="3"/>
        <v>1.1550237223271061E-2</v>
      </c>
    </row>
    <row r="78" spans="1:17" s="36" customFormat="1" x14ac:dyDescent="0.2">
      <c r="A78" s="96"/>
      <c r="B78" s="212" t="s">
        <v>164</v>
      </c>
      <c r="C78" s="212" t="s">
        <v>165</v>
      </c>
      <c r="D78" s="213">
        <v>41700000</v>
      </c>
      <c r="E78" s="213">
        <v>41700000</v>
      </c>
      <c r="F78" s="213">
        <v>10175000</v>
      </c>
      <c r="G78" s="217" t="s">
        <v>404</v>
      </c>
      <c r="H78" s="213">
        <v>5000000</v>
      </c>
      <c r="I78" s="217" t="s">
        <v>405</v>
      </c>
      <c r="J78" s="217" t="s">
        <v>406</v>
      </c>
      <c r="K78" s="217" t="s">
        <v>406</v>
      </c>
      <c r="L78" s="213">
        <v>36700000</v>
      </c>
      <c r="M78" s="213">
        <v>5175000</v>
      </c>
      <c r="N78" s="180" t="e">
        <f t="shared" si="4"/>
        <v>#VALUE!</v>
      </c>
      <c r="O78" s="94">
        <f t="shared" si="1"/>
        <v>41700000</v>
      </c>
      <c r="P78" s="94" t="str">
        <f t="shared" si="2"/>
        <v xml:space="preserve">                         -   </v>
      </c>
      <c r="Q78" s="93" t="e">
        <f t="shared" si="3"/>
        <v>#VALUE!</v>
      </c>
    </row>
    <row r="79" spans="1:17" s="36" customFormat="1" x14ac:dyDescent="0.2">
      <c r="A79" s="96"/>
      <c r="B79" s="212" t="s">
        <v>166</v>
      </c>
      <c r="C79" s="212" t="s">
        <v>167</v>
      </c>
      <c r="D79" s="213">
        <v>24648000</v>
      </c>
      <c r="E79" s="213">
        <v>24648000</v>
      </c>
      <c r="F79" s="213">
        <v>6037000</v>
      </c>
      <c r="G79" s="217" t="s">
        <v>404</v>
      </c>
      <c r="H79" s="213">
        <v>5200000</v>
      </c>
      <c r="I79" s="217" t="s">
        <v>405</v>
      </c>
      <c r="J79" s="217" t="s">
        <v>406</v>
      </c>
      <c r="K79" s="217" t="s">
        <v>406</v>
      </c>
      <c r="L79" s="213">
        <v>19448000</v>
      </c>
      <c r="M79" s="213">
        <v>837000</v>
      </c>
      <c r="N79" s="180" t="e">
        <f t="shared" si="4"/>
        <v>#VALUE!</v>
      </c>
      <c r="O79" s="94">
        <f t="shared" si="1"/>
        <v>24648000</v>
      </c>
      <c r="P79" s="94" t="str">
        <f t="shared" si="2"/>
        <v xml:space="preserve">                         -   </v>
      </c>
      <c r="Q79" s="93" t="e">
        <f t="shared" si="3"/>
        <v>#VALUE!</v>
      </c>
    </row>
    <row r="80" spans="1:17" s="36" customFormat="1" x14ac:dyDescent="0.2">
      <c r="A80" s="96"/>
      <c r="B80" s="212" t="s">
        <v>168</v>
      </c>
      <c r="C80" s="212" t="s">
        <v>169</v>
      </c>
      <c r="D80" s="213">
        <v>139116000</v>
      </c>
      <c r="E80" s="213">
        <v>139116000</v>
      </c>
      <c r="F80" s="213">
        <v>32529000</v>
      </c>
      <c r="G80" s="217" t="s">
        <v>404</v>
      </c>
      <c r="H80" s="213">
        <v>3500000</v>
      </c>
      <c r="I80" s="217" t="s">
        <v>405</v>
      </c>
      <c r="J80" s="217" t="s">
        <v>406</v>
      </c>
      <c r="K80" s="217" t="s">
        <v>406</v>
      </c>
      <c r="L80" s="213">
        <v>135616000</v>
      </c>
      <c r="M80" s="213">
        <v>29029000</v>
      </c>
      <c r="N80" s="180" t="e">
        <f t="shared" si="4"/>
        <v>#VALUE!</v>
      </c>
      <c r="O80" s="94">
        <f t="shared" si="1"/>
        <v>139116000</v>
      </c>
      <c r="P80" s="94" t="str">
        <f t="shared" si="2"/>
        <v xml:space="preserve">                         -   </v>
      </c>
      <c r="Q80" s="93" t="e">
        <f t="shared" si="3"/>
        <v>#VALUE!</v>
      </c>
    </row>
    <row r="81" spans="1:17" s="36" customFormat="1" x14ac:dyDescent="0.2">
      <c r="A81" s="96"/>
      <c r="B81" s="212" t="s">
        <v>170</v>
      </c>
      <c r="C81" s="212" t="s">
        <v>171</v>
      </c>
      <c r="D81" s="213">
        <v>139116000</v>
      </c>
      <c r="E81" s="213">
        <v>139116000</v>
      </c>
      <c r="F81" s="213">
        <v>32529000</v>
      </c>
      <c r="G81" s="217" t="s">
        <v>404</v>
      </c>
      <c r="H81" s="213">
        <v>3500000</v>
      </c>
      <c r="I81" s="217" t="s">
        <v>405</v>
      </c>
      <c r="J81" s="217" t="s">
        <v>406</v>
      </c>
      <c r="K81" s="217" t="s">
        <v>406</v>
      </c>
      <c r="L81" s="213">
        <v>135616000</v>
      </c>
      <c r="M81" s="213">
        <v>29029000</v>
      </c>
      <c r="N81" s="180" t="e">
        <f t="shared" si="4"/>
        <v>#VALUE!</v>
      </c>
      <c r="O81" s="94">
        <f t="shared" si="1"/>
        <v>139116000</v>
      </c>
      <c r="P81" s="94" t="str">
        <f t="shared" si="2"/>
        <v xml:space="preserve">                         -   </v>
      </c>
      <c r="Q81" s="93" t="e">
        <f t="shared" si="3"/>
        <v>#VALUE!</v>
      </c>
    </row>
    <row r="82" spans="1:17" s="36" customFormat="1" x14ac:dyDescent="0.2">
      <c r="A82" s="96"/>
      <c r="B82" s="212" t="s">
        <v>172</v>
      </c>
      <c r="C82" s="212" t="s">
        <v>173</v>
      </c>
      <c r="D82" s="213">
        <v>45017883</v>
      </c>
      <c r="E82" s="213">
        <v>45017883</v>
      </c>
      <c r="F82" s="213">
        <v>13379470</v>
      </c>
      <c r="G82" s="213">
        <v>600000</v>
      </c>
      <c r="H82" s="213">
        <v>1000</v>
      </c>
      <c r="I82" s="213">
        <v>50000</v>
      </c>
      <c r="J82" s="217" t="s">
        <v>406</v>
      </c>
      <c r="K82" s="217" t="s">
        <v>406</v>
      </c>
      <c r="L82" s="213">
        <v>44366883</v>
      </c>
      <c r="M82" s="213">
        <v>12728470</v>
      </c>
      <c r="N82" s="180" t="e">
        <f t="shared" si="4"/>
        <v>#VALUE!</v>
      </c>
      <c r="O82" s="94">
        <f t="shared" si="1"/>
        <v>45017883</v>
      </c>
      <c r="P82" s="94" t="str">
        <f t="shared" si="2"/>
        <v xml:space="preserve">                         -   </v>
      </c>
      <c r="Q82" s="93" t="e">
        <f t="shared" si="3"/>
        <v>#VALUE!</v>
      </c>
    </row>
    <row r="83" spans="1:17" s="36" customFormat="1" x14ac:dyDescent="0.2">
      <c r="A83" s="96"/>
      <c r="B83" s="212" t="s">
        <v>174</v>
      </c>
      <c r="C83" s="212" t="s">
        <v>175</v>
      </c>
      <c r="D83" s="213">
        <v>32122000</v>
      </c>
      <c r="E83" s="213">
        <v>32122000</v>
      </c>
      <c r="F83" s="213">
        <v>9280500</v>
      </c>
      <c r="G83" s="217" t="s">
        <v>404</v>
      </c>
      <c r="H83" s="213">
        <v>1000</v>
      </c>
      <c r="I83" s="213">
        <v>50000</v>
      </c>
      <c r="J83" s="217" t="s">
        <v>406</v>
      </c>
      <c r="K83" s="217" t="s">
        <v>406</v>
      </c>
      <c r="L83" s="213">
        <v>32071000</v>
      </c>
      <c r="M83" s="213">
        <v>9229500</v>
      </c>
      <c r="N83" s="180" t="e">
        <f t="shared" si="4"/>
        <v>#VALUE!</v>
      </c>
      <c r="O83" s="94">
        <f t="shared" si="1"/>
        <v>32122000</v>
      </c>
      <c r="P83" s="94" t="str">
        <f t="shared" si="2"/>
        <v xml:space="preserve">                         -   </v>
      </c>
      <c r="Q83" s="93" t="e">
        <f t="shared" si="3"/>
        <v>#VALUE!</v>
      </c>
    </row>
    <row r="84" spans="1:17" s="36" customFormat="1" x14ac:dyDescent="0.2">
      <c r="A84" s="96"/>
      <c r="B84" s="212" t="s">
        <v>176</v>
      </c>
      <c r="C84" s="212" t="s">
        <v>177</v>
      </c>
      <c r="D84" s="213">
        <v>10807883</v>
      </c>
      <c r="E84" s="213">
        <v>10807883</v>
      </c>
      <c r="F84" s="213">
        <v>3576970</v>
      </c>
      <c r="G84" s="213">
        <v>600000</v>
      </c>
      <c r="H84" s="217" t="s">
        <v>406</v>
      </c>
      <c r="I84" s="217" t="s">
        <v>405</v>
      </c>
      <c r="J84" s="217" t="s">
        <v>406</v>
      </c>
      <c r="K84" s="217" t="s">
        <v>406</v>
      </c>
      <c r="L84" s="213">
        <v>10207883</v>
      </c>
      <c r="M84" s="213">
        <v>2976970</v>
      </c>
      <c r="N84" s="180" t="e">
        <f t="shared" si="4"/>
        <v>#VALUE!</v>
      </c>
      <c r="O84" s="94">
        <f t="shared" si="1"/>
        <v>10807883</v>
      </c>
      <c r="P84" s="94" t="str">
        <f t="shared" si="2"/>
        <v xml:space="preserve">                         -   </v>
      </c>
      <c r="Q84" s="93" t="e">
        <f t="shared" si="3"/>
        <v>#VALUE!</v>
      </c>
    </row>
    <row r="85" spans="1:17" s="36" customFormat="1" x14ac:dyDescent="0.2">
      <c r="A85" s="96"/>
      <c r="B85" s="212" t="s">
        <v>178</v>
      </c>
      <c r="C85" s="212" t="s">
        <v>179</v>
      </c>
      <c r="D85" s="213">
        <v>2088000</v>
      </c>
      <c r="E85" s="213">
        <v>2088000</v>
      </c>
      <c r="F85" s="213">
        <v>522000</v>
      </c>
      <c r="G85" s="217" t="s">
        <v>404</v>
      </c>
      <c r="H85" s="217" t="s">
        <v>406</v>
      </c>
      <c r="I85" s="217" t="s">
        <v>405</v>
      </c>
      <c r="J85" s="217" t="s">
        <v>406</v>
      </c>
      <c r="K85" s="217" t="s">
        <v>406</v>
      </c>
      <c r="L85" s="213">
        <v>2088000</v>
      </c>
      <c r="M85" s="213">
        <v>522000</v>
      </c>
      <c r="N85" s="180" t="e">
        <f t="shared" si="4"/>
        <v>#VALUE!</v>
      </c>
      <c r="O85" s="94">
        <f t="shared" si="1"/>
        <v>2088000</v>
      </c>
      <c r="P85" s="94" t="str">
        <f t="shared" si="2"/>
        <v xml:space="preserve">                         -   </v>
      </c>
      <c r="Q85" s="93" t="e">
        <f t="shared" si="3"/>
        <v>#VALUE!</v>
      </c>
    </row>
    <row r="86" spans="1:17" s="36" customFormat="1" x14ac:dyDescent="0.2">
      <c r="A86" s="96"/>
      <c r="B86" s="212" t="s">
        <v>180</v>
      </c>
      <c r="C86" s="212" t="s">
        <v>181</v>
      </c>
      <c r="D86" s="213">
        <v>586180880</v>
      </c>
      <c r="E86" s="213">
        <v>586180880</v>
      </c>
      <c r="F86" s="213">
        <v>223009192</v>
      </c>
      <c r="G86" s="213">
        <v>30371323.690000001</v>
      </c>
      <c r="H86" s="213">
        <v>90716813.489999995</v>
      </c>
      <c r="I86" s="217" t="s">
        <v>405</v>
      </c>
      <c r="J86" s="217" t="s">
        <v>406</v>
      </c>
      <c r="K86" s="217" t="s">
        <v>406</v>
      </c>
      <c r="L86" s="213">
        <v>465092742.81999999</v>
      </c>
      <c r="M86" s="213">
        <v>101921054.81999999</v>
      </c>
      <c r="N86" s="180" t="e">
        <f t="shared" si="4"/>
        <v>#VALUE!</v>
      </c>
      <c r="O86" s="94">
        <f t="shared" si="1"/>
        <v>586180880</v>
      </c>
      <c r="P86" s="94" t="str">
        <f t="shared" si="2"/>
        <v xml:space="preserve">                         -   </v>
      </c>
      <c r="Q86" s="93" t="e">
        <f t="shared" si="3"/>
        <v>#VALUE!</v>
      </c>
    </row>
    <row r="87" spans="1:17" s="36" customFormat="1" x14ac:dyDescent="0.2">
      <c r="A87" s="96"/>
      <c r="B87" s="212" t="s">
        <v>182</v>
      </c>
      <c r="C87" s="212" t="s">
        <v>183</v>
      </c>
      <c r="D87" s="213">
        <v>321527480</v>
      </c>
      <c r="E87" s="213">
        <v>321527480</v>
      </c>
      <c r="F87" s="213">
        <v>77985292</v>
      </c>
      <c r="G87" s="213">
        <v>6012749.8899999997</v>
      </c>
      <c r="H87" s="213">
        <v>24072782.050000001</v>
      </c>
      <c r="I87" s="217" t="s">
        <v>405</v>
      </c>
      <c r="J87" s="217" t="s">
        <v>406</v>
      </c>
      <c r="K87" s="217" t="s">
        <v>406</v>
      </c>
      <c r="L87" s="213">
        <v>291441948.06</v>
      </c>
      <c r="M87" s="213">
        <v>47899760.060000002</v>
      </c>
      <c r="N87" s="180" t="e">
        <f t="shared" si="4"/>
        <v>#VALUE!</v>
      </c>
      <c r="O87" s="94">
        <f t="shared" si="1"/>
        <v>321527480</v>
      </c>
      <c r="P87" s="94" t="str">
        <f t="shared" si="2"/>
        <v xml:space="preserve">                         -   </v>
      </c>
      <c r="Q87" s="93" t="e">
        <f t="shared" si="3"/>
        <v>#VALUE!</v>
      </c>
    </row>
    <row r="88" spans="1:17" s="36" customFormat="1" x14ac:dyDescent="0.2">
      <c r="A88" s="96"/>
      <c r="B88" s="212" t="s">
        <v>367</v>
      </c>
      <c r="C88" s="212" t="s">
        <v>368</v>
      </c>
      <c r="D88" s="213">
        <v>25000000</v>
      </c>
      <c r="E88" s="213">
        <v>25000000</v>
      </c>
      <c r="F88" s="213">
        <v>6250000</v>
      </c>
      <c r="G88" s="217" t="s">
        <v>404</v>
      </c>
      <c r="H88" s="217" t="s">
        <v>406</v>
      </c>
      <c r="I88" s="217" t="s">
        <v>405</v>
      </c>
      <c r="J88" s="217" t="s">
        <v>406</v>
      </c>
      <c r="K88" s="217" t="s">
        <v>406</v>
      </c>
      <c r="L88" s="213">
        <v>25000000</v>
      </c>
      <c r="M88" s="213">
        <v>6250000</v>
      </c>
      <c r="N88" s="180" t="e">
        <f t="shared" si="4"/>
        <v>#VALUE!</v>
      </c>
      <c r="O88" s="94">
        <f t="shared" si="1"/>
        <v>25000000</v>
      </c>
      <c r="P88" s="94" t="str">
        <f t="shared" si="2"/>
        <v xml:space="preserve">                         -   </v>
      </c>
      <c r="Q88" s="93" t="e">
        <f t="shared" si="3"/>
        <v>#VALUE!</v>
      </c>
    </row>
    <row r="89" spans="1:17" s="36" customFormat="1" x14ac:dyDescent="0.2">
      <c r="A89" s="96"/>
      <c r="B89" s="212" t="s">
        <v>184</v>
      </c>
      <c r="C89" s="212" t="s">
        <v>185</v>
      </c>
      <c r="D89" s="213">
        <v>2000000</v>
      </c>
      <c r="E89" s="213">
        <v>2000000</v>
      </c>
      <c r="F89" s="213">
        <v>375000</v>
      </c>
      <c r="G89" s="217" t="s">
        <v>404</v>
      </c>
      <c r="H89" s="213">
        <v>742001.41</v>
      </c>
      <c r="I89" s="217" t="s">
        <v>405</v>
      </c>
      <c r="J89" s="217" t="s">
        <v>406</v>
      </c>
      <c r="K89" s="217" t="s">
        <v>406</v>
      </c>
      <c r="L89" s="213">
        <v>1257998.5900000001</v>
      </c>
      <c r="M89" s="213">
        <v>-367001.41</v>
      </c>
      <c r="N89" s="180" t="e">
        <f t="shared" si="4"/>
        <v>#VALUE!</v>
      </c>
      <c r="O89" s="94">
        <f t="shared" si="1"/>
        <v>2000000</v>
      </c>
      <c r="P89" s="94" t="str">
        <f t="shared" si="2"/>
        <v xml:space="preserve">                         -   </v>
      </c>
      <c r="Q89" s="93" t="e">
        <f t="shared" si="3"/>
        <v>#VALUE!</v>
      </c>
    </row>
    <row r="90" spans="1:17" s="36" customFormat="1" x14ac:dyDescent="0.2">
      <c r="A90" s="96"/>
      <c r="B90" s="212" t="s">
        <v>186</v>
      </c>
      <c r="C90" s="212" t="s">
        <v>187</v>
      </c>
      <c r="D90" s="213">
        <v>33525000</v>
      </c>
      <c r="E90" s="213">
        <v>33525000</v>
      </c>
      <c r="F90" s="213">
        <v>8381250</v>
      </c>
      <c r="G90" s="217" t="s">
        <v>404</v>
      </c>
      <c r="H90" s="213">
        <v>6584420</v>
      </c>
      <c r="I90" s="217" t="s">
        <v>405</v>
      </c>
      <c r="J90" s="217" t="s">
        <v>406</v>
      </c>
      <c r="K90" s="217" t="s">
        <v>406</v>
      </c>
      <c r="L90" s="213">
        <v>26940580</v>
      </c>
      <c r="M90" s="213">
        <v>1796830</v>
      </c>
      <c r="N90" s="180" t="e">
        <f t="shared" si="4"/>
        <v>#VALUE!</v>
      </c>
      <c r="O90" s="94">
        <f t="shared" si="1"/>
        <v>33525000</v>
      </c>
      <c r="P90" s="94" t="str">
        <f t="shared" si="2"/>
        <v xml:space="preserve">                         -   </v>
      </c>
      <c r="Q90" s="93" t="e">
        <f t="shared" si="3"/>
        <v>#VALUE!</v>
      </c>
    </row>
    <row r="91" spans="1:17" s="36" customFormat="1" x14ac:dyDescent="0.2">
      <c r="A91" s="96"/>
      <c r="B91" s="212" t="s">
        <v>188</v>
      </c>
      <c r="C91" s="212" t="s">
        <v>189</v>
      </c>
      <c r="D91" s="213">
        <v>26205000</v>
      </c>
      <c r="E91" s="213">
        <v>26205000</v>
      </c>
      <c r="F91" s="213">
        <v>6470000</v>
      </c>
      <c r="G91" s="217" t="s">
        <v>404</v>
      </c>
      <c r="H91" s="217" t="s">
        <v>406</v>
      </c>
      <c r="I91" s="217" t="s">
        <v>405</v>
      </c>
      <c r="J91" s="217" t="s">
        <v>406</v>
      </c>
      <c r="K91" s="217" t="s">
        <v>406</v>
      </c>
      <c r="L91" s="213">
        <v>26205000</v>
      </c>
      <c r="M91" s="213">
        <v>6470000</v>
      </c>
      <c r="N91" s="180" t="e">
        <f t="shared" si="4"/>
        <v>#VALUE!</v>
      </c>
      <c r="O91" s="94">
        <f t="shared" si="1"/>
        <v>26205000</v>
      </c>
      <c r="P91" s="94" t="str">
        <f t="shared" si="2"/>
        <v xml:space="preserve">                         -   </v>
      </c>
      <c r="Q91" s="93" t="e">
        <f t="shared" si="3"/>
        <v>#VALUE!</v>
      </c>
    </row>
    <row r="92" spans="1:17" s="36" customFormat="1" x14ac:dyDescent="0.2">
      <c r="A92" s="96"/>
      <c r="B92" s="212" t="s">
        <v>190</v>
      </c>
      <c r="C92" s="212" t="s">
        <v>191</v>
      </c>
      <c r="D92" s="213">
        <v>16196000</v>
      </c>
      <c r="E92" s="213">
        <v>16196000</v>
      </c>
      <c r="F92" s="213">
        <v>5174000</v>
      </c>
      <c r="G92" s="217" t="s">
        <v>404</v>
      </c>
      <c r="H92" s="213">
        <v>889901.52</v>
      </c>
      <c r="I92" s="217" t="s">
        <v>405</v>
      </c>
      <c r="J92" s="217" t="s">
        <v>406</v>
      </c>
      <c r="K92" s="217" t="s">
        <v>406</v>
      </c>
      <c r="L92" s="213">
        <v>15306098.48</v>
      </c>
      <c r="M92" s="213">
        <v>4284098.4800000004</v>
      </c>
      <c r="N92" s="180" t="e">
        <f t="shared" si="4"/>
        <v>#VALUE!</v>
      </c>
      <c r="O92" s="94">
        <f t="shared" si="1"/>
        <v>16196000</v>
      </c>
      <c r="P92" s="94" t="str">
        <f t="shared" si="2"/>
        <v xml:space="preserve">                         -   </v>
      </c>
      <c r="Q92" s="93" t="e">
        <f t="shared" si="3"/>
        <v>#VALUE!</v>
      </c>
    </row>
    <row r="93" spans="1:17" s="36" customFormat="1" x14ac:dyDescent="0.2">
      <c r="A93" s="96"/>
      <c r="B93" s="212" t="s">
        <v>192</v>
      </c>
      <c r="C93" s="212" t="s">
        <v>193</v>
      </c>
      <c r="D93" s="213">
        <v>156227400</v>
      </c>
      <c r="E93" s="213">
        <v>156227400</v>
      </c>
      <c r="F93" s="213">
        <v>117123650</v>
      </c>
      <c r="G93" s="213">
        <v>24358573.800000001</v>
      </c>
      <c r="H93" s="213">
        <v>58427708.509999998</v>
      </c>
      <c r="I93" s="217" t="s">
        <v>405</v>
      </c>
      <c r="J93" s="217" t="s">
        <v>406</v>
      </c>
      <c r="K93" s="217" t="s">
        <v>406</v>
      </c>
      <c r="L93" s="213">
        <v>73441117.689999998</v>
      </c>
      <c r="M93" s="213">
        <v>34337367.689999998</v>
      </c>
      <c r="N93" s="180" t="e">
        <f t="shared" si="4"/>
        <v>#VALUE!</v>
      </c>
      <c r="O93" s="94">
        <f t="shared" si="1"/>
        <v>156227400</v>
      </c>
      <c r="P93" s="94" t="str">
        <f t="shared" si="2"/>
        <v xml:space="preserve">                         -   </v>
      </c>
      <c r="Q93" s="93" t="e">
        <f t="shared" si="3"/>
        <v>#VALUE!</v>
      </c>
    </row>
    <row r="94" spans="1:17" s="36" customFormat="1" x14ac:dyDescent="0.2">
      <c r="A94" s="96"/>
      <c r="B94" s="212" t="s">
        <v>194</v>
      </c>
      <c r="C94" s="212" t="s">
        <v>195</v>
      </c>
      <c r="D94" s="213">
        <v>5500000</v>
      </c>
      <c r="E94" s="213">
        <v>5500000</v>
      </c>
      <c r="F94" s="213">
        <v>1250000</v>
      </c>
      <c r="G94" s="217" t="s">
        <v>404</v>
      </c>
      <c r="H94" s="217" t="s">
        <v>406</v>
      </c>
      <c r="I94" s="217" t="s">
        <v>405</v>
      </c>
      <c r="J94" s="217" t="s">
        <v>406</v>
      </c>
      <c r="K94" s="217" t="s">
        <v>406</v>
      </c>
      <c r="L94" s="213">
        <v>5500000</v>
      </c>
      <c r="M94" s="213">
        <v>1250000</v>
      </c>
      <c r="N94" s="180" t="e">
        <f t="shared" si="4"/>
        <v>#VALUE!</v>
      </c>
      <c r="O94" s="94">
        <f t="shared" si="1"/>
        <v>5500000</v>
      </c>
      <c r="P94" s="94" t="str">
        <f t="shared" si="2"/>
        <v xml:space="preserve">                         -   </v>
      </c>
      <c r="Q94" s="93" t="e">
        <f t="shared" si="3"/>
        <v>#VALUE!</v>
      </c>
    </row>
    <row r="95" spans="1:17" s="36" customFormat="1" x14ac:dyDescent="0.2">
      <c r="A95" s="96"/>
      <c r="B95" s="212" t="s">
        <v>196</v>
      </c>
      <c r="C95" s="212" t="s">
        <v>197</v>
      </c>
      <c r="D95" s="213">
        <v>5500000</v>
      </c>
      <c r="E95" s="213">
        <v>5500000</v>
      </c>
      <c r="F95" s="213">
        <v>2184428</v>
      </c>
      <c r="G95" s="217" t="s">
        <v>404</v>
      </c>
      <c r="H95" s="213">
        <v>405000</v>
      </c>
      <c r="I95" s="217" t="s">
        <v>405</v>
      </c>
      <c r="J95" s="213">
        <v>136913</v>
      </c>
      <c r="K95" s="213">
        <v>136913</v>
      </c>
      <c r="L95" s="213">
        <v>4958087</v>
      </c>
      <c r="M95" s="213">
        <v>1642515</v>
      </c>
      <c r="N95" s="180">
        <f t="shared" si="4"/>
        <v>2.4893272727272726E-2</v>
      </c>
      <c r="O95" s="94">
        <f t="shared" si="1"/>
        <v>5500000</v>
      </c>
      <c r="P95" s="94">
        <f t="shared" si="2"/>
        <v>136913</v>
      </c>
      <c r="Q95" s="93">
        <f t="shared" si="3"/>
        <v>2.4893272727272726E-2</v>
      </c>
    </row>
    <row r="96" spans="1:17" s="36" customFormat="1" x14ac:dyDescent="0.2">
      <c r="A96" s="96"/>
      <c r="B96" s="212" t="s">
        <v>198</v>
      </c>
      <c r="C96" s="212" t="s">
        <v>199</v>
      </c>
      <c r="D96" s="213">
        <v>1000000</v>
      </c>
      <c r="E96" s="213">
        <v>1000000</v>
      </c>
      <c r="F96" s="213">
        <v>250000</v>
      </c>
      <c r="G96" s="217" t="s">
        <v>404</v>
      </c>
      <c r="H96" s="217" t="s">
        <v>406</v>
      </c>
      <c r="I96" s="217" t="s">
        <v>405</v>
      </c>
      <c r="J96" s="217" t="s">
        <v>406</v>
      </c>
      <c r="K96" s="217" t="s">
        <v>406</v>
      </c>
      <c r="L96" s="213">
        <v>1000000</v>
      </c>
      <c r="M96" s="213">
        <v>250000</v>
      </c>
      <c r="N96" s="180" t="e">
        <f t="shared" si="4"/>
        <v>#VALUE!</v>
      </c>
      <c r="O96" s="94">
        <f t="shared" si="1"/>
        <v>1000000</v>
      </c>
      <c r="P96" s="94" t="str">
        <f t="shared" si="2"/>
        <v xml:space="preserve">                         -   </v>
      </c>
      <c r="Q96" s="93" t="e">
        <f t="shared" si="3"/>
        <v>#VALUE!</v>
      </c>
    </row>
    <row r="97" spans="1:17" s="36" customFormat="1" x14ac:dyDescent="0.2">
      <c r="A97" s="96"/>
      <c r="B97" s="212" t="s">
        <v>200</v>
      </c>
      <c r="C97" s="212" t="s">
        <v>201</v>
      </c>
      <c r="D97" s="213">
        <v>4500000</v>
      </c>
      <c r="E97" s="213">
        <v>4500000</v>
      </c>
      <c r="F97" s="213">
        <v>1934428</v>
      </c>
      <c r="G97" s="217" t="s">
        <v>404</v>
      </c>
      <c r="H97" s="213">
        <v>405000</v>
      </c>
      <c r="I97" s="217" t="s">
        <v>405</v>
      </c>
      <c r="J97" s="213">
        <v>136913</v>
      </c>
      <c r="K97" s="213">
        <v>136913</v>
      </c>
      <c r="L97" s="213">
        <v>3958087</v>
      </c>
      <c r="M97" s="213">
        <v>1392515</v>
      </c>
      <c r="N97" s="180">
        <v>0</v>
      </c>
      <c r="O97" s="94">
        <f t="shared" si="1"/>
        <v>4500000</v>
      </c>
      <c r="P97" s="94">
        <f t="shared" si="2"/>
        <v>136913</v>
      </c>
      <c r="Q97" s="93">
        <v>0</v>
      </c>
    </row>
    <row r="98" spans="1:17" s="36" customFormat="1" x14ac:dyDescent="0.2">
      <c r="A98" s="96"/>
      <c r="B98" s="212" t="s">
        <v>202</v>
      </c>
      <c r="C98" s="212" t="s">
        <v>203</v>
      </c>
      <c r="D98" s="213">
        <v>2445000</v>
      </c>
      <c r="E98" s="213">
        <v>2445000</v>
      </c>
      <c r="F98" s="213">
        <v>686250</v>
      </c>
      <c r="G98" s="217" t="s">
        <v>404</v>
      </c>
      <c r="H98" s="213">
        <v>10000</v>
      </c>
      <c r="I98" s="217" t="s">
        <v>405</v>
      </c>
      <c r="J98" s="217" t="s">
        <v>406</v>
      </c>
      <c r="K98" s="217" t="s">
        <v>406</v>
      </c>
      <c r="L98" s="213">
        <v>2435000</v>
      </c>
      <c r="M98" s="213">
        <v>676250</v>
      </c>
      <c r="N98" s="180" t="e">
        <f t="shared" si="4"/>
        <v>#VALUE!</v>
      </c>
      <c r="O98" s="94">
        <f t="shared" si="1"/>
        <v>2445000</v>
      </c>
      <c r="P98" s="94" t="str">
        <f t="shared" si="2"/>
        <v xml:space="preserve">                         -   </v>
      </c>
      <c r="Q98" s="93" t="e">
        <f t="shared" si="3"/>
        <v>#VALUE!</v>
      </c>
    </row>
    <row r="99" spans="1:17" s="36" customFormat="1" x14ac:dyDescent="0.2">
      <c r="A99" s="96"/>
      <c r="B99" s="212" t="s">
        <v>204</v>
      </c>
      <c r="C99" s="212" t="s">
        <v>205</v>
      </c>
      <c r="D99" s="213">
        <v>345000</v>
      </c>
      <c r="E99" s="213">
        <v>345000</v>
      </c>
      <c r="F99" s="213">
        <v>36250</v>
      </c>
      <c r="G99" s="217" t="s">
        <v>404</v>
      </c>
      <c r="H99" s="217" t="s">
        <v>406</v>
      </c>
      <c r="I99" s="217" t="s">
        <v>405</v>
      </c>
      <c r="J99" s="217" t="s">
        <v>406</v>
      </c>
      <c r="K99" s="217" t="s">
        <v>406</v>
      </c>
      <c r="L99" s="213">
        <v>345000</v>
      </c>
      <c r="M99" s="213">
        <v>36250</v>
      </c>
      <c r="N99" s="180" t="e">
        <f t="shared" si="4"/>
        <v>#VALUE!</v>
      </c>
      <c r="O99" s="94">
        <f t="shared" si="1"/>
        <v>345000</v>
      </c>
      <c r="P99" s="94" t="str">
        <f t="shared" si="2"/>
        <v xml:space="preserve">                         -   </v>
      </c>
      <c r="Q99" s="93" t="e">
        <f t="shared" si="3"/>
        <v>#VALUE!</v>
      </c>
    </row>
    <row r="100" spans="1:17" s="36" customFormat="1" x14ac:dyDescent="0.2">
      <c r="A100" s="96"/>
      <c r="B100" s="212" t="s">
        <v>206</v>
      </c>
      <c r="C100" s="212" t="s">
        <v>207</v>
      </c>
      <c r="D100" s="213">
        <v>1700000</v>
      </c>
      <c r="E100" s="213">
        <v>1700000</v>
      </c>
      <c r="F100" s="213">
        <v>550000</v>
      </c>
      <c r="G100" s="217" t="s">
        <v>404</v>
      </c>
      <c r="H100" s="217" t="s">
        <v>406</v>
      </c>
      <c r="I100" s="217" t="s">
        <v>405</v>
      </c>
      <c r="J100" s="217" t="s">
        <v>406</v>
      </c>
      <c r="K100" s="217" t="s">
        <v>406</v>
      </c>
      <c r="L100" s="213">
        <v>1700000</v>
      </c>
      <c r="M100" s="213">
        <v>550000</v>
      </c>
      <c r="N100" s="180">
        <v>0</v>
      </c>
      <c r="O100" s="94">
        <f t="shared" si="1"/>
        <v>1700000</v>
      </c>
      <c r="P100" s="94" t="str">
        <f t="shared" si="2"/>
        <v xml:space="preserve">                         -   </v>
      </c>
      <c r="Q100" s="93">
        <v>0</v>
      </c>
    </row>
    <row r="101" spans="1:17" s="36" customFormat="1" x14ac:dyDescent="0.2">
      <c r="A101" s="96"/>
      <c r="B101" s="212" t="s">
        <v>208</v>
      </c>
      <c r="C101" s="212" t="s">
        <v>209</v>
      </c>
      <c r="D101" s="213">
        <v>400000</v>
      </c>
      <c r="E101" s="213">
        <v>400000</v>
      </c>
      <c r="F101" s="213">
        <v>100000</v>
      </c>
      <c r="G101" s="217" t="s">
        <v>404</v>
      </c>
      <c r="H101" s="213">
        <v>10000</v>
      </c>
      <c r="I101" s="217" t="s">
        <v>405</v>
      </c>
      <c r="J101" s="217" t="s">
        <v>406</v>
      </c>
      <c r="K101" s="217" t="s">
        <v>406</v>
      </c>
      <c r="L101" s="213">
        <v>390000</v>
      </c>
      <c r="M101" s="213">
        <v>90000</v>
      </c>
      <c r="N101" s="180" t="e">
        <f t="shared" si="4"/>
        <v>#VALUE!</v>
      </c>
      <c r="O101" s="94">
        <f t="shared" si="1"/>
        <v>400000</v>
      </c>
      <c r="P101" s="94" t="str">
        <f t="shared" si="2"/>
        <v xml:space="preserve">                         -   </v>
      </c>
      <c r="Q101" s="93" t="e">
        <f t="shared" si="3"/>
        <v>#VALUE!</v>
      </c>
    </row>
    <row r="102" spans="1:17" s="36" customFormat="1" x14ac:dyDescent="0.2">
      <c r="A102" s="96"/>
      <c r="B102" s="214" t="s">
        <v>210</v>
      </c>
      <c r="C102" s="214" t="s">
        <v>211</v>
      </c>
      <c r="D102" s="215">
        <v>319487473</v>
      </c>
      <c r="E102" s="215">
        <v>319487473</v>
      </c>
      <c r="F102" s="215">
        <v>81269369</v>
      </c>
      <c r="G102" s="215">
        <v>3422354.26</v>
      </c>
      <c r="H102" s="215">
        <v>22994488.289999999</v>
      </c>
      <c r="I102" s="215">
        <v>242309.21</v>
      </c>
      <c r="J102" s="215">
        <v>720271.07</v>
      </c>
      <c r="K102" s="215">
        <v>720271.07</v>
      </c>
      <c r="L102" s="215">
        <v>292108050.17000002</v>
      </c>
      <c r="M102" s="215">
        <v>53889946.170000002</v>
      </c>
      <c r="N102" s="180">
        <f t="shared" si="4"/>
        <v>2.2544579392632397E-3</v>
      </c>
      <c r="O102" s="94">
        <f t="shared" si="1"/>
        <v>319487473</v>
      </c>
      <c r="P102" s="94">
        <f t="shared" si="2"/>
        <v>720271.07</v>
      </c>
      <c r="Q102" s="93">
        <f t="shared" si="3"/>
        <v>2.2544579392632397E-3</v>
      </c>
    </row>
    <row r="103" spans="1:17" s="95" customFormat="1" ht="15" x14ac:dyDescent="0.25">
      <c r="A103" s="92"/>
      <c r="B103" s="212" t="s">
        <v>212</v>
      </c>
      <c r="C103" s="212" t="s">
        <v>213</v>
      </c>
      <c r="D103" s="213">
        <v>106254973</v>
      </c>
      <c r="E103" s="213">
        <v>106254973</v>
      </c>
      <c r="F103" s="213">
        <v>25996244</v>
      </c>
      <c r="G103" s="213">
        <v>17637.599999999999</v>
      </c>
      <c r="H103" s="213">
        <v>13748574.529999999</v>
      </c>
      <c r="I103" s="217" t="s">
        <v>405</v>
      </c>
      <c r="J103" s="213">
        <v>698637.22</v>
      </c>
      <c r="K103" s="213">
        <v>698637.22</v>
      </c>
      <c r="L103" s="213">
        <v>91790123.650000006</v>
      </c>
      <c r="M103" s="213">
        <v>11531394.65</v>
      </c>
      <c r="N103" s="179">
        <f t="shared" si="4"/>
        <v>6.5751013837253526E-3</v>
      </c>
      <c r="O103" s="28">
        <f t="shared" si="1"/>
        <v>106254973</v>
      </c>
      <c r="P103" s="28">
        <f t="shared" si="2"/>
        <v>698637.22</v>
      </c>
      <c r="Q103" s="97">
        <f t="shared" si="3"/>
        <v>6.5751013837253526E-3</v>
      </c>
    </row>
    <row r="104" spans="1:17" s="36" customFormat="1" x14ac:dyDescent="0.2">
      <c r="A104" s="96"/>
      <c r="B104" s="212" t="s">
        <v>214</v>
      </c>
      <c r="C104" s="212" t="s">
        <v>215</v>
      </c>
      <c r="D104" s="213">
        <v>44718073</v>
      </c>
      <c r="E104" s="213">
        <v>44718073</v>
      </c>
      <c r="F104" s="213">
        <v>11539519</v>
      </c>
      <c r="G104" s="217" t="s">
        <v>404</v>
      </c>
      <c r="H104" s="213">
        <v>9577362.7799999993</v>
      </c>
      <c r="I104" s="217" t="s">
        <v>405</v>
      </c>
      <c r="J104" s="213">
        <v>698637.22</v>
      </c>
      <c r="K104" s="213">
        <v>698637.22</v>
      </c>
      <c r="L104" s="213">
        <v>34442073</v>
      </c>
      <c r="M104" s="213">
        <v>1263519</v>
      </c>
      <c r="N104" s="180">
        <f t="shared" si="4"/>
        <v>1.5623151292767021E-2</v>
      </c>
      <c r="O104" s="94">
        <f t="shared" si="1"/>
        <v>44718073</v>
      </c>
      <c r="P104" s="94">
        <f t="shared" si="2"/>
        <v>698637.22</v>
      </c>
      <c r="Q104" s="93">
        <f t="shared" si="3"/>
        <v>1.5623151292767021E-2</v>
      </c>
    </row>
    <row r="105" spans="1:17" s="36" customFormat="1" x14ac:dyDescent="0.2">
      <c r="A105" s="96"/>
      <c r="B105" s="212" t="s">
        <v>216</v>
      </c>
      <c r="C105" s="212" t="s">
        <v>217</v>
      </c>
      <c r="D105" s="213">
        <v>2450000</v>
      </c>
      <c r="E105" s="213">
        <v>2450000</v>
      </c>
      <c r="F105" s="213">
        <v>560000</v>
      </c>
      <c r="G105" s="217" t="s">
        <v>404</v>
      </c>
      <c r="H105" s="217" t="s">
        <v>406</v>
      </c>
      <c r="I105" s="217" t="s">
        <v>405</v>
      </c>
      <c r="J105" s="217" t="s">
        <v>406</v>
      </c>
      <c r="K105" s="217" t="s">
        <v>406</v>
      </c>
      <c r="L105" s="213">
        <v>2450000</v>
      </c>
      <c r="M105" s="213">
        <v>560000</v>
      </c>
      <c r="N105" s="180" t="e">
        <f t="shared" si="4"/>
        <v>#VALUE!</v>
      </c>
      <c r="O105" s="94">
        <f t="shared" si="1"/>
        <v>2450000</v>
      </c>
      <c r="P105" s="94" t="str">
        <f t="shared" si="2"/>
        <v xml:space="preserve">                         -   </v>
      </c>
      <c r="Q105" s="93" t="e">
        <f t="shared" si="3"/>
        <v>#VALUE!</v>
      </c>
    </row>
    <row r="106" spans="1:17" s="36" customFormat="1" x14ac:dyDescent="0.2">
      <c r="A106" s="96"/>
      <c r="B106" s="212" t="s">
        <v>218</v>
      </c>
      <c r="C106" s="212" t="s">
        <v>219</v>
      </c>
      <c r="D106" s="213">
        <v>58086900</v>
      </c>
      <c r="E106" s="213">
        <v>58086900</v>
      </c>
      <c r="F106" s="213">
        <v>13646725</v>
      </c>
      <c r="G106" s="213">
        <v>17637.599999999999</v>
      </c>
      <c r="H106" s="213">
        <v>4121211.75</v>
      </c>
      <c r="I106" s="217" t="s">
        <v>405</v>
      </c>
      <c r="J106" s="217" t="s">
        <v>406</v>
      </c>
      <c r="K106" s="217" t="s">
        <v>406</v>
      </c>
      <c r="L106" s="213">
        <v>53948050.649999999</v>
      </c>
      <c r="M106" s="213">
        <v>9507875.6500000004</v>
      </c>
      <c r="N106" s="180" t="e">
        <f t="shared" si="4"/>
        <v>#VALUE!</v>
      </c>
      <c r="O106" s="94">
        <f t="shared" si="1"/>
        <v>58086900</v>
      </c>
      <c r="P106" s="94" t="str">
        <f t="shared" si="2"/>
        <v xml:space="preserve">                         -   </v>
      </c>
      <c r="Q106" s="93" t="e">
        <f t="shared" si="3"/>
        <v>#VALUE!</v>
      </c>
    </row>
    <row r="107" spans="1:17" s="36" customFormat="1" x14ac:dyDescent="0.2">
      <c r="A107" s="96"/>
      <c r="B107" s="212" t="s">
        <v>220</v>
      </c>
      <c r="C107" s="212" t="s">
        <v>221</v>
      </c>
      <c r="D107" s="213">
        <v>1000000</v>
      </c>
      <c r="E107" s="213">
        <v>1000000</v>
      </c>
      <c r="F107" s="213">
        <v>250000</v>
      </c>
      <c r="G107" s="217" t="s">
        <v>404</v>
      </c>
      <c r="H107" s="213">
        <v>50000</v>
      </c>
      <c r="I107" s="217" t="s">
        <v>405</v>
      </c>
      <c r="J107" s="217" t="s">
        <v>406</v>
      </c>
      <c r="K107" s="217" t="s">
        <v>406</v>
      </c>
      <c r="L107" s="213">
        <v>950000</v>
      </c>
      <c r="M107" s="213">
        <v>200000</v>
      </c>
      <c r="N107" s="180" t="e">
        <f t="shared" si="4"/>
        <v>#VALUE!</v>
      </c>
      <c r="O107" s="94">
        <f t="shared" si="1"/>
        <v>1000000</v>
      </c>
      <c r="P107" s="94" t="str">
        <f t="shared" si="2"/>
        <v xml:space="preserve">                         -   </v>
      </c>
      <c r="Q107" s="93" t="e">
        <f t="shared" si="3"/>
        <v>#VALUE!</v>
      </c>
    </row>
    <row r="108" spans="1:17" s="36" customFormat="1" x14ac:dyDescent="0.2">
      <c r="A108" s="96"/>
      <c r="B108" s="212" t="s">
        <v>222</v>
      </c>
      <c r="C108" s="212" t="s">
        <v>223</v>
      </c>
      <c r="D108" s="213">
        <v>2800000</v>
      </c>
      <c r="E108" s="213">
        <v>2800000</v>
      </c>
      <c r="F108" s="213">
        <v>1075000</v>
      </c>
      <c r="G108" s="213">
        <v>500000</v>
      </c>
      <c r="H108" s="213">
        <v>50000</v>
      </c>
      <c r="I108" s="217" t="s">
        <v>405</v>
      </c>
      <c r="J108" s="217" t="s">
        <v>406</v>
      </c>
      <c r="K108" s="217" t="s">
        <v>406</v>
      </c>
      <c r="L108" s="213">
        <v>2250000</v>
      </c>
      <c r="M108" s="213">
        <v>525000</v>
      </c>
      <c r="N108" s="180" t="e">
        <f t="shared" si="4"/>
        <v>#VALUE!</v>
      </c>
      <c r="O108" s="94">
        <f t="shared" si="1"/>
        <v>2800000</v>
      </c>
      <c r="P108" s="94" t="str">
        <f t="shared" si="2"/>
        <v xml:space="preserve">                         -   </v>
      </c>
      <c r="Q108" s="93" t="e">
        <f t="shared" si="3"/>
        <v>#VALUE!</v>
      </c>
    </row>
    <row r="109" spans="1:17" s="36" customFormat="1" x14ac:dyDescent="0.2">
      <c r="A109" s="96"/>
      <c r="B109" s="212" t="s">
        <v>224</v>
      </c>
      <c r="C109" s="212" t="s">
        <v>225</v>
      </c>
      <c r="D109" s="213">
        <v>800000</v>
      </c>
      <c r="E109" s="213">
        <v>800000</v>
      </c>
      <c r="F109" s="213">
        <v>200000</v>
      </c>
      <c r="G109" s="217" t="s">
        <v>404</v>
      </c>
      <c r="H109" s="217" t="s">
        <v>406</v>
      </c>
      <c r="I109" s="217" t="s">
        <v>405</v>
      </c>
      <c r="J109" s="217" t="s">
        <v>406</v>
      </c>
      <c r="K109" s="217" t="s">
        <v>406</v>
      </c>
      <c r="L109" s="213">
        <v>800000</v>
      </c>
      <c r="M109" s="213">
        <v>200000</v>
      </c>
      <c r="N109" s="180" t="e">
        <f t="shared" si="4"/>
        <v>#VALUE!</v>
      </c>
      <c r="O109" s="94">
        <f t="shared" si="1"/>
        <v>800000</v>
      </c>
      <c r="P109" s="94" t="str">
        <f t="shared" si="2"/>
        <v xml:space="preserve">                         -   </v>
      </c>
      <c r="Q109" s="93" t="e">
        <f t="shared" si="3"/>
        <v>#VALUE!</v>
      </c>
    </row>
    <row r="110" spans="1:17" s="36" customFormat="1" x14ac:dyDescent="0.2">
      <c r="A110" s="96"/>
      <c r="B110" s="212" t="s">
        <v>226</v>
      </c>
      <c r="C110" s="212" t="s">
        <v>227</v>
      </c>
      <c r="D110" s="213">
        <v>2000000</v>
      </c>
      <c r="E110" s="213">
        <v>2000000</v>
      </c>
      <c r="F110" s="213">
        <v>875000</v>
      </c>
      <c r="G110" s="213">
        <v>500000</v>
      </c>
      <c r="H110" s="213">
        <v>50000</v>
      </c>
      <c r="I110" s="217" t="s">
        <v>405</v>
      </c>
      <c r="J110" s="217" t="s">
        <v>406</v>
      </c>
      <c r="K110" s="217" t="s">
        <v>406</v>
      </c>
      <c r="L110" s="213">
        <v>1450000</v>
      </c>
      <c r="M110" s="213">
        <v>325000</v>
      </c>
      <c r="N110" s="180">
        <v>0</v>
      </c>
      <c r="O110" s="94">
        <f t="shared" si="1"/>
        <v>2000000</v>
      </c>
      <c r="P110" s="94" t="str">
        <f t="shared" si="2"/>
        <v xml:space="preserve">                         -   </v>
      </c>
      <c r="Q110" s="93">
        <v>0</v>
      </c>
    </row>
    <row r="111" spans="1:17" s="36" customFormat="1" x14ac:dyDescent="0.2">
      <c r="A111" s="96"/>
      <c r="B111" s="212" t="s">
        <v>228</v>
      </c>
      <c r="C111" s="212" t="s">
        <v>229</v>
      </c>
      <c r="D111" s="213">
        <v>38300000</v>
      </c>
      <c r="E111" s="213">
        <v>38300000</v>
      </c>
      <c r="F111" s="213">
        <v>11600000</v>
      </c>
      <c r="G111" s="213">
        <v>521852</v>
      </c>
      <c r="H111" s="213">
        <v>4164564.5</v>
      </c>
      <c r="I111" s="213">
        <v>56876.55</v>
      </c>
      <c r="J111" s="217" t="s">
        <v>406</v>
      </c>
      <c r="K111" s="217" t="s">
        <v>406</v>
      </c>
      <c r="L111" s="213">
        <v>33556706.950000003</v>
      </c>
      <c r="M111" s="213">
        <v>6856706.9500000002</v>
      </c>
      <c r="N111" s="180" t="e">
        <f t="shared" si="4"/>
        <v>#VALUE!</v>
      </c>
      <c r="O111" s="94">
        <f t="shared" si="1"/>
        <v>38300000</v>
      </c>
      <c r="P111" s="94" t="str">
        <f t="shared" si="2"/>
        <v xml:space="preserve">                         -   </v>
      </c>
      <c r="Q111" s="93" t="e">
        <f t="shared" si="3"/>
        <v>#VALUE!</v>
      </c>
    </row>
    <row r="112" spans="1:17" s="36" customFormat="1" x14ac:dyDescent="0.2">
      <c r="A112" s="96"/>
      <c r="B112" s="212" t="s">
        <v>230</v>
      </c>
      <c r="C112" s="212" t="s">
        <v>231</v>
      </c>
      <c r="D112" s="213">
        <v>7000000</v>
      </c>
      <c r="E112" s="213">
        <v>7000000</v>
      </c>
      <c r="F112" s="213">
        <v>1662500</v>
      </c>
      <c r="G112" s="217" t="s">
        <v>404</v>
      </c>
      <c r="H112" s="213">
        <v>473400</v>
      </c>
      <c r="I112" s="217" t="s">
        <v>405</v>
      </c>
      <c r="J112" s="217" t="s">
        <v>406</v>
      </c>
      <c r="K112" s="217" t="s">
        <v>406</v>
      </c>
      <c r="L112" s="213">
        <v>6526600</v>
      </c>
      <c r="M112" s="213">
        <v>1189100</v>
      </c>
      <c r="N112" s="180" t="e">
        <f t="shared" si="4"/>
        <v>#VALUE!</v>
      </c>
      <c r="O112" s="94">
        <f t="shared" si="1"/>
        <v>7000000</v>
      </c>
      <c r="P112" s="94" t="str">
        <f t="shared" si="2"/>
        <v xml:space="preserve">                         -   </v>
      </c>
      <c r="Q112" s="93" t="e">
        <f t="shared" si="3"/>
        <v>#VALUE!</v>
      </c>
    </row>
    <row r="113" spans="1:17" s="36" customFormat="1" x14ac:dyDescent="0.2">
      <c r="A113" s="96"/>
      <c r="B113" s="212" t="s">
        <v>232</v>
      </c>
      <c r="C113" s="212" t="s">
        <v>233</v>
      </c>
      <c r="D113" s="213">
        <v>200000</v>
      </c>
      <c r="E113" s="213">
        <v>200000</v>
      </c>
      <c r="F113" s="213">
        <v>50000</v>
      </c>
      <c r="G113" s="217" t="s">
        <v>404</v>
      </c>
      <c r="H113" s="217" t="s">
        <v>406</v>
      </c>
      <c r="I113" s="217" t="s">
        <v>405</v>
      </c>
      <c r="J113" s="217" t="s">
        <v>406</v>
      </c>
      <c r="K113" s="217" t="s">
        <v>406</v>
      </c>
      <c r="L113" s="213">
        <v>200000</v>
      </c>
      <c r="M113" s="213">
        <v>50000</v>
      </c>
      <c r="N113" s="180" t="e">
        <f t="shared" si="4"/>
        <v>#VALUE!</v>
      </c>
      <c r="O113" s="94">
        <f t="shared" ref="O113:O146" si="5">+E113</f>
        <v>200000</v>
      </c>
      <c r="P113" s="94" t="str">
        <f t="shared" ref="P113:P146" si="6">+J113</f>
        <v xml:space="preserve">                         -   </v>
      </c>
      <c r="Q113" s="93" t="e">
        <f t="shared" ref="Q113:Q145" si="7">+P113/O113</f>
        <v>#VALUE!</v>
      </c>
    </row>
    <row r="114" spans="1:17" s="36" customFormat="1" x14ac:dyDescent="0.2">
      <c r="A114" s="96"/>
      <c r="B114" s="212" t="s">
        <v>234</v>
      </c>
      <c r="C114" s="212" t="s">
        <v>235</v>
      </c>
      <c r="D114" s="213">
        <v>2950000</v>
      </c>
      <c r="E114" s="213">
        <v>2950000</v>
      </c>
      <c r="F114" s="213">
        <v>737500</v>
      </c>
      <c r="G114" s="217" t="s">
        <v>404</v>
      </c>
      <c r="H114" s="217" t="s">
        <v>406</v>
      </c>
      <c r="I114" s="217" t="s">
        <v>405</v>
      </c>
      <c r="J114" s="217" t="s">
        <v>406</v>
      </c>
      <c r="K114" s="217" t="s">
        <v>406</v>
      </c>
      <c r="L114" s="213">
        <v>2950000</v>
      </c>
      <c r="M114" s="213">
        <v>737500</v>
      </c>
      <c r="N114" s="180">
        <v>0</v>
      </c>
      <c r="O114" s="94">
        <f t="shared" si="5"/>
        <v>2950000</v>
      </c>
      <c r="P114" s="94" t="str">
        <f t="shared" si="6"/>
        <v xml:space="preserve">                         -   </v>
      </c>
      <c r="Q114" s="93">
        <v>0</v>
      </c>
    </row>
    <row r="115" spans="1:17" s="36" customFormat="1" x14ac:dyDescent="0.2">
      <c r="A115" s="96"/>
      <c r="B115" s="212" t="s">
        <v>236</v>
      </c>
      <c r="C115" s="212" t="s">
        <v>237</v>
      </c>
      <c r="D115" s="213">
        <v>22800000</v>
      </c>
      <c r="E115" s="213">
        <v>22800000</v>
      </c>
      <c r="F115" s="213">
        <v>7750000</v>
      </c>
      <c r="G115" s="213">
        <v>424750</v>
      </c>
      <c r="H115" s="213">
        <v>2341566.46</v>
      </c>
      <c r="I115" s="217" t="s">
        <v>405</v>
      </c>
      <c r="J115" s="217" t="s">
        <v>406</v>
      </c>
      <c r="K115" s="217" t="s">
        <v>406</v>
      </c>
      <c r="L115" s="213">
        <v>20033683.539999999</v>
      </c>
      <c r="M115" s="213">
        <v>4983683.54</v>
      </c>
      <c r="N115" s="180" t="e">
        <f t="shared" si="4"/>
        <v>#VALUE!</v>
      </c>
      <c r="O115" s="94">
        <f t="shared" si="5"/>
        <v>22800000</v>
      </c>
      <c r="P115" s="94" t="str">
        <f t="shared" si="6"/>
        <v xml:space="preserve">                         -   </v>
      </c>
      <c r="Q115" s="93" t="e">
        <f t="shared" si="7"/>
        <v>#VALUE!</v>
      </c>
    </row>
    <row r="116" spans="1:17" s="36" customFormat="1" x14ac:dyDescent="0.2">
      <c r="A116" s="96"/>
      <c r="B116" s="212" t="s">
        <v>238</v>
      </c>
      <c r="C116" s="212" t="s">
        <v>239</v>
      </c>
      <c r="D116" s="213">
        <v>3500000</v>
      </c>
      <c r="E116" s="213">
        <v>3500000</v>
      </c>
      <c r="F116" s="213">
        <v>950000</v>
      </c>
      <c r="G116" s="217" t="s">
        <v>404</v>
      </c>
      <c r="H116" s="213">
        <v>119200</v>
      </c>
      <c r="I116" s="213">
        <v>56876.55</v>
      </c>
      <c r="J116" s="217" t="s">
        <v>406</v>
      </c>
      <c r="K116" s="217" t="s">
        <v>406</v>
      </c>
      <c r="L116" s="213">
        <v>3323923.45</v>
      </c>
      <c r="M116" s="213">
        <v>773923.45</v>
      </c>
      <c r="N116" s="180" t="e">
        <f t="shared" si="4"/>
        <v>#VALUE!</v>
      </c>
      <c r="O116" s="94">
        <f t="shared" si="5"/>
        <v>3500000</v>
      </c>
      <c r="P116" s="94" t="str">
        <f t="shared" si="6"/>
        <v xml:space="preserve">                         -   </v>
      </c>
      <c r="Q116" s="93" t="e">
        <f t="shared" si="7"/>
        <v>#VALUE!</v>
      </c>
    </row>
    <row r="117" spans="1:17" s="36" customFormat="1" x14ac:dyDescent="0.2">
      <c r="A117" s="96"/>
      <c r="B117" s="212" t="s">
        <v>240</v>
      </c>
      <c r="C117" s="212" t="s">
        <v>241</v>
      </c>
      <c r="D117" s="213">
        <v>1850000</v>
      </c>
      <c r="E117" s="213">
        <v>1850000</v>
      </c>
      <c r="F117" s="213">
        <v>450000</v>
      </c>
      <c r="G117" s="213">
        <v>97102</v>
      </c>
      <c r="H117" s="213">
        <v>1230398.04</v>
      </c>
      <c r="I117" s="217" t="s">
        <v>405</v>
      </c>
      <c r="J117" s="217" t="s">
        <v>406</v>
      </c>
      <c r="K117" s="217" t="s">
        <v>406</v>
      </c>
      <c r="L117" s="213">
        <v>522499.96</v>
      </c>
      <c r="M117" s="213">
        <v>-877500.04</v>
      </c>
      <c r="N117" s="180" t="e">
        <f t="shared" si="4"/>
        <v>#VALUE!</v>
      </c>
      <c r="O117" s="94">
        <f t="shared" si="5"/>
        <v>1850000</v>
      </c>
      <c r="P117" s="94" t="str">
        <f t="shared" si="6"/>
        <v xml:space="preserve">                         -   </v>
      </c>
      <c r="Q117" s="93" t="e">
        <f t="shared" si="7"/>
        <v>#VALUE!</v>
      </c>
    </row>
    <row r="118" spans="1:17" s="36" customFormat="1" x14ac:dyDescent="0.2">
      <c r="A118" s="96"/>
      <c r="B118" s="212" t="s">
        <v>242</v>
      </c>
      <c r="C118" s="212" t="s">
        <v>243</v>
      </c>
      <c r="D118" s="213">
        <v>37317500</v>
      </c>
      <c r="E118" s="213">
        <v>37317500</v>
      </c>
      <c r="F118" s="213">
        <v>10219375</v>
      </c>
      <c r="G118" s="213">
        <v>139700</v>
      </c>
      <c r="H118" s="213">
        <v>574755.54</v>
      </c>
      <c r="I118" s="217" t="s">
        <v>405</v>
      </c>
      <c r="J118" s="213">
        <v>21633.85</v>
      </c>
      <c r="K118" s="213">
        <v>21633.85</v>
      </c>
      <c r="L118" s="213">
        <v>36581410.609999999</v>
      </c>
      <c r="M118" s="213">
        <v>9483285.6099999994</v>
      </c>
      <c r="N118" s="180">
        <f t="shared" si="4"/>
        <v>5.7972399008508074E-4</v>
      </c>
      <c r="O118" s="94">
        <f t="shared" si="5"/>
        <v>37317500</v>
      </c>
      <c r="P118" s="94">
        <f t="shared" si="6"/>
        <v>21633.85</v>
      </c>
      <c r="Q118" s="93">
        <f t="shared" si="7"/>
        <v>5.7972399008508074E-4</v>
      </c>
    </row>
    <row r="119" spans="1:17" s="36" customFormat="1" x14ac:dyDescent="0.2">
      <c r="A119" s="96"/>
      <c r="B119" s="212" t="s">
        <v>244</v>
      </c>
      <c r="C119" s="212" t="s">
        <v>245</v>
      </c>
      <c r="D119" s="213">
        <v>17025000</v>
      </c>
      <c r="E119" s="213">
        <v>17025000</v>
      </c>
      <c r="F119" s="213">
        <v>4846250</v>
      </c>
      <c r="G119" s="213">
        <v>139700</v>
      </c>
      <c r="H119" s="213">
        <v>242100</v>
      </c>
      <c r="I119" s="217" t="s">
        <v>405</v>
      </c>
      <c r="J119" s="217" t="s">
        <v>406</v>
      </c>
      <c r="K119" s="217" t="s">
        <v>406</v>
      </c>
      <c r="L119" s="213">
        <v>16643200</v>
      </c>
      <c r="M119" s="213">
        <v>4464450</v>
      </c>
      <c r="N119" s="180" t="e">
        <f t="shared" si="4"/>
        <v>#VALUE!</v>
      </c>
      <c r="O119" s="94">
        <f t="shared" si="5"/>
        <v>17025000</v>
      </c>
      <c r="P119" s="94" t="str">
        <f t="shared" si="6"/>
        <v xml:space="preserve">                         -   </v>
      </c>
      <c r="Q119" s="93" t="e">
        <f t="shared" si="7"/>
        <v>#VALUE!</v>
      </c>
    </row>
    <row r="120" spans="1:17" s="36" customFormat="1" x14ac:dyDescent="0.2">
      <c r="A120" s="96"/>
      <c r="B120" s="212" t="s">
        <v>246</v>
      </c>
      <c r="C120" s="212" t="s">
        <v>247</v>
      </c>
      <c r="D120" s="213">
        <v>20292500</v>
      </c>
      <c r="E120" s="213">
        <v>20292500</v>
      </c>
      <c r="F120" s="213">
        <v>5373125</v>
      </c>
      <c r="G120" s="217" t="s">
        <v>404</v>
      </c>
      <c r="H120" s="213">
        <v>332655.53999999998</v>
      </c>
      <c r="I120" s="217" t="s">
        <v>405</v>
      </c>
      <c r="J120" s="213">
        <v>21633.85</v>
      </c>
      <c r="K120" s="213">
        <v>21633.85</v>
      </c>
      <c r="L120" s="213">
        <v>19938210.609999999</v>
      </c>
      <c r="M120" s="213">
        <v>5018835.6100000003</v>
      </c>
      <c r="N120" s="180">
        <f t="shared" si="4"/>
        <v>1.0661007761488233E-3</v>
      </c>
      <c r="O120" s="94">
        <f t="shared" si="5"/>
        <v>20292500</v>
      </c>
      <c r="P120" s="94">
        <f t="shared" si="6"/>
        <v>21633.85</v>
      </c>
      <c r="Q120" s="93">
        <f t="shared" si="7"/>
        <v>1.0661007761488233E-3</v>
      </c>
    </row>
    <row r="121" spans="1:17" s="36" customFormat="1" x14ac:dyDescent="0.2">
      <c r="A121" s="96"/>
      <c r="B121" s="212" t="s">
        <v>248</v>
      </c>
      <c r="C121" s="212" t="s">
        <v>386</v>
      </c>
      <c r="D121" s="213">
        <v>134815000</v>
      </c>
      <c r="E121" s="213">
        <v>134815000</v>
      </c>
      <c r="F121" s="213">
        <v>32378750</v>
      </c>
      <c r="G121" s="213">
        <v>2243164.66</v>
      </c>
      <c r="H121" s="213">
        <v>4456593.72</v>
      </c>
      <c r="I121" s="213">
        <v>185432.66</v>
      </c>
      <c r="J121" s="217" t="s">
        <v>406</v>
      </c>
      <c r="K121" s="217" t="s">
        <v>406</v>
      </c>
      <c r="L121" s="213">
        <v>127929808.95999999</v>
      </c>
      <c r="M121" s="213">
        <v>25493558.960000001</v>
      </c>
      <c r="N121" s="180" t="e">
        <f t="shared" si="4"/>
        <v>#VALUE!</v>
      </c>
      <c r="O121" s="94">
        <f t="shared" si="5"/>
        <v>134815000</v>
      </c>
      <c r="P121" s="94" t="str">
        <f t="shared" si="6"/>
        <v xml:space="preserve">                         -   </v>
      </c>
      <c r="Q121" s="93" t="e">
        <f t="shared" si="7"/>
        <v>#VALUE!</v>
      </c>
    </row>
    <row r="122" spans="1:17" s="36" customFormat="1" x14ac:dyDescent="0.2">
      <c r="A122" s="96"/>
      <c r="B122" s="212" t="s">
        <v>249</v>
      </c>
      <c r="C122" s="212" t="s">
        <v>250</v>
      </c>
      <c r="D122" s="213">
        <v>9104000</v>
      </c>
      <c r="E122" s="213">
        <v>9104000</v>
      </c>
      <c r="F122" s="213">
        <v>2576000</v>
      </c>
      <c r="G122" s="213">
        <v>386894.66</v>
      </c>
      <c r="H122" s="213">
        <v>139331.38</v>
      </c>
      <c r="I122" s="213">
        <v>140000</v>
      </c>
      <c r="J122" s="217" t="s">
        <v>406</v>
      </c>
      <c r="K122" s="217" t="s">
        <v>406</v>
      </c>
      <c r="L122" s="213">
        <v>8437773.9600000009</v>
      </c>
      <c r="M122" s="213">
        <v>1909773.96</v>
      </c>
      <c r="N122" s="180" t="e">
        <f t="shared" si="4"/>
        <v>#VALUE!</v>
      </c>
      <c r="O122" s="94">
        <f t="shared" si="5"/>
        <v>9104000</v>
      </c>
      <c r="P122" s="94" t="str">
        <f t="shared" si="6"/>
        <v xml:space="preserve">                         -   </v>
      </c>
      <c r="Q122" s="93" t="e">
        <f t="shared" si="7"/>
        <v>#VALUE!</v>
      </c>
    </row>
    <row r="123" spans="1:17" s="36" customFormat="1" x14ac:dyDescent="0.2">
      <c r="A123" s="96"/>
      <c r="B123" s="212" t="s">
        <v>251</v>
      </c>
      <c r="C123" s="212" t="s">
        <v>252</v>
      </c>
      <c r="D123" s="213">
        <v>3100000</v>
      </c>
      <c r="E123" s="213">
        <v>3100000</v>
      </c>
      <c r="F123" s="213">
        <v>850000</v>
      </c>
      <c r="G123" s="213">
        <v>156750</v>
      </c>
      <c r="H123" s="217" t="s">
        <v>406</v>
      </c>
      <c r="I123" s="217" t="s">
        <v>405</v>
      </c>
      <c r="J123" s="217" t="s">
        <v>406</v>
      </c>
      <c r="K123" s="217" t="s">
        <v>406</v>
      </c>
      <c r="L123" s="213">
        <v>2943250</v>
      </c>
      <c r="M123" s="213">
        <v>693250</v>
      </c>
      <c r="N123" s="180" t="e">
        <f t="shared" si="4"/>
        <v>#VALUE!</v>
      </c>
      <c r="O123" s="94">
        <f t="shared" si="5"/>
        <v>3100000</v>
      </c>
      <c r="P123" s="94" t="str">
        <f t="shared" si="6"/>
        <v xml:space="preserve">                         -   </v>
      </c>
      <c r="Q123" s="93" t="e">
        <f t="shared" si="7"/>
        <v>#VALUE!</v>
      </c>
    </row>
    <row r="124" spans="1:17" s="36" customFormat="1" x14ac:dyDescent="0.2">
      <c r="A124" s="96"/>
      <c r="B124" s="212" t="s">
        <v>253</v>
      </c>
      <c r="C124" s="212" t="s">
        <v>254</v>
      </c>
      <c r="D124" s="213">
        <v>58786000</v>
      </c>
      <c r="E124" s="213">
        <v>58786000</v>
      </c>
      <c r="F124" s="213">
        <v>20246500</v>
      </c>
      <c r="G124" s="213">
        <v>1699520</v>
      </c>
      <c r="H124" s="213">
        <v>4217262.34</v>
      </c>
      <c r="I124" s="213">
        <v>45432.66</v>
      </c>
      <c r="J124" s="217" t="s">
        <v>406</v>
      </c>
      <c r="K124" s="217" t="s">
        <v>406</v>
      </c>
      <c r="L124" s="213">
        <v>52823785</v>
      </c>
      <c r="M124" s="213">
        <v>14284285</v>
      </c>
      <c r="N124" s="180" t="e">
        <f t="shared" si="4"/>
        <v>#VALUE!</v>
      </c>
      <c r="O124" s="94">
        <f t="shared" si="5"/>
        <v>58786000</v>
      </c>
      <c r="P124" s="94" t="str">
        <f t="shared" si="6"/>
        <v xml:space="preserve">                         -   </v>
      </c>
      <c r="Q124" s="93" t="e">
        <f t="shared" si="7"/>
        <v>#VALUE!</v>
      </c>
    </row>
    <row r="125" spans="1:17" s="36" customFormat="1" x14ac:dyDescent="0.2">
      <c r="A125" s="96"/>
      <c r="B125" s="212" t="s">
        <v>255</v>
      </c>
      <c r="C125" s="212" t="s">
        <v>256</v>
      </c>
      <c r="D125" s="213">
        <v>46100000</v>
      </c>
      <c r="E125" s="213">
        <v>46100000</v>
      </c>
      <c r="F125" s="213">
        <v>2850000</v>
      </c>
      <c r="G125" s="217" t="s">
        <v>404</v>
      </c>
      <c r="H125" s="217" t="s">
        <v>406</v>
      </c>
      <c r="I125" s="217" t="s">
        <v>405</v>
      </c>
      <c r="J125" s="217" t="s">
        <v>406</v>
      </c>
      <c r="K125" s="217" t="s">
        <v>406</v>
      </c>
      <c r="L125" s="213">
        <v>46100000</v>
      </c>
      <c r="M125" s="213">
        <v>2850000</v>
      </c>
      <c r="N125" s="180" t="e">
        <f t="shared" si="4"/>
        <v>#VALUE!</v>
      </c>
      <c r="O125" s="94">
        <f t="shared" si="5"/>
        <v>46100000</v>
      </c>
      <c r="P125" s="94" t="str">
        <f t="shared" si="6"/>
        <v xml:space="preserve">                         -   </v>
      </c>
      <c r="Q125" s="93" t="e">
        <f t="shared" si="7"/>
        <v>#VALUE!</v>
      </c>
    </row>
    <row r="126" spans="1:17" s="36" customFormat="1" x14ac:dyDescent="0.2">
      <c r="A126" s="96"/>
      <c r="B126" s="212" t="s">
        <v>257</v>
      </c>
      <c r="C126" s="212" t="s">
        <v>258</v>
      </c>
      <c r="D126" s="213">
        <v>10865000</v>
      </c>
      <c r="E126" s="213">
        <v>10865000</v>
      </c>
      <c r="F126" s="213">
        <v>3466250</v>
      </c>
      <c r="G126" s="217" t="s">
        <v>404</v>
      </c>
      <c r="H126" s="213">
        <v>50000</v>
      </c>
      <c r="I126" s="217" t="s">
        <v>405</v>
      </c>
      <c r="J126" s="217" t="s">
        <v>406</v>
      </c>
      <c r="K126" s="217" t="s">
        <v>406</v>
      </c>
      <c r="L126" s="213">
        <v>10815000</v>
      </c>
      <c r="M126" s="213">
        <v>3416250</v>
      </c>
      <c r="N126" s="180" t="e">
        <f t="shared" si="4"/>
        <v>#VALUE!</v>
      </c>
      <c r="O126" s="94">
        <f t="shared" si="5"/>
        <v>10865000</v>
      </c>
      <c r="P126" s="94" t="str">
        <f t="shared" si="6"/>
        <v xml:space="preserve">                         -   </v>
      </c>
      <c r="Q126" s="93" t="e">
        <f t="shared" si="7"/>
        <v>#VALUE!</v>
      </c>
    </row>
    <row r="127" spans="1:17" s="36" customFormat="1" x14ac:dyDescent="0.2">
      <c r="A127" s="96"/>
      <c r="B127" s="212" t="s">
        <v>259</v>
      </c>
      <c r="C127" s="212" t="s">
        <v>260</v>
      </c>
      <c r="D127" s="213">
        <v>2495000</v>
      </c>
      <c r="E127" s="213">
        <v>2495000</v>
      </c>
      <c r="F127" s="213">
        <v>773750</v>
      </c>
      <c r="G127" s="217" t="s">
        <v>404</v>
      </c>
      <c r="H127" s="217" t="s">
        <v>406</v>
      </c>
      <c r="I127" s="217" t="s">
        <v>405</v>
      </c>
      <c r="J127" s="217" t="s">
        <v>406</v>
      </c>
      <c r="K127" s="217" t="s">
        <v>406</v>
      </c>
      <c r="L127" s="213">
        <v>2495000</v>
      </c>
      <c r="M127" s="213">
        <v>773750</v>
      </c>
      <c r="N127" s="180" t="e">
        <f t="shared" si="4"/>
        <v>#VALUE!</v>
      </c>
      <c r="O127" s="94">
        <f t="shared" si="5"/>
        <v>2495000</v>
      </c>
      <c r="P127" s="94" t="str">
        <f t="shared" si="6"/>
        <v xml:space="preserve">                         -   </v>
      </c>
      <c r="Q127" s="93" t="e">
        <f t="shared" si="7"/>
        <v>#VALUE!</v>
      </c>
    </row>
    <row r="128" spans="1:17" s="36" customFormat="1" x14ac:dyDescent="0.2">
      <c r="A128" s="96"/>
      <c r="B128" s="212" t="s">
        <v>261</v>
      </c>
      <c r="C128" s="212" t="s">
        <v>262</v>
      </c>
      <c r="D128" s="213">
        <v>2100000</v>
      </c>
      <c r="E128" s="213">
        <v>2100000</v>
      </c>
      <c r="F128" s="213">
        <v>975000</v>
      </c>
      <c r="G128" s="217" t="s">
        <v>404</v>
      </c>
      <c r="H128" s="217" t="s">
        <v>406</v>
      </c>
      <c r="I128" s="217" t="s">
        <v>405</v>
      </c>
      <c r="J128" s="217" t="s">
        <v>406</v>
      </c>
      <c r="K128" s="217" t="s">
        <v>406</v>
      </c>
      <c r="L128" s="213">
        <v>2100000</v>
      </c>
      <c r="M128" s="213">
        <v>975000</v>
      </c>
      <c r="N128" s="180" t="e">
        <f t="shared" si="4"/>
        <v>#VALUE!</v>
      </c>
      <c r="O128" s="94">
        <f t="shared" si="5"/>
        <v>2100000</v>
      </c>
      <c r="P128" s="94" t="str">
        <f t="shared" si="6"/>
        <v xml:space="preserve">                         -   </v>
      </c>
      <c r="Q128" s="93" t="e">
        <f t="shared" si="7"/>
        <v>#VALUE!</v>
      </c>
    </row>
    <row r="129" spans="1:17" s="36" customFormat="1" x14ac:dyDescent="0.2">
      <c r="A129" s="96"/>
      <c r="B129" s="212" t="s">
        <v>263</v>
      </c>
      <c r="C129" s="212" t="s">
        <v>264</v>
      </c>
      <c r="D129" s="213">
        <v>2265000</v>
      </c>
      <c r="E129" s="213">
        <v>2265000</v>
      </c>
      <c r="F129" s="213">
        <v>641250</v>
      </c>
      <c r="G129" s="217" t="s">
        <v>404</v>
      </c>
      <c r="H129" s="213">
        <v>50000</v>
      </c>
      <c r="I129" s="217" t="s">
        <v>405</v>
      </c>
      <c r="J129" s="217" t="s">
        <v>406</v>
      </c>
      <c r="K129" s="217" t="s">
        <v>406</v>
      </c>
      <c r="L129" s="213">
        <v>2215000</v>
      </c>
      <c r="M129" s="213">
        <v>591250</v>
      </c>
      <c r="N129" s="180" t="e">
        <f t="shared" si="4"/>
        <v>#VALUE!</v>
      </c>
      <c r="O129" s="94">
        <f t="shared" si="5"/>
        <v>2265000</v>
      </c>
      <c r="P129" s="94" t="str">
        <f t="shared" si="6"/>
        <v xml:space="preserve">                         -   </v>
      </c>
      <c r="Q129" s="93" t="e">
        <f t="shared" si="7"/>
        <v>#VALUE!</v>
      </c>
    </row>
    <row r="130" spans="1:17" s="36" customFormat="1" x14ac:dyDescent="0.2">
      <c r="A130" s="96"/>
      <c r="B130" s="214" t="s">
        <v>265</v>
      </c>
      <c r="C130" s="214" t="s">
        <v>266</v>
      </c>
      <c r="D130" s="215">
        <v>1272780905</v>
      </c>
      <c r="E130" s="215">
        <v>1272780905</v>
      </c>
      <c r="F130" s="215">
        <v>276270671</v>
      </c>
      <c r="G130" s="215">
        <v>145821500</v>
      </c>
      <c r="H130" s="215">
        <v>20742414.010000002</v>
      </c>
      <c r="I130" s="216" t="s">
        <v>405</v>
      </c>
      <c r="J130" s="215">
        <v>570123.92000000004</v>
      </c>
      <c r="K130" s="216" t="s">
        <v>406</v>
      </c>
      <c r="L130" s="215">
        <v>1105646867.0699999</v>
      </c>
      <c r="M130" s="215">
        <v>109136633.06999999</v>
      </c>
      <c r="N130" s="180">
        <v>0</v>
      </c>
      <c r="O130" s="94">
        <f t="shared" si="5"/>
        <v>1272780905</v>
      </c>
      <c r="P130" s="94">
        <f t="shared" si="6"/>
        <v>570123.92000000004</v>
      </c>
      <c r="Q130" s="93">
        <v>0</v>
      </c>
    </row>
    <row r="131" spans="1:17" s="36" customFormat="1" x14ac:dyDescent="0.2">
      <c r="A131" s="96"/>
      <c r="B131" s="212" t="s">
        <v>267</v>
      </c>
      <c r="C131" s="212" t="s">
        <v>268</v>
      </c>
      <c r="D131" s="213">
        <v>286305414</v>
      </c>
      <c r="E131" s="213">
        <v>286305414</v>
      </c>
      <c r="F131" s="213">
        <v>83122603</v>
      </c>
      <c r="G131" s="213">
        <v>262500</v>
      </c>
      <c r="H131" s="213">
        <v>17450494.850000001</v>
      </c>
      <c r="I131" s="217" t="s">
        <v>405</v>
      </c>
      <c r="J131" s="213">
        <v>570123.92000000004</v>
      </c>
      <c r="K131" s="217" t="s">
        <v>406</v>
      </c>
      <c r="L131" s="213">
        <v>268022295.22999999</v>
      </c>
      <c r="M131" s="213">
        <v>64839484.229999997</v>
      </c>
      <c r="N131" s="180">
        <f t="shared" si="4"/>
        <v>1.9913137933186276E-3</v>
      </c>
      <c r="O131" s="94">
        <f t="shared" si="5"/>
        <v>286305414</v>
      </c>
      <c r="P131" s="94">
        <f t="shared" si="6"/>
        <v>570123.92000000004</v>
      </c>
      <c r="Q131" s="93">
        <f t="shared" si="7"/>
        <v>1.9913137933186276E-3</v>
      </c>
    </row>
    <row r="132" spans="1:17" s="95" customFormat="1" ht="15" x14ac:dyDescent="0.25">
      <c r="A132" s="92"/>
      <c r="B132" s="212" t="s">
        <v>269</v>
      </c>
      <c r="C132" s="212" t="s">
        <v>270</v>
      </c>
      <c r="D132" s="213">
        <v>3000000</v>
      </c>
      <c r="E132" s="213">
        <v>3000000</v>
      </c>
      <c r="F132" s="213">
        <v>1370780</v>
      </c>
      <c r="G132" s="217" t="s">
        <v>404</v>
      </c>
      <c r="H132" s="213">
        <v>870780</v>
      </c>
      <c r="I132" s="217" t="s">
        <v>405</v>
      </c>
      <c r="J132" s="217" t="s">
        <v>406</v>
      </c>
      <c r="K132" s="217" t="s">
        <v>406</v>
      </c>
      <c r="L132" s="213">
        <v>2129220</v>
      </c>
      <c r="M132" s="213">
        <v>500000</v>
      </c>
      <c r="N132" s="179" t="e">
        <f t="shared" si="4"/>
        <v>#VALUE!</v>
      </c>
      <c r="O132" s="28">
        <f t="shared" si="5"/>
        <v>3000000</v>
      </c>
      <c r="P132" s="28" t="str">
        <f t="shared" si="6"/>
        <v xml:space="preserve">                         -   </v>
      </c>
      <c r="Q132" s="97" t="e">
        <f t="shared" si="7"/>
        <v>#VALUE!</v>
      </c>
    </row>
    <row r="133" spans="1:17" s="36" customFormat="1" x14ac:dyDescent="0.2">
      <c r="A133" s="96"/>
      <c r="B133" s="212" t="s">
        <v>412</v>
      </c>
      <c r="C133" s="212" t="s">
        <v>413</v>
      </c>
      <c r="D133" s="213">
        <v>76000000</v>
      </c>
      <c r="E133" s="213">
        <v>76000000</v>
      </c>
      <c r="F133" s="213">
        <v>19000000</v>
      </c>
      <c r="G133" s="217" t="s">
        <v>404</v>
      </c>
      <c r="H133" s="217" t="s">
        <v>406</v>
      </c>
      <c r="I133" s="217" t="s">
        <v>405</v>
      </c>
      <c r="J133" s="217" t="s">
        <v>406</v>
      </c>
      <c r="K133" s="217" t="s">
        <v>406</v>
      </c>
      <c r="L133" s="213">
        <v>76000000</v>
      </c>
      <c r="M133" s="213">
        <v>19000000</v>
      </c>
      <c r="N133" s="180" t="e">
        <f t="shared" si="4"/>
        <v>#VALUE!</v>
      </c>
      <c r="O133" s="94">
        <f t="shared" si="5"/>
        <v>76000000</v>
      </c>
      <c r="P133" s="94" t="str">
        <f t="shared" si="6"/>
        <v xml:space="preserve">                         -   </v>
      </c>
      <c r="Q133" s="93" t="e">
        <f t="shared" si="7"/>
        <v>#VALUE!</v>
      </c>
    </row>
    <row r="134" spans="1:17" s="36" customFormat="1" x14ac:dyDescent="0.2">
      <c r="A134" s="96"/>
      <c r="B134" s="212" t="s">
        <v>271</v>
      </c>
      <c r="C134" s="212" t="s">
        <v>272</v>
      </c>
      <c r="D134" s="213">
        <v>11150000</v>
      </c>
      <c r="E134" s="213">
        <v>11150000</v>
      </c>
      <c r="F134" s="213">
        <v>2662500</v>
      </c>
      <c r="G134" s="217" t="s">
        <v>404</v>
      </c>
      <c r="H134" s="213">
        <v>405436.69</v>
      </c>
      <c r="I134" s="217" t="s">
        <v>405</v>
      </c>
      <c r="J134" s="217" t="s">
        <v>406</v>
      </c>
      <c r="K134" s="217" t="s">
        <v>406</v>
      </c>
      <c r="L134" s="213">
        <v>10744563.310000001</v>
      </c>
      <c r="M134" s="213">
        <v>2257063.31</v>
      </c>
      <c r="N134" s="180" t="e">
        <f t="shared" si="4"/>
        <v>#VALUE!</v>
      </c>
      <c r="O134" s="94">
        <f t="shared" si="5"/>
        <v>11150000</v>
      </c>
      <c r="P134" s="94" t="str">
        <f t="shared" si="6"/>
        <v xml:space="preserve">                         -   </v>
      </c>
      <c r="Q134" s="93" t="e">
        <f t="shared" si="7"/>
        <v>#VALUE!</v>
      </c>
    </row>
    <row r="135" spans="1:17" s="36" customFormat="1" x14ac:dyDescent="0.2">
      <c r="A135" s="96"/>
      <c r="B135" s="212" t="s">
        <v>273</v>
      </c>
      <c r="C135" s="212" t="s">
        <v>274</v>
      </c>
      <c r="D135" s="213">
        <v>43179000</v>
      </c>
      <c r="E135" s="213">
        <v>43179000</v>
      </c>
      <c r="F135" s="213">
        <v>10173970</v>
      </c>
      <c r="G135" s="217" t="s">
        <v>404</v>
      </c>
      <c r="H135" s="213">
        <v>5549033.7400000002</v>
      </c>
      <c r="I135" s="217" t="s">
        <v>405</v>
      </c>
      <c r="J135" s="213">
        <v>570123.92000000004</v>
      </c>
      <c r="K135" s="217" t="s">
        <v>406</v>
      </c>
      <c r="L135" s="213">
        <v>37059842.340000004</v>
      </c>
      <c r="M135" s="213">
        <v>4054812.34</v>
      </c>
      <c r="N135" s="180">
        <f t="shared" si="4"/>
        <v>1.3203731443525789E-2</v>
      </c>
      <c r="O135" s="94">
        <f t="shared" si="5"/>
        <v>43179000</v>
      </c>
      <c r="P135" s="94">
        <f t="shared" si="6"/>
        <v>570123.92000000004</v>
      </c>
      <c r="Q135" s="93">
        <f t="shared" si="7"/>
        <v>1.3203731443525789E-2</v>
      </c>
    </row>
    <row r="136" spans="1:17" s="36" customFormat="1" x14ac:dyDescent="0.2">
      <c r="A136" s="96"/>
      <c r="B136" s="212" t="s">
        <v>275</v>
      </c>
      <c r="C136" s="212" t="s">
        <v>276</v>
      </c>
      <c r="D136" s="213">
        <v>145976414</v>
      </c>
      <c r="E136" s="213">
        <v>145976414</v>
      </c>
      <c r="F136" s="213">
        <v>46165353</v>
      </c>
      <c r="G136" s="217" t="s">
        <v>404</v>
      </c>
      <c r="H136" s="213">
        <v>7887744.4199999999</v>
      </c>
      <c r="I136" s="217" t="s">
        <v>405</v>
      </c>
      <c r="J136" s="217" t="s">
        <v>406</v>
      </c>
      <c r="K136" s="217" t="s">
        <v>406</v>
      </c>
      <c r="L136" s="213">
        <v>138088669.58000001</v>
      </c>
      <c r="M136" s="213">
        <v>38277608.579999998</v>
      </c>
      <c r="N136" s="180" t="e">
        <f t="shared" ref="N136:N199" si="8">+J136/E136</f>
        <v>#VALUE!</v>
      </c>
      <c r="O136" s="94">
        <f t="shared" si="5"/>
        <v>145976414</v>
      </c>
      <c r="P136" s="94" t="str">
        <f t="shared" si="6"/>
        <v xml:space="preserve">                         -   </v>
      </c>
      <c r="Q136" s="93" t="e">
        <f t="shared" si="7"/>
        <v>#VALUE!</v>
      </c>
    </row>
    <row r="137" spans="1:17" s="36" customFormat="1" x14ac:dyDescent="0.2">
      <c r="A137" s="96"/>
      <c r="B137" s="212" t="s">
        <v>387</v>
      </c>
      <c r="C137" s="212" t="s">
        <v>388</v>
      </c>
      <c r="D137" s="213">
        <v>1000000</v>
      </c>
      <c r="E137" s="213">
        <v>1000000</v>
      </c>
      <c r="F137" s="213">
        <v>250000</v>
      </c>
      <c r="G137" s="217" t="s">
        <v>404</v>
      </c>
      <c r="H137" s="217" t="s">
        <v>406</v>
      </c>
      <c r="I137" s="217" t="s">
        <v>405</v>
      </c>
      <c r="J137" s="217" t="s">
        <v>406</v>
      </c>
      <c r="K137" s="217" t="s">
        <v>406</v>
      </c>
      <c r="L137" s="213">
        <v>1000000</v>
      </c>
      <c r="M137" s="213">
        <v>250000</v>
      </c>
      <c r="N137" s="180" t="e">
        <f t="shared" si="8"/>
        <v>#VALUE!</v>
      </c>
      <c r="O137" s="94">
        <f t="shared" si="5"/>
        <v>1000000</v>
      </c>
      <c r="P137" s="94" t="str">
        <f t="shared" si="6"/>
        <v xml:space="preserve">                         -   </v>
      </c>
      <c r="Q137" s="93" t="e">
        <f t="shared" si="7"/>
        <v>#VALUE!</v>
      </c>
    </row>
    <row r="138" spans="1:17" s="36" customFormat="1" x14ac:dyDescent="0.2">
      <c r="A138" s="96"/>
      <c r="B138" s="212" t="s">
        <v>277</v>
      </c>
      <c r="C138" s="212" t="s">
        <v>278</v>
      </c>
      <c r="D138" s="213">
        <v>6000000</v>
      </c>
      <c r="E138" s="213">
        <v>6000000</v>
      </c>
      <c r="F138" s="213">
        <v>3500000</v>
      </c>
      <c r="G138" s="213">
        <v>262500</v>
      </c>
      <c r="H138" s="213">
        <v>2737500</v>
      </c>
      <c r="I138" s="217" t="s">
        <v>405</v>
      </c>
      <c r="J138" s="217" t="s">
        <v>406</v>
      </c>
      <c r="K138" s="217" t="s">
        <v>406</v>
      </c>
      <c r="L138" s="213">
        <v>3000000</v>
      </c>
      <c r="M138" s="213">
        <v>500000</v>
      </c>
      <c r="N138" s="180">
        <v>0</v>
      </c>
      <c r="O138" s="94">
        <f t="shared" si="5"/>
        <v>6000000</v>
      </c>
      <c r="P138" s="94" t="str">
        <f t="shared" si="6"/>
        <v xml:space="preserve">                         -   </v>
      </c>
      <c r="Q138" s="93">
        <v>0</v>
      </c>
    </row>
    <row r="139" spans="1:17" s="36" customFormat="1" x14ac:dyDescent="0.2">
      <c r="A139" s="96"/>
      <c r="B139" s="212" t="s">
        <v>279</v>
      </c>
      <c r="C139" s="212" t="s">
        <v>280</v>
      </c>
      <c r="D139" s="213">
        <v>929675491</v>
      </c>
      <c r="E139" s="213">
        <v>929675491</v>
      </c>
      <c r="F139" s="213">
        <v>181198068</v>
      </c>
      <c r="G139" s="213">
        <v>145559000</v>
      </c>
      <c r="H139" s="213">
        <v>1092284.78</v>
      </c>
      <c r="I139" s="217" t="s">
        <v>405</v>
      </c>
      <c r="J139" s="217" t="s">
        <v>406</v>
      </c>
      <c r="K139" s="217" t="s">
        <v>406</v>
      </c>
      <c r="L139" s="213">
        <v>783024206.22000003</v>
      </c>
      <c r="M139" s="213">
        <v>34546783.219999999</v>
      </c>
      <c r="N139" s="180">
        <v>0</v>
      </c>
      <c r="O139" s="94">
        <f t="shared" si="5"/>
        <v>929675491</v>
      </c>
      <c r="P139" s="94" t="str">
        <f t="shared" si="6"/>
        <v xml:space="preserve">                         -   </v>
      </c>
      <c r="Q139" s="93">
        <v>0</v>
      </c>
    </row>
    <row r="140" spans="1:17" s="36" customFormat="1" x14ac:dyDescent="0.2">
      <c r="A140" s="96"/>
      <c r="B140" s="212" t="s">
        <v>389</v>
      </c>
      <c r="C140" s="212" t="s">
        <v>390</v>
      </c>
      <c r="D140" s="213">
        <v>14675491</v>
      </c>
      <c r="E140" s="213">
        <v>14675491</v>
      </c>
      <c r="F140" s="213">
        <v>3668872</v>
      </c>
      <c r="G140" s="217" t="s">
        <v>404</v>
      </c>
      <c r="H140" s="213">
        <v>1092284.78</v>
      </c>
      <c r="I140" s="217" t="s">
        <v>405</v>
      </c>
      <c r="J140" s="217" t="s">
        <v>406</v>
      </c>
      <c r="K140" s="217" t="s">
        <v>406</v>
      </c>
      <c r="L140" s="213">
        <v>13583206.220000001</v>
      </c>
      <c r="M140" s="213">
        <v>2576587.2200000002</v>
      </c>
      <c r="N140" s="180" t="e">
        <f t="shared" si="8"/>
        <v>#VALUE!</v>
      </c>
      <c r="O140" s="94">
        <f t="shared" si="5"/>
        <v>14675491</v>
      </c>
      <c r="P140" s="94" t="str">
        <f t="shared" si="6"/>
        <v xml:space="preserve">                         -   </v>
      </c>
      <c r="Q140" s="93" t="e">
        <f t="shared" si="7"/>
        <v>#VALUE!</v>
      </c>
    </row>
    <row r="141" spans="1:17" s="36" customFormat="1" x14ac:dyDescent="0.2">
      <c r="A141" s="96"/>
      <c r="B141" s="212" t="s">
        <v>281</v>
      </c>
      <c r="C141" s="212" t="s">
        <v>282</v>
      </c>
      <c r="D141" s="213">
        <v>915000000</v>
      </c>
      <c r="E141" s="213">
        <v>915000000</v>
      </c>
      <c r="F141" s="213">
        <v>177529196</v>
      </c>
      <c r="G141" s="213">
        <v>145559000</v>
      </c>
      <c r="H141" s="217" t="s">
        <v>406</v>
      </c>
      <c r="I141" s="217" t="s">
        <v>405</v>
      </c>
      <c r="J141" s="217" t="s">
        <v>406</v>
      </c>
      <c r="K141" s="217" t="s">
        <v>406</v>
      </c>
      <c r="L141" s="213">
        <v>769441000</v>
      </c>
      <c r="M141" s="213">
        <v>31970196</v>
      </c>
      <c r="N141" s="180" t="e">
        <f t="shared" si="8"/>
        <v>#VALUE!</v>
      </c>
      <c r="O141" s="94">
        <f t="shared" si="5"/>
        <v>915000000</v>
      </c>
      <c r="P141" s="94" t="str">
        <f t="shared" si="6"/>
        <v xml:space="preserve">                         -   </v>
      </c>
      <c r="Q141" s="93" t="e">
        <f t="shared" si="7"/>
        <v>#VALUE!</v>
      </c>
    </row>
    <row r="142" spans="1:17" s="36" customFormat="1" x14ac:dyDescent="0.2">
      <c r="A142" s="96"/>
      <c r="B142" s="212" t="s">
        <v>283</v>
      </c>
      <c r="C142" s="212" t="s">
        <v>284</v>
      </c>
      <c r="D142" s="213">
        <v>56800000</v>
      </c>
      <c r="E142" s="213">
        <v>56800000</v>
      </c>
      <c r="F142" s="213">
        <v>11950000</v>
      </c>
      <c r="G142" s="217" t="s">
        <v>404</v>
      </c>
      <c r="H142" s="213">
        <v>2199634.38</v>
      </c>
      <c r="I142" s="217" t="s">
        <v>405</v>
      </c>
      <c r="J142" s="217" t="s">
        <v>406</v>
      </c>
      <c r="K142" s="217" t="s">
        <v>406</v>
      </c>
      <c r="L142" s="213">
        <v>54600365.619999997</v>
      </c>
      <c r="M142" s="213">
        <v>9750365.6199999992</v>
      </c>
      <c r="N142" s="180">
        <v>0</v>
      </c>
      <c r="O142" s="94">
        <f t="shared" si="5"/>
        <v>56800000</v>
      </c>
      <c r="P142" s="94" t="str">
        <f t="shared" si="6"/>
        <v xml:space="preserve">                         -   </v>
      </c>
      <c r="Q142" s="93">
        <v>0</v>
      </c>
    </row>
    <row r="143" spans="1:17" s="36" customFormat="1" x14ac:dyDescent="0.2">
      <c r="A143" s="96"/>
      <c r="B143" s="212" t="s">
        <v>285</v>
      </c>
      <c r="C143" s="212" t="s">
        <v>286</v>
      </c>
      <c r="D143" s="213">
        <v>56800000</v>
      </c>
      <c r="E143" s="213">
        <v>56800000</v>
      </c>
      <c r="F143" s="213">
        <v>11950000</v>
      </c>
      <c r="G143" s="217" t="s">
        <v>404</v>
      </c>
      <c r="H143" s="213">
        <v>2199634.38</v>
      </c>
      <c r="I143" s="217" t="s">
        <v>405</v>
      </c>
      <c r="J143" s="217" t="s">
        <v>406</v>
      </c>
      <c r="K143" s="217" t="s">
        <v>406</v>
      </c>
      <c r="L143" s="213">
        <v>54600365.619999997</v>
      </c>
      <c r="M143" s="213">
        <v>9750365.6199999992</v>
      </c>
      <c r="N143" s="180" t="e">
        <f t="shared" si="8"/>
        <v>#VALUE!</v>
      </c>
      <c r="O143" s="94">
        <f t="shared" si="5"/>
        <v>56800000</v>
      </c>
      <c r="P143" s="94" t="str">
        <f t="shared" si="6"/>
        <v xml:space="preserve">                         -   </v>
      </c>
      <c r="Q143" s="93" t="e">
        <f t="shared" si="7"/>
        <v>#VALUE!</v>
      </c>
    </row>
    <row r="144" spans="1:17" s="36" customFormat="1" x14ac:dyDescent="0.2">
      <c r="A144" s="96"/>
      <c r="B144" s="214" t="s">
        <v>287</v>
      </c>
      <c r="C144" s="214" t="s">
        <v>288</v>
      </c>
      <c r="D144" s="215">
        <v>27610831273</v>
      </c>
      <c r="E144" s="215">
        <v>27610831273</v>
      </c>
      <c r="F144" s="215">
        <v>6836852932</v>
      </c>
      <c r="G144" s="216" t="s">
        <v>404</v>
      </c>
      <c r="H144" s="215">
        <v>4133136204.4699998</v>
      </c>
      <c r="I144" s="216" t="s">
        <v>405</v>
      </c>
      <c r="J144" s="215">
        <v>2385141693.5300002</v>
      </c>
      <c r="K144" s="215">
        <v>2385141693.5300002</v>
      </c>
      <c r="L144" s="215">
        <v>21092553375</v>
      </c>
      <c r="M144" s="215">
        <v>318575034</v>
      </c>
      <c r="N144" s="180">
        <f t="shared" si="8"/>
        <v>8.6384276878413865E-2</v>
      </c>
      <c r="O144" s="94">
        <f t="shared" si="5"/>
        <v>27610831273</v>
      </c>
      <c r="P144" s="94">
        <f t="shared" si="6"/>
        <v>2385141693.5300002</v>
      </c>
      <c r="Q144" s="93">
        <f t="shared" si="7"/>
        <v>8.6384276878413865E-2</v>
      </c>
    </row>
    <row r="145" spans="1:17" s="36" customFormat="1" x14ac:dyDescent="0.2">
      <c r="A145" s="96"/>
      <c r="B145" s="212" t="s">
        <v>289</v>
      </c>
      <c r="C145" s="212" t="s">
        <v>290</v>
      </c>
      <c r="D145" s="213">
        <v>23540147600</v>
      </c>
      <c r="E145" s="213">
        <v>23540147600</v>
      </c>
      <c r="F145" s="213">
        <v>5776281106</v>
      </c>
      <c r="G145" s="217" t="s">
        <v>404</v>
      </c>
      <c r="H145" s="213">
        <v>3591547029.4699998</v>
      </c>
      <c r="I145" s="217" t="s">
        <v>405</v>
      </c>
      <c r="J145" s="213">
        <v>2167897502.5300002</v>
      </c>
      <c r="K145" s="213">
        <v>2167897502.5300002</v>
      </c>
      <c r="L145" s="213">
        <v>17780703068</v>
      </c>
      <c r="M145" s="213">
        <v>16836574</v>
      </c>
      <c r="N145" s="180">
        <f t="shared" si="8"/>
        <v>9.209362402341098E-2</v>
      </c>
      <c r="O145" s="94">
        <f t="shared" si="5"/>
        <v>23540147600</v>
      </c>
      <c r="P145" s="94">
        <f t="shared" si="6"/>
        <v>2167897502.5300002</v>
      </c>
      <c r="Q145" s="93">
        <f t="shared" si="7"/>
        <v>9.209362402341098E-2</v>
      </c>
    </row>
    <row r="146" spans="1:17" s="36" customFormat="1" x14ac:dyDescent="0.2">
      <c r="A146" s="96"/>
      <c r="B146" s="212" t="s">
        <v>291</v>
      </c>
      <c r="C146" s="212" t="s">
        <v>414</v>
      </c>
      <c r="D146" s="213">
        <v>1119100000</v>
      </c>
      <c r="E146" s="213">
        <v>1119100000</v>
      </c>
      <c r="F146" s="213">
        <v>279775000</v>
      </c>
      <c r="G146" s="217" t="s">
        <v>404</v>
      </c>
      <c r="H146" s="213">
        <v>228788280</v>
      </c>
      <c r="I146" s="217" t="s">
        <v>405</v>
      </c>
      <c r="J146" s="213">
        <v>50986720</v>
      </c>
      <c r="K146" s="213">
        <v>50986720</v>
      </c>
      <c r="L146" s="213">
        <v>839325000</v>
      </c>
      <c r="M146" s="217" t="s">
        <v>405</v>
      </c>
      <c r="N146" s="180">
        <v>0</v>
      </c>
      <c r="O146" s="94">
        <f t="shared" si="5"/>
        <v>1119100000</v>
      </c>
      <c r="P146" s="94">
        <f t="shared" si="6"/>
        <v>50986720</v>
      </c>
      <c r="Q146" s="93">
        <v>0</v>
      </c>
    </row>
    <row r="147" spans="1:17" s="95" customFormat="1" ht="15" x14ac:dyDescent="0.25">
      <c r="A147" s="92"/>
      <c r="B147" s="212" t="s">
        <v>292</v>
      </c>
      <c r="C147" s="212" t="s">
        <v>438</v>
      </c>
      <c r="D147" s="213">
        <v>2981000000</v>
      </c>
      <c r="E147" s="213">
        <v>2981000000</v>
      </c>
      <c r="F147" s="213">
        <v>695250000</v>
      </c>
      <c r="G147" s="217" t="s">
        <v>404</v>
      </c>
      <c r="H147" s="213">
        <v>358911452</v>
      </c>
      <c r="I147" s="217" t="s">
        <v>405</v>
      </c>
      <c r="J147" s="213">
        <v>336338548</v>
      </c>
      <c r="K147" s="213">
        <v>336338548</v>
      </c>
      <c r="L147" s="213">
        <v>2285750000</v>
      </c>
      <c r="M147" s="217" t="s">
        <v>405</v>
      </c>
      <c r="N147" s="179">
        <f t="shared" si="8"/>
        <v>0.11282742301241194</v>
      </c>
      <c r="O147" s="28">
        <f>+O176+O179+O192</f>
        <v>2998943070</v>
      </c>
      <c r="P147" s="28" t="e">
        <f>+P176+P179+P192</f>
        <v>#VALUE!</v>
      </c>
      <c r="Q147" s="97" t="e">
        <f>+P147/O147</f>
        <v>#VALUE!</v>
      </c>
    </row>
    <row r="148" spans="1:17" s="36" customFormat="1" x14ac:dyDescent="0.2">
      <c r="A148" s="96"/>
      <c r="B148" s="212" t="s">
        <v>293</v>
      </c>
      <c r="C148" s="212" t="s">
        <v>415</v>
      </c>
      <c r="D148" s="213">
        <v>1342700000</v>
      </c>
      <c r="E148" s="213">
        <v>1342700000</v>
      </c>
      <c r="F148" s="213">
        <v>335675000</v>
      </c>
      <c r="G148" s="217" t="s">
        <v>404</v>
      </c>
      <c r="H148" s="213">
        <v>223783334</v>
      </c>
      <c r="I148" s="217" t="s">
        <v>405</v>
      </c>
      <c r="J148" s="213">
        <v>111891666</v>
      </c>
      <c r="K148" s="213">
        <v>111891666</v>
      </c>
      <c r="L148" s="213">
        <v>1007025000</v>
      </c>
      <c r="M148" s="217" t="s">
        <v>405</v>
      </c>
      <c r="N148" s="180">
        <f t="shared" si="8"/>
        <v>8.3333332836821331E-2</v>
      </c>
      <c r="O148" s="94"/>
      <c r="P148" s="94"/>
      <c r="Q148" s="93"/>
    </row>
    <row r="149" spans="1:17" s="36" customFormat="1" x14ac:dyDescent="0.2">
      <c r="A149" s="96"/>
      <c r="B149" s="212" t="s">
        <v>294</v>
      </c>
      <c r="C149" s="212" t="s">
        <v>295</v>
      </c>
      <c r="D149" s="213">
        <v>2633400000</v>
      </c>
      <c r="E149" s="213">
        <v>2633400000</v>
      </c>
      <c r="F149" s="213">
        <v>658350000</v>
      </c>
      <c r="G149" s="217" t="s">
        <v>404</v>
      </c>
      <c r="H149" s="213">
        <v>420903363</v>
      </c>
      <c r="I149" s="217" t="s">
        <v>405</v>
      </c>
      <c r="J149" s="213">
        <v>237446637</v>
      </c>
      <c r="K149" s="213">
        <v>237446637</v>
      </c>
      <c r="L149" s="213">
        <v>1975050000</v>
      </c>
      <c r="M149" s="217" t="s">
        <v>405</v>
      </c>
      <c r="N149" s="180">
        <f t="shared" si="8"/>
        <v>9.0167326270221004E-2</v>
      </c>
      <c r="O149" s="94"/>
      <c r="P149" s="94"/>
      <c r="Q149" s="93"/>
    </row>
    <row r="150" spans="1:17" s="36" customFormat="1" x14ac:dyDescent="0.2">
      <c r="A150" s="96"/>
      <c r="B150" s="212" t="s">
        <v>296</v>
      </c>
      <c r="C150" s="212" t="s">
        <v>439</v>
      </c>
      <c r="D150" s="213">
        <v>1215770859</v>
      </c>
      <c r="E150" s="213">
        <v>1215770859</v>
      </c>
      <c r="F150" s="213">
        <v>303942714</v>
      </c>
      <c r="G150" s="217" t="s">
        <v>404</v>
      </c>
      <c r="H150" s="213">
        <v>163274106</v>
      </c>
      <c r="I150" s="217" t="s">
        <v>405</v>
      </c>
      <c r="J150" s="213">
        <v>140668608</v>
      </c>
      <c r="K150" s="213">
        <v>140668608</v>
      </c>
      <c r="L150" s="213">
        <v>911828145</v>
      </c>
      <c r="M150" s="217" t="s">
        <v>405</v>
      </c>
      <c r="N150" s="180">
        <f t="shared" si="8"/>
        <v>0.11570322397404986</v>
      </c>
      <c r="O150" s="94"/>
      <c r="P150" s="94"/>
      <c r="Q150" s="93"/>
    </row>
    <row r="151" spans="1:17" s="36" customFormat="1" x14ac:dyDescent="0.2">
      <c r="A151" s="96"/>
      <c r="B151" s="212" t="s">
        <v>297</v>
      </c>
      <c r="C151" s="212" t="s">
        <v>422</v>
      </c>
      <c r="D151" s="213">
        <v>3492100000</v>
      </c>
      <c r="E151" s="213">
        <v>3492100000</v>
      </c>
      <c r="F151" s="213">
        <v>796178200</v>
      </c>
      <c r="G151" s="217" t="s">
        <v>404</v>
      </c>
      <c r="H151" s="213">
        <v>566823237</v>
      </c>
      <c r="I151" s="217" t="s">
        <v>405</v>
      </c>
      <c r="J151" s="213">
        <v>229354963</v>
      </c>
      <c r="K151" s="213">
        <v>229354963</v>
      </c>
      <c r="L151" s="213">
        <v>2695921800</v>
      </c>
      <c r="M151" s="217" t="s">
        <v>405</v>
      </c>
      <c r="N151" s="180">
        <f t="shared" si="8"/>
        <v>6.5678234586638407E-2</v>
      </c>
      <c r="O151" s="94"/>
      <c r="P151" s="94"/>
      <c r="Q151" s="93"/>
    </row>
    <row r="152" spans="1:17" s="36" customFormat="1" x14ac:dyDescent="0.2">
      <c r="A152" s="96"/>
      <c r="B152" s="212" t="s">
        <v>298</v>
      </c>
      <c r="C152" s="212" t="s">
        <v>440</v>
      </c>
      <c r="D152" s="213">
        <v>3264600000</v>
      </c>
      <c r="E152" s="213">
        <v>3264600000</v>
      </c>
      <c r="F152" s="213">
        <v>716188750</v>
      </c>
      <c r="G152" s="217" t="s">
        <v>404</v>
      </c>
      <c r="H152" s="213">
        <v>314482241</v>
      </c>
      <c r="I152" s="217" t="s">
        <v>405</v>
      </c>
      <c r="J152" s="213">
        <v>401706509</v>
      </c>
      <c r="K152" s="213">
        <v>401706509</v>
      </c>
      <c r="L152" s="213">
        <v>2548411250</v>
      </c>
      <c r="M152" s="217" t="s">
        <v>405</v>
      </c>
      <c r="N152" s="180">
        <f t="shared" si="8"/>
        <v>0.12304922777675673</v>
      </c>
      <c r="O152" s="94"/>
      <c r="P152" s="94"/>
      <c r="Q152" s="93"/>
    </row>
    <row r="153" spans="1:17" s="36" customFormat="1" x14ac:dyDescent="0.2">
      <c r="A153" s="96"/>
      <c r="B153" s="212" t="s">
        <v>299</v>
      </c>
      <c r="C153" s="212" t="s">
        <v>423</v>
      </c>
      <c r="D153" s="213">
        <v>1856100000</v>
      </c>
      <c r="E153" s="213">
        <v>1856100000</v>
      </c>
      <c r="F153" s="213">
        <v>464025000</v>
      </c>
      <c r="G153" s="217" t="s">
        <v>404</v>
      </c>
      <c r="H153" s="213">
        <v>352477000</v>
      </c>
      <c r="I153" s="217" t="s">
        <v>405</v>
      </c>
      <c r="J153" s="213">
        <v>111548000</v>
      </c>
      <c r="K153" s="213">
        <v>111548000</v>
      </c>
      <c r="L153" s="213">
        <v>1392075000</v>
      </c>
      <c r="M153" s="217" t="s">
        <v>405</v>
      </c>
      <c r="N153" s="180">
        <f t="shared" si="8"/>
        <v>6.0098055061688485E-2</v>
      </c>
      <c r="O153" s="94"/>
      <c r="P153" s="94"/>
      <c r="Q153" s="93"/>
    </row>
    <row r="154" spans="1:17" s="36" customFormat="1" x14ac:dyDescent="0.2">
      <c r="A154" s="96"/>
      <c r="B154" s="212" t="s">
        <v>300</v>
      </c>
      <c r="C154" s="212" t="s">
        <v>301</v>
      </c>
      <c r="D154" s="213">
        <v>574806</v>
      </c>
      <c r="E154" s="213">
        <v>574806</v>
      </c>
      <c r="F154" s="213">
        <v>143701</v>
      </c>
      <c r="G154" s="217" t="s">
        <v>404</v>
      </c>
      <c r="H154" s="217" t="s">
        <v>406</v>
      </c>
      <c r="I154" s="217" t="s">
        <v>405</v>
      </c>
      <c r="J154" s="217" t="s">
        <v>406</v>
      </c>
      <c r="K154" s="217" t="s">
        <v>406</v>
      </c>
      <c r="L154" s="213">
        <v>574806</v>
      </c>
      <c r="M154" s="213">
        <v>143701</v>
      </c>
      <c r="N154" s="180" t="e">
        <f t="shared" si="8"/>
        <v>#VALUE!</v>
      </c>
      <c r="O154" s="94"/>
      <c r="P154" s="94"/>
      <c r="Q154" s="93"/>
    </row>
    <row r="155" spans="1:17" s="36" customFormat="1" x14ac:dyDescent="0.2">
      <c r="A155" s="96"/>
      <c r="B155" s="212" t="s">
        <v>302</v>
      </c>
      <c r="C155" s="212" t="s">
        <v>424</v>
      </c>
      <c r="D155" s="213">
        <v>2330500000</v>
      </c>
      <c r="E155" s="213">
        <v>2330500000</v>
      </c>
      <c r="F155" s="213">
        <v>582625000</v>
      </c>
      <c r="G155" s="217" t="s">
        <v>404</v>
      </c>
      <c r="H155" s="213">
        <v>304927637</v>
      </c>
      <c r="I155" s="217" t="s">
        <v>405</v>
      </c>
      <c r="J155" s="213">
        <v>277697363</v>
      </c>
      <c r="K155" s="213">
        <v>277697363</v>
      </c>
      <c r="L155" s="213">
        <v>1747875000</v>
      </c>
      <c r="M155" s="217" t="s">
        <v>405</v>
      </c>
      <c r="N155" s="180">
        <f t="shared" si="8"/>
        <v>0.11915784724308089</v>
      </c>
      <c r="O155" s="94"/>
      <c r="P155" s="94"/>
      <c r="Q155" s="93"/>
    </row>
    <row r="156" spans="1:17" s="36" customFormat="1" x14ac:dyDescent="0.2">
      <c r="A156" s="96"/>
      <c r="B156" s="212" t="s">
        <v>303</v>
      </c>
      <c r="C156" s="212" t="s">
        <v>425</v>
      </c>
      <c r="D156" s="213">
        <v>54600000</v>
      </c>
      <c r="E156" s="213">
        <v>54600000</v>
      </c>
      <c r="F156" s="213">
        <v>13650000</v>
      </c>
      <c r="G156" s="217" t="s">
        <v>404</v>
      </c>
      <c r="H156" s="213">
        <v>9100000</v>
      </c>
      <c r="I156" s="217" t="s">
        <v>405</v>
      </c>
      <c r="J156" s="213">
        <v>4550000</v>
      </c>
      <c r="K156" s="213">
        <v>4550000</v>
      </c>
      <c r="L156" s="213">
        <v>40950000</v>
      </c>
      <c r="M156" s="217" t="s">
        <v>405</v>
      </c>
      <c r="N156" s="180">
        <f>+J156/E156</f>
        <v>8.3333333333333329E-2</v>
      </c>
      <c r="O156" s="94"/>
      <c r="P156" s="94"/>
      <c r="Q156" s="93"/>
    </row>
    <row r="157" spans="1:17" s="36" customFormat="1" x14ac:dyDescent="0.2">
      <c r="B157" s="212" t="s">
        <v>304</v>
      </c>
      <c r="C157" s="212" t="s">
        <v>426</v>
      </c>
      <c r="D157" s="213">
        <v>637000000</v>
      </c>
      <c r="E157" s="213">
        <v>637000000</v>
      </c>
      <c r="F157" s="213">
        <v>159250000</v>
      </c>
      <c r="G157" s="217" t="s">
        <v>404</v>
      </c>
      <c r="H157" s="213">
        <v>117967788</v>
      </c>
      <c r="I157" s="217" t="s">
        <v>405</v>
      </c>
      <c r="J157" s="213">
        <v>41282212</v>
      </c>
      <c r="K157" s="213">
        <v>41282212</v>
      </c>
      <c r="L157" s="213">
        <v>477750000</v>
      </c>
      <c r="M157" s="217" t="s">
        <v>405</v>
      </c>
      <c r="N157" s="180">
        <v>0</v>
      </c>
      <c r="O157" s="94"/>
      <c r="P157" s="94"/>
      <c r="Q157" s="93"/>
    </row>
    <row r="158" spans="1:17" s="36" customFormat="1" x14ac:dyDescent="0.2">
      <c r="B158" s="212" t="s">
        <v>305</v>
      </c>
      <c r="C158" s="212" t="s">
        <v>427</v>
      </c>
      <c r="D158" s="213">
        <v>296000000</v>
      </c>
      <c r="E158" s="213">
        <v>296000000</v>
      </c>
      <c r="F158" s="213">
        <v>74000000</v>
      </c>
      <c r="G158" s="217" t="s">
        <v>404</v>
      </c>
      <c r="H158" s="213">
        <v>40730922</v>
      </c>
      <c r="I158" s="217" t="s">
        <v>405</v>
      </c>
      <c r="J158" s="213">
        <v>33269078</v>
      </c>
      <c r="K158" s="213">
        <v>33269078</v>
      </c>
      <c r="L158" s="213">
        <v>222000000</v>
      </c>
      <c r="M158" s="217" t="s">
        <v>405</v>
      </c>
      <c r="N158" s="180">
        <f t="shared" si="8"/>
        <v>0.11239553378378378</v>
      </c>
      <c r="O158" s="94"/>
      <c r="P158" s="94"/>
      <c r="Q158" s="93"/>
    </row>
    <row r="159" spans="1:17" s="36" customFormat="1" x14ac:dyDescent="0.2">
      <c r="B159" s="212" t="s">
        <v>306</v>
      </c>
      <c r="C159" s="212" t="s">
        <v>428</v>
      </c>
      <c r="D159" s="213">
        <v>362000000</v>
      </c>
      <c r="E159" s="213">
        <v>362000000</v>
      </c>
      <c r="F159" s="213">
        <v>90500000</v>
      </c>
      <c r="G159" s="217" t="s">
        <v>404</v>
      </c>
      <c r="H159" s="213">
        <v>60229647</v>
      </c>
      <c r="I159" s="217" t="s">
        <v>405</v>
      </c>
      <c r="J159" s="213">
        <v>30270353</v>
      </c>
      <c r="K159" s="213">
        <v>30270353</v>
      </c>
      <c r="L159" s="213">
        <v>271500000</v>
      </c>
      <c r="M159" s="217" t="s">
        <v>405</v>
      </c>
      <c r="N159" s="180">
        <f t="shared" si="8"/>
        <v>8.3619759668508292E-2</v>
      </c>
      <c r="O159" s="94"/>
      <c r="P159" s="94"/>
      <c r="Q159" s="93"/>
    </row>
    <row r="160" spans="1:17" s="36" customFormat="1" x14ac:dyDescent="0.2">
      <c r="B160" s="212" t="s">
        <v>307</v>
      </c>
      <c r="C160" s="212" t="s">
        <v>429</v>
      </c>
      <c r="D160" s="213">
        <v>185000000</v>
      </c>
      <c r="E160" s="213">
        <v>185000000</v>
      </c>
      <c r="F160" s="213">
        <v>46250000</v>
      </c>
      <c r="G160" s="217" t="s">
        <v>404</v>
      </c>
      <c r="H160" s="213">
        <v>29714530</v>
      </c>
      <c r="I160" s="217" t="s">
        <v>405</v>
      </c>
      <c r="J160" s="213">
        <v>16535470</v>
      </c>
      <c r="K160" s="213">
        <v>16535470</v>
      </c>
      <c r="L160" s="213">
        <v>138750000</v>
      </c>
      <c r="M160" s="217" t="s">
        <v>405</v>
      </c>
      <c r="N160" s="180">
        <f t="shared" si="8"/>
        <v>8.9380918918918917E-2</v>
      </c>
      <c r="O160" s="94"/>
      <c r="P160" s="94"/>
      <c r="Q160" s="93"/>
    </row>
    <row r="161" spans="2:17" s="95" customFormat="1" ht="15" x14ac:dyDescent="0.25">
      <c r="B161" s="212" t="s">
        <v>308</v>
      </c>
      <c r="C161" s="212" t="s">
        <v>309</v>
      </c>
      <c r="D161" s="213">
        <v>113243449</v>
      </c>
      <c r="E161" s="213">
        <v>113243449</v>
      </c>
      <c r="F161" s="213">
        <v>28310862</v>
      </c>
      <c r="G161" s="217" t="s">
        <v>404</v>
      </c>
      <c r="H161" s="213">
        <v>15649950</v>
      </c>
      <c r="I161" s="217" t="s">
        <v>405</v>
      </c>
      <c r="J161" s="213">
        <v>12660912</v>
      </c>
      <c r="K161" s="213">
        <v>12660912</v>
      </c>
      <c r="L161" s="213">
        <v>84932587</v>
      </c>
      <c r="M161" s="217" t="s">
        <v>405</v>
      </c>
      <c r="N161" s="180">
        <f t="shared" si="8"/>
        <v>0.11180259972477526</v>
      </c>
      <c r="O161" s="94"/>
      <c r="P161" s="94"/>
      <c r="Q161" s="93"/>
    </row>
    <row r="162" spans="2:17" s="36" customFormat="1" x14ac:dyDescent="0.2">
      <c r="B162" s="212" t="s">
        <v>310</v>
      </c>
      <c r="C162" s="212" t="s">
        <v>416</v>
      </c>
      <c r="D162" s="213">
        <v>41923611</v>
      </c>
      <c r="E162" s="213">
        <v>41923611</v>
      </c>
      <c r="F162" s="213">
        <v>41813425</v>
      </c>
      <c r="G162" s="217" t="s">
        <v>404</v>
      </c>
      <c r="H162" s="213">
        <v>35260323.600000001</v>
      </c>
      <c r="I162" s="217" t="s">
        <v>405</v>
      </c>
      <c r="J162" s="213">
        <v>2663287.4</v>
      </c>
      <c r="K162" s="213">
        <v>2663287.4</v>
      </c>
      <c r="L162" s="213">
        <v>4000000</v>
      </c>
      <c r="M162" s="213">
        <v>3889814</v>
      </c>
      <c r="N162" s="180">
        <f t="shared" si="8"/>
        <v>6.3527147029391148E-2</v>
      </c>
      <c r="O162" s="94"/>
      <c r="P162" s="94"/>
      <c r="Q162" s="93"/>
    </row>
    <row r="163" spans="2:17" s="36" customFormat="1" x14ac:dyDescent="0.2">
      <c r="B163" s="212" t="s">
        <v>311</v>
      </c>
      <c r="C163" s="212" t="s">
        <v>416</v>
      </c>
      <c r="D163" s="213">
        <v>7850466</v>
      </c>
      <c r="E163" s="213">
        <v>7850466</v>
      </c>
      <c r="F163" s="213">
        <v>7850466</v>
      </c>
      <c r="G163" s="217" t="s">
        <v>404</v>
      </c>
      <c r="H163" s="213">
        <v>6739316.7199999997</v>
      </c>
      <c r="I163" s="217" t="s">
        <v>405</v>
      </c>
      <c r="J163" s="213">
        <v>511149.28</v>
      </c>
      <c r="K163" s="213">
        <v>511149.28</v>
      </c>
      <c r="L163" s="213">
        <v>600000</v>
      </c>
      <c r="M163" s="213">
        <v>600000</v>
      </c>
      <c r="N163" s="180">
        <f t="shared" si="8"/>
        <v>6.5110692791994773E-2</v>
      </c>
      <c r="O163" s="94"/>
      <c r="P163" s="94"/>
      <c r="Q163" s="93"/>
    </row>
    <row r="164" spans="2:17" s="36" customFormat="1" x14ac:dyDescent="0.2">
      <c r="B164" s="212" t="s">
        <v>312</v>
      </c>
      <c r="C164" s="212" t="s">
        <v>416</v>
      </c>
      <c r="D164" s="213">
        <v>10254783</v>
      </c>
      <c r="E164" s="213">
        <v>10254783</v>
      </c>
      <c r="F164" s="213">
        <v>10254783</v>
      </c>
      <c r="G164" s="217" t="s">
        <v>404</v>
      </c>
      <c r="H164" s="213">
        <v>8596264.2799999993</v>
      </c>
      <c r="I164" s="217" t="s">
        <v>405</v>
      </c>
      <c r="J164" s="213">
        <v>658518.72</v>
      </c>
      <c r="K164" s="213">
        <v>658518.72</v>
      </c>
      <c r="L164" s="213">
        <v>1000000</v>
      </c>
      <c r="M164" s="213">
        <v>1000000</v>
      </c>
      <c r="N164" s="180">
        <f t="shared" si="8"/>
        <v>6.4215763512499482E-2</v>
      </c>
      <c r="O164" s="94"/>
      <c r="P164" s="94"/>
      <c r="Q164" s="93"/>
    </row>
    <row r="165" spans="2:17" s="36" customFormat="1" x14ac:dyDescent="0.2">
      <c r="B165" s="212" t="s">
        <v>313</v>
      </c>
      <c r="C165" s="212" t="s">
        <v>416</v>
      </c>
      <c r="D165" s="213">
        <v>35345923</v>
      </c>
      <c r="E165" s="213">
        <v>35345923</v>
      </c>
      <c r="F165" s="213">
        <v>34982887</v>
      </c>
      <c r="G165" s="217" t="s">
        <v>404</v>
      </c>
      <c r="H165" s="213">
        <v>30075835.579999998</v>
      </c>
      <c r="I165" s="217" t="s">
        <v>405</v>
      </c>
      <c r="J165" s="213">
        <v>2270087.42</v>
      </c>
      <c r="K165" s="213">
        <v>2270087.42</v>
      </c>
      <c r="L165" s="213">
        <v>3000000</v>
      </c>
      <c r="M165" s="213">
        <v>2636964</v>
      </c>
      <c r="N165" s="180">
        <f t="shared" si="8"/>
        <v>6.4224873120444476E-2</v>
      </c>
      <c r="O165" s="94"/>
      <c r="P165" s="94"/>
      <c r="Q165" s="93"/>
    </row>
    <row r="166" spans="2:17" s="36" customFormat="1" x14ac:dyDescent="0.2">
      <c r="B166" s="212" t="s">
        <v>314</v>
      </c>
      <c r="C166" s="212" t="s">
        <v>416</v>
      </c>
      <c r="D166" s="213">
        <v>38953920</v>
      </c>
      <c r="E166" s="213">
        <v>38953920</v>
      </c>
      <c r="F166" s="213">
        <v>38953920</v>
      </c>
      <c r="G166" s="217" t="s">
        <v>404</v>
      </c>
      <c r="H166" s="213">
        <v>31777252.960000001</v>
      </c>
      <c r="I166" s="217" t="s">
        <v>405</v>
      </c>
      <c r="J166" s="213">
        <v>2176667.04</v>
      </c>
      <c r="K166" s="213">
        <v>2176667.04</v>
      </c>
      <c r="L166" s="213">
        <v>5000000</v>
      </c>
      <c r="M166" s="213">
        <v>5000000</v>
      </c>
      <c r="N166" s="180">
        <f t="shared" si="8"/>
        <v>5.5877997387682676E-2</v>
      </c>
      <c r="O166" s="94"/>
      <c r="P166" s="94"/>
      <c r="Q166" s="93"/>
    </row>
    <row r="167" spans="2:17" s="36" customFormat="1" x14ac:dyDescent="0.2">
      <c r="B167" s="212" t="s">
        <v>315</v>
      </c>
      <c r="C167" s="212" t="s">
        <v>417</v>
      </c>
      <c r="D167" s="213">
        <v>7433264</v>
      </c>
      <c r="E167" s="213">
        <v>7433264</v>
      </c>
      <c r="F167" s="213">
        <v>7413727</v>
      </c>
      <c r="G167" s="217" t="s">
        <v>404</v>
      </c>
      <c r="H167" s="213">
        <v>5961049.9199999999</v>
      </c>
      <c r="I167" s="217" t="s">
        <v>405</v>
      </c>
      <c r="J167" s="213">
        <v>472214.08</v>
      </c>
      <c r="K167" s="213">
        <v>472214.08</v>
      </c>
      <c r="L167" s="213">
        <v>1000000</v>
      </c>
      <c r="M167" s="213">
        <v>980463</v>
      </c>
      <c r="N167" s="180">
        <f t="shared" si="8"/>
        <v>6.3527150387770431E-2</v>
      </c>
      <c r="O167" s="94"/>
      <c r="P167" s="94"/>
      <c r="Q167" s="93"/>
    </row>
    <row r="168" spans="2:17" s="36" customFormat="1" x14ac:dyDescent="0.2">
      <c r="B168" s="212" t="s">
        <v>316</v>
      </c>
      <c r="C168" s="212" t="s">
        <v>417</v>
      </c>
      <c r="D168" s="213">
        <v>1391926</v>
      </c>
      <c r="E168" s="213">
        <v>1391926</v>
      </c>
      <c r="F168" s="213">
        <v>1391926</v>
      </c>
      <c r="G168" s="217" t="s">
        <v>404</v>
      </c>
      <c r="H168" s="213">
        <v>1001296.69</v>
      </c>
      <c r="I168" s="217" t="s">
        <v>405</v>
      </c>
      <c r="J168" s="213">
        <v>90629.31</v>
      </c>
      <c r="K168" s="213">
        <v>90629.31</v>
      </c>
      <c r="L168" s="213">
        <v>300000</v>
      </c>
      <c r="M168" s="213">
        <v>300000</v>
      </c>
      <c r="N168" s="180">
        <f t="shared" si="8"/>
        <v>6.511072427700898E-2</v>
      </c>
      <c r="O168" s="94"/>
      <c r="P168" s="94"/>
      <c r="Q168" s="93"/>
    </row>
    <row r="169" spans="2:17" s="36" customFormat="1" x14ac:dyDescent="0.2">
      <c r="B169" s="212" t="s">
        <v>317</v>
      </c>
      <c r="C169" s="212" t="s">
        <v>417</v>
      </c>
      <c r="D169" s="213">
        <v>1818224</v>
      </c>
      <c r="E169" s="213">
        <v>1818224</v>
      </c>
      <c r="F169" s="213">
        <v>1818224</v>
      </c>
      <c r="G169" s="217" t="s">
        <v>404</v>
      </c>
      <c r="H169" s="213">
        <v>1351465.36</v>
      </c>
      <c r="I169" s="217" t="s">
        <v>405</v>
      </c>
      <c r="J169" s="213">
        <v>116758.64</v>
      </c>
      <c r="K169" s="213">
        <v>116758.64</v>
      </c>
      <c r="L169" s="213">
        <v>350000</v>
      </c>
      <c r="M169" s="213">
        <v>350000</v>
      </c>
      <c r="N169" s="180">
        <f t="shared" si="8"/>
        <v>6.4215762194317086E-2</v>
      </c>
      <c r="O169" s="94"/>
      <c r="P169" s="94"/>
      <c r="Q169" s="93"/>
    </row>
    <row r="170" spans="2:17" s="36" customFormat="1" x14ac:dyDescent="0.2">
      <c r="B170" s="212" t="s">
        <v>318</v>
      </c>
      <c r="C170" s="212" t="s">
        <v>417</v>
      </c>
      <c r="D170" s="213">
        <v>6267007</v>
      </c>
      <c r="E170" s="213">
        <v>6267007</v>
      </c>
      <c r="F170" s="213">
        <v>6202639</v>
      </c>
      <c r="G170" s="217" t="s">
        <v>404</v>
      </c>
      <c r="H170" s="213">
        <v>4864509.2300000004</v>
      </c>
      <c r="I170" s="217" t="s">
        <v>405</v>
      </c>
      <c r="J170" s="213">
        <v>402497.77</v>
      </c>
      <c r="K170" s="213">
        <v>402497.77</v>
      </c>
      <c r="L170" s="213">
        <v>1000000</v>
      </c>
      <c r="M170" s="213">
        <v>935632</v>
      </c>
      <c r="N170" s="180">
        <f t="shared" si="8"/>
        <v>6.4224879595634735E-2</v>
      </c>
      <c r="O170" s="94"/>
      <c r="P170" s="94"/>
      <c r="Q170" s="93"/>
    </row>
    <row r="171" spans="2:17" s="36" customFormat="1" x14ac:dyDescent="0.2">
      <c r="B171" s="212" t="s">
        <v>319</v>
      </c>
      <c r="C171" s="212" t="s">
        <v>417</v>
      </c>
      <c r="D171" s="213">
        <v>6906723</v>
      </c>
      <c r="E171" s="213">
        <v>6906723</v>
      </c>
      <c r="F171" s="213">
        <v>6906723</v>
      </c>
      <c r="G171" s="217" t="s">
        <v>404</v>
      </c>
      <c r="H171" s="213">
        <v>5520789.1299999999</v>
      </c>
      <c r="I171" s="217" t="s">
        <v>405</v>
      </c>
      <c r="J171" s="213">
        <v>385933.87</v>
      </c>
      <c r="K171" s="213">
        <v>385933.87</v>
      </c>
      <c r="L171" s="213">
        <v>1000000</v>
      </c>
      <c r="M171" s="213">
        <v>1000000</v>
      </c>
      <c r="N171" s="180">
        <f t="shared" si="8"/>
        <v>5.5878000319398942E-2</v>
      </c>
      <c r="O171" s="94"/>
      <c r="P171" s="94"/>
      <c r="Q171" s="93"/>
    </row>
    <row r="172" spans="2:17" s="36" customFormat="1" x14ac:dyDescent="0.2">
      <c r="B172" s="212" t="s">
        <v>320</v>
      </c>
      <c r="C172" s="212" t="s">
        <v>418</v>
      </c>
      <c r="D172" s="213">
        <v>1498312639</v>
      </c>
      <c r="E172" s="213">
        <v>1498312639</v>
      </c>
      <c r="F172" s="213">
        <v>374578159</v>
      </c>
      <c r="G172" s="217" t="s">
        <v>404</v>
      </c>
      <c r="H172" s="213">
        <v>252635439</v>
      </c>
      <c r="I172" s="217" t="s">
        <v>405</v>
      </c>
      <c r="J172" s="213">
        <v>121942720</v>
      </c>
      <c r="K172" s="213">
        <v>121942720</v>
      </c>
      <c r="L172" s="213">
        <v>1123734480</v>
      </c>
      <c r="M172" s="217" t="s">
        <v>405</v>
      </c>
      <c r="N172" s="180">
        <f t="shared" si="8"/>
        <v>8.1386699161389103E-2</v>
      </c>
      <c r="O172" s="94"/>
      <c r="P172" s="94"/>
      <c r="Q172" s="93"/>
    </row>
    <row r="173" spans="2:17" s="36" customFormat="1" x14ac:dyDescent="0.2">
      <c r="B173" s="212" t="s">
        <v>321</v>
      </c>
      <c r="C173" s="212" t="s">
        <v>322</v>
      </c>
      <c r="D173" s="213">
        <v>563300000</v>
      </c>
      <c r="E173" s="213">
        <v>563300000</v>
      </c>
      <c r="F173" s="213">
        <v>140075000</v>
      </c>
      <c r="G173" s="217" t="s">
        <v>404</v>
      </c>
      <c r="H173" s="213">
        <v>60400000</v>
      </c>
      <c r="I173" s="217" t="s">
        <v>405</v>
      </c>
      <c r="J173" s="217" t="s">
        <v>406</v>
      </c>
      <c r="K173" s="217" t="s">
        <v>406</v>
      </c>
      <c r="L173" s="213">
        <v>502900000</v>
      </c>
      <c r="M173" s="213">
        <v>79675000</v>
      </c>
      <c r="N173" s="180" t="e">
        <f t="shared" si="8"/>
        <v>#VALUE!</v>
      </c>
      <c r="O173" s="94"/>
      <c r="P173" s="94"/>
      <c r="Q173" s="93"/>
    </row>
    <row r="174" spans="2:17" s="36" customFormat="1" x14ac:dyDescent="0.2">
      <c r="B174" s="212" t="s">
        <v>323</v>
      </c>
      <c r="C174" s="212" t="s">
        <v>324</v>
      </c>
      <c r="D174" s="213">
        <v>46800000</v>
      </c>
      <c r="E174" s="213">
        <v>46800000</v>
      </c>
      <c r="F174" s="213">
        <v>11700000</v>
      </c>
      <c r="G174" s="217" t="s">
        <v>404</v>
      </c>
      <c r="H174" s="217" t="s">
        <v>406</v>
      </c>
      <c r="I174" s="217" t="s">
        <v>405</v>
      </c>
      <c r="J174" s="217" t="s">
        <v>406</v>
      </c>
      <c r="K174" s="217" t="s">
        <v>406</v>
      </c>
      <c r="L174" s="213">
        <v>46800000</v>
      </c>
      <c r="M174" s="213">
        <v>11700000</v>
      </c>
      <c r="N174" s="180" t="e">
        <f t="shared" si="8"/>
        <v>#VALUE!</v>
      </c>
      <c r="O174" s="94"/>
      <c r="P174" s="94"/>
      <c r="Q174" s="93"/>
    </row>
    <row r="175" spans="2:17" s="36" customFormat="1" x14ac:dyDescent="0.2">
      <c r="B175" s="212" t="s">
        <v>325</v>
      </c>
      <c r="C175" s="212" t="s">
        <v>326</v>
      </c>
      <c r="D175" s="213">
        <v>516500000</v>
      </c>
      <c r="E175" s="213">
        <v>516500000</v>
      </c>
      <c r="F175" s="213">
        <v>128375000</v>
      </c>
      <c r="G175" s="217" t="s">
        <v>404</v>
      </c>
      <c r="H175" s="213">
        <v>60400000</v>
      </c>
      <c r="I175" s="217" t="s">
        <v>405</v>
      </c>
      <c r="J175" s="217" t="s">
        <v>406</v>
      </c>
      <c r="K175" s="217" t="s">
        <v>406</v>
      </c>
      <c r="L175" s="213">
        <v>456100000</v>
      </c>
      <c r="M175" s="213">
        <v>67975000</v>
      </c>
      <c r="N175" s="180" t="e">
        <f t="shared" si="8"/>
        <v>#VALUE!</v>
      </c>
      <c r="O175" s="94"/>
      <c r="P175" s="94"/>
      <c r="Q175" s="93"/>
    </row>
    <row r="176" spans="2:17" s="36" customFormat="1" x14ac:dyDescent="0.2">
      <c r="B176" s="212" t="s">
        <v>327</v>
      </c>
      <c r="C176" s="212" t="s">
        <v>328</v>
      </c>
      <c r="D176" s="213">
        <v>360780000</v>
      </c>
      <c r="E176" s="213">
        <v>360780000</v>
      </c>
      <c r="F176" s="213">
        <v>111957500</v>
      </c>
      <c r="G176" s="217" t="s">
        <v>404</v>
      </c>
      <c r="H176" s="213">
        <v>23500000</v>
      </c>
      <c r="I176" s="217" t="s">
        <v>405</v>
      </c>
      <c r="J176" s="213">
        <v>4142599</v>
      </c>
      <c r="K176" s="213">
        <v>4142599</v>
      </c>
      <c r="L176" s="213">
        <v>333137401</v>
      </c>
      <c r="M176" s="213">
        <v>84314901</v>
      </c>
      <c r="N176" s="180">
        <f t="shared" si="8"/>
        <v>1.1482341038860247E-2</v>
      </c>
      <c r="O176" s="94">
        <f t="shared" ref="O176:O181" si="9">+E176</f>
        <v>360780000</v>
      </c>
      <c r="P176" s="94">
        <f t="shared" ref="P176:P181" si="10">+J176</f>
        <v>4142599</v>
      </c>
      <c r="Q176" s="93">
        <f t="shared" ref="Q176:Q181" si="11">+P176/O176</f>
        <v>1.1482341038860247E-2</v>
      </c>
    </row>
    <row r="177" spans="2:17" s="36" customFormat="1" x14ac:dyDescent="0.2">
      <c r="B177" s="212" t="s">
        <v>329</v>
      </c>
      <c r="C177" s="212" t="s">
        <v>330</v>
      </c>
      <c r="D177" s="213">
        <v>306380000</v>
      </c>
      <c r="E177" s="213">
        <v>306380000</v>
      </c>
      <c r="F177" s="213">
        <v>57557500</v>
      </c>
      <c r="G177" s="217" t="s">
        <v>404</v>
      </c>
      <c r="H177" s="213">
        <v>23500000</v>
      </c>
      <c r="I177" s="217" t="s">
        <v>405</v>
      </c>
      <c r="J177" s="217" t="s">
        <v>406</v>
      </c>
      <c r="K177" s="217" t="s">
        <v>406</v>
      </c>
      <c r="L177" s="213">
        <v>282880000</v>
      </c>
      <c r="M177" s="213">
        <v>34057500</v>
      </c>
      <c r="N177" s="180" t="e">
        <f t="shared" si="8"/>
        <v>#VALUE!</v>
      </c>
      <c r="O177" s="94">
        <f t="shared" si="9"/>
        <v>306380000</v>
      </c>
      <c r="P177" s="94" t="str">
        <f t="shared" si="10"/>
        <v xml:space="preserve">                         -   </v>
      </c>
      <c r="Q177" s="93" t="e">
        <f t="shared" si="11"/>
        <v>#VALUE!</v>
      </c>
    </row>
    <row r="178" spans="2:17" s="36" customFormat="1" x14ac:dyDescent="0.2">
      <c r="B178" s="212" t="s">
        <v>331</v>
      </c>
      <c r="C178" s="212" t="s">
        <v>332</v>
      </c>
      <c r="D178" s="213">
        <v>54400000</v>
      </c>
      <c r="E178" s="213">
        <v>54400000</v>
      </c>
      <c r="F178" s="213">
        <v>54400000</v>
      </c>
      <c r="G178" s="217" t="s">
        <v>404</v>
      </c>
      <c r="H178" s="217" t="s">
        <v>406</v>
      </c>
      <c r="I178" s="217" t="s">
        <v>405</v>
      </c>
      <c r="J178" s="213">
        <v>4142599</v>
      </c>
      <c r="K178" s="213">
        <v>4142599</v>
      </c>
      <c r="L178" s="213">
        <v>50257401</v>
      </c>
      <c r="M178" s="213">
        <v>50257401</v>
      </c>
      <c r="N178" s="180">
        <f t="shared" si="8"/>
        <v>7.6150716911764713E-2</v>
      </c>
      <c r="O178" s="94">
        <f t="shared" si="9"/>
        <v>54400000</v>
      </c>
      <c r="P178" s="94">
        <f t="shared" si="10"/>
        <v>4142599</v>
      </c>
      <c r="Q178" s="93">
        <f t="shared" si="11"/>
        <v>7.6150716911764713E-2</v>
      </c>
    </row>
    <row r="179" spans="2:17" s="95" customFormat="1" ht="15" x14ac:dyDescent="0.25">
      <c r="B179" s="212" t="s">
        <v>333</v>
      </c>
      <c r="C179" s="212" t="s">
        <v>334</v>
      </c>
      <c r="D179" s="213">
        <v>2563163070</v>
      </c>
      <c r="E179" s="213">
        <v>2563163070</v>
      </c>
      <c r="F179" s="213">
        <v>640790767</v>
      </c>
      <c r="G179" s="217" t="s">
        <v>404</v>
      </c>
      <c r="H179" s="213">
        <v>444073428</v>
      </c>
      <c r="I179" s="217" t="s">
        <v>405</v>
      </c>
      <c r="J179" s="213">
        <v>196717339</v>
      </c>
      <c r="K179" s="213">
        <v>196717339</v>
      </c>
      <c r="L179" s="213">
        <v>1922372303</v>
      </c>
      <c r="M179" s="217" t="s">
        <v>405</v>
      </c>
      <c r="N179" s="180">
        <f t="shared" si="8"/>
        <v>7.6747882841492407E-2</v>
      </c>
      <c r="O179" s="94">
        <f t="shared" si="9"/>
        <v>2563163070</v>
      </c>
      <c r="P179" s="94">
        <f t="shared" si="10"/>
        <v>196717339</v>
      </c>
      <c r="Q179" s="93">
        <f t="shared" si="11"/>
        <v>7.6747882841492407E-2</v>
      </c>
    </row>
    <row r="180" spans="2:17" s="36" customFormat="1" x14ac:dyDescent="0.2">
      <c r="B180" s="212" t="s">
        <v>335</v>
      </c>
      <c r="C180" s="212" t="s">
        <v>430</v>
      </c>
      <c r="D180" s="213">
        <v>4200000</v>
      </c>
      <c r="E180" s="213">
        <v>4200000</v>
      </c>
      <c r="F180" s="213">
        <v>1050000</v>
      </c>
      <c r="G180" s="217" t="s">
        <v>404</v>
      </c>
      <c r="H180" s="213">
        <v>1050000</v>
      </c>
      <c r="I180" s="217" t="s">
        <v>405</v>
      </c>
      <c r="J180" s="217" t="s">
        <v>406</v>
      </c>
      <c r="K180" s="217" t="s">
        <v>406</v>
      </c>
      <c r="L180" s="213">
        <v>3150000</v>
      </c>
      <c r="M180" s="217" t="s">
        <v>405</v>
      </c>
      <c r="N180" s="180" t="e">
        <f t="shared" si="8"/>
        <v>#VALUE!</v>
      </c>
      <c r="O180" s="94">
        <f t="shared" si="9"/>
        <v>4200000</v>
      </c>
      <c r="P180" s="94" t="str">
        <f t="shared" si="10"/>
        <v xml:space="preserve">                         -   </v>
      </c>
      <c r="Q180" s="93" t="e">
        <f t="shared" si="11"/>
        <v>#VALUE!</v>
      </c>
    </row>
    <row r="181" spans="2:17" s="36" customFormat="1" x14ac:dyDescent="0.2">
      <c r="B181" s="212" t="s">
        <v>336</v>
      </c>
      <c r="C181" s="212" t="s">
        <v>377</v>
      </c>
      <c r="D181" s="213">
        <v>5160000</v>
      </c>
      <c r="E181" s="213">
        <v>5160000</v>
      </c>
      <c r="F181" s="213">
        <v>1290000</v>
      </c>
      <c r="G181" s="217" t="s">
        <v>404</v>
      </c>
      <c r="H181" s="213">
        <v>1290000</v>
      </c>
      <c r="I181" s="217" t="s">
        <v>405</v>
      </c>
      <c r="J181" s="217" t="s">
        <v>406</v>
      </c>
      <c r="K181" s="217" t="s">
        <v>406</v>
      </c>
      <c r="L181" s="213">
        <v>3870000</v>
      </c>
      <c r="M181" s="217" t="s">
        <v>405</v>
      </c>
      <c r="N181" s="180" t="e">
        <f t="shared" si="8"/>
        <v>#VALUE!</v>
      </c>
      <c r="O181" s="94">
        <f t="shared" si="9"/>
        <v>5160000</v>
      </c>
      <c r="P181" s="94" t="str">
        <f t="shared" si="10"/>
        <v xml:space="preserve">                         -   </v>
      </c>
      <c r="Q181" s="93" t="e">
        <f t="shared" si="11"/>
        <v>#VALUE!</v>
      </c>
    </row>
    <row r="182" spans="2:17" s="36" customFormat="1" x14ac:dyDescent="0.2">
      <c r="B182" s="212" t="s">
        <v>337</v>
      </c>
      <c r="C182" s="212" t="s">
        <v>378</v>
      </c>
      <c r="D182" s="213">
        <v>105000000</v>
      </c>
      <c r="E182" s="213">
        <v>105000000</v>
      </c>
      <c r="F182" s="213">
        <v>26250000</v>
      </c>
      <c r="G182" s="217" t="s">
        <v>404</v>
      </c>
      <c r="H182" s="213">
        <v>17500000</v>
      </c>
      <c r="I182" s="217" t="s">
        <v>405</v>
      </c>
      <c r="J182" s="213">
        <v>8750000</v>
      </c>
      <c r="K182" s="213">
        <v>8750000</v>
      </c>
      <c r="L182" s="213">
        <v>78750000</v>
      </c>
      <c r="M182" s="217" t="s">
        <v>405</v>
      </c>
      <c r="N182" s="180">
        <f t="shared" si="8"/>
        <v>8.3333333333333329E-2</v>
      </c>
      <c r="O182" s="94"/>
      <c r="P182" s="94"/>
      <c r="Q182" s="93"/>
    </row>
    <row r="183" spans="2:17" s="36" customFormat="1" x14ac:dyDescent="0.2">
      <c r="B183" s="212" t="s">
        <v>338</v>
      </c>
      <c r="C183" s="212" t="s">
        <v>339</v>
      </c>
      <c r="D183" s="213">
        <v>100000000</v>
      </c>
      <c r="E183" s="213">
        <v>100000000</v>
      </c>
      <c r="F183" s="213">
        <v>25000000</v>
      </c>
      <c r="G183" s="217" t="s">
        <v>404</v>
      </c>
      <c r="H183" s="213">
        <v>16666667</v>
      </c>
      <c r="I183" s="217" t="s">
        <v>405</v>
      </c>
      <c r="J183" s="213">
        <v>8333333</v>
      </c>
      <c r="K183" s="213">
        <v>8333333</v>
      </c>
      <c r="L183" s="213">
        <v>75000000</v>
      </c>
      <c r="M183" s="217" t="s">
        <v>405</v>
      </c>
      <c r="N183" s="180">
        <v>0</v>
      </c>
      <c r="O183" s="94"/>
      <c r="P183" s="94"/>
      <c r="Q183" s="93"/>
    </row>
    <row r="184" spans="2:17" s="36" customFormat="1" x14ac:dyDescent="0.2">
      <c r="B184" s="212" t="s">
        <v>340</v>
      </c>
      <c r="C184" s="212" t="s">
        <v>419</v>
      </c>
      <c r="D184" s="213">
        <v>847200000</v>
      </c>
      <c r="E184" s="213">
        <v>847200000</v>
      </c>
      <c r="F184" s="213">
        <v>211800000</v>
      </c>
      <c r="G184" s="217" t="s">
        <v>404</v>
      </c>
      <c r="H184" s="213">
        <v>154548333</v>
      </c>
      <c r="I184" s="217" t="s">
        <v>405</v>
      </c>
      <c r="J184" s="213">
        <v>57251667</v>
      </c>
      <c r="K184" s="213">
        <v>57251667</v>
      </c>
      <c r="L184" s="213">
        <v>635400000</v>
      </c>
      <c r="M184" s="217" t="s">
        <v>405</v>
      </c>
      <c r="N184" s="180">
        <f t="shared" si="8"/>
        <v>6.7577510623229461E-2</v>
      </c>
      <c r="O184" s="94"/>
      <c r="P184" s="94"/>
      <c r="Q184" s="93"/>
    </row>
    <row r="185" spans="2:17" s="36" customFormat="1" x14ac:dyDescent="0.2">
      <c r="B185" s="212" t="s">
        <v>341</v>
      </c>
      <c r="C185" s="212" t="s">
        <v>391</v>
      </c>
      <c r="D185" s="213">
        <v>1468588070</v>
      </c>
      <c r="E185" s="213">
        <v>1468588070</v>
      </c>
      <c r="F185" s="213">
        <v>367147017</v>
      </c>
      <c r="G185" s="217" t="s">
        <v>404</v>
      </c>
      <c r="H185" s="213">
        <v>244764678</v>
      </c>
      <c r="I185" s="217" t="s">
        <v>405</v>
      </c>
      <c r="J185" s="213">
        <v>122382339</v>
      </c>
      <c r="K185" s="213">
        <v>122382339</v>
      </c>
      <c r="L185" s="213">
        <v>1101441053</v>
      </c>
      <c r="M185" s="217" t="s">
        <v>405</v>
      </c>
      <c r="N185" s="180">
        <f t="shared" si="8"/>
        <v>8.3333333219845637E-2</v>
      </c>
      <c r="O185" s="94"/>
      <c r="P185" s="94"/>
      <c r="Q185" s="93"/>
    </row>
    <row r="186" spans="2:17" s="36" customFormat="1" x14ac:dyDescent="0.2">
      <c r="B186" s="212" t="s">
        <v>342</v>
      </c>
      <c r="C186" s="212" t="s">
        <v>431</v>
      </c>
      <c r="D186" s="213">
        <v>3570000</v>
      </c>
      <c r="E186" s="213">
        <v>3570000</v>
      </c>
      <c r="F186" s="213">
        <v>892500</v>
      </c>
      <c r="G186" s="217" t="s">
        <v>404</v>
      </c>
      <c r="H186" s="213">
        <v>892500</v>
      </c>
      <c r="I186" s="217" t="s">
        <v>405</v>
      </c>
      <c r="J186" s="217" t="s">
        <v>406</v>
      </c>
      <c r="K186" s="217" t="s">
        <v>406</v>
      </c>
      <c r="L186" s="213">
        <v>2677500</v>
      </c>
      <c r="M186" s="217" t="s">
        <v>405</v>
      </c>
      <c r="N186" s="180">
        <v>0</v>
      </c>
      <c r="O186" s="94"/>
      <c r="P186" s="94"/>
      <c r="Q186" s="93"/>
    </row>
    <row r="187" spans="2:17" s="95" customFormat="1" ht="15" x14ac:dyDescent="0.25">
      <c r="B187" s="212" t="s">
        <v>343</v>
      </c>
      <c r="C187" s="212" t="s">
        <v>344</v>
      </c>
      <c r="D187" s="213">
        <v>11945000</v>
      </c>
      <c r="E187" s="213">
        <v>11945000</v>
      </c>
      <c r="F187" s="213">
        <v>2986250</v>
      </c>
      <c r="G187" s="217" t="s">
        <v>404</v>
      </c>
      <c r="H187" s="213">
        <v>2986250</v>
      </c>
      <c r="I187" s="217" t="s">
        <v>405</v>
      </c>
      <c r="J187" s="217" t="s">
        <v>406</v>
      </c>
      <c r="K187" s="217" t="s">
        <v>406</v>
      </c>
      <c r="L187" s="213">
        <v>8958750</v>
      </c>
      <c r="M187" s="217" t="s">
        <v>405</v>
      </c>
      <c r="N187" s="180" t="e">
        <f t="shared" si="8"/>
        <v>#VALUE!</v>
      </c>
      <c r="O187" s="94"/>
      <c r="P187" s="94"/>
      <c r="Q187" s="93"/>
    </row>
    <row r="188" spans="2:17" s="36" customFormat="1" x14ac:dyDescent="0.2">
      <c r="B188" s="212" t="s">
        <v>345</v>
      </c>
      <c r="C188" s="212" t="s">
        <v>432</v>
      </c>
      <c r="D188" s="213">
        <v>17500000</v>
      </c>
      <c r="E188" s="213">
        <v>17500000</v>
      </c>
      <c r="F188" s="213">
        <v>4375000</v>
      </c>
      <c r="G188" s="217" t="s">
        <v>404</v>
      </c>
      <c r="H188" s="213">
        <v>4375000</v>
      </c>
      <c r="I188" s="217" t="s">
        <v>405</v>
      </c>
      <c r="J188" s="217" t="s">
        <v>406</v>
      </c>
      <c r="K188" s="217" t="s">
        <v>406</v>
      </c>
      <c r="L188" s="213">
        <v>13125000</v>
      </c>
      <c r="M188" s="217" t="s">
        <v>405</v>
      </c>
      <c r="N188" s="180" t="e">
        <f t="shared" si="8"/>
        <v>#VALUE!</v>
      </c>
      <c r="O188" s="94"/>
      <c r="P188" s="94"/>
      <c r="Q188" s="93"/>
    </row>
    <row r="189" spans="2:17" s="36" customFormat="1" x14ac:dyDescent="0.2">
      <c r="B189" s="212" t="s">
        <v>372</v>
      </c>
      <c r="C189" s="212" t="s">
        <v>373</v>
      </c>
      <c r="D189" s="213">
        <v>434000000</v>
      </c>
      <c r="E189" s="213">
        <v>434000000</v>
      </c>
      <c r="F189" s="213">
        <v>127250000</v>
      </c>
      <c r="G189" s="217" t="s">
        <v>404</v>
      </c>
      <c r="H189" s="213">
        <v>13615747</v>
      </c>
      <c r="I189" s="217" t="s">
        <v>405</v>
      </c>
      <c r="J189" s="213">
        <v>16384253</v>
      </c>
      <c r="K189" s="213">
        <v>16384253</v>
      </c>
      <c r="L189" s="213">
        <v>404000000</v>
      </c>
      <c r="M189" s="213">
        <v>97250000</v>
      </c>
      <c r="N189" s="180">
        <f t="shared" si="8"/>
        <v>3.7751735023041473E-2</v>
      </c>
      <c r="O189" s="94"/>
      <c r="P189" s="94"/>
      <c r="Q189" s="93"/>
    </row>
    <row r="190" spans="2:17" s="36" customFormat="1" x14ac:dyDescent="0.2">
      <c r="B190" s="212" t="s">
        <v>374</v>
      </c>
      <c r="C190" s="212" t="s">
        <v>375</v>
      </c>
      <c r="D190" s="213">
        <v>434000000</v>
      </c>
      <c r="E190" s="213">
        <v>434000000</v>
      </c>
      <c r="F190" s="213">
        <v>127250000</v>
      </c>
      <c r="G190" s="217" t="s">
        <v>404</v>
      </c>
      <c r="H190" s="213">
        <v>13615747</v>
      </c>
      <c r="I190" s="217" t="s">
        <v>405</v>
      </c>
      <c r="J190" s="213">
        <v>16384253</v>
      </c>
      <c r="K190" s="213">
        <v>16384253</v>
      </c>
      <c r="L190" s="213">
        <v>404000000</v>
      </c>
      <c r="M190" s="213">
        <v>97250000</v>
      </c>
      <c r="N190" s="180">
        <f t="shared" si="8"/>
        <v>3.7751735023041473E-2</v>
      </c>
      <c r="O190" s="94"/>
      <c r="P190" s="94"/>
      <c r="Q190" s="93"/>
    </row>
    <row r="191" spans="2:17" s="36" customFormat="1" x14ac:dyDescent="0.2">
      <c r="B191" s="212" t="s">
        <v>346</v>
      </c>
      <c r="C191" s="212" t="s">
        <v>347</v>
      </c>
      <c r="D191" s="213">
        <v>149440603</v>
      </c>
      <c r="E191" s="213">
        <v>149440603</v>
      </c>
      <c r="F191" s="213">
        <v>40498559</v>
      </c>
      <c r="G191" s="217" t="s">
        <v>404</v>
      </c>
      <c r="H191" s="217" t="s">
        <v>406</v>
      </c>
      <c r="I191" s="217" t="s">
        <v>405</v>
      </c>
      <c r="J191" s="217" t="s">
        <v>406</v>
      </c>
      <c r="K191" s="217" t="s">
        <v>406</v>
      </c>
      <c r="L191" s="213">
        <v>149440603</v>
      </c>
      <c r="M191" s="213">
        <v>40498559</v>
      </c>
      <c r="N191" s="180">
        <v>0</v>
      </c>
      <c r="O191" s="94"/>
      <c r="P191" s="94"/>
      <c r="Q191" s="93"/>
    </row>
    <row r="192" spans="2:17" s="36" customFormat="1" x14ac:dyDescent="0.2">
      <c r="B192" s="212" t="s">
        <v>348</v>
      </c>
      <c r="C192" s="212" t="s">
        <v>420</v>
      </c>
      <c r="D192" s="213">
        <v>75000000</v>
      </c>
      <c r="E192" s="213">
        <v>75000000</v>
      </c>
      <c r="F192" s="217" t="s">
        <v>407</v>
      </c>
      <c r="G192" s="217" t="s">
        <v>404</v>
      </c>
      <c r="H192" s="217" t="s">
        <v>406</v>
      </c>
      <c r="I192" s="217" t="s">
        <v>405</v>
      </c>
      <c r="J192" s="217" t="s">
        <v>406</v>
      </c>
      <c r="K192" s="217" t="s">
        <v>406</v>
      </c>
      <c r="L192" s="213">
        <v>75000000</v>
      </c>
      <c r="M192" s="217" t="s">
        <v>405</v>
      </c>
      <c r="N192" s="180" t="e">
        <f t="shared" si="8"/>
        <v>#VALUE!</v>
      </c>
      <c r="O192" s="94">
        <f>+E192</f>
        <v>75000000</v>
      </c>
      <c r="P192" s="94" t="str">
        <f>+J192</f>
        <v xml:space="preserve">                         -   </v>
      </c>
      <c r="Q192" s="93" t="e">
        <f>+P192/O192</f>
        <v>#VALUE!</v>
      </c>
    </row>
    <row r="193" spans="2:17" s="36" customFormat="1" x14ac:dyDescent="0.2">
      <c r="B193" s="212" t="s">
        <v>349</v>
      </c>
      <c r="C193" s="212" t="s">
        <v>350</v>
      </c>
      <c r="D193" s="213">
        <v>15711000</v>
      </c>
      <c r="E193" s="213">
        <v>15711000</v>
      </c>
      <c r="F193" s="213">
        <v>15711000</v>
      </c>
      <c r="G193" s="217" t="s">
        <v>404</v>
      </c>
      <c r="H193" s="217" t="s">
        <v>406</v>
      </c>
      <c r="I193" s="217" t="s">
        <v>405</v>
      </c>
      <c r="J193" s="217" t="s">
        <v>406</v>
      </c>
      <c r="K193" s="217" t="s">
        <v>406</v>
      </c>
      <c r="L193" s="213">
        <v>15711000</v>
      </c>
      <c r="M193" s="213">
        <v>15711000</v>
      </c>
      <c r="N193" s="180" t="e">
        <f t="shared" si="8"/>
        <v>#VALUE!</v>
      </c>
      <c r="O193" s="94">
        <f>+E193</f>
        <v>15711000</v>
      </c>
      <c r="P193" s="94" t="str">
        <f>+J193</f>
        <v xml:space="preserve">                         -   </v>
      </c>
      <c r="Q193" s="93" t="e">
        <f>+P193/O193</f>
        <v>#VALUE!</v>
      </c>
    </row>
    <row r="194" spans="2:17" s="36" customFormat="1" x14ac:dyDescent="0.2">
      <c r="B194" s="212" t="s">
        <v>351</v>
      </c>
      <c r="C194" s="212" t="s">
        <v>352</v>
      </c>
      <c r="D194" s="213">
        <v>2262384</v>
      </c>
      <c r="E194" s="213">
        <v>2262384</v>
      </c>
      <c r="F194" s="213">
        <v>2262384</v>
      </c>
      <c r="G194" s="217" t="s">
        <v>404</v>
      </c>
      <c r="H194" s="217" t="s">
        <v>406</v>
      </c>
      <c r="I194" s="217" t="s">
        <v>405</v>
      </c>
      <c r="J194" s="217" t="s">
        <v>406</v>
      </c>
      <c r="K194" s="217" t="s">
        <v>406</v>
      </c>
      <c r="L194" s="213">
        <v>2262384</v>
      </c>
      <c r="M194" s="213">
        <v>2262384</v>
      </c>
      <c r="N194" s="180" t="e">
        <f t="shared" si="8"/>
        <v>#VALUE!</v>
      </c>
      <c r="O194" s="94"/>
      <c r="P194" s="94"/>
      <c r="Q194" s="93"/>
    </row>
    <row r="195" spans="2:17" s="36" customFormat="1" x14ac:dyDescent="0.2">
      <c r="B195" s="212" t="s">
        <v>353</v>
      </c>
      <c r="C195" s="212" t="s">
        <v>354</v>
      </c>
      <c r="D195" s="213">
        <v>634724</v>
      </c>
      <c r="E195" s="213">
        <v>634724</v>
      </c>
      <c r="F195" s="217" t="s">
        <v>407</v>
      </c>
      <c r="G195" s="217" t="s">
        <v>404</v>
      </c>
      <c r="H195" s="217" t="s">
        <v>406</v>
      </c>
      <c r="I195" s="217" t="s">
        <v>405</v>
      </c>
      <c r="J195" s="217" t="s">
        <v>406</v>
      </c>
      <c r="K195" s="217" t="s">
        <v>406</v>
      </c>
      <c r="L195" s="213">
        <v>634724</v>
      </c>
      <c r="M195" s="217" t="s">
        <v>405</v>
      </c>
      <c r="N195" s="180" t="e">
        <f t="shared" si="8"/>
        <v>#VALUE!</v>
      </c>
      <c r="O195" s="94"/>
      <c r="P195" s="94"/>
      <c r="Q195" s="93"/>
    </row>
    <row r="196" spans="2:17" s="36" customFormat="1" x14ac:dyDescent="0.2">
      <c r="B196" s="212" t="s">
        <v>355</v>
      </c>
      <c r="C196" s="212" t="s">
        <v>356</v>
      </c>
      <c r="D196" s="213">
        <v>3621071</v>
      </c>
      <c r="E196" s="213">
        <v>3621071</v>
      </c>
      <c r="F196" s="213">
        <v>3621071</v>
      </c>
      <c r="G196" s="217" t="s">
        <v>404</v>
      </c>
      <c r="H196" s="217" t="s">
        <v>406</v>
      </c>
      <c r="I196" s="217" t="s">
        <v>405</v>
      </c>
      <c r="J196" s="217" t="s">
        <v>406</v>
      </c>
      <c r="K196" s="217" t="s">
        <v>406</v>
      </c>
      <c r="L196" s="213">
        <v>3621071</v>
      </c>
      <c r="M196" s="213">
        <v>3621071</v>
      </c>
      <c r="N196" s="180" t="e">
        <f t="shared" si="8"/>
        <v>#VALUE!</v>
      </c>
      <c r="O196" s="94"/>
      <c r="P196" s="94"/>
      <c r="Q196" s="93"/>
    </row>
    <row r="197" spans="2:17" s="36" customFormat="1" x14ac:dyDescent="0.2">
      <c r="B197" s="212" t="s">
        <v>357</v>
      </c>
      <c r="C197" s="212" t="s">
        <v>358</v>
      </c>
      <c r="D197" s="213">
        <v>5027520</v>
      </c>
      <c r="E197" s="213">
        <v>5027520</v>
      </c>
      <c r="F197" s="213">
        <v>5027520</v>
      </c>
      <c r="G197" s="217" t="s">
        <v>404</v>
      </c>
      <c r="H197" s="217" t="s">
        <v>406</v>
      </c>
      <c r="I197" s="217" t="s">
        <v>405</v>
      </c>
      <c r="J197" s="217" t="s">
        <v>406</v>
      </c>
      <c r="K197" s="217" t="s">
        <v>406</v>
      </c>
      <c r="L197" s="213">
        <v>5027520</v>
      </c>
      <c r="M197" s="213">
        <v>5027520</v>
      </c>
      <c r="N197" s="180" t="e">
        <f t="shared" si="8"/>
        <v>#VALUE!</v>
      </c>
      <c r="O197" s="94"/>
      <c r="P197" s="94"/>
      <c r="Q197" s="93"/>
    </row>
    <row r="198" spans="2:17" s="36" customFormat="1" x14ac:dyDescent="0.2">
      <c r="B198" s="212" t="s">
        <v>359</v>
      </c>
      <c r="C198" s="212" t="s">
        <v>360</v>
      </c>
      <c r="D198" s="213">
        <v>6284400</v>
      </c>
      <c r="E198" s="213">
        <v>6284400</v>
      </c>
      <c r="F198" s="217" t="s">
        <v>407</v>
      </c>
      <c r="G198" s="217" t="s">
        <v>404</v>
      </c>
      <c r="H198" s="217" t="s">
        <v>406</v>
      </c>
      <c r="I198" s="217" t="s">
        <v>405</v>
      </c>
      <c r="J198" s="217" t="s">
        <v>406</v>
      </c>
      <c r="K198" s="217" t="s">
        <v>406</v>
      </c>
      <c r="L198" s="213">
        <v>6284400</v>
      </c>
      <c r="M198" s="217" t="s">
        <v>405</v>
      </c>
      <c r="N198" s="180" t="e">
        <f t="shared" si="8"/>
        <v>#VALUE!</v>
      </c>
      <c r="O198" s="94"/>
      <c r="P198" s="94"/>
      <c r="Q198" s="93"/>
    </row>
    <row r="199" spans="2:17" s="36" customFormat="1" x14ac:dyDescent="0.2">
      <c r="B199" s="212" t="s">
        <v>361</v>
      </c>
      <c r="C199" s="212" t="s">
        <v>362</v>
      </c>
      <c r="D199" s="213">
        <v>8169720</v>
      </c>
      <c r="E199" s="213">
        <v>8169720</v>
      </c>
      <c r="F199" s="217" t="s">
        <v>407</v>
      </c>
      <c r="G199" s="217" t="s">
        <v>404</v>
      </c>
      <c r="H199" s="217" t="s">
        <v>406</v>
      </c>
      <c r="I199" s="217" t="s">
        <v>405</v>
      </c>
      <c r="J199" s="217" t="s">
        <v>406</v>
      </c>
      <c r="K199" s="217" t="s">
        <v>406</v>
      </c>
      <c r="L199" s="213">
        <v>8169720</v>
      </c>
      <c r="M199" s="217" t="s">
        <v>405</v>
      </c>
      <c r="N199" s="180" t="e">
        <f t="shared" si="8"/>
        <v>#VALUE!</v>
      </c>
      <c r="O199" s="94"/>
      <c r="P199" s="94"/>
      <c r="Q199" s="93"/>
    </row>
    <row r="200" spans="2:17" s="36" customFormat="1" x14ac:dyDescent="0.2">
      <c r="B200" s="212" t="s">
        <v>363</v>
      </c>
      <c r="C200" s="212" t="s">
        <v>379</v>
      </c>
      <c r="D200" s="213">
        <v>9677976</v>
      </c>
      <c r="E200" s="213">
        <v>9677976</v>
      </c>
      <c r="F200" s="213">
        <v>9677976</v>
      </c>
      <c r="G200" s="217" t="s">
        <v>404</v>
      </c>
      <c r="H200" s="217" t="s">
        <v>406</v>
      </c>
      <c r="I200" s="217" t="s">
        <v>405</v>
      </c>
      <c r="J200" s="217" t="s">
        <v>406</v>
      </c>
      <c r="K200" s="217" t="s">
        <v>406</v>
      </c>
      <c r="L200" s="213">
        <v>9677976</v>
      </c>
      <c r="M200" s="213">
        <v>9677976</v>
      </c>
      <c r="N200" s="180" t="e">
        <f t="shared" ref="N200:N210" si="12">+J200/E200</f>
        <v>#VALUE!</v>
      </c>
      <c r="O200" s="94"/>
      <c r="P200" s="94"/>
      <c r="Q200" s="93"/>
    </row>
    <row r="201" spans="2:17" s="36" customFormat="1" x14ac:dyDescent="0.2">
      <c r="B201" s="212" t="s">
        <v>364</v>
      </c>
      <c r="C201" s="212" t="s">
        <v>365</v>
      </c>
      <c r="D201" s="213">
        <v>18853200</v>
      </c>
      <c r="E201" s="213">
        <v>18853200</v>
      </c>
      <c r="F201" s="217" t="s">
        <v>407</v>
      </c>
      <c r="G201" s="217" t="s">
        <v>404</v>
      </c>
      <c r="H201" s="217" t="s">
        <v>406</v>
      </c>
      <c r="I201" s="217" t="s">
        <v>405</v>
      </c>
      <c r="J201" s="217" t="s">
        <v>406</v>
      </c>
      <c r="K201" s="217" t="s">
        <v>406</v>
      </c>
      <c r="L201" s="213">
        <v>18853200</v>
      </c>
      <c r="M201" s="217" t="s">
        <v>405</v>
      </c>
      <c r="N201" s="180" t="e">
        <f t="shared" si="12"/>
        <v>#VALUE!</v>
      </c>
      <c r="O201" s="94"/>
      <c r="P201" s="94"/>
      <c r="Q201" s="93"/>
    </row>
    <row r="202" spans="2:17" s="36" customFormat="1" x14ac:dyDescent="0.2">
      <c r="B202" s="212" t="s">
        <v>366</v>
      </c>
      <c r="C202" s="212" t="s">
        <v>380</v>
      </c>
      <c r="D202" s="213">
        <v>3252177</v>
      </c>
      <c r="E202" s="213">
        <v>3252177</v>
      </c>
      <c r="F202" s="213">
        <v>3252177</v>
      </c>
      <c r="G202" s="217" t="s">
        <v>404</v>
      </c>
      <c r="H202" s="217" t="s">
        <v>406</v>
      </c>
      <c r="I202" s="217" t="s">
        <v>405</v>
      </c>
      <c r="J202" s="217" t="s">
        <v>406</v>
      </c>
      <c r="K202" s="217" t="s">
        <v>406</v>
      </c>
      <c r="L202" s="213">
        <v>3252177</v>
      </c>
      <c r="M202" s="213">
        <v>3252177</v>
      </c>
      <c r="N202" s="180" t="e">
        <f t="shared" si="12"/>
        <v>#VALUE!</v>
      </c>
      <c r="O202" s="94"/>
      <c r="P202" s="94"/>
      <c r="Q202" s="93"/>
    </row>
    <row r="203" spans="2:17" s="36" customFormat="1" x14ac:dyDescent="0.2">
      <c r="B203" s="212" t="s">
        <v>369</v>
      </c>
      <c r="C203" s="212" t="s">
        <v>381</v>
      </c>
      <c r="D203" s="213">
        <v>453734</v>
      </c>
      <c r="E203" s="213">
        <v>453734</v>
      </c>
      <c r="F203" s="213">
        <v>453734</v>
      </c>
      <c r="G203" s="217" t="s">
        <v>404</v>
      </c>
      <c r="H203" s="217" t="s">
        <v>406</v>
      </c>
      <c r="I203" s="217" t="s">
        <v>405</v>
      </c>
      <c r="J203" s="217" t="s">
        <v>406</v>
      </c>
      <c r="K203" s="217" t="s">
        <v>406</v>
      </c>
      <c r="L203" s="213">
        <v>453734</v>
      </c>
      <c r="M203" s="213">
        <v>453734</v>
      </c>
      <c r="N203" s="180" t="e">
        <f t="shared" si="12"/>
        <v>#VALUE!</v>
      </c>
      <c r="O203" s="94"/>
      <c r="P203" s="94"/>
      <c r="Q203" s="93"/>
    </row>
    <row r="204" spans="2:17" s="36" customFormat="1" x14ac:dyDescent="0.2">
      <c r="B204" s="212" t="s">
        <v>370</v>
      </c>
      <c r="C204" s="212" t="s">
        <v>371</v>
      </c>
      <c r="D204" s="213">
        <v>492697</v>
      </c>
      <c r="E204" s="213">
        <v>492697</v>
      </c>
      <c r="F204" s="213">
        <v>492697</v>
      </c>
      <c r="G204" s="217" t="s">
        <v>404</v>
      </c>
      <c r="H204" s="217" t="s">
        <v>406</v>
      </c>
      <c r="I204" s="217" t="s">
        <v>405</v>
      </c>
      <c r="J204" s="217" t="s">
        <v>406</v>
      </c>
      <c r="K204" s="217" t="s">
        <v>406</v>
      </c>
      <c r="L204" s="213">
        <v>492697</v>
      </c>
      <c r="M204" s="213">
        <v>492697</v>
      </c>
      <c r="N204" s="180" t="e">
        <f t="shared" si="12"/>
        <v>#VALUE!</v>
      </c>
      <c r="O204" s="94"/>
      <c r="P204" s="94"/>
      <c r="Q204" s="93"/>
    </row>
    <row r="205" spans="2:17" s="36" customFormat="1" x14ac:dyDescent="0.2">
      <c r="B205" s="214" t="s">
        <v>392</v>
      </c>
      <c r="C205" s="214" t="s">
        <v>393</v>
      </c>
      <c r="D205" s="215">
        <v>315000000</v>
      </c>
      <c r="E205" s="215">
        <v>315000000</v>
      </c>
      <c r="F205" s="216" t="s">
        <v>407</v>
      </c>
      <c r="G205" s="216" t="s">
        <v>404</v>
      </c>
      <c r="H205" s="216" t="s">
        <v>406</v>
      </c>
      <c r="I205" s="216" t="s">
        <v>405</v>
      </c>
      <c r="J205" s="216" t="s">
        <v>406</v>
      </c>
      <c r="K205" s="216" t="s">
        <v>406</v>
      </c>
      <c r="L205" s="215">
        <v>315000000</v>
      </c>
      <c r="M205" s="216" t="s">
        <v>405</v>
      </c>
      <c r="N205" s="180" t="e">
        <f t="shared" si="12"/>
        <v>#VALUE!</v>
      </c>
      <c r="O205" s="94"/>
      <c r="P205" s="94"/>
      <c r="Q205" s="93"/>
    </row>
    <row r="206" spans="2:17" s="36" customFormat="1" x14ac:dyDescent="0.2">
      <c r="B206" s="212" t="s">
        <v>433</v>
      </c>
      <c r="C206" s="212" t="s">
        <v>434</v>
      </c>
      <c r="D206" s="213">
        <v>315000000</v>
      </c>
      <c r="E206" s="213">
        <v>315000000</v>
      </c>
      <c r="F206" s="217" t="s">
        <v>407</v>
      </c>
      <c r="G206" s="217" t="s">
        <v>404</v>
      </c>
      <c r="H206" s="217" t="s">
        <v>406</v>
      </c>
      <c r="I206" s="217" t="s">
        <v>405</v>
      </c>
      <c r="J206" s="217" t="s">
        <v>406</v>
      </c>
      <c r="K206" s="217" t="s">
        <v>406</v>
      </c>
      <c r="L206" s="213">
        <v>315000000</v>
      </c>
      <c r="M206" s="217" t="s">
        <v>405</v>
      </c>
      <c r="N206" s="180" t="e">
        <f t="shared" si="12"/>
        <v>#VALUE!</v>
      </c>
      <c r="O206" s="94"/>
      <c r="P206" s="94"/>
      <c r="Q206" s="93"/>
    </row>
    <row r="207" spans="2:17" s="36" customFormat="1" x14ac:dyDescent="0.2">
      <c r="B207" s="212" t="s">
        <v>435</v>
      </c>
      <c r="C207" s="212" t="s">
        <v>436</v>
      </c>
      <c r="D207" s="213">
        <v>315000000</v>
      </c>
      <c r="E207" s="213">
        <v>315000000</v>
      </c>
      <c r="F207" s="217" t="s">
        <v>407</v>
      </c>
      <c r="G207" s="217" t="s">
        <v>404</v>
      </c>
      <c r="H207" s="217" t="s">
        <v>406</v>
      </c>
      <c r="I207" s="217" t="s">
        <v>405</v>
      </c>
      <c r="J207" s="217" t="s">
        <v>406</v>
      </c>
      <c r="K207" s="217" t="s">
        <v>406</v>
      </c>
      <c r="L207" s="213">
        <v>315000000</v>
      </c>
      <c r="M207" s="217" t="s">
        <v>405</v>
      </c>
      <c r="N207" s="180" t="e">
        <f t="shared" si="12"/>
        <v>#VALUE!</v>
      </c>
      <c r="O207" s="94"/>
      <c r="P207" s="94"/>
      <c r="Q207" s="93"/>
    </row>
    <row r="208" spans="2:17" s="95" customFormat="1" ht="15" x14ac:dyDescent="0.25">
      <c r="B208" s="202"/>
      <c r="C208" s="202"/>
      <c r="D208" s="203"/>
      <c r="E208" s="203"/>
      <c r="F208" s="203"/>
      <c r="G208" s="204"/>
      <c r="H208" s="203"/>
      <c r="I208" s="204"/>
      <c r="J208" s="203"/>
      <c r="K208" s="203"/>
      <c r="L208" s="204"/>
      <c r="M208" s="204"/>
      <c r="N208" s="218" t="e">
        <f t="shared" si="12"/>
        <v>#DIV/0!</v>
      </c>
      <c r="Q208" s="104"/>
    </row>
    <row r="209" spans="2:17" s="95" customFormat="1" ht="15" x14ac:dyDescent="0.25">
      <c r="B209" s="200"/>
      <c r="C209" s="200"/>
      <c r="D209" s="199"/>
      <c r="E209" s="199"/>
      <c r="F209" s="199"/>
      <c r="G209" s="201"/>
      <c r="H209" s="201"/>
      <c r="I209" s="201"/>
      <c r="J209" s="199"/>
      <c r="K209" s="199"/>
      <c r="L209" s="201"/>
      <c r="M209" s="201"/>
      <c r="N209" s="218" t="e">
        <f t="shared" si="12"/>
        <v>#DIV/0!</v>
      </c>
      <c r="Q209" s="104"/>
    </row>
    <row r="210" spans="2:17" s="36" customFormat="1" ht="15.6" customHeight="1" x14ac:dyDescent="0.2">
      <c r="B210" s="202"/>
      <c r="C210" s="202"/>
      <c r="D210" s="203"/>
      <c r="E210" s="203"/>
      <c r="F210" s="203"/>
      <c r="G210" s="204"/>
      <c r="H210" s="204"/>
      <c r="I210" s="204"/>
      <c r="J210" s="203"/>
      <c r="K210" s="203"/>
      <c r="L210" s="204"/>
      <c r="M210" s="204"/>
      <c r="N210" s="219" t="e">
        <f t="shared" si="12"/>
        <v>#DIV/0!</v>
      </c>
      <c r="Q210" s="103"/>
    </row>
    <row r="211" spans="2:17" s="36" customFormat="1" ht="15.6" customHeight="1" x14ac:dyDescent="0.2">
      <c r="B211" s="202"/>
      <c r="C211" s="202"/>
      <c r="D211" s="203"/>
      <c r="E211" s="203"/>
      <c r="F211" s="203"/>
      <c r="G211" s="204"/>
      <c r="H211" s="204"/>
      <c r="I211" s="204"/>
      <c r="J211" s="203"/>
      <c r="K211" s="203"/>
      <c r="L211" s="204"/>
      <c r="M211" s="204"/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14525176958</v>
      </c>
      <c r="D223" s="39">
        <f>+'749'!E158</f>
        <v>886244243.76999998</v>
      </c>
      <c r="E223" s="24">
        <f>+C223-D223</f>
        <v>13638932714.23</v>
      </c>
      <c r="F223" s="46">
        <f t="shared" ref="F223:F228" si="13">+D223/C223</f>
        <v>6.1014350897934166E-2</v>
      </c>
    </row>
    <row r="224" spans="2:17" x14ac:dyDescent="0.2">
      <c r="B224" s="37" t="s">
        <v>46</v>
      </c>
      <c r="C224" s="24">
        <f>+'751'!D143</f>
        <v>11206091620</v>
      </c>
      <c r="D224" s="36">
        <f>+'751'!E143</f>
        <v>826125347.23000002</v>
      </c>
      <c r="E224" s="24">
        <f>+C224-D224</f>
        <v>10379966272.77</v>
      </c>
      <c r="F224" s="46">
        <f t="shared" si="13"/>
        <v>7.3721095208214973E-2</v>
      </c>
    </row>
    <row r="225" spans="2:15" x14ac:dyDescent="0.2">
      <c r="B225" s="37" t="s">
        <v>47</v>
      </c>
      <c r="C225" s="24">
        <f>+'753'!D108</f>
        <v>2194956204</v>
      </c>
      <c r="D225" s="36">
        <f>+'753'!E108</f>
        <v>112514108.72</v>
      </c>
      <c r="E225" s="24">
        <f>+C225-D225</f>
        <v>2082442095.28</v>
      </c>
      <c r="F225" s="46">
        <f t="shared" si="13"/>
        <v>5.1260297820502662E-2</v>
      </c>
    </row>
    <row r="226" spans="2:15" x14ac:dyDescent="0.2">
      <c r="B226" s="37" t="s">
        <v>48</v>
      </c>
      <c r="C226" s="24">
        <f>+'755'!D133</f>
        <v>4297664633</v>
      </c>
      <c r="D226" s="36">
        <f>+'755'!E133</f>
        <v>364510889.79000002</v>
      </c>
      <c r="E226" s="24">
        <f>+C226-D226</f>
        <v>3933153743.21</v>
      </c>
      <c r="F226" s="46">
        <f t="shared" si="13"/>
        <v>8.4816038690192511E-2</v>
      </c>
    </row>
    <row r="227" spans="2:15" x14ac:dyDescent="0.2">
      <c r="B227" s="37" t="s">
        <v>49</v>
      </c>
      <c r="C227" s="24">
        <f>+'758'!D119</f>
        <v>4041199915</v>
      </c>
      <c r="D227" s="36">
        <f>+'758'!E119</f>
        <v>334946994.53000003</v>
      </c>
      <c r="E227" s="24">
        <f>+C227-D227</f>
        <v>3706252920.4699998</v>
      </c>
      <c r="F227" s="46">
        <f t="shared" si="13"/>
        <v>8.2883054928006461E-2</v>
      </c>
    </row>
    <row r="228" spans="2:15" ht="16.5" thickBot="1" x14ac:dyDescent="0.3">
      <c r="B228" s="75" t="s">
        <v>10</v>
      </c>
      <c r="C228" s="75">
        <f>SUM(C223:C227)</f>
        <v>36265089330</v>
      </c>
      <c r="D228" s="75">
        <f>SUM(D223:D227)</f>
        <v>2524341584.0400004</v>
      </c>
      <c r="E228" s="75">
        <f>SUM(E223:E227)</f>
        <v>33740747745.959999</v>
      </c>
      <c r="F228" s="76">
        <f t="shared" si="13"/>
        <v>6.9608034356936202E-2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21" t="s">
        <v>35</v>
      </c>
      <c r="C231" s="221"/>
      <c r="D231" s="221"/>
      <c r="E231" s="221"/>
      <c r="F231" s="221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7866107747</v>
      </c>
      <c r="D233" s="24">
        <f>+'749'!E167</f>
        <v>477730709.47000003</v>
      </c>
      <c r="E233" s="24">
        <f>+C233-D233</f>
        <v>7388377037.5299997</v>
      </c>
      <c r="F233" s="46">
        <f t="shared" ref="F233:F238" si="14">+D233/C233</f>
        <v>6.073279502841776E-2</v>
      </c>
      <c r="G233" s="177"/>
      <c r="O233" s="73"/>
    </row>
    <row r="234" spans="2:15" x14ac:dyDescent="0.2">
      <c r="B234" s="37" t="s">
        <v>46</v>
      </c>
      <c r="C234" s="24">
        <f>+'751'!D152</f>
        <v>10493398463</v>
      </c>
      <c r="D234" s="24">
        <f>+'751'!E152</f>
        <v>746943583.01999998</v>
      </c>
      <c r="E234" s="24">
        <f>+C234-D234</f>
        <v>9746454879.9799995</v>
      </c>
      <c r="F234" s="46">
        <f t="shared" si="14"/>
        <v>7.1182237637667414E-2</v>
      </c>
      <c r="G234" s="177"/>
      <c r="O234" s="73"/>
    </row>
    <row r="235" spans="2:15" x14ac:dyDescent="0.2">
      <c r="B235" s="37" t="s">
        <v>47</v>
      </c>
      <c r="C235" s="24">
        <f>+'753'!D116</f>
        <v>670250000</v>
      </c>
      <c r="D235" s="24">
        <f>+'753'!E116</f>
        <v>1249625</v>
      </c>
      <c r="E235" s="24">
        <f>+C235-D235</f>
        <v>669000375</v>
      </c>
      <c r="F235" s="46">
        <f t="shared" si="14"/>
        <v>1.8644162625885863E-3</v>
      </c>
      <c r="G235" s="177"/>
      <c r="O235" s="73"/>
    </row>
    <row r="236" spans="2:15" x14ac:dyDescent="0.2">
      <c r="B236" s="37" t="s">
        <v>48</v>
      </c>
      <c r="C236" s="24">
        <f>+'755'!D143</f>
        <v>947600000</v>
      </c>
      <c r="D236" s="24">
        <f>+'755'!E143</f>
        <v>6503595.9199999999</v>
      </c>
      <c r="E236" s="24">
        <f>+C236-D236</f>
        <v>941096404.08000004</v>
      </c>
      <c r="F236" s="46">
        <f t="shared" si="14"/>
        <v>6.8632291262135919E-3</v>
      </c>
      <c r="G236" s="177"/>
      <c r="O236" s="73"/>
    </row>
    <row r="237" spans="2:15" x14ac:dyDescent="0.2">
      <c r="B237" s="37" t="s">
        <v>49</v>
      </c>
      <c r="C237" s="24">
        <f>+'758'!D128</f>
        <v>517200832</v>
      </c>
      <c r="D237" s="24">
        <f>+'758'!E128</f>
        <v>501233.87</v>
      </c>
      <c r="E237" s="24">
        <f>+C237-D237</f>
        <v>516699598.13</v>
      </c>
      <c r="F237" s="46">
        <f t="shared" si="14"/>
        <v>9.6912812004138458E-4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20494557042</v>
      </c>
      <c r="D238" s="78">
        <f>SUM(D233:D237)</f>
        <v>1232928747.28</v>
      </c>
      <c r="E238" s="78">
        <f>SUM(E233:E237)</f>
        <v>19261628294.720001</v>
      </c>
      <c r="F238" s="79">
        <f t="shared" si="14"/>
        <v>6.0158838502990267E-2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6.1014350897934166E-2</v>
      </c>
      <c r="D252" s="88">
        <f>+(100%/12)*1</f>
        <v>8.3333333333333329E-2</v>
      </c>
      <c r="E252" s="89">
        <f>+C223</f>
        <v>14525176958</v>
      </c>
      <c r="F252" s="89">
        <f t="shared" ref="E252:F256" si="15">+D223</f>
        <v>886244243.76999998</v>
      </c>
      <c r="G252" s="177"/>
      <c r="O252" s="73"/>
    </row>
    <row r="253" spans="2:15" x14ac:dyDescent="0.2">
      <c r="B253" s="87" t="s">
        <v>46</v>
      </c>
      <c r="C253" s="88">
        <f>+F253/E253</f>
        <v>7.3721095208214973E-2</v>
      </c>
      <c r="D253" s="88">
        <f t="shared" ref="D253:D256" si="16">+(100%/12)*1</f>
        <v>8.3333333333333329E-2</v>
      </c>
      <c r="E253" s="89">
        <f t="shared" si="15"/>
        <v>11206091620</v>
      </c>
      <c r="F253" s="89">
        <f t="shared" si="15"/>
        <v>826125347.23000002</v>
      </c>
      <c r="G253" s="177"/>
      <c r="O253" s="73"/>
    </row>
    <row r="254" spans="2:15" x14ac:dyDescent="0.2">
      <c r="B254" s="87" t="s">
        <v>47</v>
      </c>
      <c r="C254" s="88">
        <f>+F254/E254</f>
        <v>5.1260297820502662E-2</v>
      </c>
      <c r="D254" s="88">
        <f t="shared" si="16"/>
        <v>8.3333333333333329E-2</v>
      </c>
      <c r="E254" s="89">
        <f t="shared" si="15"/>
        <v>2194956204</v>
      </c>
      <c r="F254" s="89">
        <f t="shared" si="15"/>
        <v>112514108.72</v>
      </c>
      <c r="G254" s="177"/>
      <c r="O254" s="73"/>
    </row>
    <row r="255" spans="2:15" x14ac:dyDescent="0.2">
      <c r="B255" s="87" t="s">
        <v>48</v>
      </c>
      <c r="C255" s="88">
        <f>+F255/E255</f>
        <v>8.4816038690192511E-2</v>
      </c>
      <c r="D255" s="88">
        <f t="shared" si="16"/>
        <v>8.3333333333333329E-2</v>
      </c>
      <c r="E255" s="89">
        <f t="shared" si="15"/>
        <v>4297664633</v>
      </c>
      <c r="F255" s="89">
        <f t="shared" si="15"/>
        <v>364510889.79000002</v>
      </c>
      <c r="G255" s="177"/>
      <c r="O255" s="73"/>
    </row>
    <row r="256" spans="2:15" x14ac:dyDescent="0.2">
      <c r="B256" s="87" t="s">
        <v>49</v>
      </c>
      <c r="C256" s="88">
        <f>+F256/E256</f>
        <v>8.2883054928006461E-2</v>
      </c>
      <c r="D256" s="88">
        <f t="shared" si="16"/>
        <v>8.3333333333333329E-2</v>
      </c>
      <c r="E256" s="89">
        <f t="shared" si="15"/>
        <v>4041199915</v>
      </c>
      <c r="F256" s="89">
        <f t="shared" si="15"/>
        <v>334946994.53000003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A7" sqref="A7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158"/>
    </row>
    <row r="2" spans="1:18" s="55" customFormat="1" x14ac:dyDescent="0.2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158"/>
    </row>
    <row r="3" spans="1:18" s="55" customFormat="1" x14ac:dyDescent="0.2">
      <c r="A3" s="225" t="s">
        <v>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158"/>
    </row>
    <row r="4" spans="1:18" s="17" customFormat="1" x14ac:dyDescent="0.2">
      <c r="A4" s="224" t="s">
        <v>421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395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398</v>
      </c>
      <c r="B7" s="159" t="s">
        <v>396</v>
      </c>
      <c r="C7" s="17" t="s">
        <v>399</v>
      </c>
      <c r="D7" s="17" t="s">
        <v>399</v>
      </c>
      <c r="E7" s="185">
        <v>14525176958</v>
      </c>
      <c r="F7" s="185">
        <v>14525176958</v>
      </c>
      <c r="G7" s="185">
        <v>6868913092</v>
      </c>
      <c r="H7" s="185">
        <v>30323535.949999999</v>
      </c>
      <c r="I7" s="185">
        <v>1957389518.5699999</v>
      </c>
      <c r="J7" s="185">
        <v>0</v>
      </c>
      <c r="K7" s="186">
        <v>886244243.76999998</v>
      </c>
      <c r="L7" s="185">
        <v>885674119.85000002</v>
      </c>
      <c r="M7" s="185">
        <v>11651219659.709999</v>
      </c>
      <c r="N7" s="185">
        <v>3994955793.71</v>
      </c>
      <c r="O7" s="23">
        <f>+K7/F7</f>
        <v>6.1014350897934166E-2</v>
      </c>
      <c r="P7" s="18">
        <f>+P29+P79+P105+P115</f>
        <v>549849800</v>
      </c>
      <c r="Q7" s="18">
        <f>+Q29+Q79+Q105+Q115</f>
        <v>751091</v>
      </c>
      <c r="R7" s="23">
        <f>+Q7/P7</f>
        <v>1.3659930402811823E-3</v>
      </c>
    </row>
    <row r="8" spans="1:18" s="92" customFormat="1" x14ac:dyDescent="0.2">
      <c r="A8" s="92" t="s">
        <v>398</v>
      </c>
      <c r="B8" s="106" t="s">
        <v>396</v>
      </c>
      <c r="C8" s="92" t="s">
        <v>54</v>
      </c>
      <c r="D8" s="92" t="s">
        <v>22</v>
      </c>
      <c r="E8" s="186">
        <v>3889863755</v>
      </c>
      <c r="F8" s="186">
        <v>3889863755</v>
      </c>
      <c r="G8" s="186">
        <v>3879874316</v>
      </c>
      <c r="H8" s="186">
        <v>0</v>
      </c>
      <c r="I8" s="186">
        <v>511283043</v>
      </c>
      <c r="J8" s="186">
        <v>0</v>
      </c>
      <c r="K8" s="186">
        <v>408130897.30000001</v>
      </c>
      <c r="L8" s="186">
        <v>408130897.30000001</v>
      </c>
      <c r="M8" s="186">
        <v>2970449814.6999998</v>
      </c>
      <c r="N8" s="186">
        <v>2960460375.6999998</v>
      </c>
      <c r="O8" s="23">
        <f t="shared" ref="O8:O71" si="0">+K8/F8</f>
        <v>0.10492164327745201</v>
      </c>
      <c r="P8" s="28"/>
      <c r="Q8" s="28"/>
      <c r="R8" s="97"/>
    </row>
    <row r="9" spans="1:18" s="96" customFormat="1" x14ac:dyDescent="0.2">
      <c r="A9" s="96" t="s">
        <v>398</v>
      </c>
      <c r="B9" s="110" t="s">
        <v>396</v>
      </c>
      <c r="C9" s="96" t="s">
        <v>55</v>
      </c>
      <c r="D9" s="96" t="s">
        <v>56</v>
      </c>
      <c r="E9" s="187">
        <v>1404441900</v>
      </c>
      <c r="F9" s="187">
        <v>1404441900</v>
      </c>
      <c r="G9" s="187">
        <v>1397201700</v>
      </c>
      <c r="H9" s="187">
        <v>0</v>
      </c>
      <c r="I9" s="187">
        <v>0</v>
      </c>
      <c r="J9" s="187">
        <v>0</v>
      </c>
      <c r="K9" s="187">
        <v>98272108.659999996</v>
      </c>
      <c r="L9" s="187">
        <v>98272108.659999996</v>
      </c>
      <c r="M9" s="187">
        <v>1306169791.3399999</v>
      </c>
      <c r="N9" s="187">
        <v>1298929591.3399999</v>
      </c>
      <c r="O9" s="93">
        <f t="shared" si="0"/>
        <v>6.9972356036942504E-2</v>
      </c>
      <c r="P9" s="94"/>
      <c r="Q9" s="94"/>
      <c r="R9" s="93"/>
    </row>
    <row r="10" spans="1:18" s="96" customFormat="1" x14ac:dyDescent="0.2">
      <c r="A10" s="96" t="s">
        <v>398</v>
      </c>
      <c r="B10" s="110" t="s">
        <v>396</v>
      </c>
      <c r="C10" s="96" t="s">
        <v>57</v>
      </c>
      <c r="D10" s="96" t="s">
        <v>58</v>
      </c>
      <c r="E10" s="187">
        <v>1384441900</v>
      </c>
      <c r="F10" s="187">
        <v>1384441900</v>
      </c>
      <c r="G10" s="187">
        <v>1377201700</v>
      </c>
      <c r="H10" s="187">
        <v>0</v>
      </c>
      <c r="I10" s="187">
        <v>0</v>
      </c>
      <c r="J10" s="187">
        <v>0</v>
      </c>
      <c r="K10" s="187">
        <v>97830141.640000001</v>
      </c>
      <c r="L10" s="187">
        <v>97830141.640000001</v>
      </c>
      <c r="M10" s="187">
        <v>1286611758.3599999</v>
      </c>
      <c r="N10" s="187">
        <v>1279371558.3599999</v>
      </c>
      <c r="O10" s="93">
        <f t="shared" si="0"/>
        <v>7.066395609667693E-2</v>
      </c>
      <c r="P10" s="94"/>
      <c r="Q10" s="94"/>
      <c r="R10" s="93"/>
    </row>
    <row r="11" spans="1:18" s="96" customFormat="1" x14ac:dyDescent="0.2">
      <c r="A11" s="96" t="s">
        <v>398</v>
      </c>
      <c r="B11" s="110" t="s">
        <v>396</v>
      </c>
      <c r="C11" s="96" t="s">
        <v>59</v>
      </c>
      <c r="D11" s="96" t="s">
        <v>60</v>
      </c>
      <c r="E11" s="187">
        <v>20000000</v>
      </c>
      <c r="F11" s="187">
        <v>20000000</v>
      </c>
      <c r="G11" s="187">
        <v>20000000</v>
      </c>
      <c r="H11" s="187">
        <v>0</v>
      </c>
      <c r="I11" s="187">
        <v>0</v>
      </c>
      <c r="J11" s="187">
        <v>0</v>
      </c>
      <c r="K11" s="187">
        <v>441967.02</v>
      </c>
      <c r="L11" s="187">
        <v>441967.02</v>
      </c>
      <c r="M11" s="187">
        <v>19558032.98</v>
      </c>
      <c r="N11" s="187">
        <v>19558032.98</v>
      </c>
      <c r="O11" s="93">
        <f t="shared" si="0"/>
        <v>2.2098351000000002E-2</v>
      </c>
      <c r="P11" s="94"/>
      <c r="Q11" s="94"/>
      <c r="R11" s="93"/>
    </row>
    <row r="12" spans="1:18" s="96" customFormat="1" x14ac:dyDescent="0.2">
      <c r="A12" s="96" t="s">
        <v>398</v>
      </c>
      <c r="B12" s="110" t="s">
        <v>396</v>
      </c>
      <c r="C12" s="96" t="s">
        <v>61</v>
      </c>
      <c r="D12" s="96" t="s">
        <v>62</v>
      </c>
      <c r="E12" s="187">
        <v>51000000</v>
      </c>
      <c r="F12" s="187">
        <v>51000000</v>
      </c>
      <c r="G12" s="187">
        <v>51000000</v>
      </c>
      <c r="H12" s="187">
        <v>0</v>
      </c>
      <c r="I12" s="187">
        <v>0</v>
      </c>
      <c r="J12" s="187">
        <v>0</v>
      </c>
      <c r="K12" s="187">
        <v>1765776</v>
      </c>
      <c r="L12" s="187">
        <v>1765776</v>
      </c>
      <c r="M12" s="187">
        <v>49234224</v>
      </c>
      <c r="N12" s="187">
        <v>49234224</v>
      </c>
      <c r="O12" s="93">
        <f t="shared" si="0"/>
        <v>3.462305882352941E-2</v>
      </c>
      <c r="P12" s="94"/>
      <c r="Q12" s="94"/>
      <c r="R12" s="93"/>
    </row>
    <row r="13" spans="1:18" s="96" customFormat="1" x14ac:dyDescent="0.2">
      <c r="A13" s="96" t="s">
        <v>398</v>
      </c>
      <c r="B13" s="110" t="s">
        <v>396</v>
      </c>
      <c r="C13" s="96" t="s">
        <v>63</v>
      </c>
      <c r="D13" s="96" t="s">
        <v>64</v>
      </c>
      <c r="E13" s="187">
        <v>51000000</v>
      </c>
      <c r="F13" s="187">
        <v>51000000</v>
      </c>
      <c r="G13" s="187">
        <v>51000000</v>
      </c>
      <c r="H13" s="187">
        <v>0</v>
      </c>
      <c r="I13" s="187">
        <v>0</v>
      </c>
      <c r="J13" s="187">
        <v>0</v>
      </c>
      <c r="K13" s="187">
        <v>1765776</v>
      </c>
      <c r="L13" s="187">
        <v>1765776</v>
      </c>
      <c r="M13" s="187">
        <v>49234224</v>
      </c>
      <c r="N13" s="187">
        <v>49234224</v>
      </c>
      <c r="O13" s="93">
        <f t="shared" si="0"/>
        <v>3.462305882352941E-2</v>
      </c>
      <c r="P13" s="94"/>
      <c r="Q13" s="94"/>
      <c r="R13" s="93"/>
    </row>
    <row r="14" spans="1:18" s="96" customFormat="1" x14ac:dyDescent="0.2">
      <c r="A14" s="96" t="s">
        <v>398</v>
      </c>
      <c r="B14" s="110" t="s">
        <v>396</v>
      </c>
      <c r="C14" s="96" t="s">
        <v>65</v>
      </c>
      <c r="D14" s="96" t="s">
        <v>66</v>
      </c>
      <c r="E14" s="187">
        <v>1754627218</v>
      </c>
      <c r="F14" s="187">
        <v>1754627218</v>
      </c>
      <c r="G14" s="187">
        <v>1753401831</v>
      </c>
      <c r="H14" s="187">
        <v>0</v>
      </c>
      <c r="I14" s="187">
        <v>0</v>
      </c>
      <c r="J14" s="187">
        <v>0</v>
      </c>
      <c r="K14" s="187">
        <v>271581418.63999999</v>
      </c>
      <c r="L14" s="187">
        <v>271581418.63999999</v>
      </c>
      <c r="M14" s="187">
        <v>1483045799.3599999</v>
      </c>
      <c r="N14" s="187">
        <v>1481820412.3599999</v>
      </c>
      <c r="O14" s="93">
        <f t="shared" si="0"/>
        <v>0.15478012415056472</v>
      </c>
      <c r="P14" s="94"/>
      <c r="Q14" s="94"/>
      <c r="R14" s="93"/>
    </row>
    <row r="15" spans="1:18" s="96" customFormat="1" x14ac:dyDescent="0.2">
      <c r="A15" s="96" t="s">
        <v>398</v>
      </c>
      <c r="B15" s="110" t="s">
        <v>396</v>
      </c>
      <c r="C15" s="96" t="s">
        <v>67</v>
      </c>
      <c r="D15" s="96" t="s">
        <v>68</v>
      </c>
      <c r="E15" s="187">
        <v>467800000</v>
      </c>
      <c r="F15" s="187">
        <v>467800000</v>
      </c>
      <c r="G15" s="187">
        <v>467225572</v>
      </c>
      <c r="H15" s="187">
        <v>0</v>
      </c>
      <c r="I15" s="187">
        <v>0</v>
      </c>
      <c r="J15" s="187">
        <v>0</v>
      </c>
      <c r="K15" s="187">
        <v>30773513.890000001</v>
      </c>
      <c r="L15" s="187">
        <v>30773513.890000001</v>
      </c>
      <c r="M15" s="187">
        <v>437026486.11000001</v>
      </c>
      <c r="N15" s="187">
        <v>436452058.11000001</v>
      </c>
      <c r="O15" s="93">
        <f t="shared" si="0"/>
        <v>6.578348415989739E-2</v>
      </c>
      <c r="P15" s="94"/>
      <c r="Q15" s="94"/>
      <c r="R15" s="93"/>
    </row>
    <row r="16" spans="1:18" s="96" customFormat="1" x14ac:dyDescent="0.2">
      <c r="A16" s="96" t="s">
        <v>398</v>
      </c>
      <c r="B16" s="110" t="s">
        <v>396</v>
      </c>
      <c r="C16" s="96" t="s">
        <v>69</v>
      </c>
      <c r="D16" s="96" t="s">
        <v>70</v>
      </c>
      <c r="E16" s="187">
        <v>639637097</v>
      </c>
      <c r="F16" s="187">
        <v>639637097</v>
      </c>
      <c r="G16" s="187">
        <v>639637097</v>
      </c>
      <c r="H16" s="187">
        <v>0</v>
      </c>
      <c r="I16" s="187">
        <v>0</v>
      </c>
      <c r="J16" s="187">
        <v>0</v>
      </c>
      <c r="K16" s="187">
        <v>41699126.130000003</v>
      </c>
      <c r="L16" s="187">
        <v>41699126.130000003</v>
      </c>
      <c r="M16" s="187">
        <v>597937970.87</v>
      </c>
      <c r="N16" s="187">
        <v>597937970.87</v>
      </c>
      <c r="O16" s="93">
        <f t="shared" si="0"/>
        <v>6.5191850700304213E-2</v>
      </c>
      <c r="P16" s="94"/>
      <c r="Q16" s="94"/>
      <c r="R16" s="93"/>
    </row>
    <row r="17" spans="1:18" s="96" customFormat="1" x14ac:dyDescent="0.2">
      <c r="A17" s="96" t="s">
        <v>398</v>
      </c>
      <c r="B17" s="110" t="s">
        <v>396</v>
      </c>
      <c r="C17" s="96" t="s">
        <v>73</v>
      </c>
      <c r="D17" s="96" t="s">
        <v>74</v>
      </c>
      <c r="E17" s="187">
        <v>214926847</v>
      </c>
      <c r="F17" s="187">
        <v>214926847</v>
      </c>
      <c r="G17" s="187">
        <v>214926847</v>
      </c>
      <c r="H17" s="187">
        <v>0</v>
      </c>
      <c r="I17" s="187">
        <v>0</v>
      </c>
      <c r="J17" s="187">
        <v>0</v>
      </c>
      <c r="K17" s="187">
        <v>188747844.94999999</v>
      </c>
      <c r="L17" s="187">
        <v>188747844.94999999</v>
      </c>
      <c r="M17" s="187">
        <v>26179002.050000001</v>
      </c>
      <c r="N17" s="187">
        <v>26179002.050000001</v>
      </c>
      <c r="O17" s="93">
        <f t="shared" si="0"/>
        <v>0.87819575629842084</v>
      </c>
      <c r="P17" s="94"/>
      <c r="Q17" s="94"/>
      <c r="R17" s="93"/>
    </row>
    <row r="18" spans="1:18" s="96" customFormat="1" x14ac:dyDescent="0.2">
      <c r="A18" s="96" t="s">
        <v>398</v>
      </c>
      <c r="B18" s="110" t="s">
        <v>396</v>
      </c>
      <c r="C18" s="96" t="s">
        <v>75</v>
      </c>
      <c r="D18" s="96" t="s">
        <v>76</v>
      </c>
      <c r="E18" s="187">
        <v>185500000</v>
      </c>
      <c r="F18" s="187">
        <v>185500000</v>
      </c>
      <c r="G18" s="187">
        <v>185500000</v>
      </c>
      <c r="H18" s="187">
        <v>0</v>
      </c>
      <c r="I18" s="187">
        <v>0</v>
      </c>
      <c r="J18" s="187">
        <v>0</v>
      </c>
      <c r="K18" s="187">
        <v>10360933.67</v>
      </c>
      <c r="L18" s="187">
        <v>10360933.67</v>
      </c>
      <c r="M18" s="187">
        <v>175139066.33000001</v>
      </c>
      <c r="N18" s="187">
        <v>175139066.33000001</v>
      </c>
      <c r="O18" s="93">
        <f t="shared" si="0"/>
        <v>5.5854089865229113E-2</v>
      </c>
      <c r="P18" s="94"/>
      <c r="Q18" s="94"/>
      <c r="R18" s="93"/>
    </row>
    <row r="19" spans="1:18" s="96" customFormat="1" ht="14.1" customHeight="1" x14ac:dyDescent="0.2">
      <c r="A19" s="96" t="s">
        <v>398</v>
      </c>
      <c r="B19" s="110" t="s">
        <v>397</v>
      </c>
      <c r="C19" s="96" t="s">
        <v>71</v>
      </c>
      <c r="D19" s="96" t="s">
        <v>72</v>
      </c>
      <c r="E19" s="187">
        <v>246763274</v>
      </c>
      <c r="F19" s="187">
        <v>246763274</v>
      </c>
      <c r="G19" s="187">
        <v>246112315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246763274</v>
      </c>
      <c r="N19" s="187">
        <v>246112315</v>
      </c>
      <c r="O19" s="93">
        <v>0</v>
      </c>
      <c r="P19" s="94"/>
      <c r="Q19" s="94"/>
      <c r="R19" s="93"/>
    </row>
    <row r="20" spans="1:18" s="96" customFormat="1" x14ac:dyDescent="0.2">
      <c r="A20" s="96" t="s">
        <v>398</v>
      </c>
      <c r="B20" s="110" t="s">
        <v>396</v>
      </c>
      <c r="C20" s="96" t="s">
        <v>77</v>
      </c>
      <c r="D20" s="96" t="s">
        <v>78</v>
      </c>
      <c r="E20" s="187">
        <v>289897319</v>
      </c>
      <c r="F20" s="187">
        <v>289897319</v>
      </c>
      <c r="G20" s="187">
        <v>289135393</v>
      </c>
      <c r="H20" s="187">
        <v>0</v>
      </c>
      <c r="I20" s="187">
        <v>260480970</v>
      </c>
      <c r="J20" s="187">
        <v>0</v>
      </c>
      <c r="K20" s="187">
        <v>18416349</v>
      </c>
      <c r="L20" s="187">
        <v>18416349</v>
      </c>
      <c r="M20" s="187">
        <v>11000000</v>
      </c>
      <c r="N20" s="187">
        <v>10238074</v>
      </c>
      <c r="O20" s="93">
        <f t="shared" si="0"/>
        <v>6.3527144933685983E-2</v>
      </c>
      <c r="P20" s="94"/>
      <c r="Q20" s="94"/>
      <c r="R20" s="93"/>
    </row>
    <row r="21" spans="1:18" s="96" customFormat="1" x14ac:dyDescent="0.2">
      <c r="A21" s="96" t="s">
        <v>398</v>
      </c>
      <c r="B21" s="110" t="s">
        <v>396</v>
      </c>
      <c r="C21" s="96" t="s">
        <v>79</v>
      </c>
      <c r="D21" s="96" t="s">
        <v>408</v>
      </c>
      <c r="E21" s="187">
        <v>275030790</v>
      </c>
      <c r="F21" s="187">
        <v>275030790</v>
      </c>
      <c r="G21" s="187">
        <v>274307937</v>
      </c>
      <c r="H21" s="187">
        <v>0</v>
      </c>
      <c r="I21" s="187">
        <v>247558869</v>
      </c>
      <c r="J21" s="187">
        <v>0</v>
      </c>
      <c r="K21" s="187">
        <v>17471921</v>
      </c>
      <c r="L21" s="187">
        <v>17471921</v>
      </c>
      <c r="M21" s="187">
        <v>10000000</v>
      </c>
      <c r="N21" s="187">
        <v>9277147</v>
      </c>
      <c r="O21" s="93">
        <f t="shared" si="0"/>
        <v>6.3527145451605621E-2</v>
      </c>
      <c r="P21" s="94"/>
      <c r="Q21" s="94"/>
      <c r="R21" s="93"/>
    </row>
    <row r="22" spans="1:18" s="96" customFormat="1" x14ac:dyDescent="0.2">
      <c r="A22" s="96" t="s">
        <v>398</v>
      </c>
      <c r="B22" s="110" t="s">
        <v>396</v>
      </c>
      <c r="C22" s="96" t="s">
        <v>84</v>
      </c>
      <c r="D22" s="96" t="s">
        <v>376</v>
      </c>
      <c r="E22" s="187">
        <v>14866529</v>
      </c>
      <c r="F22" s="187">
        <v>14866529</v>
      </c>
      <c r="G22" s="187">
        <v>14827456</v>
      </c>
      <c r="H22" s="187">
        <v>0</v>
      </c>
      <c r="I22" s="187">
        <v>12922101</v>
      </c>
      <c r="J22" s="187">
        <v>0</v>
      </c>
      <c r="K22" s="187">
        <v>944428</v>
      </c>
      <c r="L22" s="187">
        <v>944428</v>
      </c>
      <c r="M22" s="187">
        <v>1000000</v>
      </c>
      <c r="N22" s="187">
        <v>960927</v>
      </c>
      <c r="O22" s="93">
        <f t="shared" si="0"/>
        <v>6.3527135352172651E-2</v>
      </c>
      <c r="P22" s="94"/>
      <c r="Q22" s="94"/>
      <c r="R22" s="93"/>
    </row>
    <row r="23" spans="1:18" s="96" customFormat="1" x14ac:dyDescent="0.2">
      <c r="A23" s="96" t="s">
        <v>398</v>
      </c>
      <c r="B23" s="110" t="s">
        <v>396</v>
      </c>
      <c r="C23" s="96" t="s">
        <v>89</v>
      </c>
      <c r="D23" s="96" t="s">
        <v>90</v>
      </c>
      <c r="E23" s="187">
        <v>389897318</v>
      </c>
      <c r="F23" s="187">
        <v>389897318</v>
      </c>
      <c r="G23" s="187">
        <v>389135392</v>
      </c>
      <c r="H23" s="187">
        <v>0</v>
      </c>
      <c r="I23" s="187">
        <v>250802073</v>
      </c>
      <c r="J23" s="187">
        <v>0</v>
      </c>
      <c r="K23" s="187">
        <v>18095245</v>
      </c>
      <c r="L23" s="187">
        <v>18095245</v>
      </c>
      <c r="M23" s="187">
        <v>121000000</v>
      </c>
      <c r="N23" s="187">
        <v>120238074</v>
      </c>
      <c r="O23" s="93">
        <f t="shared" si="0"/>
        <v>4.6410283335162617E-2</v>
      </c>
      <c r="P23" s="94"/>
      <c r="Q23" s="94"/>
      <c r="R23" s="93"/>
    </row>
    <row r="24" spans="1:18" s="96" customFormat="1" x14ac:dyDescent="0.2">
      <c r="A24" s="96" t="s">
        <v>398</v>
      </c>
      <c r="B24" s="110" t="s">
        <v>396</v>
      </c>
      <c r="C24" s="96" t="s">
        <v>91</v>
      </c>
      <c r="D24" s="96" t="s">
        <v>409</v>
      </c>
      <c r="E24" s="187">
        <v>156098556</v>
      </c>
      <c r="F24" s="187">
        <v>156098556</v>
      </c>
      <c r="G24" s="187">
        <v>155688288</v>
      </c>
      <c r="H24" s="187">
        <v>0</v>
      </c>
      <c r="I24" s="187">
        <v>136503165</v>
      </c>
      <c r="J24" s="187">
        <v>0</v>
      </c>
      <c r="K24" s="187">
        <v>9595391</v>
      </c>
      <c r="L24" s="187">
        <v>9595391</v>
      </c>
      <c r="M24" s="187">
        <v>10000000</v>
      </c>
      <c r="N24" s="187">
        <v>9589732</v>
      </c>
      <c r="O24" s="93">
        <f t="shared" si="0"/>
        <v>6.1470081760397581E-2</v>
      </c>
      <c r="P24" s="94"/>
      <c r="Q24" s="94"/>
      <c r="R24" s="93"/>
    </row>
    <row r="25" spans="1:18" s="96" customFormat="1" x14ac:dyDescent="0.2">
      <c r="A25" s="96" t="s">
        <v>398</v>
      </c>
      <c r="B25" s="110" t="s">
        <v>396</v>
      </c>
      <c r="C25" s="96" t="s">
        <v>96</v>
      </c>
      <c r="D25" s="96" t="s">
        <v>410</v>
      </c>
      <c r="E25" s="187">
        <v>44599587</v>
      </c>
      <c r="F25" s="187">
        <v>44599587</v>
      </c>
      <c r="G25" s="187">
        <v>44482368</v>
      </c>
      <c r="H25" s="187">
        <v>0</v>
      </c>
      <c r="I25" s="187">
        <v>36766300</v>
      </c>
      <c r="J25" s="187">
        <v>0</v>
      </c>
      <c r="K25" s="187">
        <v>2833287</v>
      </c>
      <c r="L25" s="187">
        <v>2833287</v>
      </c>
      <c r="M25" s="187">
        <v>5000000</v>
      </c>
      <c r="N25" s="187">
        <v>4882781</v>
      </c>
      <c r="O25" s="93">
        <f t="shared" si="0"/>
        <v>6.3527202617369535E-2</v>
      </c>
      <c r="P25" s="94"/>
      <c r="Q25" s="94"/>
      <c r="R25" s="93"/>
    </row>
    <row r="26" spans="1:18" s="96" customFormat="1" x14ac:dyDescent="0.2">
      <c r="A26" s="96" t="s">
        <v>398</v>
      </c>
      <c r="B26" s="110" t="s">
        <v>396</v>
      </c>
      <c r="C26" s="96" t="s">
        <v>101</v>
      </c>
      <c r="D26" s="96" t="s">
        <v>411</v>
      </c>
      <c r="E26" s="187">
        <v>89199175</v>
      </c>
      <c r="F26" s="187">
        <v>89199175</v>
      </c>
      <c r="G26" s="187">
        <v>88964736</v>
      </c>
      <c r="H26" s="187">
        <v>0</v>
      </c>
      <c r="I26" s="187">
        <v>77532608</v>
      </c>
      <c r="J26" s="187">
        <v>0</v>
      </c>
      <c r="K26" s="187">
        <v>5666567</v>
      </c>
      <c r="L26" s="187">
        <v>5666567</v>
      </c>
      <c r="M26" s="187">
        <v>6000000</v>
      </c>
      <c r="N26" s="187">
        <v>5765561</v>
      </c>
      <c r="O26" s="93">
        <f t="shared" si="0"/>
        <v>6.3527123429112431E-2</v>
      </c>
      <c r="P26" s="94"/>
      <c r="Q26" s="94"/>
      <c r="R26" s="93"/>
    </row>
    <row r="27" spans="1:18" s="96" customFormat="1" x14ac:dyDescent="0.2">
      <c r="A27" s="96" t="s">
        <v>398</v>
      </c>
      <c r="B27" s="110" t="s">
        <v>396</v>
      </c>
      <c r="C27" s="96" t="s">
        <v>106</v>
      </c>
      <c r="D27" s="96" t="s">
        <v>107</v>
      </c>
      <c r="E27" s="187">
        <v>100000000</v>
      </c>
      <c r="F27" s="187">
        <v>100000000</v>
      </c>
      <c r="G27" s="187">
        <v>100000000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100000000</v>
      </c>
      <c r="N27" s="187">
        <v>100000000</v>
      </c>
      <c r="O27" s="93">
        <f t="shared" si="0"/>
        <v>0</v>
      </c>
      <c r="P27" s="94"/>
      <c r="Q27" s="94"/>
      <c r="R27" s="93"/>
    </row>
    <row r="28" spans="1:18" s="92" customFormat="1" x14ac:dyDescent="0.2">
      <c r="A28" s="92" t="s">
        <v>398</v>
      </c>
      <c r="B28" s="106" t="s">
        <v>396</v>
      </c>
      <c r="C28" s="92" t="s">
        <v>108</v>
      </c>
      <c r="D28" s="92" t="s">
        <v>109</v>
      </c>
      <c r="E28" s="186">
        <v>3232035256</v>
      </c>
      <c r="F28" s="186">
        <v>3232035256</v>
      </c>
      <c r="G28" s="186">
        <v>1108566868</v>
      </c>
      <c r="H28" s="186">
        <v>28062733.690000001</v>
      </c>
      <c r="I28" s="186">
        <v>265285700.09</v>
      </c>
      <c r="J28" s="186">
        <v>0</v>
      </c>
      <c r="K28" s="186">
        <v>382637</v>
      </c>
      <c r="L28" s="186">
        <v>382637</v>
      </c>
      <c r="M28" s="186">
        <v>2938304185.2199998</v>
      </c>
      <c r="N28" s="186">
        <v>814835797.22000003</v>
      </c>
      <c r="O28" s="97">
        <v>0</v>
      </c>
      <c r="P28" s="28"/>
      <c r="Q28" s="28"/>
      <c r="R28" s="97"/>
    </row>
    <row r="29" spans="1:18" s="96" customFormat="1" x14ac:dyDescent="0.2">
      <c r="A29" s="96" t="s">
        <v>398</v>
      </c>
      <c r="B29" s="110" t="s">
        <v>396</v>
      </c>
      <c r="C29" s="96" t="s">
        <v>110</v>
      </c>
      <c r="D29" s="96" t="s">
        <v>111</v>
      </c>
      <c r="E29" s="187">
        <v>462829800</v>
      </c>
      <c r="F29" s="187">
        <v>462829800</v>
      </c>
      <c r="G29" s="187">
        <v>115707450</v>
      </c>
      <c r="H29" s="187">
        <v>0</v>
      </c>
      <c r="I29" s="187">
        <v>2541901.08</v>
      </c>
      <c r="J29" s="187">
        <v>0</v>
      </c>
      <c r="K29" s="187">
        <v>0</v>
      </c>
      <c r="L29" s="187">
        <v>0</v>
      </c>
      <c r="M29" s="187">
        <v>460287898.92000002</v>
      </c>
      <c r="N29" s="187">
        <v>113165548.92</v>
      </c>
      <c r="O29" s="93">
        <f t="shared" si="0"/>
        <v>0</v>
      </c>
      <c r="P29" s="94">
        <f t="shared" ref="P29:P92" si="1">+F29</f>
        <v>462829800</v>
      </c>
      <c r="Q29" s="94">
        <f t="shared" ref="Q29:Q92" si="2">+K29</f>
        <v>0</v>
      </c>
      <c r="R29" s="93">
        <f t="shared" ref="R29:R92" si="3">+Q29/P29</f>
        <v>0</v>
      </c>
    </row>
    <row r="30" spans="1:18" s="96" customFormat="1" x14ac:dyDescent="0.2">
      <c r="A30" s="96" t="s">
        <v>398</v>
      </c>
      <c r="B30" s="110" t="s">
        <v>396</v>
      </c>
      <c r="C30" s="96" t="s">
        <v>114</v>
      </c>
      <c r="D30" s="96" t="s">
        <v>115</v>
      </c>
      <c r="E30" s="187">
        <v>220000000</v>
      </c>
      <c r="F30" s="187">
        <v>220000000</v>
      </c>
      <c r="G30" s="187">
        <v>55000000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220000000</v>
      </c>
      <c r="N30" s="187">
        <v>55000000</v>
      </c>
      <c r="O30" s="93">
        <f t="shared" si="0"/>
        <v>0</v>
      </c>
      <c r="P30" s="94">
        <f t="shared" si="1"/>
        <v>220000000</v>
      </c>
      <c r="Q30" s="94">
        <f t="shared" si="2"/>
        <v>0</v>
      </c>
      <c r="R30" s="93">
        <f t="shared" si="3"/>
        <v>0</v>
      </c>
    </row>
    <row r="31" spans="1:18" s="96" customFormat="1" x14ac:dyDescent="0.2">
      <c r="A31" s="96" t="s">
        <v>398</v>
      </c>
      <c r="B31" s="110" t="s">
        <v>396</v>
      </c>
      <c r="C31" s="96" t="s">
        <v>116</v>
      </c>
      <c r="D31" s="96" t="s">
        <v>117</v>
      </c>
      <c r="E31" s="187">
        <v>53829800</v>
      </c>
      <c r="F31" s="187">
        <v>53829800</v>
      </c>
      <c r="G31" s="187">
        <v>13457450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53829800</v>
      </c>
      <c r="N31" s="187">
        <v>13457450</v>
      </c>
      <c r="O31" s="93">
        <f t="shared" si="0"/>
        <v>0</v>
      </c>
      <c r="P31" s="94">
        <f t="shared" si="1"/>
        <v>53829800</v>
      </c>
      <c r="Q31" s="94">
        <f t="shared" si="2"/>
        <v>0</v>
      </c>
      <c r="R31" s="93">
        <f t="shared" si="3"/>
        <v>0</v>
      </c>
    </row>
    <row r="32" spans="1:18" s="96" customFormat="1" x14ac:dyDescent="0.2">
      <c r="A32" s="96" t="s">
        <v>398</v>
      </c>
      <c r="B32" s="110" t="s">
        <v>396</v>
      </c>
      <c r="C32" s="96" t="s">
        <v>118</v>
      </c>
      <c r="D32" s="96" t="s">
        <v>119</v>
      </c>
      <c r="E32" s="187">
        <v>189000000</v>
      </c>
      <c r="F32" s="187">
        <v>189000000</v>
      </c>
      <c r="G32" s="187">
        <v>47250000</v>
      </c>
      <c r="H32" s="187">
        <v>0</v>
      </c>
      <c r="I32" s="187">
        <v>2541901.08</v>
      </c>
      <c r="J32" s="187">
        <v>0</v>
      </c>
      <c r="K32" s="187">
        <v>0</v>
      </c>
      <c r="L32" s="187">
        <v>0</v>
      </c>
      <c r="M32" s="187">
        <v>186458098.91999999</v>
      </c>
      <c r="N32" s="187">
        <v>44708098.920000002</v>
      </c>
      <c r="O32" s="93">
        <f t="shared" si="0"/>
        <v>0</v>
      </c>
      <c r="P32" s="94">
        <f t="shared" si="1"/>
        <v>189000000</v>
      </c>
      <c r="Q32" s="94">
        <f t="shared" si="2"/>
        <v>0</v>
      </c>
      <c r="R32" s="93">
        <f t="shared" si="3"/>
        <v>0</v>
      </c>
    </row>
    <row r="33" spans="1:18" s="96" customFormat="1" x14ac:dyDescent="0.2">
      <c r="A33" s="96" t="s">
        <v>398</v>
      </c>
      <c r="B33" s="110" t="s">
        <v>396</v>
      </c>
      <c r="C33" s="96" t="s">
        <v>120</v>
      </c>
      <c r="D33" s="96" t="s">
        <v>121</v>
      </c>
      <c r="E33" s="187">
        <v>225885009</v>
      </c>
      <c r="F33" s="187">
        <v>225885009</v>
      </c>
      <c r="G33" s="187">
        <v>56471254</v>
      </c>
      <c r="H33" s="187">
        <v>0</v>
      </c>
      <c r="I33" s="187">
        <v>52252265</v>
      </c>
      <c r="J33" s="187">
        <v>0</v>
      </c>
      <c r="K33" s="187">
        <v>0</v>
      </c>
      <c r="L33" s="187">
        <v>0</v>
      </c>
      <c r="M33" s="187">
        <v>173632744</v>
      </c>
      <c r="N33" s="187">
        <v>4218989</v>
      </c>
      <c r="O33" s="93">
        <f t="shared" si="0"/>
        <v>0</v>
      </c>
      <c r="P33" s="94">
        <f t="shared" si="1"/>
        <v>225885009</v>
      </c>
      <c r="Q33" s="94">
        <f t="shared" si="2"/>
        <v>0</v>
      </c>
      <c r="R33" s="93">
        <f t="shared" si="3"/>
        <v>0</v>
      </c>
    </row>
    <row r="34" spans="1:18" s="96" customFormat="1" x14ac:dyDescent="0.2">
      <c r="A34" s="96" t="s">
        <v>398</v>
      </c>
      <c r="B34" s="110" t="s">
        <v>396</v>
      </c>
      <c r="C34" s="96" t="s">
        <v>122</v>
      </c>
      <c r="D34" s="96" t="s">
        <v>123</v>
      </c>
      <c r="E34" s="187">
        <v>84255809</v>
      </c>
      <c r="F34" s="187">
        <v>84255809</v>
      </c>
      <c r="G34" s="187">
        <v>21063953</v>
      </c>
      <c r="H34" s="187">
        <v>0</v>
      </c>
      <c r="I34" s="187">
        <v>21063953</v>
      </c>
      <c r="J34" s="187">
        <v>0</v>
      </c>
      <c r="K34" s="187">
        <v>0</v>
      </c>
      <c r="L34" s="187">
        <v>0</v>
      </c>
      <c r="M34" s="187">
        <v>63191856</v>
      </c>
      <c r="N34" s="187">
        <v>0</v>
      </c>
      <c r="O34" s="93">
        <f t="shared" si="0"/>
        <v>0</v>
      </c>
      <c r="P34" s="94">
        <f t="shared" si="1"/>
        <v>84255809</v>
      </c>
      <c r="Q34" s="94">
        <f t="shared" si="2"/>
        <v>0</v>
      </c>
      <c r="R34" s="93">
        <f t="shared" si="3"/>
        <v>0</v>
      </c>
    </row>
    <row r="35" spans="1:18" s="96" customFormat="1" x14ac:dyDescent="0.2">
      <c r="A35" s="96" t="s">
        <v>398</v>
      </c>
      <c r="B35" s="110" t="s">
        <v>396</v>
      </c>
      <c r="C35" s="96" t="s">
        <v>124</v>
      </c>
      <c r="D35" s="96" t="s">
        <v>125</v>
      </c>
      <c r="E35" s="187">
        <v>36807687</v>
      </c>
      <c r="F35" s="187">
        <v>36807687</v>
      </c>
      <c r="G35" s="187">
        <v>9201923</v>
      </c>
      <c r="H35" s="187">
        <v>0</v>
      </c>
      <c r="I35" s="187">
        <v>9200000</v>
      </c>
      <c r="J35" s="187">
        <v>0</v>
      </c>
      <c r="K35" s="187">
        <v>0</v>
      </c>
      <c r="L35" s="187">
        <v>0</v>
      </c>
      <c r="M35" s="187">
        <v>27607687</v>
      </c>
      <c r="N35" s="187">
        <v>1923</v>
      </c>
      <c r="O35" s="93">
        <f t="shared" si="0"/>
        <v>0</v>
      </c>
      <c r="P35" s="94">
        <f t="shared" si="1"/>
        <v>36807687</v>
      </c>
      <c r="Q35" s="94">
        <f t="shared" si="2"/>
        <v>0</v>
      </c>
      <c r="R35" s="93">
        <f t="shared" si="3"/>
        <v>0</v>
      </c>
    </row>
    <row r="36" spans="1:18" s="96" customFormat="1" x14ac:dyDescent="0.2">
      <c r="A36" s="96" t="s">
        <v>398</v>
      </c>
      <c r="B36" s="110" t="s">
        <v>396</v>
      </c>
      <c r="C36" s="96" t="s">
        <v>126</v>
      </c>
      <c r="D36" s="96" t="s">
        <v>127</v>
      </c>
      <c r="E36" s="187">
        <v>68250</v>
      </c>
      <c r="F36" s="187">
        <v>68250</v>
      </c>
      <c r="G36" s="187">
        <v>17062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68250</v>
      </c>
      <c r="N36" s="187">
        <v>17062</v>
      </c>
      <c r="O36" s="93">
        <f t="shared" si="0"/>
        <v>0</v>
      </c>
      <c r="P36" s="94">
        <f t="shared" si="1"/>
        <v>68250</v>
      </c>
      <c r="Q36" s="94">
        <f t="shared" si="2"/>
        <v>0</v>
      </c>
      <c r="R36" s="93">
        <f t="shared" si="3"/>
        <v>0</v>
      </c>
    </row>
    <row r="37" spans="1:18" s="96" customFormat="1" x14ac:dyDescent="0.2">
      <c r="A37" s="96" t="s">
        <v>398</v>
      </c>
      <c r="B37" s="110" t="s">
        <v>396</v>
      </c>
      <c r="C37" s="96" t="s">
        <v>128</v>
      </c>
      <c r="D37" s="96" t="s">
        <v>129</v>
      </c>
      <c r="E37" s="187">
        <v>87953250</v>
      </c>
      <c r="F37" s="187">
        <v>87953250</v>
      </c>
      <c r="G37" s="187">
        <v>21988312</v>
      </c>
      <c r="H37" s="187">
        <v>0</v>
      </c>
      <c r="I37" s="187">
        <v>21988312</v>
      </c>
      <c r="J37" s="187">
        <v>0</v>
      </c>
      <c r="K37" s="187">
        <v>0</v>
      </c>
      <c r="L37" s="187">
        <v>0</v>
      </c>
      <c r="M37" s="187">
        <v>65964938</v>
      </c>
      <c r="N37" s="187">
        <v>0</v>
      </c>
      <c r="O37" s="93">
        <f t="shared" si="0"/>
        <v>0</v>
      </c>
      <c r="P37" s="94">
        <f t="shared" si="1"/>
        <v>87953250</v>
      </c>
      <c r="Q37" s="94">
        <f t="shared" si="2"/>
        <v>0</v>
      </c>
      <c r="R37" s="93">
        <f t="shared" si="3"/>
        <v>0</v>
      </c>
    </row>
    <row r="38" spans="1:18" s="96" customFormat="1" x14ac:dyDescent="0.2">
      <c r="A38" s="96" t="s">
        <v>398</v>
      </c>
      <c r="B38" s="110" t="s">
        <v>396</v>
      </c>
      <c r="C38" s="96" t="s">
        <v>130</v>
      </c>
      <c r="D38" s="96" t="s">
        <v>131</v>
      </c>
      <c r="E38" s="187">
        <v>16800013</v>
      </c>
      <c r="F38" s="187">
        <v>16800013</v>
      </c>
      <c r="G38" s="187">
        <v>4200004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16800013</v>
      </c>
      <c r="N38" s="187">
        <v>4200004</v>
      </c>
      <c r="O38" s="93">
        <f t="shared" si="0"/>
        <v>0</v>
      </c>
      <c r="P38" s="94">
        <f t="shared" si="1"/>
        <v>16800013</v>
      </c>
      <c r="Q38" s="94">
        <f t="shared" si="2"/>
        <v>0</v>
      </c>
      <c r="R38" s="93">
        <f t="shared" si="3"/>
        <v>0</v>
      </c>
    </row>
    <row r="39" spans="1:18" s="96" customFormat="1" x14ac:dyDescent="0.2">
      <c r="A39" s="96" t="s">
        <v>398</v>
      </c>
      <c r="B39" s="110" t="s">
        <v>396</v>
      </c>
      <c r="C39" s="96" t="s">
        <v>132</v>
      </c>
      <c r="D39" s="96" t="s">
        <v>133</v>
      </c>
      <c r="E39" s="187">
        <v>93742800</v>
      </c>
      <c r="F39" s="187">
        <v>93742800</v>
      </c>
      <c r="G39" s="187">
        <v>23435700</v>
      </c>
      <c r="H39" s="187">
        <v>0</v>
      </c>
      <c r="I39" s="187">
        <v>3150000</v>
      </c>
      <c r="J39" s="187">
        <v>0</v>
      </c>
      <c r="K39" s="187">
        <v>0</v>
      </c>
      <c r="L39" s="187">
        <v>0</v>
      </c>
      <c r="M39" s="187">
        <v>90592800</v>
      </c>
      <c r="N39" s="187">
        <v>20285700</v>
      </c>
      <c r="O39" s="93">
        <f t="shared" si="0"/>
        <v>0</v>
      </c>
      <c r="P39" s="94">
        <f t="shared" si="1"/>
        <v>93742800</v>
      </c>
      <c r="Q39" s="94">
        <f t="shared" si="2"/>
        <v>0</v>
      </c>
      <c r="R39" s="93">
        <f t="shared" si="3"/>
        <v>0</v>
      </c>
    </row>
    <row r="40" spans="1:18" s="96" customFormat="1" x14ac:dyDescent="0.2">
      <c r="A40" s="96" t="s">
        <v>398</v>
      </c>
      <c r="B40" s="110" t="s">
        <v>396</v>
      </c>
      <c r="C40" s="96" t="s">
        <v>134</v>
      </c>
      <c r="D40" s="96" t="s">
        <v>135</v>
      </c>
      <c r="E40" s="187">
        <v>63918000</v>
      </c>
      <c r="F40" s="187">
        <v>63918000</v>
      </c>
      <c r="G40" s="187">
        <v>15979500</v>
      </c>
      <c r="H40" s="187">
        <v>0</v>
      </c>
      <c r="I40" s="187">
        <v>3000000</v>
      </c>
      <c r="J40" s="187">
        <v>0</v>
      </c>
      <c r="K40" s="187">
        <v>0</v>
      </c>
      <c r="L40" s="187">
        <v>0</v>
      </c>
      <c r="M40" s="187">
        <v>60918000</v>
      </c>
      <c r="N40" s="187">
        <v>12979500</v>
      </c>
      <c r="O40" s="93">
        <f t="shared" si="0"/>
        <v>0</v>
      </c>
      <c r="P40" s="94">
        <f t="shared" si="1"/>
        <v>63918000</v>
      </c>
      <c r="Q40" s="94">
        <f t="shared" si="2"/>
        <v>0</v>
      </c>
      <c r="R40" s="93">
        <f t="shared" si="3"/>
        <v>0</v>
      </c>
    </row>
    <row r="41" spans="1:18" s="96" customFormat="1" x14ac:dyDescent="0.2">
      <c r="A41" s="96" t="s">
        <v>398</v>
      </c>
      <c r="B41" s="110" t="s">
        <v>396</v>
      </c>
      <c r="C41" s="96" t="s">
        <v>138</v>
      </c>
      <c r="D41" s="96" t="s">
        <v>139</v>
      </c>
      <c r="E41" s="187">
        <v>26824800</v>
      </c>
      <c r="F41" s="187">
        <v>26824800</v>
      </c>
      <c r="G41" s="187">
        <v>6706200</v>
      </c>
      <c r="H41" s="187">
        <v>0</v>
      </c>
      <c r="I41" s="187">
        <v>100000</v>
      </c>
      <c r="J41" s="187">
        <v>0</v>
      </c>
      <c r="K41" s="187">
        <v>0</v>
      </c>
      <c r="L41" s="187">
        <v>0</v>
      </c>
      <c r="M41" s="187">
        <v>26724800</v>
      </c>
      <c r="N41" s="187">
        <v>6606200</v>
      </c>
      <c r="O41" s="93">
        <f t="shared" si="0"/>
        <v>0</v>
      </c>
      <c r="P41" s="94">
        <f t="shared" si="1"/>
        <v>26824800</v>
      </c>
      <c r="Q41" s="94">
        <f t="shared" si="2"/>
        <v>0</v>
      </c>
      <c r="R41" s="93">
        <f t="shared" si="3"/>
        <v>0</v>
      </c>
    </row>
    <row r="42" spans="1:18" s="96" customFormat="1" x14ac:dyDescent="0.2">
      <c r="A42" s="96" t="s">
        <v>398</v>
      </c>
      <c r="B42" s="110" t="s">
        <v>396</v>
      </c>
      <c r="C42" s="96" t="s">
        <v>382</v>
      </c>
      <c r="D42" s="96" t="s">
        <v>383</v>
      </c>
      <c r="E42" s="187">
        <v>1000000</v>
      </c>
      <c r="F42" s="187">
        <v>1000000</v>
      </c>
      <c r="G42" s="187">
        <v>250000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1000000</v>
      </c>
      <c r="N42" s="187">
        <v>250000</v>
      </c>
      <c r="O42" s="93">
        <f t="shared" si="0"/>
        <v>0</v>
      </c>
      <c r="P42" s="94">
        <f t="shared" si="1"/>
        <v>1000000</v>
      </c>
      <c r="Q42" s="94">
        <f t="shared" si="2"/>
        <v>0</v>
      </c>
      <c r="R42" s="93">
        <f t="shared" si="3"/>
        <v>0</v>
      </c>
    </row>
    <row r="43" spans="1:18" s="96" customFormat="1" x14ac:dyDescent="0.2">
      <c r="A43" s="96" t="s">
        <v>398</v>
      </c>
      <c r="B43" s="110" t="s">
        <v>396</v>
      </c>
      <c r="C43" s="96" t="s">
        <v>144</v>
      </c>
      <c r="D43" s="96" t="s">
        <v>145</v>
      </c>
      <c r="E43" s="187">
        <v>2000000</v>
      </c>
      <c r="F43" s="187">
        <v>2000000</v>
      </c>
      <c r="G43" s="187">
        <v>500000</v>
      </c>
      <c r="H43" s="187">
        <v>0</v>
      </c>
      <c r="I43" s="187">
        <v>50000</v>
      </c>
      <c r="J43" s="187">
        <v>0</v>
      </c>
      <c r="K43" s="187">
        <v>0</v>
      </c>
      <c r="L43" s="187">
        <v>0</v>
      </c>
      <c r="M43" s="187">
        <v>1950000</v>
      </c>
      <c r="N43" s="187">
        <v>450000</v>
      </c>
      <c r="O43" s="93">
        <v>0</v>
      </c>
      <c r="P43" s="94">
        <f t="shared" si="1"/>
        <v>2000000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398</v>
      </c>
      <c r="B44" s="110" t="s">
        <v>396</v>
      </c>
      <c r="C44" s="96" t="s">
        <v>146</v>
      </c>
      <c r="D44" s="96" t="s">
        <v>147</v>
      </c>
      <c r="E44" s="187">
        <v>1902404407</v>
      </c>
      <c r="F44" s="187">
        <v>1902404407</v>
      </c>
      <c r="G44" s="187">
        <v>685915853</v>
      </c>
      <c r="H44" s="187">
        <v>0</v>
      </c>
      <c r="I44" s="187">
        <v>111201034.59</v>
      </c>
      <c r="J44" s="187">
        <v>0</v>
      </c>
      <c r="K44" s="187">
        <v>0</v>
      </c>
      <c r="L44" s="187">
        <v>0</v>
      </c>
      <c r="M44" s="187">
        <v>1791203372.4100001</v>
      </c>
      <c r="N44" s="187">
        <v>574714818.40999997</v>
      </c>
      <c r="O44" s="93">
        <f t="shared" si="0"/>
        <v>0</v>
      </c>
      <c r="P44" s="94">
        <f t="shared" si="1"/>
        <v>1902404407</v>
      </c>
      <c r="Q44" s="94">
        <f t="shared" si="2"/>
        <v>0</v>
      </c>
      <c r="R44" s="93">
        <f t="shared" si="3"/>
        <v>0</v>
      </c>
    </row>
    <row r="45" spans="1:18" s="96" customFormat="1" x14ac:dyDescent="0.2">
      <c r="A45" s="96" t="s">
        <v>398</v>
      </c>
      <c r="B45" s="110" t="s">
        <v>396</v>
      </c>
      <c r="C45" s="96" t="s">
        <v>150</v>
      </c>
      <c r="D45" s="96" t="s">
        <v>384</v>
      </c>
      <c r="E45" s="187">
        <v>40000000</v>
      </c>
      <c r="F45" s="187">
        <v>40000000</v>
      </c>
      <c r="G45" s="187">
        <v>10000000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40000000</v>
      </c>
      <c r="N45" s="187">
        <v>10000000</v>
      </c>
      <c r="O45" s="93">
        <f t="shared" si="0"/>
        <v>0</v>
      </c>
      <c r="P45" s="94">
        <f t="shared" si="1"/>
        <v>40000000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398</v>
      </c>
      <c r="B46" s="110" t="s">
        <v>396</v>
      </c>
      <c r="C46" s="96" t="s">
        <v>151</v>
      </c>
      <c r="D46" s="96" t="s">
        <v>152</v>
      </c>
      <c r="E46" s="187">
        <v>146000000</v>
      </c>
      <c r="F46" s="187">
        <v>146000000</v>
      </c>
      <c r="G46" s="187">
        <v>36500000</v>
      </c>
      <c r="H46" s="187">
        <v>0</v>
      </c>
      <c r="I46" s="187">
        <v>0</v>
      </c>
      <c r="J46" s="187">
        <v>0</v>
      </c>
      <c r="K46" s="187">
        <v>0</v>
      </c>
      <c r="L46" s="187">
        <v>0</v>
      </c>
      <c r="M46" s="187">
        <v>146000000</v>
      </c>
      <c r="N46" s="187">
        <v>36500000</v>
      </c>
      <c r="O46" s="93">
        <f t="shared" si="0"/>
        <v>0</v>
      </c>
      <c r="P46" s="94">
        <f t="shared" si="1"/>
        <v>146000000</v>
      </c>
      <c r="Q46" s="94">
        <f t="shared" si="2"/>
        <v>0</v>
      </c>
      <c r="R46" s="93">
        <f t="shared" si="3"/>
        <v>0</v>
      </c>
    </row>
    <row r="47" spans="1:18" s="96" customFormat="1" x14ac:dyDescent="0.2">
      <c r="A47" s="96" t="s">
        <v>398</v>
      </c>
      <c r="B47" s="110" t="s">
        <v>396</v>
      </c>
      <c r="C47" s="96" t="s">
        <v>153</v>
      </c>
      <c r="D47" s="96" t="s">
        <v>385</v>
      </c>
      <c r="E47" s="187">
        <v>161475000</v>
      </c>
      <c r="F47" s="187">
        <v>161475000</v>
      </c>
      <c r="G47" s="187">
        <v>81603500</v>
      </c>
      <c r="H47" s="187">
        <v>0</v>
      </c>
      <c r="I47" s="187">
        <v>7530000</v>
      </c>
      <c r="J47" s="187">
        <v>0</v>
      </c>
      <c r="K47" s="187">
        <v>0</v>
      </c>
      <c r="L47" s="187">
        <v>0</v>
      </c>
      <c r="M47" s="187">
        <v>153945000</v>
      </c>
      <c r="N47" s="187">
        <v>74073500</v>
      </c>
      <c r="O47" s="93">
        <f t="shared" si="0"/>
        <v>0</v>
      </c>
      <c r="P47" s="94">
        <f t="shared" si="1"/>
        <v>161475000</v>
      </c>
      <c r="Q47" s="94">
        <f t="shared" si="2"/>
        <v>0</v>
      </c>
      <c r="R47" s="93">
        <f t="shared" si="3"/>
        <v>0</v>
      </c>
    </row>
    <row r="48" spans="1:18" s="96" customFormat="1" x14ac:dyDescent="0.2">
      <c r="A48" s="96" t="s">
        <v>398</v>
      </c>
      <c r="B48" s="110" t="s">
        <v>396</v>
      </c>
      <c r="C48" s="96" t="s">
        <v>154</v>
      </c>
      <c r="D48" s="96" t="s">
        <v>155</v>
      </c>
      <c r="E48" s="187">
        <v>785787896</v>
      </c>
      <c r="F48" s="187">
        <v>785787896</v>
      </c>
      <c r="G48" s="187">
        <v>196446974</v>
      </c>
      <c r="H48" s="187">
        <v>0</v>
      </c>
      <c r="I48" s="187">
        <v>97121034.590000004</v>
      </c>
      <c r="J48" s="187">
        <v>0</v>
      </c>
      <c r="K48" s="187">
        <v>0</v>
      </c>
      <c r="L48" s="187">
        <v>0</v>
      </c>
      <c r="M48" s="187">
        <v>688666861.40999997</v>
      </c>
      <c r="N48" s="187">
        <v>99325939.409999996</v>
      </c>
      <c r="O48" s="93">
        <f t="shared" si="0"/>
        <v>0</v>
      </c>
      <c r="P48" s="94">
        <f t="shared" si="1"/>
        <v>785787896</v>
      </c>
      <c r="Q48" s="94">
        <f t="shared" si="2"/>
        <v>0</v>
      </c>
      <c r="R48" s="93">
        <f t="shared" si="3"/>
        <v>0</v>
      </c>
    </row>
    <row r="49" spans="1:18" s="96" customFormat="1" x14ac:dyDescent="0.2">
      <c r="A49" s="96" t="s">
        <v>398</v>
      </c>
      <c r="B49" s="110" t="s">
        <v>396</v>
      </c>
      <c r="C49" s="96" t="s">
        <v>156</v>
      </c>
      <c r="D49" s="96" t="s">
        <v>157</v>
      </c>
      <c r="E49" s="187">
        <v>769141511</v>
      </c>
      <c r="F49" s="187">
        <v>769141511</v>
      </c>
      <c r="G49" s="187">
        <v>361365379</v>
      </c>
      <c r="H49" s="187">
        <v>0</v>
      </c>
      <c r="I49" s="187">
        <v>6550000</v>
      </c>
      <c r="J49" s="187">
        <v>0</v>
      </c>
      <c r="K49" s="187">
        <v>0</v>
      </c>
      <c r="L49" s="187">
        <v>0</v>
      </c>
      <c r="M49" s="187">
        <v>762591511</v>
      </c>
      <c r="N49" s="187">
        <v>354815379</v>
      </c>
      <c r="O49" s="93">
        <f t="shared" si="0"/>
        <v>0</v>
      </c>
      <c r="P49" s="94">
        <f t="shared" si="1"/>
        <v>769141511</v>
      </c>
      <c r="Q49" s="94">
        <f t="shared" si="2"/>
        <v>0</v>
      </c>
      <c r="R49" s="93">
        <f t="shared" si="3"/>
        <v>0</v>
      </c>
    </row>
    <row r="50" spans="1:18" s="96" customFormat="1" x14ac:dyDescent="0.2">
      <c r="A50" s="96" t="s">
        <v>398</v>
      </c>
      <c r="B50" s="110" t="s">
        <v>396</v>
      </c>
      <c r="C50" s="96" t="s">
        <v>158</v>
      </c>
      <c r="D50" s="96" t="s">
        <v>159</v>
      </c>
      <c r="E50" s="187">
        <v>130820840</v>
      </c>
      <c r="F50" s="187">
        <v>130820840</v>
      </c>
      <c r="G50" s="187">
        <v>46101711</v>
      </c>
      <c r="H50" s="187">
        <v>0</v>
      </c>
      <c r="I50" s="187">
        <v>33530563.399999999</v>
      </c>
      <c r="J50" s="187">
        <v>0</v>
      </c>
      <c r="K50" s="187">
        <v>382637</v>
      </c>
      <c r="L50" s="187">
        <v>382637</v>
      </c>
      <c r="M50" s="187">
        <v>96907639.599999994</v>
      </c>
      <c r="N50" s="187">
        <v>12188510.6</v>
      </c>
      <c r="O50" s="93">
        <f t="shared" si="0"/>
        <v>2.924893312105319E-3</v>
      </c>
      <c r="P50" s="94">
        <f t="shared" si="1"/>
        <v>130820840</v>
      </c>
      <c r="Q50" s="94">
        <f t="shared" si="2"/>
        <v>382637</v>
      </c>
      <c r="R50" s="93">
        <f t="shared" si="3"/>
        <v>2.924893312105319E-3</v>
      </c>
    </row>
    <row r="51" spans="1:18" s="96" customFormat="1" ht="14.25" customHeight="1" x14ac:dyDescent="0.2">
      <c r="A51" s="96" t="s">
        <v>398</v>
      </c>
      <c r="B51" s="110" t="s">
        <v>396</v>
      </c>
      <c r="C51" s="96" t="s">
        <v>160</v>
      </c>
      <c r="D51" s="96" t="s">
        <v>161</v>
      </c>
      <c r="E51" s="187">
        <v>21864490</v>
      </c>
      <c r="F51" s="187">
        <v>21864490</v>
      </c>
      <c r="G51" s="187">
        <v>18862623</v>
      </c>
      <c r="H51" s="187">
        <v>0</v>
      </c>
      <c r="I51" s="187">
        <v>16381063</v>
      </c>
      <c r="J51" s="187">
        <v>0</v>
      </c>
      <c r="K51" s="187">
        <v>15437</v>
      </c>
      <c r="L51" s="187">
        <v>15437</v>
      </c>
      <c r="M51" s="187">
        <v>5467990</v>
      </c>
      <c r="N51" s="187">
        <v>2466123</v>
      </c>
      <c r="O51" s="93">
        <f t="shared" si="0"/>
        <v>7.0603064603839375E-4</v>
      </c>
      <c r="P51" s="94">
        <f t="shared" si="1"/>
        <v>21864490</v>
      </c>
      <c r="Q51" s="94">
        <f t="shared" si="2"/>
        <v>15437</v>
      </c>
      <c r="R51" s="93">
        <f t="shared" si="3"/>
        <v>7.0603064603839375E-4</v>
      </c>
    </row>
    <row r="52" spans="1:18" s="96" customFormat="1" ht="14.25" customHeight="1" x14ac:dyDescent="0.2">
      <c r="A52" s="96" t="s">
        <v>398</v>
      </c>
      <c r="B52" s="110" t="s">
        <v>396</v>
      </c>
      <c r="C52" s="96" t="s">
        <v>162</v>
      </c>
      <c r="D52" s="96" t="s">
        <v>163</v>
      </c>
      <c r="E52" s="187">
        <v>54108350</v>
      </c>
      <c r="F52" s="187">
        <v>54108350</v>
      </c>
      <c r="G52" s="187">
        <v>13527088</v>
      </c>
      <c r="H52" s="187">
        <v>0</v>
      </c>
      <c r="I52" s="187">
        <v>8149500.4000000004</v>
      </c>
      <c r="J52" s="187">
        <v>0</v>
      </c>
      <c r="K52" s="187">
        <v>367200</v>
      </c>
      <c r="L52" s="187">
        <v>367200</v>
      </c>
      <c r="M52" s="187">
        <v>45591649.600000001</v>
      </c>
      <c r="N52" s="187">
        <v>5010387.5999999996</v>
      </c>
      <c r="O52" s="93">
        <f t="shared" si="0"/>
        <v>6.7863832476872795E-3</v>
      </c>
      <c r="P52" s="94">
        <f t="shared" si="1"/>
        <v>54108350</v>
      </c>
      <c r="Q52" s="94">
        <f t="shared" si="2"/>
        <v>367200</v>
      </c>
      <c r="R52" s="93">
        <f t="shared" si="3"/>
        <v>6.7863832476872795E-3</v>
      </c>
    </row>
    <row r="53" spans="1:18" s="103" customFormat="1" x14ac:dyDescent="0.2">
      <c r="A53" s="96" t="s">
        <v>398</v>
      </c>
      <c r="B53" s="110" t="s">
        <v>396</v>
      </c>
      <c r="C53" s="96" t="s">
        <v>164</v>
      </c>
      <c r="D53" s="96" t="s">
        <v>165</v>
      </c>
      <c r="E53" s="187">
        <v>35700000</v>
      </c>
      <c r="F53" s="187">
        <v>35700000</v>
      </c>
      <c r="G53" s="187">
        <v>8925000</v>
      </c>
      <c r="H53" s="187">
        <v>0</v>
      </c>
      <c r="I53" s="187">
        <v>5000000</v>
      </c>
      <c r="J53" s="187">
        <v>0</v>
      </c>
      <c r="K53" s="187">
        <v>0</v>
      </c>
      <c r="L53" s="187">
        <v>0</v>
      </c>
      <c r="M53" s="187">
        <v>30700000</v>
      </c>
      <c r="N53" s="187">
        <v>3925000</v>
      </c>
      <c r="O53" s="93">
        <f t="shared" si="0"/>
        <v>0</v>
      </c>
      <c r="P53" s="94">
        <f t="shared" si="1"/>
        <v>35700000</v>
      </c>
      <c r="Q53" s="94">
        <f t="shared" si="2"/>
        <v>0</v>
      </c>
      <c r="R53" s="93">
        <f t="shared" si="3"/>
        <v>0</v>
      </c>
    </row>
    <row r="54" spans="1:18" s="103" customFormat="1" x14ac:dyDescent="0.2">
      <c r="A54" s="96" t="s">
        <v>398</v>
      </c>
      <c r="B54" s="110" t="s">
        <v>396</v>
      </c>
      <c r="C54" s="96" t="s">
        <v>166</v>
      </c>
      <c r="D54" s="96" t="s">
        <v>167</v>
      </c>
      <c r="E54" s="187">
        <v>19148000</v>
      </c>
      <c r="F54" s="187">
        <v>19148000</v>
      </c>
      <c r="G54" s="187">
        <v>4787000</v>
      </c>
      <c r="H54" s="187">
        <v>0</v>
      </c>
      <c r="I54" s="187">
        <v>4000000</v>
      </c>
      <c r="J54" s="187">
        <v>0</v>
      </c>
      <c r="K54" s="187">
        <v>0</v>
      </c>
      <c r="L54" s="187">
        <v>0</v>
      </c>
      <c r="M54" s="187">
        <v>15148000</v>
      </c>
      <c r="N54" s="187">
        <v>787000</v>
      </c>
      <c r="O54" s="93">
        <f t="shared" si="0"/>
        <v>0</v>
      </c>
      <c r="P54" s="94">
        <f t="shared" si="1"/>
        <v>19148000</v>
      </c>
      <c r="Q54" s="94">
        <f t="shared" si="2"/>
        <v>0</v>
      </c>
      <c r="R54" s="93">
        <f t="shared" si="3"/>
        <v>0</v>
      </c>
    </row>
    <row r="55" spans="1:18" s="103" customFormat="1" x14ac:dyDescent="0.2">
      <c r="A55" s="96" t="s">
        <v>398</v>
      </c>
      <c r="B55" s="110" t="s">
        <v>396</v>
      </c>
      <c r="C55" s="96" t="s">
        <v>168</v>
      </c>
      <c r="D55" s="96" t="s">
        <v>169</v>
      </c>
      <c r="E55" s="187">
        <v>92500000</v>
      </c>
      <c r="F55" s="187">
        <v>92500000</v>
      </c>
      <c r="G55" s="187">
        <v>23125000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92500000</v>
      </c>
      <c r="N55" s="187">
        <v>23125000</v>
      </c>
      <c r="O55" s="93">
        <f t="shared" si="0"/>
        <v>0</v>
      </c>
      <c r="P55" s="94">
        <f t="shared" si="1"/>
        <v>92500000</v>
      </c>
      <c r="Q55" s="94">
        <f t="shared" si="2"/>
        <v>0</v>
      </c>
      <c r="R55" s="93">
        <f t="shared" si="3"/>
        <v>0</v>
      </c>
    </row>
    <row r="56" spans="1:18" s="103" customFormat="1" x14ac:dyDescent="0.2">
      <c r="A56" s="96" t="s">
        <v>398</v>
      </c>
      <c r="B56" s="110" t="s">
        <v>396</v>
      </c>
      <c r="C56" s="96" t="s">
        <v>170</v>
      </c>
      <c r="D56" s="96" t="s">
        <v>171</v>
      </c>
      <c r="E56" s="187">
        <v>92500000</v>
      </c>
      <c r="F56" s="187">
        <v>92500000</v>
      </c>
      <c r="G56" s="187">
        <v>23125000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92500000</v>
      </c>
      <c r="N56" s="187">
        <v>23125000</v>
      </c>
      <c r="O56" s="93">
        <f t="shared" si="0"/>
        <v>0</v>
      </c>
      <c r="P56" s="94">
        <f t="shared" si="1"/>
        <v>92500000</v>
      </c>
      <c r="Q56" s="94">
        <f t="shared" si="2"/>
        <v>0</v>
      </c>
      <c r="R56" s="93">
        <f t="shared" si="3"/>
        <v>0</v>
      </c>
    </row>
    <row r="57" spans="1:18" s="103" customFormat="1" x14ac:dyDescent="0.2">
      <c r="A57" s="96" t="s">
        <v>398</v>
      </c>
      <c r="B57" s="110" t="s">
        <v>396</v>
      </c>
      <c r="C57" s="96" t="s">
        <v>172</v>
      </c>
      <c r="D57" s="96" t="s">
        <v>173</v>
      </c>
      <c r="E57" s="187">
        <v>38010000</v>
      </c>
      <c r="F57" s="187">
        <v>38010000</v>
      </c>
      <c r="G57" s="187">
        <v>9502500</v>
      </c>
      <c r="H57" s="187">
        <v>0</v>
      </c>
      <c r="I57" s="187">
        <v>0</v>
      </c>
      <c r="J57" s="187">
        <v>0</v>
      </c>
      <c r="K57" s="187">
        <v>0</v>
      </c>
      <c r="L57" s="187">
        <v>0</v>
      </c>
      <c r="M57" s="187">
        <v>38010000</v>
      </c>
      <c r="N57" s="187">
        <v>9502500</v>
      </c>
      <c r="O57" s="93">
        <f t="shared" si="0"/>
        <v>0</v>
      </c>
      <c r="P57" s="94">
        <f t="shared" si="1"/>
        <v>38010000</v>
      </c>
      <c r="Q57" s="94">
        <f t="shared" si="2"/>
        <v>0</v>
      </c>
      <c r="R57" s="93">
        <f t="shared" si="3"/>
        <v>0</v>
      </c>
    </row>
    <row r="58" spans="1:18" s="103" customFormat="1" x14ac:dyDescent="0.2">
      <c r="A58" s="96" t="s">
        <v>398</v>
      </c>
      <c r="B58" s="110" t="s">
        <v>396</v>
      </c>
      <c r="C58" s="96" t="s">
        <v>174</v>
      </c>
      <c r="D58" s="96" t="s">
        <v>175</v>
      </c>
      <c r="E58" s="187">
        <v>27922000</v>
      </c>
      <c r="F58" s="187">
        <v>27922000</v>
      </c>
      <c r="G58" s="187">
        <v>6980500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27922000</v>
      </c>
      <c r="N58" s="187">
        <v>6980500</v>
      </c>
      <c r="O58" s="93">
        <f t="shared" si="0"/>
        <v>0</v>
      </c>
      <c r="P58" s="94">
        <f t="shared" si="1"/>
        <v>27922000</v>
      </c>
      <c r="Q58" s="94">
        <f t="shared" si="2"/>
        <v>0</v>
      </c>
      <c r="R58" s="93">
        <f t="shared" si="3"/>
        <v>0</v>
      </c>
    </row>
    <row r="59" spans="1:18" s="103" customFormat="1" x14ac:dyDescent="0.2">
      <c r="A59" s="96" t="s">
        <v>398</v>
      </c>
      <c r="B59" s="110" t="s">
        <v>396</v>
      </c>
      <c r="C59" s="96" t="s">
        <v>176</v>
      </c>
      <c r="D59" s="96" t="s">
        <v>177</v>
      </c>
      <c r="E59" s="187">
        <v>8000000</v>
      </c>
      <c r="F59" s="187">
        <v>8000000</v>
      </c>
      <c r="G59" s="187">
        <v>2000000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8000000</v>
      </c>
      <c r="N59" s="187">
        <v>2000000</v>
      </c>
      <c r="O59" s="93">
        <f t="shared" si="0"/>
        <v>0</v>
      </c>
      <c r="P59" s="94">
        <f t="shared" si="1"/>
        <v>8000000</v>
      </c>
      <c r="Q59" s="94">
        <f t="shared" si="2"/>
        <v>0</v>
      </c>
      <c r="R59" s="93">
        <f t="shared" si="3"/>
        <v>0</v>
      </c>
    </row>
    <row r="60" spans="1:18" s="103" customFormat="1" x14ac:dyDescent="0.2">
      <c r="A60" s="96" t="s">
        <v>398</v>
      </c>
      <c r="B60" s="110" t="s">
        <v>396</v>
      </c>
      <c r="C60" s="96" t="s">
        <v>178</v>
      </c>
      <c r="D60" s="96" t="s">
        <v>179</v>
      </c>
      <c r="E60" s="187">
        <v>2088000</v>
      </c>
      <c r="F60" s="187">
        <v>2088000</v>
      </c>
      <c r="G60" s="187">
        <v>522000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2088000</v>
      </c>
      <c r="N60" s="187">
        <v>522000</v>
      </c>
      <c r="O60" s="93">
        <f t="shared" si="0"/>
        <v>0</v>
      </c>
      <c r="P60" s="94">
        <f t="shared" si="1"/>
        <v>2088000</v>
      </c>
      <c r="Q60" s="94">
        <f t="shared" si="2"/>
        <v>0</v>
      </c>
      <c r="R60" s="93">
        <f t="shared" si="3"/>
        <v>0</v>
      </c>
    </row>
    <row r="61" spans="1:18" s="103" customFormat="1" x14ac:dyDescent="0.2">
      <c r="A61" s="96" t="s">
        <v>398</v>
      </c>
      <c r="B61" s="110" t="s">
        <v>396</v>
      </c>
      <c r="C61" s="96" t="s">
        <v>180</v>
      </c>
      <c r="D61" s="96" t="s">
        <v>181</v>
      </c>
      <c r="E61" s="187">
        <v>280842400</v>
      </c>
      <c r="F61" s="187">
        <v>280842400</v>
      </c>
      <c r="G61" s="187">
        <v>147057400</v>
      </c>
      <c r="H61" s="187">
        <v>28062733.690000001</v>
      </c>
      <c r="I61" s="187">
        <v>62609936.020000003</v>
      </c>
      <c r="J61" s="187">
        <v>0</v>
      </c>
      <c r="K61" s="187">
        <v>0</v>
      </c>
      <c r="L61" s="187">
        <v>0</v>
      </c>
      <c r="M61" s="187">
        <v>190169730.28999999</v>
      </c>
      <c r="N61" s="187">
        <v>56384730.289999999</v>
      </c>
      <c r="O61" s="93">
        <f t="shared" si="0"/>
        <v>0</v>
      </c>
      <c r="P61" s="94">
        <f t="shared" si="1"/>
        <v>280842400</v>
      </c>
      <c r="Q61" s="94">
        <f t="shared" si="2"/>
        <v>0</v>
      </c>
      <c r="R61" s="93">
        <f t="shared" si="3"/>
        <v>0</v>
      </c>
    </row>
    <row r="62" spans="1:18" s="103" customFormat="1" x14ac:dyDescent="0.2">
      <c r="A62" s="96" t="s">
        <v>398</v>
      </c>
      <c r="B62" s="110" t="s">
        <v>396</v>
      </c>
      <c r="C62" s="96" t="s">
        <v>182</v>
      </c>
      <c r="D62" s="96" t="s">
        <v>183</v>
      </c>
      <c r="E62" s="187">
        <v>100000000</v>
      </c>
      <c r="F62" s="187">
        <v>100000000</v>
      </c>
      <c r="G62" s="187">
        <v>25000000</v>
      </c>
      <c r="H62" s="187">
        <v>3704159.89</v>
      </c>
      <c r="I62" s="187">
        <v>2589235.54</v>
      </c>
      <c r="J62" s="187">
        <v>0</v>
      </c>
      <c r="K62" s="187">
        <v>0</v>
      </c>
      <c r="L62" s="187">
        <v>0</v>
      </c>
      <c r="M62" s="187">
        <v>93706604.569999993</v>
      </c>
      <c r="N62" s="187">
        <v>18706604.57</v>
      </c>
      <c r="O62" s="93">
        <f t="shared" si="0"/>
        <v>0</v>
      </c>
      <c r="P62" s="94">
        <f t="shared" si="1"/>
        <v>100000000</v>
      </c>
      <c r="Q62" s="94">
        <f t="shared" si="2"/>
        <v>0</v>
      </c>
      <c r="R62" s="93">
        <f t="shared" si="3"/>
        <v>0</v>
      </c>
    </row>
    <row r="63" spans="1:18" s="103" customFormat="1" x14ac:dyDescent="0.2">
      <c r="A63" s="96" t="s">
        <v>398</v>
      </c>
      <c r="B63" s="110" t="s">
        <v>396</v>
      </c>
      <c r="C63" s="96" t="s">
        <v>367</v>
      </c>
      <c r="D63" s="96" t="s">
        <v>368</v>
      </c>
      <c r="E63" s="187">
        <v>25000000</v>
      </c>
      <c r="F63" s="187">
        <v>25000000</v>
      </c>
      <c r="G63" s="187">
        <v>6250000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25000000</v>
      </c>
      <c r="N63" s="187">
        <v>6250000</v>
      </c>
      <c r="O63" s="93">
        <f t="shared" si="0"/>
        <v>0</v>
      </c>
      <c r="P63" s="94">
        <f t="shared" si="1"/>
        <v>25000000</v>
      </c>
      <c r="Q63" s="94">
        <f t="shared" si="2"/>
        <v>0</v>
      </c>
      <c r="R63" s="93">
        <f t="shared" si="3"/>
        <v>0</v>
      </c>
    </row>
    <row r="64" spans="1:18" s="103" customFormat="1" x14ac:dyDescent="0.2">
      <c r="A64" s="96" t="s">
        <v>398</v>
      </c>
      <c r="B64" s="110" t="s">
        <v>396</v>
      </c>
      <c r="C64" s="96" t="s">
        <v>186</v>
      </c>
      <c r="D64" s="96" t="s">
        <v>187</v>
      </c>
      <c r="E64" s="187">
        <v>19000000</v>
      </c>
      <c r="F64" s="187">
        <v>19000000</v>
      </c>
      <c r="G64" s="187">
        <v>4750000</v>
      </c>
      <c r="H64" s="187">
        <v>0</v>
      </c>
      <c r="I64" s="187">
        <v>4000000</v>
      </c>
      <c r="J64" s="187">
        <v>0</v>
      </c>
      <c r="K64" s="187">
        <v>0</v>
      </c>
      <c r="L64" s="187">
        <v>0</v>
      </c>
      <c r="M64" s="187">
        <v>15000000</v>
      </c>
      <c r="N64" s="187">
        <v>750000</v>
      </c>
      <c r="O64" s="93">
        <f t="shared" si="0"/>
        <v>0</v>
      </c>
      <c r="P64" s="94">
        <f t="shared" si="1"/>
        <v>19000000</v>
      </c>
      <c r="Q64" s="94">
        <f t="shared" si="2"/>
        <v>0</v>
      </c>
      <c r="R64" s="93">
        <f t="shared" si="3"/>
        <v>0</v>
      </c>
    </row>
    <row r="65" spans="1:18" s="103" customFormat="1" x14ac:dyDescent="0.2">
      <c r="A65" s="96" t="s">
        <v>398</v>
      </c>
      <c r="B65" s="110" t="s">
        <v>396</v>
      </c>
      <c r="C65" s="96" t="s">
        <v>188</v>
      </c>
      <c r="D65" s="96" t="s">
        <v>189</v>
      </c>
      <c r="E65" s="187">
        <v>25380000</v>
      </c>
      <c r="F65" s="187">
        <v>25380000</v>
      </c>
      <c r="G65" s="187">
        <v>6345000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25380000</v>
      </c>
      <c r="N65" s="187">
        <v>6345000</v>
      </c>
      <c r="O65" s="93">
        <f t="shared" si="0"/>
        <v>0</v>
      </c>
      <c r="P65" s="94">
        <f t="shared" si="1"/>
        <v>25380000</v>
      </c>
      <c r="Q65" s="94">
        <f t="shared" si="2"/>
        <v>0</v>
      </c>
      <c r="R65" s="93">
        <f t="shared" si="3"/>
        <v>0</v>
      </c>
    </row>
    <row r="66" spans="1:18" s="103" customFormat="1" x14ac:dyDescent="0.2">
      <c r="A66" s="96" t="s">
        <v>398</v>
      </c>
      <c r="B66" s="110" t="s">
        <v>396</v>
      </c>
      <c r="C66" s="96" t="s">
        <v>190</v>
      </c>
      <c r="D66" s="96" t="s">
        <v>191</v>
      </c>
      <c r="E66" s="187">
        <v>8000000</v>
      </c>
      <c r="F66" s="187">
        <v>8000000</v>
      </c>
      <c r="G66" s="187">
        <v>2000000</v>
      </c>
      <c r="H66" s="187">
        <v>0</v>
      </c>
      <c r="I66" s="187">
        <v>100000</v>
      </c>
      <c r="J66" s="187">
        <v>0</v>
      </c>
      <c r="K66" s="187">
        <v>0</v>
      </c>
      <c r="L66" s="187">
        <v>0</v>
      </c>
      <c r="M66" s="187">
        <v>7900000</v>
      </c>
      <c r="N66" s="187">
        <v>1900000</v>
      </c>
      <c r="O66" s="93">
        <f t="shared" si="0"/>
        <v>0</v>
      </c>
      <c r="P66" s="94">
        <f t="shared" si="1"/>
        <v>8000000</v>
      </c>
      <c r="Q66" s="94">
        <f t="shared" si="2"/>
        <v>0</v>
      </c>
      <c r="R66" s="93">
        <f t="shared" si="3"/>
        <v>0</v>
      </c>
    </row>
    <row r="67" spans="1:18" s="103" customFormat="1" x14ac:dyDescent="0.2">
      <c r="A67" s="96" t="s">
        <v>398</v>
      </c>
      <c r="B67" s="110" t="s">
        <v>396</v>
      </c>
      <c r="C67" s="96" t="s">
        <v>192</v>
      </c>
      <c r="D67" s="96" t="s">
        <v>193</v>
      </c>
      <c r="E67" s="187">
        <v>102462400</v>
      </c>
      <c r="F67" s="187">
        <v>102462400</v>
      </c>
      <c r="G67" s="187">
        <v>102462400</v>
      </c>
      <c r="H67" s="187">
        <v>24358573.800000001</v>
      </c>
      <c r="I67" s="187">
        <v>55920700.479999997</v>
      </c>
      <c r="J67" s="187">
        <v>0</v>
      </c>
      <c r="K67" s="187">
        <v>0</v>
      </c>
      <c r="L67" s="187">
        <v>0</v>
      </c>
      <c r="M67" s="187">
        <v>22183125.719999999</v>
      </c>
      <c r="N67" s="187">
        <v>22183125.719999999</v>
      </c>
      <c r="O67" s="93">
        <f t="shared" si="0"/>
        <v>0</v>
      </c>
      <c r="P67" s="94">
        <f t="shared" si="1"/>
        <v>102462400</v>
      </c>
      <c r="Q67" s="94">
        <f t="shared" si="2"/>
        <v>0</v>
      </c>
      <c r="R67" s="93">
        <f t="shared" si="3"/>
        <v>0</v>
      </c>
    </row>
    <row r="68" spans="1:18" s="103" customFormat="1" x14ac:dyDescent="0.2">
      <c r="A68" s="96" t="s">
        <v>398</v>
      </c>
      <c r="B68" s="110" t="s">
        <v>396</v>
      </c>
      <c r="C68" s="96" t="s">
        <v>194</v>
      </c>
      <c r="D68" s="96" t="s">
        <v>195</v>
      </c>
      <c r="E68" s="187">
        <v>1000000</v>
      </c>
      <c r="F68" s="187">
        <v>1000000</v>
      </c>
      <c r="G68" s="187">
        <v>250000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1000000</v>
      </c>
      <c r="N68" s="187">
        <v>250000</v>
      </c>
      <c r="O68" s="93">
        <f t="shared" si="0"/>
        <v>0</v>
      </c>
      <c r="P68" s="94">
        <f t="shared" si="1"/>
        <v>1000000</v>
      </c>
      <c r="Q68" s="94">
        <f t="shared" si="2"/>
        <v>0</v>
      </c>
      <c r="R68" s="93">
        <f t="shared" si="3"/>
        <v>0</v>
      </c>
    </row>
    <row r="69" spans="1:18" s="103" customFormat="1" x14ac:dyDescent="0.2">
      <c r="A69" s="96" t="s">
        <v>398</v>
      </c>
      <c r="B69" s="110" t="s">
        <v>396</v>
      </c>
      <c r="C69" s="96" t="s">
        <v>196</v>
      </c>
      <c r="D69" s="96" t="s">
        <v>197</v>
      </c>
      <c r="E69" s="187">
        <v>4100000</v>
      </c>
      <c r="F69" s="187">
        <v>4100000</v>
      </c>
      <c r="G69" s="187">
        <v>1025000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4100000</v>
      </c>
      <c r="N69" s="187">
        <v>1025000</v>
      </c>
      <c r="O69" s="93">
        <f t="shared" si="0"/>
        <v>0</v>
      </c>
      <c r="P69" s="94">
        <f t="shared" si="1"/>
        <v>4100000</v>
      </c>
      <c r="Q69" s="94">
        <f t="shared" si="2"/>
        <v>0</v>
      </c>
      <c r="R69" s="93">
        <f t="shared" si="3"/>
        <v>0</v>
      </c>
    </row>
    <row r="70" spans="1:18" s="103" customFormat="1" x14ac:dyDescent="0.2">
      <c r="A70" s="96" t="s">
        <v>398</v>
      </c>
      <c r="B70" s="110" t="s">
        <v>396</v>
      </c>
      <c r="C70" s="96" t="s">
        <v>198</v>
      </c>
      <c r="D70" s="96" t="s">
        <v>199</v>
      </c>
      <c r="E70" s="187">
        <v>1000000</v>
      </c>
      <c r="F70" s="187">
        <v>1000000</v>
      </c>
      <c r="G70" s="187">
        <v>250000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1000000</v>
      </c>
      <c r="N70" s="187">
        <v>250000</v>
      </c>
      <c r="O70" s="93">
        <f t="shared" si="0"/>
        <v>0</v>
      </c>
      <c r="P70" s="94">
        <f t="shared" si="1"/>
        <v>1000000</v>
      </c>
      <c r="Q70" s="94">
        <f t="shared" si="2"/>
        <v>0</v>
      </c>
      <c r="R70" s="93">
        <f t="shared" si="3"/>
        <v>0</v>
      </c>
    </row>
    <row r="71" spans="1:18" s="103" customFormat="1" x14ac:dyDescent="0.2">
      <c r="A71" s="96" t="s">
        <v>398</v>
      </c>
      <c r="B71" s="110" t="s">
        <v>396</v>
      </c>
      <c r="C71" s="96" t="s">
        <v>200</v>
      </c>
      <c r="D71" s="96" t="s">
        <v>201</v>
      </c>
      <c r="E71" s="187">
        <v>3100000</v>
      </c>
      <c r="F71" s="187">
        <v>3100000</v>
      </c>
      <c r="G71" s="187">
        <v>775000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3100000</v>
      </c>
      <c r="N71" s="187">
        <v>775000</v>
      </c>
      <c r="O71" s="93">
        <f t="shared" si="0"/>
        <v>0</v>
      </c>
      <c r="P71" s="94">
        <f t="shared" si="1"/>
        <v>3100000</v>
      </c>
      <c r="Q71" s="94">
        <f t="shared" si="2"/>
        <v>0</v>
      </c>
      <c r="R71" s="93">
        <f t="shared" si="3"/>
        <v>0</v>
      </c>
    </row>
    <row r="72" spans="1:18" s="103" customFormat="1" x14ac:dyDescent="0.2">
      <c r="A72" s="96" t="s">
        <v>398</v>
      </c>
      <c r="B72" s="110" t="s">
        <v>396</v>
      </c>
      <c r="C72" s="96" t="s">
        <v>202</v>
      </c>
      <c r="D72" s="96" t="s">
        <v>203</v>
      </c>
      <c r="E72" s="187">
        <v>900000</v>
      </c>
      <c r="F72" s="187">
        <v>900000</v>
      </c>
      <c r="G72" s="187">
        <v>225000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900000</v>
      </c>
      <c r="N72" s="187">
        <v>225000</v>
      </c>
      <c r="O72" s="93">
        <f t="shared" ref="O72:O135" si="4">+K72/F72</f>
        <v>0</v>
      </c>
      <c r="P72" s="94">
        <f t="shared" si="1"/>
        <v>900000</v>
      </c>
      <c r="Q72" s="94">
        <f t="shared" si="2"/>
        <v>0</v>
      </c>
      <c r="R72" s="93">
        <f t="shared" si="3"/>
        <v>0</v>
      </c>
    </row>
    <row r="73" spans="1:18" s="103" customFormat="1" x14ac:dyDescent="0.2">
      <c r="A73" s="96" t="s">
        <v>398</v>
      </c>
      <c r="B73" s="110" t="s">
        <v>396</v>
      </c>
      <c r="C73" s="96" t="s">
        <v>206</v>
      </c>
      <c r="D73" s="96" t="s">
        <v>207</v>
      </c>
      <c r="E73" s="187">
        <v>600000</v>
      </c>
      <c r="F73" s="187">
        <v>600000</v>
      </c>
      <c r="G73" s="187">
        <v>150000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600000</v>
      </c>
      <c r="N73" s="187">
        <v>150000</v>
      </c>
      <c r="O73" s="93">
        <f t="shared" si="4"/>
        <v>0</v>
      </c>
      <c r="P73" s="94">
        <f t="shared" si="1"/>
        <v>600000</v>
      </c>
      <c r="Q73" s="94">
        <f t="shared" si="2"/>
        <v>0</v>
      </c>
      <c r="R73" s="93">
        <f t="shared" si="3"/>
        <v>0</v>
      </c>
    </row>
    <row r="74" spans="1:18" s="103" customFormat="1" x14ac:dyDescent="0.2">
      <c r="A74" s="96" t="s">
        <v>398</v>
      </c>
      <c r="B74" s="110" t="s">
        <v>396</v>
      </c>
      <c r="C74" s="96" t="s">
        <v>208</v>
      </c>
      <c r="D74" s="96" t="s">
        <v>209</v>
      </c>
      <c r="E74" s="187">
        <v>300000</v>
      </c>
      <c r="F74" s="187">
        <v>300000</v>
      </c>
      <c r="G74" s="187">
        <v>75000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75000</v>
      </c>
      <c r="O74" s="93">
        <f t="shared" si="4"/>
        <v>0</v>
      </c>
      <c r="P74" s="94">
        <f t="shared" si="1"/>
        <v>300000</v>
      </c>
      <c r="Q74" s="94">
        <f t="shared" si="2"/>
        <v>0</v>
      </c>
      <c r="R74" s="93">
        <f t="shared" si="3"/>
        <v>0</v>
      </c>
    </row>
    <row r="75" spans="1:18" s="104" customFormat="1" x14ac:dyDescent="0.2">
      <c r="A75" s="92" t="s">
        <v>398</v>
      </c>
      <c r="B75" s="106" t="s">
        <v>396</v>
      </c>
      <c r="C75" s="92" t="s">
        <v>210</v>
      </c>
      <c r="D75" s="92" t="s">
        <v>211</v>
      </c>
      <c r="E75" s="186">
        <v>179143073</v>
      </c>
      <c r="F75" s="186">
        <v>179143073</v>
      </c>
      <c r="G75" s="186">
        <v>49785769</v>
      </c>
      <c r="H75" s="186">
        <v>2260802.2599999998</v>
      </c>
      <c r="I75" s="186">
        <v>10450741.32</v>
      </c>
      <c r="J75" s="186">
        <v>0</v>
      </c>
      <c r="K75" s="186">
        <v>485548.07</v>
      </c>
      <c r="L75" s="186">
        <v>485548.07</v>
      </c>
      <c r="M75" s="186">
        <v>165945981.34999999</v>
      </c>
      <c r="N75" s="186">
        <v>36588677.350000001</v>
      </c>
      <c r="O75" s="97">
        <f t="shared" si="4"/>
        <v>2.710392659168016E-3</v>
      </c>
      <c r="P75" s="28">
        <f t="shared" si="1"/>
        <v>179143073</v>
      </c>
      <c r="Q75" s="28">
        <f t="shared" si="2"/>
        <v>485548.07</v>
      </c>
      <c r="R75" s="97">
        <f t="shared" si="3"/>
        <v>2.710392659168016E-3</v>
      </c>
    </row>
    <row r="76" spans="1:18" s="103" customFormat="1" x14ac:dyDescent="0.2">
      <c r="A76" s="96" t="s">
        <v>398</v>
      </c>
      <c r="B76" s="110" t="s">
        <v>396</v>
      </c>
      <c r="C76" s="96" t="s">
        <v>212</v>
      </c>
      <c r="D76" s="96" t="s">
        <v>213</v>
      </c>
      <c r="E76" s="187">
        <v>73178073</v>
      </c>
      <c r="F76" s="187">
        <v>73178073</v>
      </c>
      <c r="G76" s="187">
        <v>18294519</v>
      </c>
      <c r="H76" s="187">
        <v>17637.599999999999</v>
      </c>
      <c r="I76" s="187">
        <v>5736085.7800000003</v>
      </c>
      <c r="J76" s="187">
        <v>0</v>
      </c>
      <c r="K76" s="187">
        <v>463914.22</v>
      </c>
      <c r="L76" s="187">
        <v>463914.22</v>
      </c>
      <c r="M76" s="187">
        <v>66960435.399999999</v>
      </c>
      <c r="N76" s="187">
        <v>12076881.4</v>
      </c>
      <c r="O76" s="93">
        <f t="shared" si="4"/>
        <v>6.339524955788327E-3</v>
      </c>
      <c r="P76" s="94">
        <f t="shared" si="1"/>
        <v>73178073</v>
      </c>
      <c r="Q76" s="94">
        <f t="shared" si="2"/>
        <v>463914.22</v>
      </c>
      <c r="R76" s="93">
        <f t="shared" si="3"/>
        <v>6.339524955788327E-3</v>
      </c>
    </row>
    <row r="77" spans="1:18" s="103" customFormat="1" x14ac:dyDescent="0.2">
      <c r="A77" s="96" t="s">
        <v>398</v>
      </c>
      <c r="B77" s="110" t="s">
        <v>396</v>
      </c>
      <c r="C77" s="96" t="s">
        <v>214</v>
      </c>
      <c r="D77" s="96" t="s">
        <v>215</v>
      </c>
      <c r="E77" s="187">
        <v>27158073</v>
      </c>
      <c r="F77" s="187">
        <v>27158073</v>
      </c>
      <c r="G77" s="187">
        <v>6789519</v>
      </c>
      <c r="H77" s="187">
        <v>0</v>
      </c>
      <c r="I77" s="187">
        <v>5636085.7800000003</v>
      </c>
      <c r="J77" s="187">
        <v>0</v>
      </c>
      <c r="K77" s="187">
        <v>463914.22</v>
      </c>
      <c r="L77" s="187">
        <v>463914.22</v>
      </c>
      <c r="M77" s="187">
        <v>21058073</v>
      </c>
      <c r="N77" s="187">
        <v>689519</v>
      </c>
      <c r="O77" s="93">
        <f t="shared" si="4"/>
        <v>1.7082000626480381E-2</v>
      </c>
      <c r="P77" s="94">
        <f t="shared" si="1"/>
        <v>27158073</v>
      </c>
      <c r="Q77" s="94">
        <f t="shared" si="2"/>
        <v>463914.22</v>
      </c>
      <c r="R77" s="93">
        <f t="shared" si="3"/>
        <v>1.7082000626480381E-2</v>
      </c>
    </row>
    <row r="78" spans="1:18" s="103" customFormat="1" x14ac:dyDescent="0.2">
      <c r="A78" s="96" t="s">
        <v>398</v>
      </c>
      <c r="B78" s="110" t="s">
        <v>396</v>
      </c>
      <c r="C78" s="96" t="s">
        <v>216</v>
      </c>
      <c r="D78" s="96" t="s">
        <v>217</v>
      </c>
      <c r="E78" s="187">
        <v>2000000</v>
      </c>
      <c r="F78" s="187">
        <v>2000000</v>
      </c>
      <c r="G78" s="187">
        <v>500000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500000</v>
      </c>
      <c r="O78" s="93">
        <f t="shared" si="4"/>
        <v>0</v>
      </c>
      <c r="P78" s="94">
        <f t="shared" si="1"/>
        <v>2000000</v>
      </c>
      <c r="Q78" s="94">
        <f t="shared" si="2"/>
        <v>0</v>
      </c>
      <c r="R78" s="93">
        <f t="shared" si="3"/>
        <v>0</v>
      </c>
    </row>
    <row r="79" spans="1:18" s="103" customFormat="1" x14ac:dyDescent="0.2">
      <c r="A79" s="96" t="s">
        <v>398</v>
      </c>
      <c r="B79" s="110" t="s">
        <v>396</v>
      </c>
      <c r="C79" s="96" t="s">
        <v>218</v>
      </c>
      <c r="D79" s="96" t="s">
        <v>219</v>
      </c>
      <c r="E79" s="187">
        <v>43520000</v>
      </c>
      <c r="F79" s="187">
        <v>43520000</v>
      </c>
      <c r="G79" s="187">
        <v>10880000</v>
      </c>
      <c r="H79" s="187">
        <v>17637.599999999999</v>
      </c>
      <c r="I79" s="187">
        <v>50000</v>
      </c>
      <c r="J79" s="187">
        <v>0</v>
      </c>
      <c r="K79" s="187">
        <v>0</v>
      </c>
      <c r="L79" s="187">
        <v>0</v>
      </c>
      <c r="M79" s="187">
        <v>43452362.399999999</v>
      </c>
      <c r="N79" s="187">
        <v>10812362.4</v>
      </c>
      <c r="O79" s="93">
        <f t="shared" si="4"/>
        <v>0</v>
      </c>
      <c r="P79" s="94">
        <f t="shared" si="1"/>
        <v>43520000</v>
      </c>
      <c r="Q79" s="94">
        <f t="shared" si="2"/>
        <v>0</v>
      </c>
      <c r="R79" s="93">
        <f t="shared" si="3"/>
        <v>0</v>
      </c>
    </row>
    <row r="80" spans="1:18" s="103" customFormat="1" x14ac:dyDescent="0.2">
      <c r="A80" s="96" t="s">
        <v>398</v>
      </c>
      <c r="B80" s="110" t="s">
        <v>396</v>
      </c>
      <c r="C80" s="96" t="s">
        <v>220</v>
      </c>
      <c r="D80" s="96" t="s">
        <v>221</v>
      </c>
      <c r="E80" s="187">
        <v>500000</v>
      </c>
      <c r="F80" s="187">
        <v>500000</v>
      </c>
      <c r="G80" s="187">
        <v>125000</v>
      </c>
      <c r="H80" s="187">
        <v>0</v>
      </c>
      <c r="I80" s="187">
        <v>50000</v>
      </c>
      <c r="J80" s="187">
        <v>0</v>
      </c>
      <c r="K80" s="187">
        <v>0</v>
      </c>
      <c r="L80" s="187">
        <v>0</v>
      </c>
      <c r="M80" s="187">
        <v>450000</v>
      </c>
      <c r="N80" s="187">
        <v>75000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</row>
    <row r="81" spans="1:18" s="103" customFormat="1" x14ac:dyDescent="0.2">
      <c r="A81" s="96" t="s">
        <v>398</v>
      </c>
      <c r="B81" s="110" t="s">
        <v>396</v>
      </c>
      <c r="C81" s="96" t="s">
        <v>222</v>
      </c>
      <c r="D81" s="96" t="s">
        <v>223</v>
      </c>
      <c r="E81" s="187">
        <v>2300000</v>
      </c>
      <c r="F81" s="187">
        <v>2300000</v>
      </c>
      <c r="G81" s="187">
        <v>575000</v>
      </c>
      <c r="H81" s="187">
        <v>0</v>
      </c>
      <c r="I81" s="187">
        <v>50000</v>
      </c>
      <c r="J81" s="187">
        <v>0</v>
      </c>
      <c r="K81" s="187">
        <v>0</v>
      </c>
      <c r="L81" s="187">
        <v>0</v>
      </c>
      <c r="M81" s="187">
        <v>2250000</v>
      </c>
      <c r="N81" s="187">
        <v>525000</v>
      </c>
      <c r="O81" s="93">
        <f t="shared" si="4"/>
        <v>0</v>
      </c>
      <c r="P81" s="94">
        <f t="shared" si="1"/>
        <v>2300000</v>
      </c>
      <c r="Q81" s="94">
        <f t="shared" si="2"/>
        <v>0</v>
      </c>
      <c r="R81" s="93">
        <f t="shared" si="3"/>
        <v>0</v>
      </c>
    </row>
    <row r="82" spans="1:18" s="103" customFormat="1" x14ac:dyDescent="0.2">
      <c r="A82" s="96" t="s">
        <v>398</v>
      </c>
      <c r="B82" s="110" t="s">
        <v>396</v>
      </c>
      <c r="C82" s="96" t="s">
        <v>224</v>
      </c>
      <c r="D82" s="96" t="s">
        <v>225</v>
      </c>
      <c r="E82" s="187">
        <v>800000</v>
      </c>
      <c r="F82" s="187">
        <v>800000</v>
      </c>
      <c r="G82" s="187">
        <v>200000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800000</v>
      </c>
      <c r="N82" s="187">
        <v>200000</v>
      </c>
      <c r="O82" s="93">
        <f t="shared" si="4"/>
        <v>0</v>
      </c>
      <c r="P82" s="94">
        <f t="shared" si="1"/>
        <v>800000</v>
      </c>
      <c r="Q82" s="94">
        <f t="shared" si="2"/>
        <v>0</v>
      </c>
      <c r="R82" s="93">
        <f t="shared" si="3"/>
        <v>0</v>
      </c>
    </row>
    <row r="83" spans="1:18" s="103" customFormat="1" x14ac:dyDescent="0.2">
      <c r="A83" s="96" t="s">
        <v>398</v>
      </c>
      <c r="B83" s="110" t="s">
        <v>396</v>
      </c>
      <c r="C83" s="96" t="s">
        <v>226</v>
      </c>
      <c r="D83" s="96" t="s">
        <v>227</v>
      </c>
      <c r="E83" s="187">
        <v>1500000</v>
      </c>
      <c r="F83" s="187">
        <v>1500000</v>
      </c>
      <c r="G83" s="187">
        <v>375000</v>
      </c>
      <c r="H83" s="187">
        <v>0</v>
      </c>
      <c r="I83" s="187">
        <v>50000</v>
      </c>
      <c r="J83" s="187">
        <v>0</v>
      </c>
      <c r="K83" s="187">
        <v>0</v>
      </c>
      <c r="L83" s="187">
        <v>0</v>
      </c>
      <c r="M83" s="187">
        <v>1450000</v>
      </c>
      <c r="N83" s="187">
        <v>325000</v>
      </c>
      <c r="O83" s="93">
        <f t="shared" si="4"/>
        <v>0</v>
      </c>
      <c r="P83" s="94">
        <f t="shared" si="1"/>
        <v>1500000</v>
      </c>
      <c r="Q83" s="94">
        <f t="shared" si="2"/>
        <v>0</v>
      </c>
      <c r="R83" s="93">
        <f t="shared" si="3"/>
        <v>0</v>
      </c>
    </row>
    <row r="84" spans="1:18" s="103" customFormat="1" x14ac:dyDescent="0.2">
      <c r="A84" s="96" t="s">
        <v>398</v>
      </c>
      <c r="B84" s="110" t="s">
        <v>396</v>
      </c>
      <c r="C84" s="96" t="s">
        <v>228</v>
      </c>
      <c r="D84" s="96" t="s">
        <v>229</v>
      </c>
      <c r="E84" s="187">
        <v>31800000</v>
      </c>
      <c r="F84" s="187">
        <v>31800000</v>
      </c>
      <c r="G84" s="187">
        <v>7950000</v>
      </c>
      <c r="H84" s="187">
        <v>0</v>
      </c>
      <c r="I84" s="187">
        <v>150000</v>
      </c>
      <c r="J84" s="187">
        <v>0</v>
      </c>
      <c r="K84" s="187">
        <v>0</v>
      </c>
      <c r="L84" s="187">
        <v>0</v>
      </c>
      <c r="M84" s="187">
        <v>31650000</v>
      </c>
      <c r="N84" s="187">
        <v>7800000</v>
      </c>
      <c r="O84" s="93">
        <f t="shared" si="4"/>
        <v>0</v>
      </c>
      <c r="P84" s="94">
        <f t="shared" si="1"/>
        <v>31800000</v>
      </c>
      <c r="Q84" s="94">
        <f t="shared" si="2"/>
        <v>0</v>
      </c>
      <c r="R84" s="93">
        <f t="shared" si="3"/>
        <v>0</v>
      </c>
    </row>
    <row r="85" spans="1:18" s="103" customFormat="1" x14ac:dyDescent="0.2">
      <c r="A85" s="96" t="s">
        <v>398</v>
      </c>
      <c r="B85" s="110" t="s">
        <v>396</v>
      </c>
      <c r="C85" s="96" t="s">
        <v>230</v>
      </c>
      <c r="D85" s="96" t="s">
        <v>231</v>
      </c>
      <c r="E85" s="187">
        <v>5650000</v>
      </c>
      <c r="F85" s="187">
        <v>5650000</v>
      </c>
      <c r="G85" s="187">
        <v>1412500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5650000</v>
      </c>
      <c r="N85" s="187">
        <v>1412500</v>
      </c>
      <c r="O85" s="93">
        <f t="shared" si="4"/>
        <v>0</v>
      </c>
      <c r="P85" s="94">
        <f t="shared" si="1"/>
        <v>5650000</v>
      </c>
      <c r="Q85" s="94">
        <f t="shared" si="2"/>
        <v>0</v>
      </c>
      <c r="R85" s="93">
        <f t="shared" si="3"/>
        <v>0</v>
      </c>
    </row>
    <row r="86" spans="1:18" s="103" customFormat="1" x14ac:dyDescent="0.2">
      <c r="A86" s="96" t="s">
        <v>398</v>
      </c>
      <c r="B86" s="110" t="s">
        <v>396</v>
      </c>
      <c r="C86" s="96" t="s">
        <v>232</v>
      </c>
      <c r="D86" s="96" t="s">
        <v>233</v>
      </c>
      <c r="E86" s="187">
        <v>200000</v>
      </c>
      <c r="F86" s="187">
        <v>200000</v>
      </c>
      <c r="G86" s="187">
        <v>50000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50000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398</v>
      </c>
      <c r="B87" s="110" t="s">
        <v>396</v>
      </c>
      <c r="C87" s="96" t="s">
        <v>234</v>
      </c>
      <c r="D87" s="96" t="s">
        <v>235</v>
      </c>
      <c r="E87" s="187">
        <v>2650000</v>
      </c>
      <c r="F87" s="187">
        <v>2650000</v>
      </c>
      <c r="G87" s="187">
        <v>662500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2650000</v>
      </c>
      <c r="N87" s="187">
        <v>662500</v>
      </c>
      <c r="O87" s="93">
        <f t="shared" si="4"/>
        <v>0</v>
      </c>
      <c r="P87" s="94">
        <f t="shared" si="1"/>
        <v>2650000</v>
      </c>
      <c r="Q87" s="94">
        <f t="shared" si="2"/>
        <v>0</v>
      </c>
      <c r="R87" s="93">
        <f t="shared" si="3"/>
        <v>0</v>
      </c>
    </row>
    <row r="88" spans="1:18" s="103" customFormat="1" x14ac:dyDescent="0.2">
      <c r="A88" s="96" t="s">
        <v>398</v>
      </c>
      <c r="B88" s="110" t="s">
        <v>396</v>
      </c>
      <c r="C88" s="96" t="s">
        <v>236</v>
      </c>
      <c r="D88" s="96" t="s">
        <v>237</v>
      </c>
      <c r="E88" s="187">
        <v>19000000</v>
      </c>
      <c r="F88" s="187">
        <v>19000000</v>
      </c>
      <c r="G88" s="187">
        <v>4750000</v>
      </c>
      <c r="H88" s="187">
        <v>0</v>
      </c>
      <c r="I88" s="187">
        <v>50000</v>
      </c>
      <c r="J88" s="187">
        <v>0</v>
      </c>
      <c r="K88" s="187">
        <v>0</v>
      </c>
      <c r="L88" s="187">
        <v>0</v>
      </c>
      <c r="M88" s="187">
        <v>18950000</v>
      </c>
      <c r="N88" s="187">
        <v>4700000</v>
      </c>
      <c r="O88" s="93">
        <f t="shared" si="4"/>
        <v>0</v>
      </c>
      <c r="P88" s="94">
        <f t="shared" si="1"/>
        <v>19000000</v>
      </c>
      <c r="Q88" s="94">
        <f t="shared" si="2"/>
        <v>0</v>
      </c>
      <c r="R88" s="93">
        <f t="shared" si="3"/>
        <v>0</v>
      </c>
    </row>
    <row r="89" spans="1:18" s="103" customFormat="1" x14ac:dyDescent="0.2">
      <c r="A89" s="96" t="s">
        <v>398</v>
      </c>
      <c r="B89" s="110" t="s">
        <v>396</v>
      </c>
      <c r="C89" s="96" t="s">
        <v>238</v>
      </c>
      <c r="D89" s="96" t="s">
        <v>239</v>
      </c>
      <c r="E89" s="187">
        <v>3000000</v>
      </c>
      <c r="F89" s="187">
        <v>3000000</v>
      </c>
      <c r="G89" s="187">
        <v>750000</v>
      </c>
      <c r="H89" s="187">
        <v>0</v>
      </c>
      <c r="I89" s="187">
        <v>50000</v>
      </c>
      <c r="J89" s="187">
        <v>0</v>
      </c>
      <c r="K89" s="187">
        <v>0</v>
      </c>
      <c r="L89" s="187">
        <v>0</v>
      </c>
      <c r="M89" s="187">
        <v>2950000</v>
      </c>
      <c r="N89" s="187">
        <v>700000</v>
      </c>
      <c r="O89" s="93">
        <f t="shared" si="4"/>
        <v>0</v>
      </c>
      <c r="P89" s="94">
        <f t="shared" si="1"/>
        <v>3000000</v>
      </c>
      <c r="Q89" s="94">
        <f t="shared" si="2"/>
        <v>0</v>
      </c>
      <c r="R89" s="93">
        <f t="shared" si="3"/>
        <v>0</v>
      </c>
    </row>
    <row r="90" spans="1:18" s="103" customFormat="1" x14ac:dyDescent="0.2">
      <c r="A90" s="96" t="s">
        <v>398</v>
      </c>
      <c r="B90" s="110" t="s">
        <v>396</v>
      </c>
      <c r="C90" s="96" t="s">
        <v>240</v>
      </c>
      <c r="D90" s="96" t="s">
        <v>241</v>
      </c>
      <c r="E90" s="187">
        <v>1300000</v>
      </c>
      <c r="F90" s="187">
        <v>1300000</v>
      </c>
      <c r="G90" s="187">
        <v>325000</v>
      </c>
      <c r="H90" s="187">
        <v>0</v>
      </c>
      <c r="I90" s="187">
        <v>50000</v>
      </c>
      <c r="J90" s="187">
        <v>0</v>
      </c>
      <c r="K90" s="187">
        <v>0</v>
      </c>
      <c r="L90" s="187">
        <v>0</v>
      </c>
      <c r="M90" s="187">
        <v>1250000</v>
      </c>
      <c r="N90" s="187">
        <v>275000</v>
      </c>
      <c r="O90" s="93">
        <f t="shared" si="4"/>
        <v>0</v>
      </c>
      <c r="P90" s="94">
        <f t="shared" si="1"/>
        <v>1300000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398</v>
      </c>
      <c r="B91" s="110" t="s">
        <v>396</v>
      </c>
      <c r="C91" s="96" t="s">
        <v>242</v>
      </c>
      <c r="D91" s="96" t="s">
        <v>243</v>
      </c>
      <c r="E91" s="187">
        <v>33735000</v>
      </c>
      <c r="F91" s="187">
        <v>33735000</v>
      </c>
      <c r="G91" s="187">
        <v>8433750</v>
      </c>
      <c r="H91" s="187">
        <v>0</v>
      </c>
      <c r="I91" s="187">
        <v>382655.54</v>
      </c>
      <c r="J91" s="187">
        <v>0</v>
      </c>
      <c r="K91" s="187">
        <v>21633.85</v>
      </c>
      <c r="L91" s="187">
        <v>21633.85</v>
      </c>
      <c r="M91" s="187">
        <v>33330710.609999999</v>
      </c>
      <c r="N91" s="187">
        <v>8029460.6100000003</v>
      </c>
      <c r="O91" s="93">
        <f t="shared" si="4"/>
        <v>6.4128797984289306E-4</v>
      </c>
      <c r="P91" s="94">
        <f t="shared" si="1"/>
        <v>33735000</v>
      </c>
      <c r="Q91" s="94">
        <f t="shared" si="2"/>
        <v>21633.85</v>
      </c>
      <c r="R91" s="93">
        <f t="shared" si="3"/>
        <v>6.4128797984289306E-4</v>
      </c>
    </row>
    <row r="92" spans="1:18" s="103" customFormat="1" x14ac:dyDescent="0.2">
      <c r="A92" s="96" t="s">
        <v>398</v>
      </c>
      <c r="B92" s="110" t="s">
        <v>396</v>
      </c>
      <c r="C92" s="96" t="s">
        <v>244</v>
      </c>
      <c r="D92" s="96" t="s">
        <v>245</v>
      </c>
      <c r="E92" s="187">
        <v>16025000</v>
      </c>
      <c r="F92" s="187">
        <v>16025000</v>
      </c>
      <c r="G92" s="187">
        <v>4006250</v>
      </c>
      <c r="H92" s="187">
        <v>0</v>
      </c>
      <c r="I92" s="187">
        <v>50000</v>
      </c>
      <c r="J92" s="187">
        <v>0</v>
      </c>
      <c r="K92" s="187">
        <v>0</v>
      </c>
      <c r="L92" s="187">
        <v>0</v>
      </c>
      <c r="M92" s="187">
        <v>15975000</v>
      </c>
      <c r="N92" s="187">
        <v>3956250</v>
      </c>
      <c r="O92" s="93">
        <f t="shared" si="4"/>
        <v>0</v>
      </c>
      <c r="P92" s="94">
        <f t="shared" si="1"/>
        <v>16025000</v>
      </c>
      <c r="Q92" s="94">
        <f t="shared" si="2"/>
        <v>0</v>
      </c>
      <c r="R92" s="93">
        <f t="shared" si="3"/>
        <v>0</v>
      </c>
    </row>
    <row r="93" spans="1:18" s="103" customFormat="1" x14ac:dyDescent="0.2">
      <c r="A93" s="96" t="s">
        <v>398</v>
      </c>
      <c r="B93" s="110" t="s">
        <v>396</v>
      </c>
      <c r="C93" s="96" t="s">
        <v>246</v>
      </c>
      <c r="D93" s="96" t="s">
        <v>247</v>
      </c>
      <c r="E93" s="187">
        <v>17710000</v>
      </c>
      <c r="F93" s="187">
        <v>17710000</v>
      </c>
      <c r="G93" s="187">
        <v>4427500</v>
      </c>
      <c r="H93" s="187">
        <v>0</v>
      </c>
      <c r="I93" s="187">
        <v>332655.53999999998</v>
      </c>
      <c r="J93" s="187">
        <v>0</v>
      </c>
      <c r="K93" s="187">
        <v>21633.85</v>
      </c>
      <c r="L93" s="187">
        <v>21633.85</v>
      </c>
      <c r="M93" s="187">
        <v>17355710.609999999</v>
      </c>
      <c r="N93" s="187">
        <v>4073210.61</v>
      </c>
      <c r="O93" s="93">
        <f t="shared" si="4"/>
        <v>1.2215612648221344E-3</v>
      </c>
      <c r="P93" s="94">
        <f t="shared" ref="P93:P112" si="5">+F93</f>
        <v>17710000</v>
      </c>
      <c r="Q93" s="94">
        <f t="shared" ref="Q93:Q112" si="6">+K93</f>
        <v>21633.85</v>
      </c>
      <c r="R93" s="93">
        <f t="shared" ref="R93:R112" si="7">+Q93/P93</f>
        <v>1.2215612648221344E-3</v>
      </c>
    </row>
    <row r="94" spans="1:18" s="103" customFormat="1" x14ac:dyDescent="0.2">
      <c r="A94" s="96" t="s">
        <v>398</v>
      </c>
      <c r="B94" s="110" t="s">
        <v>396</v>
      </c>
      <c r="C94" s="96" t="s">
        <v>248</v>
      </c>
      <c r="D94" s="96" t="s">
        <v>386</v>
      </c>
      <c r="E94" s="187">
        <v>38130000</v>
      </c>
      <c r="F94" s="187">
        <v>38130000</v>
      </c>
      <c r="G94" s="187">
        <v>14532500</v>
      </c>
      <c r="H94" s="187">
        <v>2243164.66</v>
      </c>
      <c r="I94" s="187">
        <v>4132000</v>
      </c>
      <c r="J94" s="187">
        <v>0</v>
      </c>
      <c r="K94" s="187">
        <v>0</v>
      </c>
      <c r="L94" s="187">
        <v>0</v>
      </c>
      <c r="M94" s="187">
        <v>31754835.34</v>
      </c>
      <c r="N94" s="187">
        <v>8157335.3399999999</v>
      </c>
      <c r="O94" s="93">
        <f t="shared" si="4"/>
        <v>0</v>
      </c>
      <c r="P94" s="94">
        <f t="shared" si="5"/>
        <v>38130000</v>
      </c>
      <c r="Q94" s="94">
        <f t="shared" si="6"/>
        <v>0</v>
      </c>
      <c r="R94" s="93">
        <f t="shared" si="7"/>
        <v>0</v>
      </c>
    </row>
    <row r="95" spans="1:18" s="103" customFormat="1" x14ac:dyDescent="0.2">
      <c r="A95" s="96" t="s">
        <v>398</v>
      </c>
      <c r="B95" s="110" t="s">
        <v>396</v>
      </c>
      <c r="C95" s="96" t="s">
        <v>249</v>
      </c>
      <c r="D95" s="96" t="s">
        <v>250</v>
      </c>
      <c r="E95" s="187">
        <v>3300000</v>
      </c>
      <c r="F95" s="187">
        <v>3300000</v>
      </c>
      <c r="G95" s="187">
        <v>825000</v>
      </c>
      <c r="H95" s="187">
        <v>386894.66</v>
      </c>
      <c r="I95" s="187">
        <v>50000</v>
      </c>
      <c r="J95" s="187">
        <v>0</v>
      </c>
      <c r="K95" s="187">
        <v>0</v>
      </c>
      <c r="L95" s="187">
        <v>0</v>
      </c>
      <c r="M95" s="187">
        <v>2863105.34</v>
      </c>
      <c r="N95" s="187">
        <v>388105.34</v>
      </c>
      <c r="O95" s="93">
        <f t="shared" si="4"/>
        <v>0</v>
      </c>
      <c r="P95" s="94">
        <f t="shared" si="5"/>
        <v>3300000</v>
      </c>
      <c r="Q95" s="94">
        <f t="shared" si="6"/>
        <v>0</v>
      </c>
      <c r="R95" s="93">
        <f t="shared" si="7"/>
        <v>0</v>
      </c>
    </row>
    <row r="96" spans="1:18" s="103" customFormat="1" x14ac:dyDescent="0.2">
      <c r="A96" s="96" t="s">
        <v>398</v>
      </c>
      <c r="B96" s="110" t="s">
        <v>396</v>
      </c>
      <c r="C96" s="96" t="s">
        <v>251</v>
      </c>
      <c r="D96" s="96" t="s">
        <v>252</v>
      </c>
      <c r="E96" s="187">
        <v>3000000</v>
      </c>
      <c r="F96" s="187">
        <v>3000000</v>
      </c>
      <c r="G96" s="187">
        <v>750000</v>
      </c>
      <c r="H96" s="187">
        <v>156750</v>
      </c>
      <c r="I96" s="187">
        <v>0</v>
      </c>
      <c r="J96" s="187">
        <v>0</v>
      </c>
      <c r="K96" s="187">
        <v>0</v>
      </c>
      <c r="L96" s="187">
        <v>0</v>
      </c>
      <c r="M96" s="187">
        <v>2843250</v>
      </c>
      <c r="N96" s="187">
        <v>593250</v>
      </c>
      <c r="O96" s="93">
        <f t="shared" si="4"/>
        <v>0</v>
      </c>
      <c r="P96" s="94">
        <f t="shared" si="5"/>
        <v>3000000</v>
      </c>
      <c r="Q96" s="94">
        <f t="shared" si="6"/>
        <v>0</v>
      </c>
      <c r="R96" s="93">
        <f t="shared" si="7"/>
        <v>0</v>
      </c>
    </row>
    <row r="97" spans="1:18" s="103" customFormat="1" x14ac:dyDescent="0.2">
      <c r="A97" s="96" t="s">
        <v>398</v>
      </c>
      <c r="B97" s="110" t="s">
        <v>396</v>
      </c>
      <c r="C97" s="96" t="s">
        <v>253</v>
      </c>
      <c r="D97" s="96" t="s">
        <v>254</v>
      </c>
      <c r="E97" s="187">
        <v>17200000</v>
      </c>
      <c r="F97" s="187">
        <v>17200000</v>
      </c>
      <c r="G97" s="187">
        <v>9300000</v>
      </c>
      <c r="H97" s="187">
        <v>1699520</v>
      </c>
      <c r="I97" s="187">
        <v>3982000</v>
      </c>
      <c r="J97" s="187">
        <v>0</v>
      </c>
      <c r="K97" s="187">
        <v>0</v>
      </c>
      <c r="L97" s="187">
        <v>0</v>
      </c>
      <c r="M97" s="187">
        <v>11518480</v>
      </c>
      <c r="N97" s="187">
        <v>3618480</v>
      </c>
      <c r="O97" s="93">
        <f t="shared" si="4"/>
        <v>0</v>
      </c>
      <c r="P97" s="94">
        <f t="shared" si="5"/>
        <v>17200000</v>
      </c>
      <c r="Q97" s="94">
        <f t="shared" si="6"/>
        <v>0</v>
      </c>
      <c r="R97" s="93">
        <f t="shared" si="7"/>
        <v>0</v>
      </c>
    </row>
    <row r="98" spans="1:18" s="103" customFormat="1" x14ac:dyDescent="0.2">
      <c r="A98" s="96" t="s">
        <v>398</v>
      </c>
      <c r="B98" s="110" t="s">
        <v>396</v>
      </c>
      <c r="C98" s="96" t="s">
        <v>255</v>
      </c>
      <c r="D98" s="96" t="s">
        <v>256</v>
      </c>
      <c r="E98" s="187">
        <v>9000000</v>
      </c>
      <c r="F98" s="187">
        <v>9000000</v>
      </c>
      <c r="G98" s="187">
        <v>2250000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9000000</v>
      </c>
      <c r="N98" s="187">
        <v>2250000</v>
      </c>
      <c r="O98" s="93">
        <f t="shared" si="4"/>
        <v>0</v>
      </c>
      <c r="P98" s="94">
        <f t="shared" si="5"/>
        <v>9000000</v>
      </c>
      <c r="Q98" s="94">
        <f t="shared" si="6"/>
        <v>0</v>
      </c>
      <c r="R98" s="93">
        <f t="shared" si="7"/>
        <v>0</v>
      </c>
    </row>
    <row r="99" spans="1:18" s="103" customFormat="1" x14ac:dyDescent="0.2">
      <c r="A99" s="96" t="s">
        <v>398</v>
      </c>
      <c r="B99" s="110" t="s">
        <v>396</v>
      </c>
      <c r="C99" s="96" t="s">
        <v>257</v>
      </c>
      <c r="D99" s="96" t="s">
        <v>258</v>
      </c>
      <c r="E99" s="187">
        <v>2300000</v>
      </c>
      <c r="F99" s="187">
        <v>2300000</v>
      </c>
      <c r="G99" s="187">
        <v>575000</v>
      </c>
      <c r="H99" s="187">
        <v>0</v>
      </c>
      <c r="I99" s="187">
        <v>50000</v>
      </c>
      <c r="J99" s="187">
        <v>0</v>
      </c>
      <c r="K99" s="187">
        <v>0</v>
      </c>
      <c r="L99" s="187">
        <v>0</v>
      </c>
      <c r="M99" s="187">
        <v>2250000</v>
      </c>
      <c r="N99" s="187">
        <v>525000</v>
      </c>
      <c r="O99" s="93">
        <f t="shared" si="4"/>
        <v>0</v>
      </c>
      <c r="P99" s="94">
        <f t="shared" si="5"/>
        <v>2300000</v>
      </c>
      <c r="Q99" s="94">
        <f t="shared" si="6"/>
        <v>0</v>
      </c>
      <c r="R99" s="93">
        <f t="shared" si="7"/>
        <v>0</v>
      </c>
    </row>
    <row r="100" spans="1:18" s="103" customFormat="1" x14ac:dyDescent="0.2">
      <c r="A100" s="96" t="s">
        <v>398</v>
      </c>
      <c r="B100" s="110" t="s">
        <v>396</v>
      </c>
      <c r="C100" s="96" t="s">
        <v>259</v>
      </c>
      <c r="D100" s="96" t="s">
        <v>260</v>
      </c>
      <c r="E100" s="187">
        <v>1230000</v>
      </c>
      <c r="F100" s="187">
        <v>1230000</v>
      </c>
      <c r="G100" s="187">
        <v>307500</v>
      </c>
      <c r="H100" s="187">
        <v>0</v>
      </c>
      <c r="I100" s="187">
        <v>0</v>
      </c>
      <c r="J100" s="187">
        <v>0</v>
      </c>
      <c r="K100" s="187">
        <v>0</v>
      </c>
      <c r="L100" s="187">
        <v>0</v>
      </c>
      <c r="M100" s="187">
        <v>1230000</v>
      </c>
      <c r="N100" s="187">
        <v>307500</v>
      </c>
      <c r="O100" s="93">
        <f t="shared" si="4"/>
        <v>0</v>
      </c>
      <c r="P100" s="94">
        <f t="shared" si="5"/>
        <v>1230000</v>
      </c>
      <c r="Q100" s="94">
        <f t="shared" si="6"/>
        <v>0</v>
      </c>
      <c r="R100" s="93">
        <f t="shared" si="7"/>
        <v>0</v>
      </c>
    </row>
    <row r="101" spans="1:18" s="103" customFormat="1" x14ac:dyDescent="0.2">
      <c r="A101" s="96" t="s">
        <v>398</v>
      </c>
      <c r="B101" s="110" t="s">
        <v>396</v>
      </c>
      <c r="C101" s="96" t="s">
        <v>261</v>
      </c>
      <c r="D101" s="96" t="s">
        <v>262</v>
      </c>
      <c r="E101" s="187">
        <v>1500000</v>
      </c>
      <c r="F101" s="187">
        <v>1500000</v>
      </c>
      <c r="G101" s="187">
        <v>375000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1500000</v>
      </c>
      <c r="N101" s="187">
        <v>375000</v>
      </c>
      <c r="O101" s="93">
        <f t="shared" si="4"/>
        <v>0</v>
      </c>
      <c r="P101" s="94">
        <f t="shared" si="5"/>
        <v>1500000</v>
      </c>
      <c r="Q101" s="94">
        <f t="shared" si="6"/>
        <v>0</v>
      </c>
      <c r="R101" s="93">
        <f t="shared" si="7"/>
        <v>0</v>
      </c>
    </row>
    <row r="102" spans="1:18" s="103" customFormat="1" x14ac:dyDescent="0.2">
      <c r="A102" s="96" t="s">
        <v>398</v>
      </c>
      <c r="B102" s="110" t="s">
        <v>396</v>
      </c>
      <c r="C102" s="96" t="s">
        <v>263</v>
      </c>
      <c r="D102" s="96" t="s">
        <v>264</v>
      </c>
      <c r="E102" s="187">
        <v>600000</v>
      </c>
      <c r="F102" s="187">
        <v>600000</v>
      </c>
      <c r="G102" s="187">
        <v>150000</v>
      </c>
      <c r="H102" s="187">
        <v>0</v>
      </c>
      <c r="I102" s="187">
        <v>50000</v>
      </c>
      <c r="J102" s="187">
        <v>0</v>
      </c>
      <c r="K102" s="187">
        <v>0</v>
      </c>
      <c r="L102" s="187">
        <v>0</v>
      </c>
      <c r="M102" s="187">
        <v>550000</v>
      </c>
      <c r="N102" s="187">
        <v>100000</v>
      </c>
      <c r="O102" s="93">
        <f t="shared" si="4"/>
        <v>0</v>
      </c>
      <c r="P102" s="94">
        <f t="shared" si="5"/>
        <v>600000</v>
      </c>
      <c r="Q102" s="94">
        <f t="shared" si="6"/>
        <v>0</v>
      </c>
      <c r="R102" s="93">
        <f t="shared" si="7"/>
        <v>0</v>
      </c>
    </row>
    <row r="103" spans="1:18" s="104" customFormat="1" x14ac:dyDescent="0.2">
      <c r="A103" s="92" t="s">
        <v>398</v>
      </c>
      <c r="B103" s="106" t="s">
        <v>397</v>
      </c>
      <c r="C103" s="92" t="s">
        <v>265</v>
      </c>
      <c r="D103" s="92" t="s">
        <v>266</v>
      </c>
      <c r="E103" s="186">
        <v>217730440</v>
      </c>
      <c r="F103" s="186">
        <v>217730440</v>
      </c>
      <c r="G103" s="186">
        <v>54432610</v>
      </c>
      <c r="H103" s="186">
        <v>0</v>
      </c>
      <c r="I103" s="186">
        <v>7961929.6399999997</v>
      </c>
      <c r="J103" s="186">
        <v>0</v>
      </c>
      <c r="K103" s="186">
        <v>570123.92000000004</v>
      </c>
      <c r="L103" s="186">
        <v>0</v>
      </c>
      <c r="M103" s="186">
        <v>209198386.44</v>
      </c>
      <c r="N103" s="186">
        <v>45900556.439999998</v>
      </c>
      <c r="O103" s="97">
        <f t="shared" si="4"/>
        <v>2.6184851323498913E-3</v>
      </c>
      <c r="P103" s="28">
        <f t="shared" si="5"/>
        <v>217730440</v>
      </c>
      <c r="Q103" s="28">
        <f t="shared" si="6"/>
        <v>570123.92000000004</v>
      </c>
      <c r="R103" s="97">
        <f t="shared" si="7"/>
        <v>2.6184851323498913E-3</v>
      </c>
    </row>
    <row r="104" spans="1:18" s="103" customFormat="1" x14ac:dyDescent="0.2">
      <c r="A104" s="96" t="s">
        <v>398</v>
      </c>
      <c r="B104" s="110" t="s">
        <v>397</v>
      </c>
      <c r="C104" s="96" t="s">
        <v>267</v>
      </c>
      <c r="D104" s="96" t="s">
        <v>268</v>
      </c>
      <c r="E104" s="187">
        <v>189730440</v>
      </c>
      <c r="F104" s="187">
        <v>189730440</v>
      </c>
      <c r="G104" s="187">
        <v>47432610</v>
      </c>
      <c r="H104" s="187">
        <v>0</v>
      </c>
      <c r="I104" s="187">
        <v>7095628.2599999998</v>
      </c>
      <c r="J104" s="187">
        <v>0</v>
      </c>
      <c r="K104" s="187">
        <v>570123.92000000004</v>
      </c>
      <c r="L104" s="187">
        <v>0</v>
      </c>
      <c r="M104" s="187">
        <v>182064687.81999999</v>
      </c>
      <c r="N104" s="187">
        <v>39766857.82</v>
      </c>
      <c r="O104" s="93">
        <f t="shared" si="4"/>
        <v>3.004915394704192E-3</v>
      </c>
      <c r="P104" s="94">
        <f t="shared" si="5"/>
        <v>189730440</v>
      </c>
      <c r="Q104" s="94">
        <f t="shared" si="6"/>
        <v>570123.92000000004</v>
      </c>
      <c r="R104" s="93">
        <f t="shared" si="7"/>
        <v>3.004915394704192E-3</v>
      </c>
    </row>
    <row r="105" spans="1:18" s="103" customFormat="1" x14ac:dyDescent="0.2">
      <c r="A105" s="96" t="s">
        <v>398</v>
      </c>
      <c r="B105" s="110" t="s">
        <v>397</v>
      </c>
      <c r="C105" s="96" t="s">
        <v>269</v>
      </c>
      <c r="D105" s="96" t="s">
        <v>270</v>
      </c>
      <c r="E105" s="187">
        <v>2000000</v>
      </c>
      <c r="F105" s="187">
        <v>2000000</v>
      </c>
      <c r="G105" s="187">
        <v>500000</v>
      </c>
      <c r="H105" s="187">
        <v>0</v>
      </c>
      <c r="I105" s="187">
        <v>0</v>
      </c>
      <c r="J105" s="187">
        <v>0</v>
      </c>
      <c r="K105" s="187">
        <v>0</v>
      </c>
      <c r="L105" s="187">
        <v>0</v>
      </c>
      <c r="M105" s="187">
        <v>2000000</v>
      </c>
      <c r="N105" s="187">
        <v>500000</v>
      </c>
      <c r="O105" s="93">
        <f t="shared" si="4"/>
        <v>0</v>
      </c>
      <c r="P105" s="94">
        <f t="shared" si="5"/>
        <v>2000000</v>
      </c>
      <c r="Q105" s="94">
        <f t="shared" si="6"/>
        <v>0</v>
      </c>
      <c r="R105" s="93">
        <f t="shared" si="7"/>
        <v>0</v>
      </c>
    </row>
    <row r="106" spans="1:18" s="103" customFormat="1" x14ac:dyDescent="0.2">
      <c r="A106" s="96" t="s">
        <v>398</v>
      </c>
      <c r="B106" s="110" t="s">
        <v>397</v>
      </c>
      <c r="C106" s="96" t="s">
        <v>412</v>
      </c>
      <c r="D106" s="96" t="s">
        <v>413</v>
      </c>
      <c r="E106" s="187">
        <v>76000000</v>
      </c>
      <c r="F106" s="187">
        <v>76000000</v>
      </c>
      <c r="G106" s="187">
        <v>19000000</v>
      </c>
      <c r="H106" s="187">
        <v>0</v>
      </c>
      <c r="I106" s="187">
        <v>0</v>
      </c>
      <c r="J106" s="187">
        <v>0</v>
      </c>
      <c r="K106" s="187">
        <v>0</v>
      </c>
      <c r="L106" s="187">
        <v>0</v>
      </c>
      <c r="M106" s="187">
        <v>76000000</v>
      </c>
      <c r="N106" s="187">
        <v>19000000</v>
      </c>
      <c r="O106" s="93">
        <f t="shared" si="4"/>
        <v>0</v>
      </c>
      <c r="P106" s="94">
        <f t="shared" si="5"/>
        <v>76000000</v>
      </c>
      <c r="Q106" s="94">
        <f t="shared" si="6"/>
        <v>0</v>
      </c>
      <c r="R106" s="93">
        <f t="shared" si="7"/>
        <v>0</v>
      </c>
    </row>
    <row r="107" spans="1:18" s="103" customFormat="1" x14ac:dyDescent="0.2">
      <c r="A107" s="96" t="s">
        <v>398</v>
      </c>
      <c r="B107" s="110" t="s">
        <v>397</v>
      </c>
      <c r="C107" s="96" t="s">
        <v>271</v>
      </c>
      <c r="D107" s="96" t="s">
        <v>272</v>
      </c>
      <c r="E107" s="187">
        <v>5650000</v>
      </c>
      <c r="F107" s="187">
        <v>5650000</v>
      </c>
      <c r="G107" s="187">
        <v>1412500</v>
      </c>
      <c r="H107" s="187">
        <v>0</v>
      </c>
      <c r="I107" s="187">
        <v>0</v>
      </c>
      <c r="J107" s="187">
        <v>0</v>
      </c>
      <c r="K107" s="187">
        <v>0</v>
      </c>
      <c r="L107" s="187">
        <v>0</v>
      </c>
      <c r="M107" s="187">
        <v>5650000</v>
      </c>
      <c r="N107" s="187">
        <v>1412500</v>
      </c>
      <c r="O107" s="93">
        <f t="shared" si="4"/>
        <v>0</v>
      </c>
      <c r="P107" s="94">
        <f t="shared" si="5"/>
        <v>5650000</v>
      </c>
      <c r="Q107" s="94">
        <f t="shared" si="6"/>
        <v>0</v>
      </c>
      <c r="R107" s="93">
        <f t="shared" si="7"/>
        <v>0</v>
      </c>
    </row>
    <row r="108" spans="1:18" s="103" customFormat="1" x14ac:dyDescent="0.2">
      <c r="A108" s="96" t="s">
        <v>398</v>
      </c>
      <c r="B108" s="110" t="s">
        <v>397</v>
      </c>
      <c r="C108" s="96" t="s">
        <v>273</v>
      </c>
      <c r="D108" s="96" t="s">
        <v>274</v>
      </c>
      <c r="E108" s="187">
        <v>38179000</v>
      </c>
      <c r="F108" s="187">
        <v>38179000</v>
      </c>
      <c r="G108" s="187">
        <v>9544750</v>
      </c>
      <c r="H108" s="187">
        <v>0</v>
      </c>
      <c r="I108" s="187">
        <v>5272265.1399999997</v>
      </c>
      <c r="J108" s="187">
        <v>0</v>
      </c>
      <c r="K108" s="187">
        <v>570123.92000000004</v>
      </c>
      <c r="L108" s="187">
        <v>0</v>
      </c>
      <c r="M108" s="187">
        <v>32336610.940000001</v>
      </c>
      <c r="N108" s="187">
        <v>3702360.94</v>
      </c>
      <c r="O108" s="93">
        <f t="shared" si="4"/>
        <v>1.493291914403206E-2</v>
      </c>
      <c r="P108" s="94">
        <f t="shared" si="5"/>
        <v>38179000</v>
      </c>
      <c r="Q108" s="94">
        <f t="shared" si="6"/>
        <v>570123.92000000004</v>
      </c>
      <c r="R108" s="93">
        <f t="shared" si="7"/>
        <v>1.493291914403206E-2</v>
      </c>
    </row>
    <row r="109" spans="1:18" s="103" customFormat="1" x14ac:dyDescent="0.2">
      <c r="A109" s="96" t="s">
        <v>398</v>
      </c>
      <c r="B109" s="110" t="s">
        <v>397</v>
      </c>
      <c r="C109" s="96" t="s">
        <v>275</v>
      </c>
      <c r="D109" s="96" t="s">
        <v>276</v>
      </c>
      <c r="E109" s="187">
        <v>65901440</v>
      </c>
      <c r="F109" s="187">
        <v>65901440</v>
      </c>
      <c r="G109" s="187">
        <v>16475360</v>
      </c>
      <c r="H109" s="187">
        <v>0</v>
      </c>
      <c r="I109" s="187">
        <v>1823363.12</v>
      </c>
      <c r="J109" s="187">
        <v>0</v>
      </c>
      <c r="K109" s="187">
        <v>0</v>
      </c>
      <c r="L109" s="187">
        <v>0</v>
      </c>
      <c r="M109" s="187">
        <v>64078076.880000003</v>
      </c>
      <c r="N109" s="187">
        <v>14651996.880000001</v>
      </c>
      <c r="O109" s="93">
        <f t="shared" si="4"/>
        <v>0</v>
      </c>
      <c r="P109" s="94">
        <f t="shared" si="5"/>
        <v>65901440</v>
      </c>
      <c r="Q109" s="94">
        <f t="shared" si="6"/>
        <v>0</v>
      </c>
      <c r="R109" s="93">
        <f t="shared" si="7"/>
        <v>0</v>
      </c>
    </row>
    <row r="110" spans="1:18" s="103" customFormat="1" x14ac:dyDescent="0.2">
      <c r="A110" s="96" t="s">
        <v>398</v>
      </c>
      <c r="B110" s="110" t="s">
        <v>397</v>
      </c>
      <c r="C110" s="96" t="s">
        <v>277</v>
      </c>
      <c r="D110" s="96" t="s">
        <v>278</v>
      </c>
      <c r="E110" s="187">
        <v>2000000</v>
      </c>
      <c r="F110" s="187">
        <v>2000000</v>
      </c>
      <c r="G110" s="187">
        <v>500000</v>
      </c>
      <c r="H110" s="187">
        <v>0</v>
      </c>
      <c r="I110" s="187">
        <v>0</v>
      </c>
      <c r="J110" s="187">
        <v>0</v>
      </c>
      <c r="K110" s="187">
        <v>0</v>
      </c>
      <c r="L110" s="187">
        <v>0</v>
      </c>
      <c r="M110" s="187">
        <v>2000000</v>
      </c>
      <c r="N110" s="187">
        <v>500000</v>
      </c>
      <c r="O110" s="93">
        <f t="shared" si="4"/>
        <v>0</v>
      </c>
      <c r="P110" s="94">
        <f t="shared" si="5"/>
        <v>2000000</v>
      </c>
      <c r="Q110" s="94">
        <f t="shared" si="6"/>
        <v>0</v>
      </c>
      <c r="R110" s="93">
        <f t="shared" si="7"/>
        <v>0</v>
      </c>
    </row>
    <row r="111" spans="1:18" s="103" customFormat="1" x14ac:dyDescent="0.2">
      <c r="A111" s="96" t="s">
        <v>398</v>
      </c>
      <c r="B111" s="110" t="s">
        <v>397</v>
      </c>
      <c r="C111" s="96" t="s">
        <v>283</v>
      </c>
      <c r="D111" s="96" t="s">
        <v>284</v>
      </c>
      <c r="E111" s="187">
        <v>28000000</v>
      </c>
      <c r="F111" s="187">
        <v>28000000</v>
      </c>
      <c r="G111" s="187">
        <v>7000000</v>
      </c>
      <c r="H111" s="187">
        <v>0</v>
      </c>
      <c r="I111" s="187">
        <v>866301.38</v>
      </c>
      <c r="J111" s="187">
        <v>0</v>
      </c>
      <c r="K111" s="187">
        <v>0</v>
      </c>
      <c r="L111" s="187">
        <v>0</v>
      </c>
      <c r="M111" s="187">
        <v>27133698.620000001</v>
      </c>
      <c r="N111" s="187">
        <v>6133698.6200000001</v>
      </c>
      <c r="O111" s="93">
        <f t="shared" si="4"/>
        <v>0</v>
      </c>
      <c r="P111" s="94">
        <f t="shared" si="5"/>
        <v>28000000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398</v>
      </c>
      <c r="B112" s="110" t="s">
        <v>397</v>
      </c>
      <c r="C112" s="96" t="s">
        <v>285</v>
      </c>
      <c r="D112" s="96" t="s">
        <v>286</v>
      </c>
      <c r="E112" s="187">
        <v>28000000</v>
      </c>
      <c r="F112" s="187">
        <v>28000000</v>
      </c>
      <c r="G112" s="187">
        <v>7000000</v>
      </c>
      <c r="H112" s="187">
        <v>0</v>
      </c>
      <c r="I112" s="187">
        <v>866301.38</v>
      </c>
      <c r="J112" s="187">
        <v>0</v>
      </c>
      <c r="K112" s="187">
        <v>0</v>
      </c>
      <c r="L112" s="187">
        <v>0</v>
      </c>
      <c r="M112" s="187">
        <v>27133698.620000001</v>
      </c>
      <c r="N112" s="187">
        <v>6133698.6200000001</v>
      </c>
      <c r="O112" s="93">
        <f t="shared" si="4"/>
        <v>0</v>
      </c>
      <c r="P112" s="94">
        <f t="shared" si="5"/>
        <v>28000000</v>
      </c>
      <c r="Q112" s="94">
        <f t="shared" si="6"/>
        <v>0</v>
      </c>
      <c r="R112" s="93">
        <f t="shared" si="7"/>
        <v>0</v>
      </c>
    </row>
    <row r="113" spans="1:18" s="104" customFormat="1" x14ac:dyDescent="0.2">
      <c r="A113" s="92" t="s">
        <v>398</v>
      </c>
      <c r="B113" s="106" t="s">
        <v>396</v>
      </c>
      <c r="C113" s="92" t="s">
        <v>287</v>
      </c>
      <c r="D113" s="92" t="s">
        <v>288</v>
      </c>
      <c r="E113" s="186">
        <v>7006404434</v>
      </c>
      <c r="F113" s="186">
        <v>7006404434</v>
      </c>
      <c r="G113" s="186">
        <v>1776253529</v>
      </c>
      <c r="H113" s="186">
        <v>0</v>
      </c>
      <c r="I113" s="186">
        <v>1162408104.52</v>
      </c>
      <c r="J113" s="186">
        <v>0</v>
      </c>
      <c r="K113" s="186">
        <v>476675037.48000002</v>
      </c>
      <c r="L113" s="186">
        <v>476675037.48000002</v>
      </c>
      <c r="M113" s="186">
        <v>5367321292</v>
      </c>
      <c r="N113" s="186">
        <v>137170387</v>
      </c>
      <c r="O113" s="97">
        <f t="shared" si="4"/>
        <v>6.803418814461204E-2</v>
      </c>
      <c r="P113" s="28">
        <f>+F113</f>
        <v>7006404434</v>
      </c>
      <c r="Q113" s="28">
        <f>+K113</f>
        <v>476675037.48000002</v>
      </c>
      <c r="R113" s="97">
        <f>+Q113/P113</f>
        <v>6.803418814461204E-2</v>
      </c>
    </row>
    <row r="114" spans="1:18" s="103" customFormat="1" x14ac:dyDescent="0.2">
      <c r="A114" s="96" t="s">
        <v>398</v>
      </c>
      <c r="B114" s="110" t="s">
        <v>396</v>
      </c>
      <c r="C114" s="96" t="s">
        <v>289</v>
      </c>
      <c r="D114" s="96" t="s">
        <v>290</v>
      </c>
      <c r="E114" s="187">
        <v>4010044320</v>
      </c>
      <c r="F114" s="187">
        <v>4010044320</v>
      </c>
      <c r="G114" s="187">
        <v>1039399012</v>
      </c>
      <c r="H114" s="187">
        <v>0</v>
      </c>
      <c r="I114" s="187">
        <v>746428426.51999998</v>
      </c>
      <c r="J114" s="187">
        <v>0</v>
      </c>
      <c r="K114" s="187">
        <v>287956607.48000002</v>
      </c>
      <c r="L114" s="187">
        <v>287956607.48000002</v>
      </c>
      <c r="M114" s="187">
        <v>2975659286</v>
      </c>
      <c r="N114" s="187">
        <v>5013978</v>
      </c>
      <c r="O114" s="93">
        <v>0</v>
      </c>
      <c r="P114" s="94">
        <f>+F114</f>
        <v>4010044320</v>
      </c>
      <c r="Q114" s="94">
        <f>+K114</f>
        <v>287956607.48000002</v>
      </c>
      <c r="R114" s="93">
        <v>0</v>
      </c>
    </row>
    <row r="115" spans="1:18" s="103" customFormat="1" x14ac:dyDescent="0.2">
      <c r="A115" s="96" t="s">
        <v>398</v>
      </c>
      <c r="B115" s="110" t="s">
        <v>396</v>
      </c>
      <c r="C115" s="96" t="s">
        <v>291</v>
      </c>
      <c r="D115" s="96" t="s">
        <v>414</v>
      </c>
      <c r="E115" s="187">
        <v>1119100000</v>
      </c>
      <c r="F115" s="187">
        <v>1119100000</v>
      </c>
      <c r="G115" s="187">
        <v>279775000</v>
      </c>
      <c r="H115" s="187">
        <v>0</v>
      </c>
      <c r="I115" s="187">
        <v>228788280</v>
      </c>
      <c r="J115" s="187">
        <v>0</v>
      </c>
      <c r="K115" s="187">
        <v>50986720</v>
      </c>
      <c r="L115" s="187">
        <v>50986720</v>
      </c>
      <c r="M115" s="187">
        <v>839325000</v>
      </c>
      <c r="N115" s="187">
        <v>0</v>
      </c>
      <c r="O115" s="93">
        <f t="shared" si="4"/>
        <v>4.5560468233401839E-2</v>
      </c>
      <c r="P115" s="94">
        <f>+P123+P126</f>
        <v>41500000</v>
      </c>
      <c r="Q115" s="94">
        <f>+Q123+Q126</f>
        <v>751091</v>
      </c>
      <c r="R115" s="94">
        <f>+R123+R126</f>
        <v>3.7554549999999999E-2</v>
      </c>
    </row>
    <row r="116" spans="1:18" s="103" customFormat="1" x14ac:dyDescent="0.2">
      <c r="A116" s="96" t="s">
        <v>398</v>
      </c>
      <c r="B116" s="110" t="s">
        <v>396</v>
      </c>
      <c r="C116" s="96" t="s">
        <v>293</v>
      </c>
      <c r="D116" s="96" t="s">
        <v>415</v>
      </c>
      <c r="E116" s="187">
        <v>1342700000</v>
      </c>
      <c r="F116" s="187">
        <v>1342700000</v>
      </c>
      <c r="G116" s="187">
        <v>335675000</v>
      </c>
      <c r="H116" s="187">
        <v>0</v>
      </c>
      <c r="I116" s="187">
        <v>223783334</v>
      </c>
      <c r="J116" s="187">
        <v>0</v>
      </c>
      <c r="K116" s="187">
        <v>111891666</v>
      </c>
      <c r="L116" s="187">
        <v>111891666</v>
      </c>
      <c r="M116" s="187">
        <v>1007025000</v>
      </c>
      <c r="N116" s="187">
        <v>0</v>
      </c>
      <c r="O116" s="93">
        <f t="shared" si="4"/>
        <v>8.3333332836821331E-2</v>
      </c>
      <c r="P116" s="94"/>
      <c r="Q116" s="94"/>
      <c r="R116" s="93"/>
    </row>
    <row r="117" spans="1:18" s="103" customFormat="1" x14ac:dyDescent="0.2">
      <c r="A117" s="96" t="s">
        <v>398</v>
      </c>
      <c r="B117" s="110" t="s">
        <v>396</v>
      </c>
      <c r="C117" s="96" t="s">
        <v>300</v>
      </c>
      <c r="D117" s="96" t="s">
        <v>301</v>
      </c>
      <c r="E117" s="187">
        <v>574806</v>
      </c>
      <c r="F117" s="187">
        <v>574806</v>
      </c>
      <c r="G117" s="187">
        <v>143701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574806</v>
      </c>
      <c r="N117" s="187">
        <v>143701</v>
      </c>
      <c r="O117" s="93">
        <f t="shared" si="4"/>
        <v>0</v>
      </c>
      <c r="P117" s="94"/>
      <c r="Q117" s="94"/>
      <c r="R117" s="93"/>
    </row>
    <row r="118" spans="1:18" s="103" customFormat="1" x14ac:dyDescent="0.2">
      <c r="A118" s="96" t="s">
        <v>398</v>
      </c>
      <c r="B118" s="110" t="s">
        <v>396</v>
      </c>
      <c r="C118" s="96" t="s">
        <v>310</v>
      </c>
      <c r="D118" s="96" t="s">
        <v>416</v>
      </c>
      <c r="E118" s="187">
        <v>41923611</v>
      </c>
      <c r="F118" s="187">
        <v>41923611</v>
      </c>
      <c r="G118" s="187">
        <v>41813425</v>
      </c>
      <c r="H118" s="187">
        <v>0</v>
      </c>
      <c r="I118" s="187">
        <v>35260323.600000001</v>
      </c>
      <c r="J118" s="187">
        <v>0</v>
      </c>
      <c r="K118" s="187">
        <v>2663287.4</v>
      </c>
      <c r="L118" s="187">
        <v>2663287.4</v>
      </c>
      <c r="M118" s="187">
        <v>4000000</v>
      </c>
      <c r="N118" s="187">
        <v>3889814</v>
      </c>
      <c r="O118" s="93">
        <f t="shared" si="4"/>
        <v>6.3527147029391148E-2</v>
      </c>
      <c r="P118" s="94"/>
      <c r="Q118" s="94"/>
      <c r="R118" s="93"/>
    </row>
    <row r="119" spans="1:18" s="103" customFormat="1" x14ac:dyDescent="0.2">
      <c r="A119" s="96" t="s">
        <v>398</v>
      </c>
      <c r="B119" s="110" t="s">
        <v>396</v>
      </c>
      <c r="C119" s="96" t="s">
        <v>315</v>
      </c>
      <c r="D119" s="96" t="s">
        <v>417</v>
      </c>
      <c r="E119" s="187">
        <v>7433264</v>
      </c>
      <c r="F119" s="187">
        <v>7433264</v>
      </c>
      <c r="G119" s="187">
        <v>7413727</v>
      </c>
      <c r="H119" s="187">
        <v>0</v>
      </c>
      <c r="I119" s="187">
        <v>5961049.9199999999</v>
      </c>
      <c r="J119" s="187">
        <v>0</v>
      </c>
      <c r="K119" s="187">
        <v>472214.08</v>
      </c>
      <c r="L119" s="187">
        <v>472214.08</v>
      </c>
      <c r="M119" s="187">
        <v>1000000</v>
      </c>
      <c r="N119" s="187">
        <v>980463</v>
      </c>
      <c r="O119" s="93">
        <f t="shared" si="4"/>
        <v>6.3527150387770431E-2</v>
      </c>
      <c r="P119" s="94"/>
      <c r="Q119" s="94"/>
      <c r="R119" s="93"/>
    </row>
    <row r="120" spans="1:18" s="103" customFormat="1" x14ac:dyDescent="0.2">
      <c r="A120" s="96" t="s">
        <v>398</v>
      </c>
      <c r="B120" s="110" t="s">
        <v>396</v>
      </c>
      <c r="C120" s="96" t="s">
        <v>320</v>
      </c>
      <c r="D120" s="96" t="s">
        <v>418</v>
      </c>
      <c r="E120" s="187">
        <v>1498312639</v>
      </c>
      <c r="F120" s="187">
        <v>1498312639</v>
      </c>
      <c r="G120" s="187">
        <v>374578159</v>
      </c>
      <c r="H120" s="187">
        <v>0</v>
      </c>
      <c r="I120" s="187">
        <v>252635439</v>
      </c>
      <c r="J120" s="187">
        <v>0</v>
      </c>
      <c r="K120" s="187">
        <v>121942720</v>
      </c>
      <c r="L120" s="187">
        <v>121942720</v>
      </c>
      <c r="M120" s="187">
        <v>1123734480</v>
      </c>
      <c r="N120" s="187">
        <v>0</v>
      </c>
      <c r="O120" s="93">
        <f t="shared" si="4"/>
        <v>8.1386699161389103E-2</v>
      </c>
      <c r="P120" s="94"/>
      <c r="Q120" s="94"/>
      <c r="R120" s="93"/>
    </row>
    <row r="121" spans="1:18" s="103" customFormat="1" x14ac:dyDescent="0.2">
      <c r="A121" s="96" t="s">
        <v>398</v>
      </c>
      <c r="B121" s="110" t="s">
        <v>396</v>
      </c>
      <c r="C121" s="96" t="s">
        <v>321</v>
      </c>
      <c r="D121" s="96" t="s">
        <v>322</v>
      </c>
      <c r="E121" s="187">
        <v>68300000</v>
      </c>
      <c r="F121" s="187">
        <v>68300000</v>
      </c>
      <c r="G121" s="187">
        <v>17075000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68300000</v>
      </c>
      <c r="N121" s="187">
        <v>17075000</v>
      </c>
      <c r="O121" s="93">
        <f t="shared" si="4"/>
        <v>0</v>
      </c>
      <c r="P121" s="94"/>
      <c r="Q121" s="94"/>
      <c r="R121" s="93"/>
    </row>
    <row r="122" spans="1:18" s="103" customFormat="1" x14ac:dyDescent="0.2">
      <c r="A122" s="96" t="s">
        <v>398</v>
      </c>
      <c r="B122" s="110" t="s">
        <v>396</v>
      </c>
      <c r="C122" s="96" t="s">
        <v>323</v>
      </c>
      <c r="D122" s="96" t="s">
        <v>324</v>
      </c>
      <c r="E122" s="187">
        <v>46800000</v>
      </c>
      <c r="F122" s="187">
        <v>46800000</v>
      </c>
      <c r="G122" s="187">
        <v>11700000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46800000</v>
      </c>
      <c r="N122" s="187">
        <v>11700000</v>
      </c>
      <c r="O122" s="93">
        <f t="shared" si="4"/>
        <v>0</v>
      </c>
      <c r="P122" s="94"/>
      <c r="Q122" s="94"/>
      <c r="R122" s="93"/>
    </row>
    <row r="123" spans="1:18" s="103" customFormat="1" x14ac:dyDescent="0.2">
      <c r="A123" s="96" t="s">
        <v>398</v>
      </c>
      <c r="B123" s="110" t="s">
        <v>396</v>
      </c>
      <c r="C123" s="96" t="s">
        <v>325</v>
      </c>
      <c r="D123" s="96" t="s">
        <v>326</v>
      </c>
      <c r="E123" s="187">
        <v>21500000</v>
      </c>
      <c r="F123" s="187">
        <v>21500000</v>
      </c>
      <c r="G123" s="187">
        <v>5375000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21500000</v>
      </c>
      <c r="N123" s="187">
        <v>5375000</v>
      </c>
      <c r="O123" s="93">
        <f t="shared" si="4"/>
        <v>0</v>
      </c>
      <c r="P123" s="94">
        <f t="shared" ref="P123:P128" si="8">+F123</f>
        <v>21500000</v>
      </c>
      <c r="Q123" s="94">
        <f>+K123</f>
        <v>0</v>
      </c>
      <c r="R123" s="93">
        <f>+Q123/P123</f>
        <v>0</v>
      </c>
    </row>
    <row r="124" spans="1:18" s="103" customFormat="1" x14ac:dyDescent="0.2">
      <c r="A124" s="96" t="s">
        <v>398</v>
      </c>
      <c r="B124" s="110" t="s">
        <v>396</v>
      </c>
      <c r="C124" s="96" t="s">
        <v>327</v>
      </c>
      <c r="D124" s="96" t="s">
        <v>328</v>
      </c>
      <c r="E124" s="187">
        <v>44330000</v>
      </c>
      <c r="F124" s="187">
        <v>44330000</v>
      </c>
      <c r="G124" s="187">
        <v>26082500</v>
      </c>
      <c r="H124" s="187">
        <v>0</v>
      </c>
      <c r="I124" s="187">
        <v>0</v>
      </c>
      <c r="J124" s="187">
        <v>0</v>
      </c>
      <c r="K124" s="187">
        <v>751091</v>
      </c>
      <c r="L124" s="187">
        <v>751091</v>
      </c>
      <c r="M124" s="187">
        <v>43578909</v>
      </c>
      <c r="N124" s="187">
        <v>25331409</v>
      </c>
      <c r="O124" s="93">
        <f t="shared" si="4"/>
        <v>1.6943176178660049E-2</v>
      </c>
      <c r="P124" s="94">
        <f t="shared" si="8"/>
        <v>44330000</v>
      </c>
      <c r="Q124" s="94">
        <f>+K124</f>
        <v>751091</v>
      </c>
      <c r="R124" s="93">
        <f>+Q124/P124</f>
        <v>1.6943176178660049E-2</v>
      </c>
    </row>
    <row r="125" spans="1:18" s="103" customFormat="1" x14ac:dyDescent="0.2">
      <c r="A125" s="96" t="s">
        <v>398</v>
      </c>
      <c r="B125" s="110" t="s">
        <v>396</v>
      </c>
      <c r="C125" s="96" t="s">
        <v>329</v>
      </c>
      <c r="D125" s="96" t="s">
        <v>330</v>
      </c>
      <c r="E125" s="187">
        <v>24330000</v>
      </c>
      <c r="F125" s="187">
        <v>24330000</v>
      </c>
      <c r="G125" s="187">
        <v>6082500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24330000</v>
      </c>
      <c r="N125" s="187">
        <v>6082500</v>
      </c>
      <c r="O125" s="93">
        <f t="shared" si="4"/>
        <v>0</v>
      </c>
      <c r="P125" s="94">
        <f t="shared" si="8"/>
        <v>24330000</v>
      </c>
      <c r="Q125" s="94">
        <f>+K125</f>
        <v>0</v>
      </c>
      <c r="R125" s="93">
        <f>+Q125/P125</f>
        <v>0</v>
      </c>
    </row>
    <row r="126" spans="1:18" s="103" customFormat="1" x14ac:dyDescent="0.2">
      <c r="A126" s="96" t="s">
        <v>398</v>
      </c>
      <c r="B126" s="110" t="s">
        <v>396</v>
      </c>
      <c r="C126" s="96" t="s">
        <v>331</v>
      </c>
      <c r="D126" s="96" t="s">
        <v>332</v>
      </c>
      <c r="E126" s="187">
        <v>20000000</v>
      </c>
      <c r="F126" s="187">
        <v>20000000</v>
      </c>
      <c r="G126" s="187">
        <v>20000000</v>
      </c>
      <c r="H126" s="187">
        <v>0</v>
      </c>
      <c r="I126" s="187">
        <v>0</v>
      </c>
      <c r="J126" s="187">
        <v>0</v>
      </c>
      <c r="K126" s="187">
        <v>751091</v>
      </c>
      <c r="L126" s="187">
        <v>751091</v>
      </c>
      <c r="M126" s="187">
        <v>19248909</v>
      </c>
      <c r="N126" s="187">
        <v>19248909</v>
      </c>
      <c r="O126" s="93">
        <f t="shared" si="4"/>
        <v>3.7554549999999999E-2</v>
      </c>
      <c r="P126" s="94">
        <f t="shared" si="8"/>
        <v>20000000</v>
      </c>
      <c r="Q126" s="94">
        <f>+K126</f>
        <v>751091</v>
      </c>
      <c r="R126" s="93">
        <f>+Q126/P126</f>
        <v>3.7554549999999999E-2</v>
      </c>
    </row>
    <row r="127" spans="1:18" s="103" customFormat="1" x14ac:dyDescent="0.2">
      <c r="A127" s="96" t="s">
        <v>398</v>
      </c>
      <c r="B127" s="110" t="s">
        <v>396</v>
      </c>
      <c r="C127" s="96" t="s">
        <v>333</v>
      </c>
      <c r="D127" s="96" t="s">
        <v>334</v>
      </c>
      <c r="E127" s="187">
        <v>2415788070</v>
      </c>
      <c r="F127" s="187">
        <v>2415788070</v>
      </c>
      <c r="G127" s="187">
        <v>603947017</v>
      </c>
      <c r="H127" s="187">
        <v>0</v>
      </c>
      <c r="I127" s="187">
        <v>415979678</v>
      </c>
      <c r="J127" s="187">
        <v>0</v>
      </c>
      <c r="K127" s="187">
        <v>187967339</v>
      </c>
      <c r="L127" s="187">
        <v>187967339</v>
      </c>
      <c r="M127" s="187">
        <v>1811841053</v>
      </c>
      <c r="N127" s="187">
        <v>0</v>
      </c>
      <c r="O127" s="93">
        <f t="shared" si="4"/>
        <v>7.7807876168541554E-2</v>
      </c>
      <c r="P127" s="94">
        <f t="shared" si="8"/>
        <v>2415788070</v>
      </c>
      <c r="Q127" s="94">
        <f>+K127</f>
        <v>187967339</v>
      </c>
      <c r="R127" s="93">
        <f>+Q127/P127</f>
        <v>7.7807876168541554E-2</v>
      </c>
    </row>
    <row r="128" spans="1:18" s="103" customFormat="1" ht="14.25" customHeight="1" x14ac:dyDescent="0.2">
      <c r="A128" s="96" t="s">
        <v>398</v>
      </c>
      <c r="B128" s="110" t="s">
        <v>396</v>
      </c>
      <c r="C128" s="96" t="s">
        <v>338</v>
      </c>
      <c r="D128" s="96" t="s">
        <v>339</v>
      </c>
      <c r="E128" s="187">
        <v>100000000</v>
      </c>
      <c r="F128" s="187">
        <v>100000000</v>
      </c>
      <c r="G128" s="187">
        <v>25000000</v>
      </c>
      <c r="H128" s="187">
        <v>0</v>
      </c>
      <c r="I128" s="187">
        <v>16666667</v>
      </c>
      <c r="J128" s="187">
        <v>0</v>
      </c>
      <c r="K128" s="187">
        <v>8333333</v>
      </c>
      <c r="L128" s="187">
        <v>8333333</v>
      </c>
      <c r="M128" s="187">
        <v>75000000</v>
      </c>
      <c r="N128" s="187">
        <v>0</v>
      </c>
      <c r="O128" s="93">
        <f t="shared" si="4"/>
        <v>8.3333329999999997E-2</v>
      </c>
      <c r="P128" s="94">
        <f t="shared" si="8"/>
        <v>100000000</v>
      </c>
      <c r="Q128" s="94"/>
      <c r="R128" s="93"/>
    </row>
    <row r="129" spans="1:18" s="103" customFormat="1" x14ac:dyDescent="0.2">
      <c r="A129" s="96" t="s">
        <v>398</v>
      </c>
      <c r="B129" s="110" t="s">
        <v>396</v>
      </c>
      <c r="C129" s="96" t="s">
        <v>340</v>
      </c>
      <c r="D129" s="96" t="s">
        <v>419</v>
      </c>
      <c r="E129" s="187">
        <v>847200000</v>
      </c>
      <c r="F129" s="187">
        <v>847200000</v>
      </c>
      <c r="G129" s="187">
        <v>211800000</v>
      </c>
      <c r="H129" s="187">
        <v>0</v>
      </c>
      <c r="I129" s="187">
        <v>154548333</v>
      </c>
      <c r="J129" s="187">
        <v>0</v>
      </c>
      <c r="K129" s="187">
        <v>57251667</v>
      </c>
      <c r="L129" s="187">
        <v>57251667</v>
      </c>
      <c r="M129" s="187">
        <v>635400000</v>
      </c>
      <c r="N129" s="187">
        <v>0</v>
      </c>
      <c r="O129" s="93">
        <f t="shared" si="4"/>
        <v>6.7577510623229461E-2</v>
      </c>
      <c r="P129" s="94"/>
      <c r="Q129" s="94"/>
      <c r="R129" s="93"/>
    </row>
    <row r="130" spans="1:18" s="103" customFormat="1" x14ac:dyDescent="0.2">
      <c r="A130" s="96" t="s">
        <v>398</v>
      </c>
      <c r="B130" s="110" t="s">
        <v>396</v>
      </c>
      <c r="C130" s="96" t="s">
        <v>341</v>
      </c>
      <c r="D130" s="96" t="s">
        <v>391</v>
      </c>
      <c r="E130" s="187">
        <v>1468588070</v>
      </c>
      <c r="F130" s="187">
        <v>1468588070</v>
      </c>
      <c r="G130" s="187">
        <v>367147017</v>
      </c>
      <c r="H130" s="187">
        <v>0</v>
      </c>
      <c r="I130" s="187">
        <v>244764678</v>
      </c>
      <c r="J130" s="187">
        <v>0</v>
      </c>
      <c r="K130" s="187">
        <v>122382339</v>
      </c>
      <c r="L130" s="187">
        <v>122382339</v>
      </c>
      <c r="M130" s="187">
        <v>1101441053</v>
      </c>
      <c r="N130" s="187">
        <v>0</v>
      </c>
      <c r="O130" s="93">
        <f t="shared" si="4"/>
        <v>8.3333333219845637E-2</v>
      </c>
      <c r="P130" s="94"/>
      <c r="Q130" s="94"/>
      <c r="R130" s="93"/>
    </row>
    <row r="131" spans="1:18" s="103" customFormat="1" ht="15" customHeight="1" x14ac:dyDescent="0.2">
      <c r="A131" s="96" t="s">
        <v>398</v>
      </c>
      <c r="B131" s="110" t="s">
        <v>396</v>
      </c>
      <c r="C131" s="96" t="s">
        <v>372</v>
      </c>
      <c r="D131" s="96" t="s">
        <v>373</v>
      </c>
      <c r="E131" s="187">
        <v>359000000</v>
      </c>
      <c r="F131" s="187">
        <v>359000000</v>
      </c>
      <c r="G131" s="187">
        <v>89750000</v>
      </c>
      <c r="H131" s="187">
        <v>0</v>
      </c>
      <c r="I131" s="187">
        <v>0</v>
      </c>
      <c r="J131" s="187">
        <v>0</v>
      </c>
      <c r="K131" s="187">
        <v>0</v>
      </c>
      <c r="L131" s="187">
        <v>0</v>
      </c>
      <c r="M131" s="187">
        <v>359000000</v>
      </c>
      <c r="N131" s="187">
        <v>89750000</v>
      </c>
      <c r="O131" s="93">
        <f t="shared" si="4"/>
        <v>0</v>
      </c>
      <c r="P131" s="94"/>
      <c r="Q131" s="94"/>
      <c r="R131" s="93"/>
    </row>
    <row r="132" spans="1:18" s="103" customFormat="1" x14ac:dyDescent="0.2">
      <c r="A132" s="96" t="s">
        <v>398</v>
      </c>
      <c r="B132" s="110" t="s">
        <v>396</v>
      </c>
      <c r="C132" s="96" t="s">
        <v>374</v>
      </c>
      <c r="D132" s="96" t="s">
        <v>375</v>
      </c>
      <c r="E132" s="187">
        <v>359000000</v>
      </c>
      <c r="F132" s="187">
        <v>359000000</v>
      </c>
      <c r="G132" s="187">
        <v>89750000</v>
      </c>
      <c r="H132" s="187">
        <v>0</v>
      </c>
      <c r="I132" s="187">
        <v>0</v>
      </c>
      <c r="J132" s="187">
        <v>0</v>
      </c>
      <c r="K132" s="187">
        <v>0</v>
      </c>
      <c r="L132" s="187">
        <v>0</v>
      </c>
      <c r="M132" s="187">
        <v>359000000</v>
      </c>
      <c r="N132" s="187">
        <v>89750000</v>
      </c>
      <c r="O132" s="93">
        <f t="shared" si="4"/>
        <v>0</v>
      </c>
      <c r="P132" s="94"/>
      <c r="Q132" s="94"/>
      <c r="R132" s="93"/>
    </row>
    <row r="133" spans="1:18" s="103" customFormat="1" x14ac:dyDescent="0.2">
      <c r="A133" s="96" t="s">
        <v>398</v>
      </c>
      <c r="B133" s="110" t="s">
        <v>396</v>
      </c>
      <c r="C133" s="96" t="s">
        <v>346</v>
      </c>
      <c r="D133" s="96" t="s">
        <v>347</v>
      </c>
      <c r="E133" s="187">
        <v>108942044</v>
      </c>
      <c r="F133" s="187">
        <v>108942044</v>
      </c>
      <c r="G133" s="187">
        <v>0</v>
      </c>
      <c r="H133" s="187">
        <v>0</v>
      </c>
      <c r="I133" s="187">
        <v>0</v>
      </c>
      <c r="J133" s="187">
        <v>0</v>
      </c>
      <c r="K133" s="187">
        <v>0</v>
      </c>
      <c r="L133" s="187">
        <v>0</v>
      </c>
      <c r="M133" s="187">
        <v>108942044</v>
      </c>
      <c r="N133" s="187">
        <v>0</v>
      </c>
      <c r="O133" s="93">
        <f t="shared" si="4"/>
        <v>0</v>
      </c>
      <c r="P133" s="94"/>
      <c r="Q133" s="94"/>
      <c r="R133" s="93"/>
    </row>
    <row r="134" spans="1:18" s="103" customFormat="1" x14ac:dyDescent="0.2">
      <c r="A134" s="96" t="s">
        <v>398</v>
      </c>
      <c r="B134" s="110" t="s">
        <v>396</v>
      </c>
      <c r="C134" s="96" t="s">
        <v>348</v>
      </c>
      <c r="D134" s="96" t="s">
        <v>420</v>
      </c>
      <c r="E134" s="187">
        <v>75000000</v>
      </c>
      <c r="F134" s="187">
        <v>75000000</v>
      </c>
      <c r="G134" s="187">
        <v>0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75000000</v>
      </c>
      <c r="N134" s="187">
        <v>0</v>
      </c>
      <c r="O134" s="93">
        <f t="shared" si="4"/>
        <v>0</v>
      </c>
      <c r="P134" s="94"/>
      <c r="Q134" s="94"/>
      <c r="R134" s="93"/>
    </row>
    <row r="135" spans="1:18" s="103" customFormat="1" x14ac:dyDescent="0.2">
      <c r="A135" s="96" t="s">
        <v>398</v>
      </c>
      <c r="B135" s="110" t="s">
        <v>396</v>
      </c>
      <c r="C135" s="96" t="s">
        <v>353</v>
      </c>
      <c r="D135" s="96" t="s">
        <v>354</v>
      </c>
      <c r="E135" s="187">
        <v>634724</v>
      </c>
      <c r="F135" s="187">
        <v>634724</v>
      </c>
      <c r="G135" s="187">
        <v>0</v>
      </c>
      <c r="H135" s="187">
        <v>0</v>
      </c>
      <c r="I135" s="187">
        <v>0</v>
      </c>
      <c r="J135" s="187">
        <v>0</v>
      </c>
      <c r="K135" s="187">
        <v>0</v>
      </c>
      <c r="L135" s="187">
        <v>0</v>
      </c>
      <c r="M135" s="187">
        <v>634724</v>
      </c>
      <c r="N135" s="187">
        <v>0</v>
      </c>
      <c r="O135" s="93">
        <f t="shared" si="4"/>
        <v>0</v>
      </c>
      <c r="P135" s="28"/>
      <c r="Q135" s="94"/>
      <c r="R135" s="93"/>
    </row>
    <row r="136" spans="1:18" s="104" customFormat="1" x14ac:dyDescent="0.2">
      <c r="A136" s="178" t="s">
        <v>398</v>
      </c>
      <c r="B136" s="110" t="s">
        <v>396</v>
      </c>
      <c r="C136" s="96" t="s">
        <v>359</v>
      </c>
      <c r="D136" s="96" t="s">
        <v>360</v>
      </c>
      <c r="E136" s="187">
        <v>6284400</v>
      </c>
      <c r="F136" s="187">
        <v>6284400</v>
      </c>
      <c r="G136" s="187">
        <v>0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6284400</v>
      </c>
      <c r="N136" s="187">
        <v>0</v>
      </c>
      <c r="O136" s="93">
        <f t="shared" ref="O136:O138" si="9">+K136/F136</f>
        <v>0</v>
      </c>
      <c r="P136" s="94"/>
      <c r="Q136" s="94"/>
      <c r="R136" s="93"/>
    </row>
    <row r="137" spans="1:18" s="104" customFormat="1" x14ac:dyDescent="0.2">
      <c r="A137" s="96" t="s">
        <v>398</v>
      </c>
      <c r="B137" s="110" t="s">
        <v>396</v>
      </c>
      <c r="C137" s="96" t="s">
        <v>361</v>
      </c>
      <c r="D137" s="96" t="s">
        <v>362</v>
      </c>
      <c r="E137" s="187">
        <v>8169720</v>
      </c>
      <c r="F137" s="187">
        <v>8169720</v>
      </c>
      <c r="G137" s="187">
        <v>0</v>
      </c>
      <c r="H137" s="187">
        <v>0</v>
      </c>
      <c r="I137" s="187">
        <v>0</v>
      </c>
      <c r="J137" s="187">
        <v>0</v>
      </c>
      <c r="K137" s="187">
        <v>0</v>
      </c>
      <c r="L137" s="187">
        <v>0</v>
      </c>
      <c r="M137" s="187">
        <v>8169720</v>
      </c>
      <c r="N137" s="187">
        <v>0</v>
      </c>
      <c r="O137" s="93">
        <f t="shared" si="9"/>
        <v>0</v>
      </c>
      <c r="P137" s="94"/>
      <c r="Q137" s="94"/>
      <c r="R137" s="93"/>
    </row>
    <row r="138" spans="1:18" s="104" customFormat="1" x14ac:dyDescent="0.2">
      <c r="A138" s="96" t="s">
        <v>398</v>
      </c>
      <c r="B138" s="110" t="s">
        <v>396</v>
      </c>
      <c r="C138" s="96" t="s">
        <v>364</v>
      </c>
      <c r="D138" s="96" t="s">
        <v>365</v>
      </c>
      <c r="E138" s="187">
        <v>18853200</v>
      </c>
      <c r="F138" s="187">
        <v>18853200</v>
      </c>
      <c r="G138" s="187">
        <v>0</v>
      </c>
      <c r="H138" s="187">
        <v>0</v>
      </c>
      <c r="I138" s="187">
        <v>0</v>
      </c>
      <c r="J138" s="187">
        <v>0</v>
      </c>
      <c r="K138" s="187">
        <v>0</v>
      </c>
      <c r="L138" s="187">
        <v>0</v>
      </c>
      <c r="M138" s="187">
        <v>18853200</v>
      </c>
      <c r="N138" s="187">
        <v>0</v>
      </c>
      <c r="O138" s="93">
        <f t="shared" si="9"/>
        <v>0</v>
      </c>
      <c r="P138" s="94"/>
      <c r="Q138" s="94"/>
      <c r="R138" s="93"/>
    </row>
    <row r="139" spans="1:18" s="104" customFormat="1" ht="15" customHeight="1" x14ac:dyDescent="0.2">
      <c r="A139" s="92"/>
      <c r="B139" s="106"/>
      <c r="C139" s="92"/>
      <c r="D139" s="92"/>
      <c r="E139" s="186"/>
      <c r="F139" s="133"/>
      <c r="G139" s="186"/>
      <c r="H139" s="186"/>
      <c r="I139" s="186"/>
      <c r="J139" s="186"/>
      <c r="K139" s="186"/>
      <c r="L139" s="186"/>
      <c r="M139" s="186"/>
      <c r="N139" s="186"/>
      <c r="O139" s="97"/>
      <c r="P139" s="28"/>
      <c r="Q139" s="28"/>
      <c r="R139" s="97"/>
    </row>
    <row r="140" spans="1:18" s="103" customFormat="1" x14ac:dyDescent="0.2">
      <c r="A140" s="96"/>
      <c r="B140" s="110"/>
      <c r="C140" s="96"/>
      <c r="D140" s="9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93"/>
      <c r="P140" s="94"/>
      <c r="Q140" s="94"/>
      <c r="R140" s="118"/>
    </row>
    <row r="141" spans="1:18" s="103" customFormat="1" x14ac:dyDescent="0.2">
      <c r="A141" s="96"/>
      <c r="B141" s="110"/>
      <c r="C141" s="96"/>
      <c r="D141" s="96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93"/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26" t="s">
        <v>26</v>
      </c>
      <c r="D150" s="226"/>
      <c r="E150" s="226"/>
      <c r="F150" s="226"/>
      <c r="G150" s="226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3889863755</v>
      </c>
      <c r="E152" s="101">
        <f>+K8</f>
        <v>408130897.30000001</v>
      </c>
      <c r="F152" s="21">
        <f t="shared" ref="F152:F157" si="10">+D152-E152</f>
        <v>3481732857.6999998</v>
      </c>
      <c r="G152" s="93">
        <f t="shared" ref="G152:G158" si="11">+E152/D152</f>
        <v>0.10492164327745201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+F28</f>
        <v>3232035256</v>
      </c>
      <c r="E153" s="103">
        <f>+K28</f>
        <v>382637</v>
      </c>
      <c r="F153" s="21">
        <f t="shared" si="10"/>
        <v>3231652619</v>
      </c>
      <c r="G153" s="93">
        <f t="shared" si="11"/>
        <v>1.1838886945607007E-4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+F75</f>
        <v>179143073</v>
      </c>
      <c r="E154" s="103">
        <f>+K75</f>
        <v>485548.07</v>
      </c>
      <c r="F154" s="21">
        <f t="shared" si="10"/>
        <v>178657524.93000001</v>
      </c>
      <c r="G154" s="93">
        <f t="shared" si="11"/>
        <v>2.710392659168016E-3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+F103</f>
        <v>217730440</v>
      </c>
      <c r="E155" s="103">
        <f>+K103</f>
        <v>570123.92000000004</v>
      </c>
      <c r="F155" s="21">
        <f t="shared" si="10"/>
        <v>217160316.08000001</v>
      </c>
      <c r="G155" s="22">
        <f t="shared" si="11"/>
        <v>2.6184851323498913E-3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+F113</f>
        <v>7006404434</v>
      </c>
      <c r="E156" s="103">
        <f>+K113</f>
        <v>476675037.48000002</v>
      </c>
      <c r="F156" s="21">
        <f t="shared" si="10"/>
        <v>6529729396.5200005</v>
      </c>
      <c r="G156" s="22">
        <f t="shared" si="11"/>
        <v>6.803418814461204E-2</v>
      </c>
      <c r="P156" s="134"/>
      <c r="Q156" s="49"/>
    </row>
    <row r="157" spans="1:18" x14ac:dyDescent="0.2">
      <c r="A157" s="49"/>
      <c r="B157" s="164"/>
      <c r="C157" s="130" t="s">
        <v>394</v>
      </c>
      <c r="D157" s="21">
        <f>+F139</f>
        <v>0</v>
      </c>
      <c r="E157" s="103">
        <f>+K139</f>
        <v>0</v>
      </c>
      <c r="F157" s="21">
        <f t="shared" si="10"/>
        <v>0</v>
      </c>
      <c r="G157" s="22" t="e">
        <f t="shared" si="11"/>
        <v>#DIV/0!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14525176958</v>
      </c>
      <c r="E158" s="166">
        <f>SUM(E152:E157)</f>
        <v>886244243.76999998</v>
      </c>
      <c r="F158" s="166">
        <f>SUM(F152:F157)</f>
        <v>13638932714.23</v>
      </c>
      <c r="G158" s="167">
        <f t="shared" si="11"/>
        <v>6.1014350897934166E-2</v>
      </c>
      <c r="P158" s="134"/>
      <c r="Q158" s="49"/>
    </row>
    <row r="159" spans="1:18" ht="13.5" thickTop="1" x14ac:dyDescent="0.2">
      <c r="A159" s="49"/>
      <c r="B159" s="164"/>
      <c r="C159" s="55"/>
      <c r="D159" s="55">
        <f>+F7-D158</f>
        <v>0</v>
      </c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223" t="s">
        <v>35</v>
      </c>
      <c r="D161" s="223"/>
      <c r="E161" s="223"/>
      <c r="F161" s="223"/>
      <c r="G161" s="223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462829800</v>
      </c>
      <c r="E163" s="21">
        <f>+Q29</f>
        <v>0</v>
      </c>
      <c r="F163" s="21">
        <f>+D163-E163</f>
        <v>462829800</v>
      </c>
      <c r="G163" s="22">
        <f>+E163/D163</f>
        <v>0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+P75</f>
        <v>179143073</v>
      </c>
      <c r="E164" s="21">
        <f>+Q75</f>
        <v>485548.07</v>
      </c>
      <c r="F164" s="21">
        <f>+D164-E164</f>
        <v>178657524.93000001</v>
      </c>
      <c r="G164" s="22">
        <f>+E164/D164</f>
        <v>2.710392659168016E-3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+P103</f>
        <v>217730440</v>
      </c>
      <c r="E165" s="21">
        <f>+Q103</f>
        <v>570123.92000000004</v>
      </c>
      <c r="F165" s="21">
        <f>+D165-E165</f>
        <v>217160316.08000001</v>
      </c>
      <c r="G165" s="22">
        <f>+E165/D165</f>
        <v>2.6184851323498913E-3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+P113</f>
        <v>7006404434</v>
      </c>
      <c r="E166" s="21">
        <f>+Q113</f>
        <v>476675037.48000002</v>
      </c>
      <c r="F166" s="21">
        <f>+D166-E166</f>
        <v>6529729396.5200005</v>
      </c>
      <c r="G166" s="22">
        <f>+E166/D166</f>
        <v>6.803418814461204E-2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7866107747</v>
      </c>
      <c r="E167" s="169">
        <f>SUM(E163:E166)</f>
        <v>477730709.47000003</v>
      </c>
      <c r="F167" s="169">
        <f>SUM(F163:F166)</f>
        <v>7388377037.5300007</v>
      </c>
      <c r="G167" s="170">
        <f>+E167/D167</f>
        <v>6.073279502841776E-2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s="103" customFormat="1" x14ac:dyDescent="0.2">
      <c r="A171" s="134"/>
      <c r="B171" s="207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P171" s="134"/>
      <c r="Q171" s="134"/>
    </row>
    <row r="172" spans="1:17" s="103" customFormat="1" x14ac:dyDescent="0.2">
      <c r="A172" s="134"/>
      <c r="B172" s="207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P172" s="134"/>
      <c r="Q172" s="134"/>
    </row>
    <row r="173" spans="1:17" s="103" customFormat="1" x14ac:dyDescent="0.2">
      <c r="A173" s="134"/>
      <c r="B173" s="207"/>
      <c r="C173" s="208" t="s">
        <v>51</v>
      </c>
      <c r="D173" s="142" t="s">
        <v>52</v>
      </c>
      <c r="E173" s="142" t="s">
        <v>53</v>
      </c>
      <c r="F173" s="208" t="s">
        <v>7</v>
      </c>
      <c r="G173" s="208" t="s">
        <v>19</v>
      </c>
      <c r="H173" s="134"/>
      <c r="I173" s="134"/>
      <c r="J173" s="134"/>
      <c r="K173" s="134"/>
      <c r="L173" s="134"/>
      <c r="M173" s="134"/>
      <c r="N173" s="134"/>
      <c r="P173" s="134"/>
      <c r="Q173" s="134"/>
    </row>
    <row r="174" spans="1:17" s="103" customFormat="1" x14ac:dyDescent="0.2">
      <c r="A174" s="134"/>
      <c r="B174" s="207"/>
      <c r="C174" s="209" t="s">
        <v>22</v>
      </c>
      <c r="D174" s="210">
        <f>+G174/F174</f>
        <v>0.10492164327745201</v>
      </c>
      <c r="E174" s="210">
        <f>+(100%/12)*1</f>
        <v>8.3333333333333329E-2</v>
      </c>
      <c r="F174" s="195">
        <f t="shared" ref="F174:G178" si="12">+D152</f>
        <v>3889863755</v>
      </c>
      <c r="G174" s="195">
        <f t="shared" si="12"/>
        <v>408130897.30000001</v>
      </c>
      <c r="H174" s="134"/>
      <c r="I174" s="134"/>
      <c r="J174" s="134"/>
      <c r="K174" s="134"/>
      <c r="L174" s="134"/>
      <c r="M174" s="134"/>
      <c r="N174" s="134"/>
      <c r="P174" s="134"/>
      <c r="Q174" s="134"/>
    </row>
    <row r="175" spans="1:17" s="103" customFormat="1" x14ac:dyDescent="0.2">
      <c r="A175" s="134"/>
      <c r="B175" s="207"/>
      <c r="C175" s="209" t="s">
        <v>109</v>
      </c>
      <c r="D175" s="210">
        <f t="shared" ref="D175:D178" si="13">+G175/F175</f>
        <v>1.1838886945607007E-4</v>
      </c>
      <c r="E175" s="210">
        <f t="shared" ref="E175:E179" si="14">+(100%/12)*1</f>
        <v>8.3333333333333329E-2</v>
      </c>
      <c r="F175" s="195">
        <f t="shared" si="12"/>
        <v>3232035256</v>
      </c>
      <c r="G175" s="195">
        <f t="shared" si="12"/>
        <v>382637</v>
      </c>
      <c r="H175" s="134"/>
      <c r="I175" s="134"/>
      <c r="J175" s="134"/>
      <c r="K175" s="134"/>
      <c r="L175" s="134"/>
      <c r="M175" s="134"/>
      <c r="N175" s="134"/>
      <c r="P175" s="134"/>
      <c r="Q175" s="134"/>
    </row>
    <row r="176" spans="1:17" s="103" customFormat="1" x14ac:dyDescent="0.2">
      <c r="A176" s="134"/>
      <c r="B176" s="207"/>
      <c r="C176" s="209" t="s">
        <v>23</v>
      </c>
      <c r="D176" s="210">
        <f t="shared" si="13"/>
        <v>2.710392659168016E-3</v>
      </c>
      <c r="E176" s="210">
        <f t="shared" si="14"/>
        <v>8.3333333333333329E-2</v>
      </c>
      <c r="F176" s="195">
        <f t="shared" si="12"/>
        <v>179143073</v>
      </c>
      <c r="G176" s="195">
        <f t="shared" si="12"/>
        <v>485548.07</v>
      </c>
      <c r="H176" s="134"/>
      <c r="I176" s="134"/>
      <c r="J176" s="134"/>
      <c r="K176" s="134"/>
      <c r="L176" s="134"/>
      <c r="M176" s="134"/>
      <c r="N176" s="134"/>
      <c r="P176" s="134"/>
      <c r="Q176" s="134"/>
    </row>
    <row r="177" spans="1:17" s="103" customFormat="1" x14ac:dyDescent="0.2">
      <c r="A177" s="134"/>
      <c r="B177" s="207"/>
      <c r="C177" s="209" t="s">
        <v>24</v>
      </c>
      <c r="D177" s="210">
        <f t="shared" si="13"/>
        <v>2.6184851323498913E-3</v>
      </c>
      <c r="E177" s="210">
        <f t="shared" si="14"/>
        <v>8.3333333333333329E-2</v>
      </c>
      <c r="F177" s="195">
        <f t="shared" si="12"/>
        <v>217730440</v>
      </c>
      <c r="G177" s="195">
        <f t="shared" si="12"/>
        <v>570123.92000000004</v>
      </c>
      <c r="H177" s="134"/>
      <c r="I177" s="134"/>
      <c r="J177" s="134"/>
      <c r="K177" s="134"/>
      <c r="L177" s="134"/>
      <c r="M177" s="134"/>
      <c r="N177" s="134"/>
      <c r="P177" s="134"/>
      <c r="Q177" s="134"/>
    </row>
    <row r="178" spans="1:17" s="103" customFormat="1" x14ac:dyDescent="0.2">
      <c r="A178" s="134"/>
      <c r="B178" s="207"/>
      <c r="C178" s="209" t="s">
        <v>25</v>
      </c>
      <c r="D178" s="210">
        <f t="shared" si="13"/>
        <v>6.803418814461204E-2</v>
      </c>
      <c r="E178" s="210">
        <f t="shared" si="14"/>
        <v>8.3333333333333329E-2</v>
      </c>
      <c r="F178" s="195">
        <f t="shared" si="12"/>
        <v>7006404434</v>
      </c>
      <c r="G178" s="195">
        <f t="shared" si="12"/>
        <v>476675037.48000002</v>
      </c>
      <c r="H178" s="134"/>
      <c r="I178" s="134"/>
      <c r="J178" s="134"/>
      <c r="K178" s="134"/>
      <c r="L178" s="134"/>
      <c r="M178" s="134"/>
      <c r="N178" s="134"/>
      <c r="P178" s="134"/>
      <c r="Q178" s="134"/>
    </row>
    <row r="179" spans="1:17" s="103" customFormat="1" x14ac:dyDescent="0.2">
      <c r="A179" s="134"/>
      <c r="B179" s="207"/>
      <c r="C179" s="209" t="s">
        <v>394</v>
      </c>
      <c r="D179" s="211" t="e">
        <f>+G179/F179</f>
        <v>#DIV/0!</v>
      </c>
      <c r="E179" s="210">
        <f t="shared" si="14"/>
        <v>8.3333333333333329E-2</v>
      </c>
      <c r="F179" s="195">
        <f t="shared" ref="F179" si="15">+D157</f>
        <v>0</v>
      </c>
      <c r="G179" s="195">
        <f t="shared" ref="G179" si="16">+E157</f>
        <v>0</v>
      </c>
      <c r="H179" s="134"/>
      <c r="I179" s="134"/>
      <c r="J179" s="134"/>
      <c r="K179" s="134"/>
      <c r="L179" s="134"/>
      <c r="M179" s="134"/>
      <c r="N179" s="134"/>
      <c r="P179" s="134"/>
      <c r="Q179" s="134"/>
    </row>
    <row r="180" spans="1:17" s="103" customFormat="1" x14ac:dyDescent="0.2">
      <c r="A180" s="134"/>
      <c r="B180" s="207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P180" s="134"/>
      <c r="Q180" s="134"/>
    </row>
    <row r="181" spans="1:17" s="103" customFormat="1" x14ac:dyDescent="0.2">
      <c r="A181" s="134"/>
      <c r="B181" s="207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P181" s="134"/>
      <c r="Q181" s="134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9" s="6" customFormat="1" ht="15.75" x14ac:dyDescent="0.25">
      <c r="A2" s="227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9" s="6" customFormat="1" ht="15.75" x14ac:dyDescent="0.25">
      <c r="A3" s="227" t="s">
        <v>3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9" s="9" customFormat="1" ht="15.75" x14ac:dyDescent="0.25">
      <c r="A4" s="230" t="s">
        <v>421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400</v>
      </c>
      <c r="B7" s="189" t="s">
        <v>396</v>
      </c>
      <c r="C7" s="133" t="s">
        <v>399</v>
      </c>
      <c r="D7" s="133" t="s">
        <v>399</v>
      </c>
      <c r="E7" s="186">
        <v>11521091620</v>
      </c>
      <c r="F7" s="186">
        <v>11521091620</v>
      </c>
      <c r="G7" s="186">
        <v>3269877766</v>
      </c>
      <c r="H7" s="186">
        <v>158601349.30000001</v>
      </c>
      <c r="I7" s="186">
        <v>1641921120.0999999</v>
      </c>
      <c r="J7" s="186">
        <v>50000</v>
      </c>
      <c r="K7" s="186">
        <v>826125347.23000002</v>
      </c>
      <c r="L7" s="186">
        <v>825739162.23000002</v>
      </c>
      <c r="M7" s="186">
        <v>8894393803.3700008</v>
      </c>
      <c r="N7" s="186">
        <v>643179949.37</v>
      </c>
      <c r="O7" s="97">
        <f>+K7/F7</f>
        <v>7.1705475008625966E-2</v>
      </c>
      <c r="P7" s="28">
        <f>+P27+P69+P93+P103</f>
        <v>1119301071</v>
      </c>
      <c r="Q7" s="28">
        <f>+Q27+Q69+Q93+Q103</f>
        <v>1834365.43</v>
      </c>
      <c r="R7" s="97">
        <f>+Q7/P7</f>
        <v>1.6388489902552769E-3</v>
      </c>
    </row>
    <row r="8" spans="1:19" s="98" customFormat="1" x14ac:dyDescent="0.25">
      <c r="A8" s="133" t="s">
        <v>400</v>
      </c>
      <c r="B8" s="189" t="s">
        <v>396</v>
      </c>
      <c r="C8" s="133" t="s">
        <v>54</v>
      </c>
      <c r="D8" s="133" t="s">
        <v>22</v>
      </c>
      <c r="E8" s="186">
        <v>712693157</v>
      </c>
      <c r="F8" s="186">
        <v>712693157</v>
      </c>
      <c r="G8" s="186">
        <v>712693157</v>
      </c>
      <c r="H8" s="186">
        <v>0</v>
      </c>
      <c r="I8" s="186">
        <v>93062818</v>
      </c>
      <c r="J8" s="186">
        <v>0</v>
      </c>
      <c r="K8" s="186">
        <v>79181764.209999993</v>
      </c>
      <c r="L8" s="186">
        <v>79181764.209999993</v>
      </c>
      <c r="M8" s="186">
        <v>540448574.78999996</v>
      </c>
      <c r="N8" s="186">
        <v>540448574.78999996</v>
      </c>
      <c r="O8" s="97">
        <f t="shared" ref="O8:O71" si="0">+K8/F8</f>
        <v>0.11110218111719571</v>
      </c>
      <c r="P8" s="28"/>
      <c r="Q8" s="28"/>
      <c r="R8" s="97"/>
    </row>
    <row r="9" spans="1:19" s="98" customFormat="1" x14ac:dyDescent="0.25">
      <c r="A9" s="134" t="s">
        <v>400</v>
      </c>
      <c r="B9" s="190" t="s">
        <v>396</v>
      </c>
      <c r="C9" s="134" t="s">
        <v>55</v>
      </c>
      <c r="D9" s="134" t="s">
        <v>56</v>
      </c>
      <c r="E9" s="187">
        <v>265875700</v>
      </c>
      <c r="F9" s="187">
        <v>265875700</v>
      </c>
      <c r="G9" s="187">
        <v>265875700</v>
      </c>
      <c r="H9" s="187">
        <v>0</v>
      </c>
      <c r="I9" s="187">
        <v>0</v>
      </c>
      <c r="J9" s="187">
        <v>0</v>
      </c>
      <c r="K9" s="187">
        <v>19127181.100000001</v>
      </c>
      <c r="L9" s="187">
        <v>19127181.100000001</v>
      </c>
      <c r="M9" s="187">
        <v>246748518.90000001</v>
      </c>
      <c r="N9" s="187">
        <v>246748518.90000001</v>
      </c>
      <c r="O9" s="93">
        <f t="shared" si="0"/>
        <v>7.1940313086152674E-2</v>
      </c>
      <c r="P9" s="94"/>
      <c r="Q9" s="94"/>
      <c r="R9" s="93"/>
    </row>
    <row r="10" spans="1:19" s="98" customFormat="1" x14ac:dyDescent="0.25">
      <c r="A10" s="134" t="s">
        <v>400</v>
      </c>
      <c r="B10" s="190" t="s">
        <v>396</v>
      </c>
      <c r="C10" s="134" t="s">
        <v>57</v>
      </c>
      <c r="D10" s="134" t="s">
        <v>58</v>
      </c>
      <c r="E10" s="187">
        <v>260875700</v>
      </c>
      <c r="F10" s="187">
        <v>260875700</v>
      </c>
      <c r="G10" s="187">
        <v>260875700</v>
      </c>
      <c r="H10" s="187">
        <v>0</v>
      </c>
      <c r="I10" s="187">
        <v>0</v>
      </c>
      <c r="J10" s="187">
        <v>0</v>
      </c>
      <c r="K10" s="187">
        <v>19127181.100000001</v>
      </c>
      <c r="L10" s="187">
        <v>19127181.100000001</v>
      </c>
      <c r="M10" s="187">
        <v>241748518.90000001</v>
      </c>
      <c r="N10" s="187">
        <v>241748518.90000001</v>
      </c>
      <c r="O10" s="93">
        <f t="shared" si="0"/>
        <v>7.3319136661636183E-2</v>
      </c>
      <c r="P10" s="94"/>
      <c r="Q10" s="94"/>
      <c r="R10" s="93"/>
      <c r="S10" s="99"/>
    </row>
    <row r="11" spans="1:19" s="98" customFormat="1" x14ac:dyDescent="0.25">
      <c r="A11" s="134" t="s">
        <v>400</v>
      </c>
      <c r="B11" s="190" t="s">
        <v>396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5000000</v>
      </c>
      <c r="N11" s="187">
        <v>5000000</v>
      </c>
      <c r="O11" s="93">
        <f t="shared" si="0"/>
        <v>0</v>
      </c>
      <c r="P11" s="94"/>
      <c r="Q11" s="94"/>
      <c r="R11" s="93"/>
      <c r="S11" s="99"/>
    </row>
    <row r="12" spans="1:19" s="98" customFormat="1" x14ac:dyDescent="0.25">
      <c r="A12" s="134" t="s">
        <v>400</v>
      </c>
      <c r="B12" s="190" t="s">
        <v>396</v>
      </c>
      <c r="C12" s="134" t="s">
        <v>61</v>
      </c>
      <c r="D12" s="134" t="s">
        <v>62</v>
      </c>
      <c r="E12" s="187">
        <v>4000000</v>
      </c>
      <c r="F12" s="187">
        <v>4000000</v>
      </c>
      <c r="G12" s="187">
        <v>4000000</v>
      </c>
      <c r="H12" s="187">
        <v>0</v>
      </c>
      <c r="I12" s="187">
        <v>0</v>
      </c>
      <c r="J12" s="187">
        <v>0</v>
      </c>
      <c r="K12" s="187">
        <v>116802</v>
      </c>
      <c r="L12" s="187">
        <v>116802</v>
      </c>
      <c r="M12" s="187">
        <v>3883198</v>
      </c>
      <c r="N12" s="187">
        <v>3883198</v>
      </c>
      <c r="O12" s="93">
        <f t="shared" si="0"/>
        <v>2.9200500000000001E-2</v>
      </c>
      <c r="P12" s="94"/>
      <c r="Q12" s="94"/>
      <c r="R12" s="93"/>
      <c r="S12" s="99"/>
    </row>
    <row r="13" spans="1:19" s="98" customFormat="1" x14ac:dyDescent="0.25">
      <c r="A13" s="134" t="s">
        <v>400</v>
      </c>
      <c r="B13" s="190" t="s">
        <v>396</v>
      </c>
      <c r="C13" s="134" t="s">
        <v>63</v>
      </c>
      <c r="D13" s="134" t="s">
        <v>64</v>
      </c>
      <c r="E13" s="187">
        <v>4000000</v>
      </c>
      <c r="F13" s="187">
        <v>4000000</v>
      </c>
      <c r="G13" s="187">
        <v>4000000</v>
      </c>
      <c r="H13" s="187">
        <v>0</v>
      </c>
      <c r="I13" s="187">
        <v>0</v>
      </c>
      <c r="J13" s="187">
        <v>0</v>
      </c>
      <c r="K13" s="187">
        <v>116802</v>
      </c>
      <c r="L13" s="187">
        <v>116802</v>
      </c>
      <c r="M13" s="187">
        <v>3883198</v>
      </c>
      <c r="N13" s="187">
        <v>3883198</v>
      </c>
      <c r="O13" s="93">
        <f t="shared" si="0"/>
        <v>2.9200500000000001E-2</v>
      </c>
      <c r="P13" s="94"/>
      <c r="Q13" s="94"/>
      <c r="R13" s="93"/>
      <c r="S13" s="99"/>
    </row>
    <row r="14" spans="1:19" s="98" customFormat="1" x14ac:dyDescent="0.25">
      <c r="A14" s="134" t="s">
        <v>400</v>
      </c>
      <c r="B14" s="190" t="s">
        <v>396</v>
      </c>
      <c r="C14" s="134" t="s">
        <v>65</v>
      </c>
      <c r="D14" s="134" t="s">
        <v>66</v>
      </c>
      <c r="E14" s="187">
        <v>334247178</v>
      </c>
      <c r="F14" s="187">
        <v>334247178</v>
      </c>
      <c r="G14" s="187">
        <v>334247178</v>
      </c>
      <c r="H14" s="187">
        <v>0</v>
      </c>
      <c r="I14" s="187">
        <v>0</v>
      </c>
      <c r="J14" s="187">
        <v>0</v>
      </c>
      <c r="K14" s="187">
        <v>52930320.109999999</v>
      </c>
      <c r="L14" s="187">
        <v>52930320.109999999</v>
      </c>
      <c r="M14" s="187">
        <v>281316857.88999999</v>
      </c>
      <c r="N14" s="187">
        <v>281316857.88999999</v>
      </c>
      <c r="O14" s="93">
        <f t="shared" si="0"/>
        <v>0.15835681972459315</v>
      </c>
      <c r="P14" s="94"/>
      <c r="Q14" s="94"/>
      <c r="R14" s="93"/>
      <c r="S14" s="99"/>
    </row>
    <row r="15" spans="1:19" s="98" customFormat="1" x14ac:dyDescent="0.25">
      <c r="A15" s="134" t="s">
        <v>400</v>
      </c>
      <c r="B15" s="190" t="s">
        <v>396</v>
      </c>
      <c r="C15" s="134" t="s">
        <v>67</v>
      </c>
      <c r="D15" s="134" t="s">
        <v>68</v>
      </c>
      <c r="E15" s="187">
        <v>91000000</v>
      </c>
      <c r="F15" s="187">
        <v>91000000</v>
      </c>
      <c r="G15" s="187">
        <v>91000000</v>
      </c>
      <c r="H15" s="187">
        <v>0</v>
      </c>
      <c r="I15" s="187">
        <v>0</v>
      </c>
      <c r="J15" s="187">
        <v>0</v>
      </c>
      <c r="K15" s="187">
        <v>6281789</v>
      </c>
      <c r="L15" s="187">
        <v>6281789</v>
      </c>
      <c r="M15" s="187">
        <v>84718211</v>
      </c>
      <c r="N15" s="187">
        <v>84718211</v>
      </c>
      <c r="O15" s="93">
        <f t="shared" si="0"/>
        <v>6.9030648351648349E-2</v>
      </c>
      <c r="P15" s="94"/>
      <c r="Q15" s="94"/>
      <c r="R15" s="93"/>
      <c r="S15" s="99"/>
    </row>
    <row r="16" spans="1:19" s="98" customFormat="1" x14ac:dyDescent="0.25">
      <c r="A16" s="134" t="s">
        <v>400</v>
      </c>
      <c r="B16" s="190" t="s">
        <v>396</v>
      </c>
      <c r="C16" s="134" t="s">
        <v>69</v>
      </c>
      <c r="D16" s="134" t="s">
        <v>70</v>
      </c>
      <c r="E16" s="187">
        <v>114426345</v>
      </c>
      <c r="F16" s="187">
        <v>114426345</v>
      </c>
      <c r="G16" s="187">
        <v>114426345</v>
      </c>
      <c r="H16" s="187">
        <v>0</v>
      </c>
      <c r="I16" s="187">
        <v>0</v>
      </c>
      <c r="J16" s="187">
        <v>0</v>
      </c>
      <c r="K16" s="187">
        <v>6957628.5199999996</v>
      </c>
      <c r="L16" s="187">
        <v>6957628.5199999996</v>
      </c>
      <c r="M16" s="187">
        <v>107468716.48</v>
      </c>
      <c r="N16" s="187">
        <v>107468716.48</v>
      </c>
      <c r="O16" s="93">
        <f t="shared" si="0"/>
        <v>6.0804428560573172E-2</v>
      </c>
      <c r="P16" s="94"/>
      <c r="Q16" s="94"/>
      <c r="R16" s="93"/>
      <c r="S16" s="99"/>
    </row>
    <row r="17" spans="1:19" s="98" customFormat="1" ht="13.5" customHeight="1" x14ac:dyDescent="0.25">
      <c r="A17" s="134" t="s">
        <v>400</v>
      </c>
      <c r="B17" s="190" t="s">
        <v>396</v>
      </c>
      <c r="C17" s="134" t="s">
        <v>73</v>
      </c>
      <c r="D17" s="134" t="s">
        <v>74</v>
      </c>
      <c r="E17" s="187">
        <v>43568622</v>
      </c>
      <c r="F17" s="187">
        <v>43568622</v>
      </c>
      <c r="G17" s="187">
        <v>43568622</v>
      </c>
      <c r="H17" s="187">
        <v>0</v>
      </c>
      <c r="I17" s="187">
        <v>0</v>
      </c>
      <c r="J17" s="187">
        <v>0</v>
      </c>
      <c r="K17" s="187">
        <v>37400837.280000001</v>
      </c>
      <c r="L17" s="187">
        <v>37400837.280000001</v>
      </c>
      <c r="M17" s="187">
        <v>6167784.7199999997</v>
      </c>
      <c r="N17" s="187">
        <v>6167784.7199999997</v>
      </c>
      <c r="O17" s="93">
        <f t="shared" si="0"/>
        <v>0.85843516648288765</v>
      </c>
      <c r="P17" s="94"/>
      <c r="Q17" s="94"/>
      <c r="R17" s="93"/>
      <c r="S17" s="99"/>
    </row>
    <row r="18" spans="1:19" s="98" customFormat="1" x14ac:dyDescent="0.25">
      <c r="A18" s="134" t="s">
        <v>400</v>
      </c>
      <c r="B18" s="190" t="s">
        <v>396</v>
      </c>
      <c r="C18" s="134" t="s">
        <v>75</v>
      </c>
      <c r="D18" s="134" t="s">
        <v>76</v>
      </c>
      <c r="E18" s="187">
        <v>37900000</v>
      </c>
      <c r="F18" s="187">
        <v>37900000</v>
      </c>
      <c r="G18" s="187">
        <v>37900000</v>
      </c>
      <c r="H18" s="187">
        <v>0</v>
      </c>
      <c r="I18" s="187">
        <v>0</v>
      </c>
      <c r="J18" s="187">
        <v>0</v>
      </c>
      <c r="K18" s="187">
        <v>2290065.31</v>
      </c>
      <c r="L18" s="187">
        <v>2290065.31</v>
      </c>
      <c r="M18" s="187">
        <v>35609934.689999998</v>
      </c>
      <c r="N18" s="187">
        <v>35609934.689999998</v>
      </c>
      <c r="O18" s="93">
        <f t="shared" si="0"/>
        <v>6.0423886807387861E-2</v>
      </c>
      <c r="P18" s="94"/>
      <c r="Q18" s="94"/>
      <c r="R18" s="93"/>
      <c r="S18" s="99"/>
    </row>
    <row r="19" spans="1:19" s="98" customFormat="1" ht="13.7" customHeight="1" x14ac:dyDescent="0.25">
      <c r="A19" s="134" t="s">
        <v>400</v>
      </c>
      <c r="B19" s="190" t="s">
        <v>397</v>
      </c>
      <c r="C19" s="134" t="s">
        <v>71</v>
      </c>
      <c r="D19" s="134" t="s">
        <v>72</v>
      </c>
      <c r="E19" s="187">
        <v>47352211</v>
      </c>
      <c r="F19" s="187">
        <v>47352211</v>
      </c>
      <c r="G19" s="187">
        <v>47352211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47352211</v>
      </c>
      <c r="N19" s="187">
        <v>47352211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400</v>
      </c>
      <c r="B20" s="190" t="s">
        <v>396</v>
      </c>
      <c r="C20" s="134" t="s">
        <v>77</v>
      </c>
      <c r="D20" s="134" t="s">
        <v>78</v>
      </c>
      <c r="E20" s="187">
        <v>54285139</v>
      </c>
      <c r="F20" s="187">
        <v>54285139</v>
      </c>
      <c r="G20" s="187">
        <v>54285139</v>
      </c>
      <c r="H20" s="187">
        <v>0</v>
      </c>
      <c r="I20" s="187">
        <v>45250598</v>
      </c>
      <c r="J20" s="187">
        <v>0</v>
      </c>
      <c r="K20" s="187">
        <v>3534541</v>
      </c>
      <c r="L20" s="187">
        <v>3534541</v>
      </c>
      <c r="M20" s="187">
        <v>5500000</v>
      </c>
      <c r="N20" s="187">
        <v>5500000</v>
      </c>
      <c r="O20" s="93">
        <f t="shared" si="0"/>
        <v>6.5110655791081246E-2</v>
      </c>
      <c r="P20" s="94"/>
      <c r="Q20" s="94"/>
      <c r="R20" s="93"/>
      <c r="S20" s="99"/>
    </row>
    <row r="21" spans="1:19" s="98" customFormat="1" x14ac:dyDescent="0.25">
      <c r="A21" s="134" t="s">
        <v>400</v>
      </c>
      <c r="B21" s="190" t="s">
        <v>396</v>
      </c>
      <c r="C21" s="134" t="s">
        <v>80</v>
      </c>
      <c r="D21" s="134" t="s">
        <v>408</v>
      </c>
      <c r="E21" s="187">
        <v>51501286</v>
      </c>
      <c r="F21" s="187">
        <v>51501286</v>
      </c>
      <c r="G21" s="187">
        <v>51501286</v>
      </c>
      <c r="H21" s="187">
        <v>0</v>
      </c>
      <c r="I21" s="187">
        <v>43148001</v>
      </c>
      <c r="J21" s="187">
        <v>0</v>
      </c>
      <c r="K21" s="187">
        <v>3353285</v>
      </c>
      <c r="L21" s="187">
        <v>3353285</v>
      </c>
      <c r="M21" s="187">
        <v>5000000</v>
      </c>
      <c r="N21" s="187">
        <v>5000000</v>
      </c>
      <c r="O21" s="93">
        <f t="shared" si="0"/>
        <v>6.5110704225910004E-2</v>
      </c>
      <c r="P21" s="94"/>
      <c r="Q21" s="94"/>
      <c r="R21" s="93"/>
      <c r="S21" s="99"/>
    </row>
    <row r="22" spans="1:19" s="98" customFormat="1" ht="13.7" customHeight="1" x14ac:dyDescent="0.25">
      <c r="A22" s="134" t="s">
        <v>400</v>
      </c>
      <c r="B22" s="190" t="s">
        <v>396</v>
      </c>
      <c r="C22" s="134" t="s">
        <v>85</v>
      </c>
      <c r="D22" s="134" t="s">
        <v>376</v>
      </c>
      <c r="E22" s="187">
        <v>2783853</v>
      </c>
      <c r="F22" s="187">
        <v>2783853</v>
      </c>
      <c r="G22" s="187">
        <v>2783853</v>
      </c>
      <c r="H22" s="187">
        <v>0</v>
      </c>
      <c r="I22" s="187">
        <v>2102597</v>
      </c>
      <c r="J22" s="187">
        <v>0</v>
      </c>
      <c r="K22" s="187">
        <v>181256</v>
      </c>
      <c r="L22" s="187">
        <v>181256</v>
      </c>
      <c r="M22" s="187">
        <v>500000</v>
      </c>
      <c r="N22" s="187">
        <v>500000</v>
      </c>
      <c r="O22" s="93">
        <f t="shared" si="0"/>
        <v>6.5109759746653284E-2</v>
      </c>
      <c r="P22" s="94"/>
      <c r="Q22" s="94"/>
      <c r="R22" s="93"/>
      <c r="S22" s="99"/>
    </row>
    <row r="23" spans="1:19" s="98" customFormat="1" x14ac:dyDescent="0.25">
      <c r="A23" s="134" t="s">
        <v>400</v>
      </c>
      <c r="B23" s="190" t="s">
        <v>396</v>
      </c>
      <c r="C23" s="134" t="s">
        <v>89</v>
      </c>
      <c r="D23" s="134" t="s">
        <v>90</v>
      </c>
      <c r="E23" s="187">
        <v>54285140</v>
      </c>
      <c r="F23" s="187">
        <v>54285140</v>
      </c>
      <c r="G23" s="187">
        <v>54285140</v>
      </c>
      <c r="H23" s="187">
        <v>0</v>
      </c>
      <c r="I23" s="187">
        <v>47812220</v>
      </c>
      <c r="J23" s="187">
        <v>0</v>
      </c>
      <c r="K23" s="187">
        <v>3472920</v>
      </c>
      <c r="L23" s="187">
        <v>3472920</v>
      </c>
      <c r="M23" s="187">
        <v>3000000</v>
      </c>
      <c r="N23" s="187">
        <v>3000000</v>
      </c>
      <c r="O23" s="93">
        <f t="shared" si="0"/>
        <v>6.3975518898910455E-2</v>
      </c>
      <c r="P23" s="94"/>
      <c r="Q23" s="94"/>
      <c r="R23" s="93"/>
      <c r="S23" s="99"/>
    </row>
    <row r="24" spans="1:19" s="98" customFormat="1" x14ac:dyDescent="0.25">
      <c r="A24" s="134" t="s">
        <v>400</v>
      </c>
      <c r="B24" s="190" t="s">
        <v>396</v>
      </c>
      <c r="C24" s="134" t="s">
        <v>92</v>
      </c>
      <c r="D24" s="134" t="s">
        <v>409</v>
      </c>
      <c r="E24" s="187">
        <v>29230460</v>
      </c>
      <c r="F24" s="187">
        <v>29230460</v>
      </c>
      <c r="G24" s="187">
        <v>29230460</v>
      </c>
      <c r="H24" s="187">
        <v>0</v>
      </c>
      <c r="I24" s="187">
        <v>26388872</v>
      </c>
      <c r="J24" s="187">
        <v>0</v>
      </c>
      <c r="K24" s="187">
        <v>1841588</v>
      </c>
      <c r="L24" s="187">
        <v>1841588</v>
      </c>
      <c r="M24" s="187">
        <v>1000000</v>
      </c>
      <c r="N24" s="187">
        <v>1000000</v>
      </c>
      <c r="O24" s="93">
        <f t="shared" si="0"/>
        <v>6.3002361235505705E-2</v>
      </c>
      <c r="P24" s="94"/>
      <c r="Q24" s="94"/>
      <c r="R24" s="93"/>
      <c r="S24" s="99"/>
    </row>
    <row r="25" spans="1:19" s="98" customFormat="1" x14ac:dyDescent="0.25">
      <c r="A25" s="134" t="s">
        <v>400</v>
      </c>
      <c r="B25" s="190" t="s">
        <v>396</v>
      </c>
      <c r="C25" s="134" t="s">
        <v>97</v>
      </c>
      <c r="D25" s="134" t="s">
        <v>410</v>
      </c>
      <c r="E25" s="187">
        <v>8351560</v>
      </c>
      <c r="F25" s="187">
        <v>8351560</v>
      </c>
      <c r="G25" s="187">
        <v>8351560</v>
      </c>
      <c r="H25" s="187">
        <v>0</v>
      </c>
      <c r="I25" s="187">
        <v>6807779</v>
      </c>
      <c r="J25" s="187">
        <v>0</v>
      </c>
      <c r="K25" s="187">
        <v>543781</v>
      </c>
      <c r="L25" s="187">
        <v>543781</v>
      </c>
      <c r="M25" s="187">
        <v>1000000</v>
      </c>
      <c r="N25" s="187">
        <v>1000000</v>
      </c>
      <c r="O25" s="93">
        <f t="shared" si="0"/>
        <v>6.5111308545948307E-2</v>
      </c>
      <c r="P25" s="94"/>
      <c r="Q25" s="94"/>
      <c r="R25" s="93"/>
      <c r="S25" s="99"/>
    </row>
    <row r="26" spans="1:19" s="98" customFormat="1" x14ac:dyDescent="0.25">
      <c r="A26" s="134" t="s">
        <v>400</v>
      </c>
      <c r="B26" s="190" t="s">
        <v>396</v>
      </c>
      <c r="C26" s="134" t="s">
        <v>102</v>
      </c>
      <c r="D26" s="134" t="s">
        <v>411</v>
      </c>
      <c r="E26" s="187">
        <v>16703120</v>
      </c>
      <c r="F26" s="187">
        <v>16703120</v>
      </c>
      <c r="G26" s="187">
        <v>16703120</v>
      </c>
      <c r="H26" s="187">
        <v>0</v>
      </c>
      <c r="I26" s="187">
        <v>14615569</v>
      </c>
      <c r="J26" s="187">
        <v>0</v>
      </c>
      <c r="K26" s="187">
        <v>1087551</v>
      </c>
      <c r="L26" s="187">
        <v>1087551</v>
      </c>
      <c r="M26" s="187">
        <v>1000000</v>
      </c>
      <c r="N26" s="187">
        <v>1000000</v>
      </c>
      <c r="O26" s="93">
        <f t="shared" si="0"/>
        <v>6.5110649986349856E-2</v>
      </c>
      <c r="P26" s="94"/>
      <c r="Q26" s="94"/>
      <c r="R26" s="93"/>
      <c r="S26" s="99"/>
    </row>
    <row r="27" spans="1:19" s="98" customFormat="1" x14ac:dyDescent="0.25">
      <c r="A27" s="133" t="s">
        <v>400</v>
      </c>
      <c r="B27" s="189" t="s">
        <v>396</v>
      </c>
      <c r="C27" s="133" t="s">
        <v>108</v>
      </c>
      <c r="D27" s="133" t="s">
        <v>109</v>
      </c>
      <c r="E27" s="186">
        <v>186175000</v>
      </c>
      <c r="F27" s="186">
        <v>186175000</v>
      </c>
      <c r="G27" s="186">
        <v>71310000</v>
      </c>
      <c r="H27" s="186">
        <v>12542349.300000001</v>
      </c>
      <c r="I27" s="186">
        <v>13752761.09</v>
      </c>
      <c r="J27" s="186">
        <v>50000</v>
      </c>
      <c r="K27" s="186">
        <v>1815096.43</v>
      </c>
      <c r="L27" s="186">
        <v>1428911.43</v>
      </c>
      <c r="M27" s="186">
        <v>158014793.18000001</v>
      </c>
      <c r="N27" s="186">
        <v>43149793.18</v>
      </c>
      <c r="O27" s="97">
        <f t="shared" si="0"/>
        <v>9.7494101248825019E-3</v>
      </c>
      <c r="P27" s="28">
        <f>+F27</f>
        <v>186175000</v>
      </c>
      <c r="Q27" s="28">
        <f>+K27</f>
        <v>1815096.43</v>
      </c>
      <c r="R27" s="97">
        <f>+Q27/P27</f>
        <v>9.7494101248825019E-3</v>
      </c>
    </row>
    <row r="28" spans="1:19" s="99" customFormat="1" x14ac:dyDescent="0.25">
      <c r="A28" s="134" t="s">
        <v>400</v>
      </c>
      <c r="B28" s="190" t="s">
        <v>396</v>
      </c>
      <c r="C28" s="134" t="s">
        <v>110</v>
      </c>
      <c r="D28" s="134" t="s">
        <v>111</v>
      </c>
      <c r="E28" s="187">
        <v>11400000</v>
      </c>
      <c r="F28" s="187">
        <v>11400000</v>
      </c>
      <c r="G28" s="187">
        <v>2400000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11400000</v>
      </c>
      <c r="N28" s="187">
        <v>2400000</v>
      </c>
      <c r="O28" s="93">
        <f t="shared" si="0"/>
        <v>0</v>
      </c>
      <c r="P28" s="94">
        <f t="shared" ref="P28:P91" si="1">+F28</f>
        <v>11400000</v>
      </c>
      <c r="Q28" s="94">
        <f t="shared" ref="Q28:Q91" si="2">+K28</f>
        <v>0</v>
      </c>
      <c r="R28" s="93">
        <f t="shared" ref="R28:R91" si="3">+Q28/P28</f>
        <v>0</v>
      </c>
    </row>
    <row r="29" spans="1:19" s="98" customFormat="1" x14ac:dyDescent="0.25">
      <c r="A29" s="134" t="s">
        <v>400</v>
      </c>
      <c r="B29" s="190" t="s">
        <v>396</v>
      </c>
      <c r="C29" s="134" t="s">
        <v>112</v>
      </c>
      <c r="D29" s="134" t="s">
        <v>113</v>
      </c>
      <c r="E29" s="187">
        <v>8000000</v>
      </c>
      <c r="F29" s="187">
        <v>8000000</v>
      </c>
      <c r="G29" s="187">
        <v>2400000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8000000</v>
      </c>
      <c r="N29" s="187">
        <v>2400000</v>
      </c>
      <c r="O29" s="93">
        <f t="shared" si="0"/>
        <v>0</v>
      </c>
      <c r="P29" s="94">
        <f t="shared" si="1"/>
        <v>8000000</v>
      </c>
      <c r="Q29" s="94">
        <f t="shared" si="2"/>
        <v>0</v>
      </c>
      <c r="R29" s="93">
        <f t="shared" si="3"/>
        <v>0</v>
      </c>
    </row>
    <row r="30" spans="1:19" s="98" customFormat="1" x14ac:dyDescent="0.25">
      <c r="A30" s="134" t="s">
        <v>400</v>
      </c>
      <c r="B30" s="190" t="s">
        <v>396</v>
      </c>
      <c r="C30" s="134" t="s">
        <v>116</v>
      </c>
      <c r="D30" s="134" t="s">
        <v>117</v>
      </c>
      <c r="E30" s="187">
        <v>3400000</v>
      </c>
      <c r="F30" s="187">
        <v>3400000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3400000</v>
      </c>
      <c r="N30" s="187">
        <v>0</v>
      </c>
      <c r="O30" s="93">
        <f t="shared" si="0"/>
        <v>0</v>
      </c>
      <c r="P30" s="94">
        <f t="shared" si="1"/>
        <v>3400000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25">
      <c r="A31" s="134" t="s">
        <v>400</v>
      </c>
      <c r="B31" s="190" t="s">
        <v>396</v>
      </c>
      <c r="C31" s="134" t="s">
        <v>120</v>
      </c>
      <c r="D31" s="134" t="s">
        <v>121</v>
      </c>
      <c r="E31" s="187">
        <v>25239690</v>
      </c>
      <c r="F31" s="187">
        <v>25239690</v>
      </c>
      <c r="G31" s="187">
        <v>8360000</v>
      </c>
      <c r="H31" s="187">
        <v>0</v>
      </c>
      <c r="I31" s="187">
        <v>5811641.5700000003</v>
      </c>
      <c r="J31" s="187">
        <v>0</v>
      </c>
      <c r="K31" s="187">
        <v>1528358.43</v>
      </c>
      <c r="L31" s="187">
        <v>1142173.43</v>
      </c>
      <c r="M31" s="187">
        <v>17899690</v>
      </c>
      <c r="N31" s="187">
        <v>1020000</v>
      </c>
      <c r="O31" s="93">
        <v>0</v>
      </c>
      <c r="P31" s="94">
        <f t="shared" si="1"/>
        <v>25239690</v>
      </c>
      <c r="Q31" s="94">
        <f t="shared" si="2"/>
        <v>1528358.43</v>
      </c>
      <c r="R31" s="93">
        <v>0</v>
      </c>
      <c r="S31" s="99"/>
    </row>
    <row r="32" spans="1:19" s="98" customFormat="1" x14ac:dyDescent="0.25">
      <c r="A32" s="134" t="s">
        <v>400</v>
      </c>
      <c r="B32" s="190" t="s">
        <v>396</v>
      </c>
      <c r="C32" s="134" t="s">
        <v>122</v>
      </c>
      <c r="D32" s="134" t="s">
        <v>123</v>
      </c>
      <c r="E32" s="187">
        <v>1890000</v>
      </c>
      <c r="F32" s="187">
        <v>1890000</v>
      </c>
      <c r="G32" s="187">
        <v>500000</v>
      </c>
      <c r="H32" s="187">
        <v>0</v>
      </c>
      <c r="I32" s="187">
        <v>500000</v>
      </c>
      <c r="J32" s="187">
        <v>0</v>
      </c>
      <c r="K32" s="187">
        <v>0</v>
      </c>
      <c r="L32" s="187">
        <v>0</v>
      </c>
      <c r="M32" s="187">
        <v>1390000</v>
      </c>
      <c r="N32" s="187">
        <v>0</v>
      </c>
      <c r="O32" s="93">
        <f t="shared" si="0"/>
        <v>0</v>
      </c>
      <c r="P32" s="94">
        <f t="shared" si="1"/>
        <v>1890000</v>
      </c>
      <c r="Q32" s="94">
        <f t="shared" si="2"/>
        <v>0</v>
      </c>
      <c r="R32" s="93">
        <f t="shared" si="3"/>
        <v>0</v>
      </c>
      <c r="S32" s="99"/>
    </row>
    <row r="33" spans="1:19" s="98" customFormat="1" x14ac:dyDescent="0.25">
      <c r="A33" s="134" t="s">
        <v>400</v>
      </c>
      <c r="B33" s="190" t="s">
        <v>396</v>
      </c>
      <c r="C33" s="134" t="s">
        <v>124</v>
      </c>
      <c r="D33" s="134" t="s">
        <v>125</v>
      </c>
      <c r="E33" s="187">
        <v>5922000</v>
      </c>
      <c r="F33" s="187">
        <v>5922000</v>
      </c>
      <c r="G33" s="187">
        <v>1840000</v>
      </c>
      <c r="H33" s="187">
        <v>0</v>
      </c>
      <c r="I33" s="187">
        <v>1453815</v>
      </c>
      <c r="J33" s="187">
        <v>0</v>
      </c>
      <c r="K33" s="187">
        <v>386185</v>
      </c>
      <c r="L33" s="187">
        <v>0</v>
      </c>
      <c r="M33" s="187">
        <v>4082000</v>
      </c>
      <c r="N33" s="187">
        <v>0</v>
      </c>
      <c r="O33" s="93">
        <f t="shared" si="0"/>
        <v>6.5211921648091864E-2</v>
      </c>
      <c r="P33" s="94">
        <f t="shared" si="1"/>
        <v>5922000</v>
      </c>
      <c r="Q33" s="94">
        <f t="shared" si="2"/>
        <v>386185</v>
      </c>
      <c r="R33" s="93">
        <f t="shared" si="3"/>
        <v>6.5211921648091864E-2</v>
      </c>
    </row>
    <row r="34" spans="1:19" s="98" customFormat="1" x14ac:dyDescent="0.25">
      <c r="A34" s="134" t="s">
        <v>400</v>
      </c>
      <c r="B34" s="190" t="s">
        <v>396</v>
      </c>
      <c r="C34" s="134" t="s">
        <v>126</v>
      </c>
      <c r="D34" s="134" t="s">
        <v>127</v>
      </c>
      <c r="E34" s="187">
        <v>39690</v>
      </c>
      <c r="F34" s="187">
        <v>39690</v>
      </c>
      <c r="G34" s="187">
        <v>20000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39690</v>
      </c>
      <c r="N34" s="187">
        <v>20000</v>
      </c>
      <c r="O34" s="93">
        <f t="shared" si="0"/>
        <v>0</v>
      </c>
      <c r="P34" s="94">
        <f t="shared" si="1"/>
        <v>39690</v>
      </c>
      <c r="Q34" s="94">
        <f t="shared" si="2"/>
        <v>0</v>
      </c>
      <c r="R34" s="93">
        <f t="shared" si="3"/>
        <v>0</v>
      </c>
      <c r="S34" s="99"/>
    </row>
    <row r="35" spans="1:19" s="98" customFormat="1" x14ac:dyDescent="0.25">
      <c r="A35" s="134" t="s">
        <v>400</v>
      </c>
      <c r="B35" s="190" t="s">
        <v>396</v>
      </c>
      <c r="C35" s="134" t="s">
        <v>128</v>
      </c>
      <c r="D35" s="134" t="s">
        <v>129</v>
      </c>
      <c r="E35" s="187">
        <v>16380000</v>
      </c>
      <c r="F35" s="187">
        <v>16380000</v>
      </c>
      <c r="G35" s="187">
        <v>6000000</v>
      </c>
      <c r="H35" s="187">
        <v>0</v>
      </c>
      <c r="I35" s="187">
        <v>3857826.57</v>
      </c>
      <c r="J35" s="187">
        <v>0</v>
      </c>
      <c r="K35" s="187">
        <v>1142173.43</v>
      </c>
      <c r="L35" s="187">
        <v>1142173.43</v>
      </c>
      <c r="M35" s="187">
        <v>11380000</v>
      </c>
      <c r="N35" s="187">
        <v>1000000</v>
      </c>
      <c r="O35" s="93">
        <f t="shared" si="0"/>
        <v>6.9729757631257633E-2</v>
      </c>
      <c r="P35" s="94">
        <f t="shared" si="1"/>
        <v>16380000</v>
      </c>
      <c r="Q35" s="94">
        <f t="shared" si="2"/>
        <v>1142173.43</v>
      </c>
      <c r="R35" s="93">
        <f t="shared" si="3"/>
        <v>6.9729757631257633E-2</v>
      </c>
      <c r="S35" s="99"/>
    </row>
    <row r="36" spans="1:19" s="98" customFormat="1" x14ac:dyDescent="0.25">
      <c r="A36" s="134" t="s">
        <v>400</v>
      </c>
      <c r="B36" s="190" t="s">
        <v>396</v>
      </c>
      <c r="C36" s="134" t="s">
        <v>130</v>
      </c>
      <c r="D36" s="134" t="s">
        <v>131</v>
      </c>
      <c r="E36" s="187">
        <v>1008000</v>
      </c>
      <c r="F36" s="187">
        <v>1008000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1008000</v>
      </c>
      <c r="N36" s="187">
        <v>0</v>
      </c>
      <c r="O36" s="93">
        <f t="shared" si="0"/>
        <v>0</v>
      </c>
      <c r="P36" s="94">
        <f t="shared" si="1"/>
        <v>1008000</v>
      </c>
      <c r="Q36" s="94">
        <f t="shared" si="2"/>
        <v>0</v>
      </c>
      <c r="R36" s="93">
        <f t="shared" si="3"/>
        <v>0</v>
      </c>
      <c r="S36" s="99"/>
    </row>
    <row r="37" spans="1:19" s="98" customFormat="1" x14ac:dyDescent="0.25">
      <c r="A37" s="134" t="s">
        <v>400</v>
      </c>
      <c r="B37" s="190" t="s">
        <v>396</v>
      </c>
      <c r="C37" s="134" t="s">
        <v>132</v>
      </c>
      <c r="D37" s="134" t="s">
        <v>133</v>
      </c>
      <c r="E37" s="187">
        <v>4070310</v>
      </c>
      <c r="F37" s="187">
        <v>4070310</v>
      </c>
      <c r="G37" s="187">
        <v>3000000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4070310</v>
      </c>
      <c r="N37" s="187">
        <v>3000000</v>
      </c>
      <c r="O37" s="93">
        <f t="shared" si="0"/>
        <v>0</v>
      </c>
      <c r="P37" s="94">
        <f t="shared" si="1"/>
        <v>4070310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25">
      <c r="A38" s="134" t="s">
        <v>400</v>
      </c>
      <c r="B38" s="190" t="s">
        <v>396</v>
      </c>
      <c r="C38" s="134" t="s">
        <v>134</v>
      </c>
      <c r="D38" s="134" t="s">
        <v>135</v>
      </c>
      <c r="E38" s="187">
        <v>2000000</v>
      </c>
      <c r="F38" s="187">
        <v>2000000</v>
      </c>
      <c r="G38" s="187">
        <v>1000000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2000000</v>
      </c>
      <c r="N38" s="187">
        <v>1000000</v>
      </c>
      <c r="O38" s="93">
        <f t="shared" si="0"/>
        <v>0</v>
      </c>
      <c r="P38" s="94">
        <f t="shared" si="1"/>
        <v>2000000</v>
      </c>
      <c r="Q38" s="94">
        <f t="shared" si="2"/>
        <v>0</v>
      </c>
      <c r="R38" s="93">
        <f t="shared" si="3"/>
        <v>0</v>
      </c>
      <c r="S38" s="99"/>
    </row>
    <row r="39" spans="1:19" s="98" customFormat="1" ht="14.25" customHeight="1" x14ac:dyDescent="0.25">
      <c r="A39" s="134" t="s">
        <v>400</v>
      </c>
      <c r="B39" s="190" t="s">
        <v>396</v>
      </c>
      <c r="C39" s="134" t="s">
        <v>138</v>
      </c>
      <c r="D39" s="134" t="s">
        <v>139</v>
      </c>
      <c r="E39" s="187">
        <v>2000000</v>
      </c>
      <c r="F39" s="187">
        <v>2000000</v>
      </c>
      <c r="G39" s="187">
        <v>2000000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2000000</v>
      </c>
      <c r="N39" s="187">
        <v>2000000</v>
      </c>
      <c r="O39" s="93">
        <f t="shared" si="0"/>
        <v>0</v>
      </c>
      <c r="P39" s="94">
        <f t="shared" si="1"/>
        <v>2000000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25">
      <c r="A40" s="134" t="s">
        <v>400</v>
      </c>
      <c r="B40" s="190" t="s">
        <v>396</v>
      </c>
      <c r="C40" s="134" t="s">
        <v>144</v>
      </c>
      <c r="D40" s="134" t="s">
        <v>145</v>
      </c>
      <c r="E40" s="187">
        <v>70310</v>
      </c>
      <c r="F40" s="187">
        <v>70310</v>
      </c>
      <c r="G40" s="187">
        <v>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70310</v>
      </c>
      <c r="N40" s="187">
        <v>0</v>
      </c>
      <c r="O40" s="93">
        <f t="shared" si="0"/>
        <v>0</v>
      </c>
      <c r="P40" s="94">
        <f t="shared" si="1"/>
        <v>70310</v>
      </c>
      <c r="Q40" s="94">
        <f t="shared" si="2"/>
        <v>0</v>
      </c>
      <c r="R40" s="93">
        <f t="shared" si="3"/>
        <v>0</v>
      </c>
      <c r="S40" s="99"/>
    </row>
    <row r="41" spans="1:19" s="98" customFormat="1" x14ac:dyDescent="0.25">
      <c r="A41" s="134" t="s">
        <v>400</v>
      </c>
      <c r="B41" s="190" t="s">
        <v>396</v>
      </c>
      <c r="C41" s="134" t="s">
        <v>146</v>
      </c>
      <c r="D41" s="134" t="s">
        <v>147</v>
      </c>
      <c r="E41" s="187">
        <v>83320000</v>
      </c>
      <c r="F41" s="187">
        <v>83320000</v>
      </c>
      <c r="G41" s="187">
        <v>37700000</v>
      </c>
      <c r="H41" s="187">
        <v>11942349.300000001</v>
      </c>
      <c r="I41" s="187">
        <v>312985.8</v>
      </c>
      <c r="J41" s="187">
        <v>0</v>
      </c>
      <c r="K41" s="187">
        <v>0</v>
      </c>
      <c r="L41" s="187">
        <v>0</v>
      </c>
      <c r="M41" s="187">
        <v>71064664.900000006</v>
      </c>
      <c r="N41" s="187">
        <v>25444664.899999999</v>
      </c>
      <c r="O41" s="93">
        <f t="shared" si="0"/>
        <v>0</v>
      </c>
      <c r="P41" s="94">
        <f t="shared" si="1"/>
        <v>83320000</v>
      </c>
      <c r="Q41" s="94">
        <f t="shared" si="2"/>
        <v>0</v>
      </c>
      <c r="R41" s="93">
        <f t="shared" si="3"/>
        <v>0</v>
      </c>
      <c r="S41" s="99"/>
    </row>
    <row r="42" spans="1:19" s="98" customFormat="1" x14ac:dyDescent="0.25">
      <c r="A42" s="134" t="s">
        <v>400</v>
      </c>
      <c r="B42" s="190" t="s">
        <v>396</v>
      </c>
      <c r="C42" s="134" t="s">
        <v>148</v>
      </c>
      <c r="D42" s="134" t="s">
        <v>149</v>
      </c>
      <c r="E42" s="187">
        <v>20000</v>
      </c>
      <c r="F42" s="187">
        <v>20000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20000</v>
      </c>
      <c r="N42" s="187">
        <v>0</v>
      </c>
      <c r="O42" s="93">
        <f t="shared" si="0"/>
        <v>0</v>
      </c>
      <c r="P42" s="94">
        <f t="shared" si="1"/>
        <v>20000</v>
      </c>
      <c r="Q42" s="94">
        <f t="shared" si="2"/>
        <v>0</v>
      </c>
      <c r="R42" s="93">
        <f t="shared" si="3"/>
        <v>0</v>
      </c>
      <c r="S42" s="99"/>
    </row>
    <row r="43" spans="1:19" s="98" customFormat="1" x14ac:dyDescent="0.25">
      <c r="A43" s="134" t="s">
        <v>400</v>
      </c>
      <c r="B43" s="190" t="s">
        <v>396</v>
      </c>
      <c r="C43" s="134" t="s">
        <v>151</v>
      </c>
      <c r="D43" s="134" t="s">
        <v>152</v>
      </c>
      <c r="E43" s="187">
        <v>16000000</v>
      </c>
      <c r="F43" s="187">
        <v>16000000</v>
      </c>
      <c r="G43" s="187">
        <v>16000000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16000000</v>
      </c>
      <c r="N43" s="187">
        <v>16000000</v>
      </c>
      <c r="O43" s="93">
        <f t="shared" si="0"/>
        <v>0</v>
      </c>
      <c r="P43" s="94">
        <f t="shared" si="1"/>
        <v>16000000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400</v>
      </c>
      <c r="B44" s="190" t="s">
        <v>396</v>
      </c>
      <c r="C44" s="134" t="s">
        <v>154</v>
      </c>
      <c r="D44" s="134" t="s">
        <v>155</v>
      </c>
      <c r="E44" s="187">
        <v>63800000</v>
      </c>
      <c r="F44" s="187">
        <v>63800000</v>
      </c>
      <c r="G44" s="187">
        <v>20200000</v>
      </c>
      <c r="H44" s="187">
        <v>11942349.300000001</v>
      </c>
      <c r="I44" s="187">
        <v>312985.8</v>
      </c>
      <c r="J44" s="187">
        <v>0</v>
      </c>
      <c r="K44" s="187">
        <v>0</v>
      </c>
      <c r="L44" s="187">
        <v>0</v>
      </c>
      <c r="M44" s="187">
        <v>51544664.899999999</v>
      </c>
      <c r="N44" s="187">
        <v>7944664.9000000004</v>
      </c>
      <c r="O44" s="93">
        <f t="shared" si="0"/>
        <v>0</v>
      </c>
      <c r="P44" s="94">
        <f t="shared" si="1"/>
        <v>63800000</v>
      </c>
      <c r="Q44" s="94">
        <f t="shared" si="2"/>
        <v>0</v>
      </c>
      <c r="R44" s="93">
        <f t="shared" si="3"/>
        <v>0</v>
      </c>
      <c r="S44" s="99"/>
    </row>
    <row r="45" spans="1:19" s="98" customFormat="1" x14ac:dyDescent="0.25">
      <c r="A45" s="134" t="s">
        <v>400</v>
      </c>
      <c r="B45" s="190" t="s">
        <v>396</v>
      </c>
      <c r="C45" s="134" t="s">
        <v>156</v>
      </c>
      <c r="D45" s="134" t="s">
        <v>157</v>
      </c>
      <c r="E45" s="187">
        <v>3500000</v>
      </c>
      <c r="F45" s="187">
        <v>3500000</v>
      </c>
      <c r="G45" s="187">
        <v>1500000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3500000</v>
      </c>
      <c r="N45" s="187">
        <v>1500000</v>
      </c>
      <c r="O45" s="93">
        <f t="shared" si="0"/>
        <v>0</v>
      </c>
      <c r="P45" s="94">
        <f t="shared" si="1"/>
        <v>3500000</v>
      </c>
      <c r="Q45" s="94">
        <f t="shared" si="2"/>
        <v>0</v>
      </c>
      <c r="R45" s="93">
        <f t="shared" si="3"/>
        <v>0</v>
      </c>
      <c r="S45" s="99"/>
    </row>
    <row r="46" spans="1:19" s="98" customFormat="1" x14ac:dyDescent="0.25">
      <c r="A46" s="134" t="s">
        <v>400</v>
      </c>
      <c r="B46" s="190" t="s">
        <v>396</v>
      </c>
      <c r="C46" s="134" t="s">
        <v>158</v>
      </c>
      <c r="D46" s="134" t="s">
        <v>159</v>
      </c>
      <c r="E46" s="187">
        <v>5700000</v>
      </c>
      <c r="F46" s="187">
        <v>5700000</v>
      </c>
      <c r="G46" s="187">
        <v>1700000</v>
      </c>
      <c r="H46" s="187">
        <v>0</v>
      </c>
      <c r="I46" s="187">
        <v>1295284.17</v>
      </c>
      <c r="J46" s="187">
        <v>0</v>
      </c>
      <c r="K46" s="187">
        <v>149825</v>
      </c>
      <c r="L46" s="187">
        <v>149825</v>
      </c>
      <c r="M46" s="187">
        <v>4254890.83</v>
      </c>
      <c r="N46" s="187">
        <v>254890.83</v>
      </c>
      <c r="O46" s="93">
        <f t="shared" si="0"/>
        <v>2.6285087719298245E-2</v>
      </c>
      <c r="P46" s="94">
        <f t="shared" si="1"/>
        <v>5700000</v>
      </c>
      <c r="Q46" s="94">
        <f t="shared" si="2"/>
        <v>149825</v>
      </c>
      <c r="R46" s="93">
        <f t="shared" si="3"/>
        <v>2.6285087719298245E-2</v>
      </c>
      <c r="S46" s="99"/>
    </row>
    <row r="47" spans="1:19" s="98" customFormat="1" x14ac:dyDescent="0.25">
      <c r="A47" s="134" t="s">
        <v>400</v>
      </c>
      <c r="B47" s="190" t="s">
        <v>396</v>
      </c>
      <c r="C47" s="134" t="s">
        <v>160</v>
      </c>
      <c r="D47" s="134" t="s">
        <v>161</v>
      </c>
      <c r="E47" s="187">
        <v>500000</v>
      </c>
      <c r="F47" s="187">
        <v>500000</v>
      </c>
      <c r="G47" s="187">
        <v>200000</v>
      </c>
      <c r="H47" s="187">
        <v>0</v>
      </c>
      <c r="I47" s="187">
        <v>191484.17</v>
      </c>
      <c r="J47" s="187">
        <v>0</v>
      </c>
      <c r="K47" s="187">
        <v>3625</v>
      </c>
      <c r="L47" s="187">
        <v>3625</v>
      </c>
      <c r="M47" s="187">
        <v>304890.83</v>
      </c>
      <c r="N47" s="187">
        <v>4890.83</v>
      </c>
      <c r="O47" s="93">
        <f t="shared" si="0"/>
        <v>7.2500000000000004E-3</v>
      </c>
      <c r="P47" s="94">
        <f t="shared" si="1"/>
        <v>500000</v>
      </c>
      <c r="Q47" s="94">
        <f t="shared" si="2"/>
        <v>3625</v>
      </c>
      <c r="R47" s="93">
        <f t="shared" si="3"/>
        <v>7.2500000000000004E-3</v>
      </c>
      <c r="S47" s="99"/>
    </row>
    <row r="48" spans="1:19" s="98" customFormat="1" x14ac:dyDescent="0.25">
      <c r="A48" s="134" t="s">
        <v>400</v>
      </c>
      <c r="B48" s="190" t="s">
        <v>396</v>
      </c>
      <c r="C48" s="134" t="s">
        <v>162</v>
      </c>
      <c r="D48" s="134" t="s">
        <v>163</v>
      </c>
      <c r="E48" s="187">
        <v>5200000</v>
      </c>
      <c r="F48" s="187">
        <v>5200000</v>
      </c>
      <c r="G48" s="187">
        <v>1500000</v>
      </c>
      <c r="H48" s="187">
        <v>0</v>
      </c>
      <c r="I48" s="187">
        <v>1103800</v>
      </c>
      <c r="J48" s="187">
        <v>0</v>
      </c>
      <c r="K48" s="187">
        <v>146200</v>
      </c>
      <c r="L48" s="187">
        <v>146200</v>
      </c>
      <c r="M48" s="187">
        <v>3950000</v>
      </c>
      <c r="N48" s="187">
        <v>250000</v>
      </c>
      <c r="O48" s="93">
        <f t="shared" si="0"/>
        <v>2.8115384615384615E-2</v>
      </c>
      <c r="P48" s="94">
        <f t="shared" si="1"/>
        <v>5200000</v>
      </c>
      <c r="Q48" s="94">
        <f t="shared" si="2"/>
        <v>146200</v>
      </c>
      <c r="R48" s="93">
        <f t="shared" si="3"/>
        <v>2.8115384615384615E-2</v>
      </c>
      <c r="S48" s="99"/>
    </row>
    <row r="49" spans="1:19" s="98" customFormat="1" x14ac:dyDescent="0.25">
      <c r="A49" s="134" t="s">
        <v>400</v>
      </c>
      <c r="B49" s="190" t="s">
        <v>396</v>
      </c>
      <c r="C49" s="134" t="s">
        <v>168</v>
      </c>
      <c r="D49" s="134" t="s">
        <v>169</v>
      </c>
      <c r="E49" s="187">
        <v>3000000</v>
      </c>
      <c r="F49" s="187">
        <v>3000000</v>
      </c>
      <c r="G49" s="187">
        <v>1000000</v>
      </c>
      <c r="H49" s="187">
        <v>0</v>
      </c>
      <c r="I49" s="187">
        <v>1000000</v>
      </c>
      <c r="J49" s="187">
        <v>0</v>
      </c>
      <c r="K49" s="187">
        <v>0</v>
      </c>
      <c r="L49" s="187">
        <v>0</v>
      </c>
      <c r="M49" s="187">
        <v>2000000</v>
      </c>
      <c r="N49" s="187">
        <v>0</v>
      </c>
      <c r="O49" s="93">
        <f t="shared" si="0"/>
        <v>0</v>
      </c>
      <c r="P49" s="94">
        <f t="shared" si="1"/>
        <v>3000000</v>
      </c>
      <c r="Q49" s="94">
        <f t="shared" si="2"/>
        <v>0</v>
      </c>
      <c r="R49" s="93">
        <f t="shared" si="3"/>
        <v>0</v>
      </c>
      <c r="S49" s="99"/>
    </row>
    <row r="50" spans="1:19" s="98" customFormat="1" x14ac:dyDescent="0.25">
      <c r="A50" s="134" t="s">
        <v>400</v>
      </c>
      <c r="B50" s="190" t="s">
        <v>396</v>
      </c>
      <c r="C50" s="134" t="s">
        <v>170</v>
      </c>
      <c r="D50" s="134" t="s">
        <v>171</v>
      </c>
      <c r="E50" s="187">
        <v>3000000</v>
      </c>
      <c r="F50" s="187">
        <v>3000000</v>
      </c>
      <c r="G50" s="187">
        <v>1000000</v>
      </c>
      <c r="H50" s="187">
        <v>0</v>
      </c>
      <c r="I50" s="187">
        <v>1000000</v>
      </c>
      <c r="J50" s="187">
        <v>0</v>
      </c>
      <c r="K50" s="187">
        <v>0</v>
      </c>
      <c r="L50" s="187">
        <v>0</v>
      </c>
      <c r="M50" s="187">
        <v>2000000</v>
      </c>
      <c r="N50" s="187">
        <v>0</v>
      </c>
      <c r="O50" s="93">
        <f t="shared" si="0"/>
        <v>0</v>
      </c>
      <c r="P50" s="94">
        <f t="shared" si="1"/>
        <v>3000000</v>
      </c>
      <c r="Q50" s="94">
        <f t="shared" si="2"/>
        <v>0</v>
      </c>
      <c r="R50" s="93">
        <f t="shared" si="3"/>
        <v>0</v>
      </c>
      <c r="S50" s="99"/>
    </row>
    <row r="51" spans="1:19" s="98" customFormat="1" x14ac:dyDescent="0.25">
      <c r="A51" s="134" t="s">
        <v>400</v>
      </c>
      <c r="B51" s="190" t="s">
        <v>396</v>
      </c>
      <c r="C51" s="134" t="s">
        <v>172</v>
      </c>
      <c r="D51" s="134" t="s">
        <v>173</v>
      </c>
      <c r="E51" s="187">
        <v>3500000</v>
      </c>
      <c r="F51" s="187">
        <v>3500000</v>
      </c>
      <c r="G51" s="187">
        <v>2500000</v>
      </c>
      <c r="H51" s="187">
        <v>600000</v>
      </c>
      <c r="I51" s="187">
        <v>1000</v>
      </c>
      <c r="J51" s="187">
        <v>50000</v>
      </c>
      <c r="K51" s="187">
        <v>0</v>
      </c>
      <c r="L51" s="187">
        <v>0</v>
      </c>
      <c r="M51" s="187">
        <v>2849000</v>
      </c>
      <c r="N51" s="187">
        <v>1849000</v>
      </c>
      <c r="O51" s="93">
        <f t="shared" si="0"/>
        <v>0</v>
      </c>
      <c r="P51" s="94">
        <f t="shared" si="1"/>
        <v>3500000</v>
      </c>
      <c r="Q51" s="94">
        <f t="shared" si="2"/>
        <v>0</v>
      </c>
      <c r="R51" s="93">
        <f t="shared" si="3"/>
        <v>0</v>
      </c>
      <c r="S51" s="99"/>
    </row>
    <row r="52" spans="1:19" s="98" customFormat="1" x14ac:dyDescent="0.25">
      <c r="A52" s="134" t="s">
        <v>400</v>
      </c>
      <c r="B52" s="190" t="s">
        <v>396</v>
      </c>
      <c r="C52" s="134" t="s">
        <v>174</v>
      </c>
      <c r="D52" s="134" t="s">
        <v>175</v>
      </c>
      <c r="E52" s="187">
        <v>2000000</v>
      </c>
      <c r="F52" s="187">
        <v>2000000</v>
      </c>
      <c r="G52" s="187">
        <v>1000000</v>
      </c>
      <c r="H52" s="187">
        <v>0</v>
      </c>
      <c r="I52" s="187">
        <v>1000</v>
      </c>
      <c r="J52" s="187">
        <v>50000</v>
      </c>
      <c r="K52" s="187">
        <v>0</v>
      </c>
      <c r="L52" s="187">
        <v>0</v>
      </c>
      <c r="M52" s="187">
        <v>1949000</v>
      </c>
      <c r="N52" s="187">
        <v>949000</v>
      </c>
      <c r="O52" s="93">
        <f t="shared" si="0"/>
        <v>0</v>
      </c>
      <c r="P52" s="94">
        <f t="shared" si="1"/>
        <v>2000000</v>
      </c>
      <c r="Q52" s="94">
        <f t="shared" si="2"/>
        <v>0</v>
      </c>
      <c r="R52" s="93">
        <f t="shared" si="3"/>
        <v>0</v>
      </c>
      <c r="S52" s="99"/>
    </row>
    <row r="53" spans="1:19" s="98" customFormat="1" x14ac:dyDescent="0.25">
      <c r="A53" s="134" t="s">
        <v>400</v>
      </c>
      <c r="B53" s="190" t="s">
        <v>396</v>
      </c>
      <c r="C53" s="134" t="s">
        <v>176</v>
      </c>
      <c r="D53" s="134" t="s">
        <v>177</v>
      </c>
      <c r="E53" s="187">
        <v>1500000</v>
      </c>
      <c r="F53" s="187">
        <v>1500000</v>
      </c>
      <c r="G53" s="187">
        <v>1500000</v>
      </c>
      <c r="H53" s="187">
        <v>600000</v>
      </c>
      <c r="I53" s="187">
        <v>0</v>
      </c>
      <c r="J53" s="187">
        <v>0</v>
      </c>
      <c r="K53" s="187">
        <v>0</v>
      </c>
      <c r="L53" s="187">
        <v>0</v>
      </c>
      <c r="M53" s="187">
        <v>900000</v>
      </c>
      <c r="N53" s="187">
        <v>900000</v>
      </c>
      <c r="O53" s="93">
        <f t="shared" si="0"/>
        <v>0</v>
      </c>
      <c r="P53" s="94">
        <f t="shared" si="1"/>
        <v>1500000</v>
      </c>
      <c r="Q53" s="94">
        <f t="shared" si="2"/>
        <v>0</v>
      </c>
      <c r="R53" s="93">
        <f t="shared" si="3"/>
        <v>0</v>
      </c>
      <c r="S53" s="99"/>
    </row>
    <row r="54" spans="1:19" s="29" customFormat="1" x14ac:dyDescent="0.25">
      <c r="A54" s="134" t="s">
        <v>400</v>
      </c>
      <c r="B54" s="190" t="s">
        <v>396</v>
      </c>
      <c r="C54" s="134" t="s">
        <v>180</v>
      </c>
      <c r="D54" s="134" t="s">
        <v>181</v>
      </c>
      <c r="E54" s="187">
        <v>48945000</v>
      </c>
      <c r="F54" s="187">
        <v>48945000</v>
      </c>
      <c r="G54" s="187">
        <v>14500000</v>
      </c>
      <c r="H54" s="187">
        <v>0</v>
      </c>
      <c r="I54" s="187">
        <v>5331849.55</v>
      </c>
      <c r="J54" s="187">
        <v>0</v>
      </c>
      <c r="K54" s="187">
        <v>0</v>
      </c>
      <c r="L54" s="187">
        <v>0</v>
      </c>
      <c r="M54" s="187">
        <v>43613150.450000003</v>
      </c>
      <c r="N54" s="187">
        <v>9168150.4499999993</v>
      </c>
      <c r="O54" s="93">
        <f t="shared" si="0"/>
        <v>0</v>
      </c>
      <c r="P54" s="94">
        <f t="shared" si="1"/>
        <v>48945000</v>
      </c>
      <c r="Q54" s="94">
        <f t="shared" si="2"/>
        <v>0</v>
      </c>
      <c r="R54" s="93">
        <f t="shared" si="3"/>
        <v>0</v>
      </c>
      <c r="S54" s="26"/>
    </row>
    <row r="55" spans="1:19" s="29" customFormat="1" x14ac:dyDescent="0.25">
      <c r="A55" s="134" t="s">
        <v>400</v>
      </c>
      <c r="B55" s="190" t="s">
        <v>396</v>
      </c>
      <c r="C55" s="134" t="s">
        <v>182</v>
      </c>
      <c r="D55" s="134" t="s">
        <v>183</v>
      </c>
      <c r="E55" s="187">
        <v>11000000</v>
      </c>
      <c r="F55" s="187">
        <v>11000000</v>
      </c>
      <c r="G55" s="187">
        <v>2000000</v>
      </c>
      <c r="H55" s="187">
        <v>0</v>
      </c>
      <c r="I55" s="187">
        <v>1532440</v>
      </c>
      <c r="J55" s="187">
        <v>0</v>
      </c>
      <c r="K55" s="187">
        <v>0</v>
      </c>
      <c r="L55" s="187">
        <v>0</v>
      </c>
      <c r="M55" s="187">
        <v>9467560</v>
      </c>
      <c r="N55" s="187">
        <v>467560</v>
      </c>
      <c r="O55" s="93">
        <f t="shared" si="0"/>
        <v>0</v>
      </c>
      <c r="P55" s="94">
        <f t="shared" si="1"/>
        <v>11000000</v>
      </c>
      <c r="Q55" s="94">
        <f t="shared" si="2"/>
        <v>0</v>
      </c>
      <c r="R55" s="93">
        <f t="shared" si="3"/>
        <v>0</v>
      </c>
      <c r="S55" s="26"/>
    </row>
    <row r="56" spans="1:19" s="29" customFormat="1" x14ac:dyDescent="0.25">
      <c r="A56" s="134" t="s">
        <v>400</v>
      </c>
      <c r="B56" s="190" t="s">
        <v>396</v>
      </c>
      <c r="C56" s="134" t="s">
        <v>184</v>
      </c>
      <c r="D56" s="134" t="s">
        <v>185</v>
      </c>
      <c r="E56" s="187">
        <v>500000</v>
      </c>
      <c r="F56" s="187">
        <v>500000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500000</v>
      </c>
      <c r="N56" s="187">
        <v>0</v>
      </c>
      <c r="O56" s="93">
        <f t="shared" si="0"/>
        <v>0</v>
      </c>
      <c r="P56" s="94">
        <f t="shared" si="1"/>
        <v>500000</v>
      </c>
      <c r="Q56" s="94">
        <f t="shared" si="2"/>
        <v>0</v>
      </c>
      <c r="R56" s="93">
        <f t="shared" si="3"/>
        <v>0</v>
      </c>
      <c r="S56" s="26"/>
    </row>
    <row r="57" spans="1:19" s="29" customFormat="1" x14ac:dyDescent="0.25">
      <c r="A57" s="134" t="s">
        <v>400</v>
      </c>
      <c r="B57" s="190" t="s">
        <v>396</v>
      </c>
      <c r="C57" s="134" t="s">
        <v>186</v>
      </c>
      <c r="D57" s="134" t="s">
        <v>187</v>
      </c>
      <c r="E57" s="187">
        <v>2000000</v>
      </c>
      <c r="F57" s="187">
        <v>2000000</v>
      </c>
      <c r="G57" s="187">
        <v>1000000</v>
      </c>
      <c r="H57" s="187">
        <v>0</v>
      </c>
      <c r="I57" s="187">
        <v>960500</v>
      </c>
      <c r="J57" s="187">
        <v>0</v>
      </c>
      <c r="K57" s="187">
        <v>0</v>
      </c>
      <c r="L57" s="187">
        <v>0</v>
      </c>
      <c r="M57" s="187">
        <v>1039500</v>
      </c>
      <c r="N57" s="187">
        <v>39500</v>
      </c>
      <c r="O57" s="93">
        <f t="shared" si="0"/>
        <v>0</v>
      </c>
      <c r="P57" s="94">
        <f t="shared" si="1"/>
        <v>2000000</v>
      </c>
      <c r="Q57" s="94">
        <f t="shared" si="2"/>
        <v>0</v>
      </c>
      <c r="R57" s="93">
        <f t="shared" si="3"/>
        <v>0</v>
      </c>
      <c r="S57" s="26"/>
    </row>
    <row r="58" spans="1:19" s="29" customFormat="1" x14ac:dyDescent="0.25">
      <c r="A58" s="134" t="s">
        <v>400</v>
      </c>
      <c r="B58" s="190" t="s">
        <v>396</v>
      </c>
      <c r="C58" s="134" t="s">
        <v>188</v>
      </c>
      <c r="D58" s="134" t="s">
        <v>189</v>
      </c>
      <c r="E58" s="187">
        <v>325000</v>
      </c>
      <c r="F58" s="187">
        <v>325000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325000</v>
      </c>
      <c r="N58" s="187">
        <v>0</v>
      </c>
      <c r="O58" s="93">
        <f t="shared" si="0"/>
        <v>0</v>
      </c>
      <c r="P58" s="94">
        <f t="shared" si="1"/>
        <v>325000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400</v>
      </c>
      <c r="B59" s="190" t="s">
        <v>396</v>
      </c>
      <c r="C59" s="134" t="s">
        <v>190</v>
      </c>
      <c r="D59" s="134" t="s">
        <v>191</v>
      </c>
      <c r="E59" s="187">
        <v>1500000</v>
      </c>
      <c r="F59" s="187">
        <v>1500000</v>
      </c>
      <c r="G59" s="187">
        <v>1500000</v>
      </c>
      <c r="H59" s="187">
        <v>0</v>
      </c>
      <c r="I59" s="187">
        <v>331901.52</v>
      </c>
      <c r="J59" s="187">
        <v>0</v>
      </c>
      <c r="K59" s="187">
        <v>0</v>
      </c>
      <c r="L59" s="187">
        <v>0</v>
      </c>
      <c r="M59" s="187">
        <v>1168098.48</v>
      </c>
      <c r="N59" s="187">
        <v>1168098.48</v>
      </c>
      <c r="O59" s="93">
        <f t="shared" si="0"/>
        <v>0</v>
      </c>
      <c r="P59" s="94">
        <f t="shared" si="1"/>
        <v>1500000</v>
      </c>
      <c r="Q59" s="94">
        <f t="shared" si="2"/>
        <v>0</v>
      </c>
      <c r="R59" s="93">
        <f t="shared" si="3"/>
        <v>0</v>
      </c>
      <c r="S59" s="26"/>
    </row>
    <row r="60" spans="1:19" s="29" customFormat="1" x14ac:dyDescent="0.25">
      <c r="A60" s="134" t="s">
        <v>400</v>
      </c>
      <c r="B60" s="190" t="s">
        <v>396</v>
      </c>
      <c r="C60" s="134" t="s">
        <v>192</v>
      </c>
      <c r="D60" s="134" t="s">
        <v>193</v>
      </c>
      <c r="E60" s="187">
        <v>33120000</v>
      </c>
      <c r="F60" s="187">
        <v>33120000</v>
      </c>
      <c r="G60" s="187">
        <v>10000000</v>
      </c>
      <c r="H60" s="187">
        <v>0</v>
      </c>
      <c r="I60" s="187">
        <v>2507008.0299999998</v>
      </c>
      <c r="J60" s="187">
        <v>0</v>
      </c>
      <c r="K60" s="187">
        <v>0</v>
      </c>
      <c r="L60" s="187">
        <v>0</v>
      </c>
      <c r="M60" s="187">
        <v>30612991.969999999</v>
      </c>
      <c r="N60" s="187">
        <v>7492991.9699999997</v>
      </c>
      <c r="O60" s="93">
        <f t="shared" si="0"/>
        <v>0</v>
      </c>
      <c r="P60" s="94">
        <f t="shared" si="1"/>
        <v>33120000</v>
      </c>
      <c r="Q60" s="94">
        <f t="shared" si="2"/>
        <v>0</v>
      </c>
      <c r="R60" s="93">
        <f t="shared" si="3"/>
        <v>0</v>
      </c>
      <c r="S60" s="26"/>
    </row>
    <row r="61" spans="1:19" s="29" customFormat="1" x14ac:dyDescent="0.25">
      <c r="A61" s="134" t="s">
        <v>400</v>
      </c>
      <c r="B61" s="190" t="s">
        <v>396</v>
      </c>
      <c r="C61" s="134" t="s">
        <v>194</v>
      </c>
      <c r="D61" s="134" t="s">
        <v>195</v>
      </c>
      <c r="E61" s="187">
        <v>500000</v>
      </c>
      <c r="F61" s="187">
        <v>500000</v>
      </c>
      <c r="G61" s="187">
        <v>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0</v>
      </c>
      <c r="O61" s="93">
        <f t="shared" si="0"/>
        <v>0</v>
      </c>
      <c r="P61" s="94">
        <f t="shared" si="1"/>
        <v>500000</v>
      </c>
      <c r="Q61" s="94">
        <f t="shared" si="2"/>
        <v>0</v>
      </c>
      <c r="R61" s="93">
        <f t="shared" si="3"/>
        <v>0</v>
      </c>
      <c r="S61" s="26"/>
    </row>
    <row r="62" spans="1:19" s="29" customFormat="1" x14ac:dyDescent="0.25">
      <c r="A62" s="134" t="s">
        <v>400</v>
      </c>
      <c r="B62" s="190" t="s">
        <v>396</v>
      </c>
      <c r="C62" s="134" t="s">
        <v>196</v>
      </c>
      <c r="D62" s="134" t="s">
        <v>197</v>
      </c>
      <c r="E62" s="187">
        <v>300000</v>
      </c>
      <c r="F62" s="187">
        <v>300000</v>
      </c>
      <c r="G62" s="187">
        <v>150000</v>
      </c>
      <c r="H62" s="187">
        <v>0</v>
      </c>
      <c r="I62" s="187">
        <v>0</v>
      </c>
      <c r="J62" s="187">
        <v>0</v>
      </c>
      <c r="K62" s="187">
        <v>136913</v>
      </c>
      <c r="L62" s="187">
        <v>136913</v>
      </c>
      <c r="M62" s="187">
        <v>163087</v>
      </c>
      <c r="N62" s="187">
        <v>13087</v>
      </c>
      <c r="O62" s="93">
        <f t="shared" si="0"/>
        <v>0.45637666666666665</v>
      </c>
      <c r="P62" s="94">
        <f t="shared" si="1"/>
        <v>300000</v>
      </c>
      <c r="Q62" s="94">
        <f t="shared" si="2"/>
        <v>136913</v>
      </c>
      <c r="R62" s="93">
        <f t="shared" si="3"/>
        <v>0.45637666666666665</v>
      </c>
      <c r="S62" s="26"/>
    </row>
    <row r="63" spans="1:19" s="29" customFormat="1" x14ac:dyDescent="0.25">
      <c r="A63" s="134" t="s">
        <v>400</v>
      </c>
      <c r="B63" s="190" t="s">
        <v>396</v>
      </c>
      <c r="C63" s="134" t="s">
        <v>200</v>
      </c>
      <c r="D63" s="134" t="s">
        <v>201</v>
      </c>
      <c r="E63" s="187">
        <v>300000</v>
      </c>
      <c r="F63" s="187">
        <v>300000</v>
      </c>
      <c r="G63" s="187">
        <v>150000</v>
      </c>
      <c r="H63" s="187">
        <v>0</v>
      </c>
      <c r="I63" s="187">
        <v>0</v>
      </c>
      <c r="J63" s="187">
        <v>0</v>
      </c>
      <c r="K63" s="187">
        <v>136913</v>
      </c>
      <c r="L63" s="187">
        <v>136913</v>
      </c>
      <c r="M63" s="187">
        <v>163087</v>
      </c>
      <c r="N63" s="187">
        <v>13087</v>
      </c>
      <c r="O63" s="93">
        <f t="shared" si="0"/>
        <v>0.45637666666666665</v>
      </c>
      <c r="P63" s="94">
        <f t="shared" si="1"/>
        <v>300000</v>
      </c>
      <c r="Q63" s="94">
        <f t="shared" si="2"/>
        <v>136913</v>
      </c>
      <c r="R63" s="93">
        <f t="shared" si="3"/>
        <v>0.45637666666666665</v>
      </c>
      <c r="S63" s="26"/>
    </row>
    <row r="64" spans="1:19" s="29" customFormat="1" x14ac:dyDescent="0.25">
      <c r="A64" s="134" t="s">
        <v>400</v>
      </c>
      <c r="B64" s="190" t="s">
        <v>396</v>
      </c>
      <c r="C64" s="134" t="s">
        <v>202</v>
      </c>
      <c r="D64" s="134" t="s">
        <v>203</v>
      </c>
      <c r="E64" s="187">
        <v>700000</v>
      </c>
      <c r="F64" s="187">
        <v>700000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700000</v>
      </c>
      <c r="N64" s="187">
        <v>0</v>
      </c>
      <c r="O64" s="93">
        <f t="shared" si="0"/>
        <v>0</v>
      </c>
      <c r="P64" s="94">
        <f t="shared" si="1"/>
        <v>700000</v>
      </c>
      <c r="Q64" s="94">
        <f t="shared" si="2"/>
        <v>0</v>
      </c>
      <c r="R64" s="93">
        <f t="shared" si="3"/>
        <v>0</v>
      </c>
      <c r="S64" s="26"/>
    </row>
    <row r="65" spans="1:19" s="29" customFormat="1" x14ac:dyDescent="0.25">
      <c r="A65" s="134" t="s">
        <v>400</v>
      </c>
      <c r="B65" s="190" t="s">
        <v>396</v>
      </c>
      <c r="C65" s="134" t="s">
        <v>204</v>
      </c>
      <c r="D65" s="134" t="s">
        <v>205</v>
      </c>
      <c r="E65" s="187">
        <v>200000</v>
      </c>
      <c r="F65" s="187">
        <v>200000</v>
      </c>
      <c r="G65" s="187">
        <v>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200000</v>
      </c>
      <c r="N65" s="187">
        <v>0</v>
      </c>
      <c r="O65" s="93">
        <f t="shared" si="0"/>
        <v>0</v>
      </c>
      <c r="P65" s="94">
        <f t="shared" si="1"/>
        <v>200000</v>
      </c>
      <c r="Q65" s="94">
        <f t="shared" si="2"/>
        <v>0</v>
      </c>
      <c r="R65" s="93">
        <f t="shared" si="3"/>
        <v>0</v>
      </c>
      <c r="S65" s="26"/>
    </row>
    <row r="66" spans="1:19" s="29" customFormat="1" x14ac:dyDescent="0.25">
      <c r="A66" s="134" t="s">
        <v>400</v>
      </c>
      <c r="B66" s="190" t="s">
        <v>396</v>
      </c>
      <c r="C66" s="134" t="s">
        <v>206</v>
      </c>
      <c r="D66" s="134" t="s">
        <v>207</v>
      </c>
      <c r="E66" s="187">
        <v>500000</v>
      </c>
      <c r="F66" s="187">
        <v>500000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500000</v>
      </c>
      <c r="N66" s="187">
        <v>0</v>
      </c>
      <c r="O66" s="93">
        <f t="shared" si="0"/>
        <v>0</v>
      </c>
      <c r="P66" s="94">
        <f t="shared" si="1"/>
        <v>500000</v>
      </c>
      <c r="Q66" s="94">
        <f t="shared" si="2"/>
        <v>0</v>
      </c>
      <c r="R66" s="93">
        <f t="shared" si="3"/>
        <v>0</v>
      </c>
      <c r="S66" s="26"/>
    </row>
    <row r="67" spans="1:19" s="29" customFormat="1" x14ac:dyDescent="0.25">
      <c r="A67" s="133" t="s">
        <v>400</v>
      </c>
      <c r="B67" s="189" t="s">
        <v>396</v>
      </c>
      <c r="C67" s="133" t="s">
        <v>210</v>
      </c>
      <c r="D67" s="133" t="s">
        <v>211</v>
      </c>
      <c r="E67" s="186">
        <v>8510000</v>
      </c>
      <c r="F67" s="186">
        <v>8510000</v>
      </c>
      <c r="G67" s="186">
        <v>4700000</v>
      </c>
      <c r="H67" s="186">
        <v>500000</v>
      </c>
      <c r="I67" s="186">
        <v>1125240.81</v>
      </c>
      <c r="J67" s="186">
        <v>0</v>
      </c>
      <c r="K67" s="186">
        <v>19269</v>
      </c>
      <c r="L67" s="186">
        <v>19269</v>
      </c>
      <c r="M67" s="186">
        <v>6865490.1900000004</v>
      </c>
      <c r="N67" s="186">
        <v>3055490.19</v>
      </c>
      <c r="O67" s="97">
        <f t="shared" si="0"/>
        <v>2.2642773207990599E-3</v>
      </c>
      <c r="P67" s="28">
        <f t="shared" si="1"/>
        <v>8510000</v>
      </c>
      <c r="Q67" s="28">
        <f t="shared" si="2"/>
        <v>19269</v>
      </c>
      <c r="R67" s="97">
        <f t="shared" si="3"/>
        <v>2.2642773207990599E-3</v>
      </c>
    </row>
    <row r="68" spans="1:19" s="26" customFormat="1" x14ac:dyDescent="0.25">
      <c r="A68" s="134" t="s">
        <v>400</v>
      </c>
      <c r="B68" s="190" t="s">
        <v>396</v>
      </c>
      <c r="C68" s="134" t="s">
        <v>212</v>
      </c>
      <c r="D68" s="134" t="s">
        <v>213</v>
      </c>
      <c r="E68" s="187">
        <v>4210000</v>
      </c>
      <c r="F68" s="187">
        <v>4210000</v>
      </c>
      <c r="G68" s="187">
        <v>1000000</v>
      </c>
      <c r="H68" s="187">
        <v>0</v>
      </c>
      <c r="I68" s="187">
        <v>980731</v>
      </c>
      <c r="J68" s="187">
        <v>0</v>
      </c>
      <c r="K68" s="187">
        <v>19269</v>
      </c>
      <c r="L68" s="187">
        <v>19269</v>
      </c>
      <c r="M68" s="187">
        <v>3210000</v>
      </c>
      <c r="N68" s="187">
        <v>0</v>
      </c>
      <c r="O68" s="93">
        <f t="shared" si="0"/>
        <v>4.5769596199524941E-3</v>
      </c>
      <c r="P68" s="94">
        <f t="shared" si="1"/>
        <v>4210000</v>
      </c>
      <c r="Q68" s="94">
        <f t="shared" si="2"/>
        <v>19269</v>
      </c>
      <c r="R68" s="93">
        <f t="shared" si="3"/>
        <v>4.5769596199524941E-3</v>
      </c>
    </row>
    <row r="69" spans="1:19" s="205" customFormat="1" x14ac:dyDescent="0.25">
      <c r="A69" s="134" t="s">
        <v>400</v>
      </c>
      <c r="B69" s="190" t="s">
        <v>396</v>
      </c>
      <c r="C69" s="134" t="s">
        <v>214</v>
      </c>
      <c r="D69" s="134" t="s">
        <v>215</v>
      </c>
      <c r="E69" s="187">
        <v>2560000</v>
      </c>
      <c r="F69" s="187">
        <v>2560000</v>
      </c>
      <c r="G69" s="187">
        <v>1000000</v>
      </c>
      <c r="H69" s="187">
        <v>0</v>
      </c>
      <c r="I69" s="187">
        <v>980731</v>
      </c>
      <c r="J69" s="187">
        <v>0</v>
      </c>
      <c r="K69" s="187">
        <v>19269</v>
      </c>
      <c r="L69" s="187">
        <v>19269</v>
      </c>
      <c r="M69" s="187">
        <v>1560000</v>
      </c>
      <c r="N69" s="187">
        <v>0</v>
      </c>
      <c r="O69" s="93">
        <f t="shared" si="0"/>
        <v>7.5269531250000002E-3</v>
      </c>
      <c r="P69" s="94">
        <f t="shared" si="1"/>
        <v>2560000</v>
      </c>
      <c r="Q69" s="94">
        <f t="shared" si="2"/>
        <v>19269</v>
      </c>
      <c r="R69" s="93">
        <f t="shared" si="3"/>
        <v>7.5269531250000002E-3</v>
      </c>
    </row>
    <row r="70" spans="1:19" s="26" customFormat="1" x14ac:dyDescent="0.25">
      <c r="A70" s="134" t="s">
        <v>400</v>
      </c>
      <c r="B70" s="190" t="s">
        <v>396</v>
      </c>
      <c r="C70" s="134" t="s">
        <v>216</v>
      </c>
      <c r="D70" s="134" t="s">
        <v>217</v>
      </c>
      <c r="E70" s="187">
        <v>150000</v>
      </c>
      <c r="F70" s="187">
        <v>150000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150000</v>
      </c>
      <c r="N70" s="187">
        <v>0</v>
      </c>
      <c r="O70" s="93">
        <f t="shared" si="0"/>
        <v>0</v>
      </c>
      <c r="P70" s="94">
        <f t="shared" si="1"/>
        <v>150000</v>
      </c>
      <c r="Q70" s="94">
        <f t="shared" si="2"/>
        <v>0</v>
      </c>
      <c r="R70" s="93">
        <f t="shared" si="3"/>
        <v>0</v>
      </c>
    </row>
    <row r="71" spans="1:19" s="29" customFormat="1" x14ac:dyDescent="0.25">
      <c r="A71" s="134" t="s">
        <v>400</v>
      </c>
      <c r="B71" s="190" t="s">
        <v>396</v>
      </c>
      <c r="C71" s="134" t="s">
        <v>218</v>
      </c>
      <c r="D71" s="134" t="s">
        <v>219</v>
      </c>
      <c r="E71" s="187">
        <v>1500000</v>
      </c>
      <c r="F71" s="187">
        <v>1500000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1500000</v>
      </c>
      <c r="N71" s="187">
        <v>0</v>
      </c>
      <c r="O71" s="93">
        <f t="shared" si="0"/>
        <v>0</v>
      </c>
      <c r="P71" s="94">
        <f t="shared" si="1"/>
        <v>1500000</v>
      </c>
      <c r="Q71" s="94">
        <f t="shared" si="2"/>
        <v>0</v>
      </c>
      <c r="R71" s="93">
        <f t="shared" si="3"/>
        <v>0</v>
      </c>
      <c r="S71" s="26"/>
    </row>
    <row r="72" spans="1:19" s="29" customFormat="1" x14ac:dyDescent="0.25">
      <c r="A72" s="134" t="s">
        <v>400</v>
      </c>
      <c r="B72" s="190" t="s">
        <v>396</v>
      </c>
      <c r="C72" s="134" t="s">
        <v>222</v>
      </c>
      <c r="D72" s="134" t="s">
        <v>223</v>
      </c>
      <c r="E72" s="187">
        <v>500000</v>
      </c>
      <c r="F72" s="187">
        <v>500000</v>
      </c>
      <c r="G72" s="187">
        <v>500000</v>
      </c>
      <c r="H72" s="187">
        <v>500000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f t="shared" ref="O72:O90" si="4">+K72/F72</f>
        <v>0</v>
      </c>
      <c r="P72" s="94">
        <f t="shared" si="1"/>
        <v>500000</v>
      </c>
      <c r="Q72" s="94">
        <f t="shared" si="2"/>
        <v>0</v>
      </c>
      <c r="R72" s="93">
        <f t="shared" si="3"/>
        <v>0</v>
      </c>
      <c r="S72" s="26"/>
    </row>
    <row r="73" spans="1:19" s="29" customFormat="1" x14ac:dyDescent="0.25">
      <c r="A73" s="134" t="s">
        <v>400</v>
      </c>
      <c r="B73" s="190" t="s">
        <v>396</v>
      </c>
      <c r="C73" s="134" t="s">
        <v>226</v>
      </c>
      <c r="D73" s="134" t="s">
        <v>227</v>
      </c>
      <c r="E73" s="187">
        <v>500000</v>
      </c>
      <c r="F73" s="187">
        <v>500000</v>
      </c>
      <c r="G73" s="187">
        <v>500000</v>
      </c>
      <c r="H73" s="187">
        <v>500000</v>
      </c>
      <c r="I73" s="187">
        <v>0</v>
      </c>
      <c r="J73" s="187">
        <v>0</v>
      </c>
      <c r="K73" s="187">
        <v>0</v>
      </c>
      <c r="L73" s="187">
        <v>0</v>
      </c>
      <c r="M73" s="187">
        <v>0</v>
      </c>
      <c r="N73" s="187">
        <v>0</v>
      </c>
      <c r="O73" s="93">
        <f t="shared" si="4"/>
        <v>0</v>
      </c>
      <c r="P73" s="94">
        <f t="shared" si="1"/>
        <v>500000</v>
      </c>
      <c r="Q73" s="94">
        <f t="shared" si="2"/>
        <v>0</v>
      </c>
      <c r="R73" s="93">
        <f t="shared" si="3"/>
        <v>0</v>
      </c>
    </row>
    <row r="74" spans="1:19" s="29" customFormat="1" x14ac:dyDescent="0.25">
      <c r="A74" s="134" t="s">
        <v>400</v>
      </c>
      <c r="B74" s="190" t="s">
        <v>396</v>
      </c>
      <c r="C74" s="134" t="s">
        <v>228</v>
      </c>
      <c r="D74" s="134" t="s">
        <v>229</v>
      </c>
      <c r="E74" s="187">
        <v>600000</v>
      </c>
      <c r="F74" s="187">
        <v>600000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600000</v>
      </c>
      <c r="N74" s="187">
        <v>0</v>
      </c>
      <c r="O74" s="93">
        <v>0</v>
      </c>
      <c r="P74" s="94">
        <f t="shared" si="1"/>
        <v>600000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400</v>
      </c>
      <c r="B75" s="190" t="s">
        <v>396</v>
      </c>
      <c r="C75" s="134" t="s">
        <v>230</v>
      </c>
      <c r="D75" s="134" t="s">
        <v>231</v>
      </c>
      <c r="E75" s="187">
        <v>50000</v>
      </c>
      <c r="F75" s="187">
        <v>50000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50000</v>
      </c>
      <c r="N75" s="187">
        <v>0</v>
      </c>
      <c r="O75" s="93">
        <v>0</v>
      </c>
      <c r="P75" s="94">
        <f t="shared" si="1"/>
        <v>50000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400</v>
      </c>
      <c r="B76" s="190" t="s">
        <v>396</v>
      </c>
      <c r="C76" s="134" t="s">
        <v>236</v>
      </c>
      <c r="D76" s="134" t="s">
        <v>237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4"/>
        <v>0</v>
      </c>
      <c r="P76" s="94">
        <f t="shared" si="1"/>
        <v>500000</v>
      </c>
      <c r="Q76" s="94">
        <f t="shared" si="2"/>
        <v>0</v>
      </c>
      <c r="R76" s="93">
        <f t="shared" si="3"/>
        <v>0</v>
      </c>
      <c r="S76" s="26"/>
    </row>
    <row r="77" spans="1:19" s="29" customFormat="1" x14ac:dyDescent="0.25">
      <c r="A77" s="134" t="s">
        <v>400</v>
      </c>
      <c r="B77" s="190" t="s">
        <v>396</v>
      </c>
      <c r="C77" s="134" t="s">
        <v>240</v>
      </c>
      <c r="D77" s="134" t="s">
        <v>241</v>
      </c>
      <c r="E77" s="187">
        <v>50000</v>
      </c>
      <c r="F77" s="187">
        <v>50000</v>
      </c>
      <c r="G77" s="187">
        <v>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400</v>
      </c>
      <c r="B78" s="190" t="s">
        <v>396</v>
      </c>
      <c r="C78" s="134" t="s">
        <v>242</v>
      </c>
      <c r="D78" s="134" t="s">
        <v>243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1000000</v>
      </c>
      <c r="O78" s="93">
        <f t="shared" si="4"/>
        <v>0</v>
      </c>
      <c r="P78" s="94">
        <f t="shared" si="1"/>
        <v>1000000</v>
      </c>
      <c r="Q78" s="94">
        <f t="shared" si="2"/>
        <v>0</v>
      </c>
      <c r="R78" s="93">
        <f t="shared" si="3"/>
        <v>0</v>
      </c>
      <c r="S78" s="26"/>
    </row>
    <row r="79" spans="1:19" s="29" customFormat="1" x14ac:dyDescent="0.25">
      <c r="A79" s="134" t="s">
        <v>400</v>
      </c>
      <c r="B79" s="190" t="s">
        <v>396</v>
      </c>
      <c r="C79" s="134" t="s">
        <v>244</v>
      </c>
      <c r="D79" s="134" t="s">
        <v>245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500000</v>
      </c>
      <c r="N79" s="187">
        <v>500000</v>
      </c>
      <c r="O79" s="93">
        <f t="shared" si="4"/>
        <v>0</v>
      </c>
      <c r="P79" s="94">
        <f t="shared" si="1"/>
        <v>500000</v>
      </c>
      <c r="Q79" s="94">
        <f t="shared" si="2"/>
        <v>0</v>
      </c>
      <c r="R79" s="93">
        <f t="shared" si="3"/>
        <v>0</v>
      </c>
      <c r="S79" s="26"/>
    </row>
    <row r="80" spans="1:19" s="29" customFormat="1" x14ac:dyDescent="0.25">
      <c r="A80" s="134" t="s">
        <v>400</v>
      </c>
      <c r="B80" s="190" t="s">
        <v>396</v>
      </c>
      <c r="C80" s="134" t="s">
        <v>246</v>
      </c>
      <c r="D80" s="134" t="s">
        <v>247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400</v>
      </c>
      <c r="B81" s="190" t="s">
        <v>396</v>
      </c>
      <c r="C81" s="134" t="s">
        <v>248</v>
      </c>
      <c r="D81" s="134" t="s">
        <v>386</v>
      </c>
      <c r="E81" s="187">
        <v>2200000</v>
      </c>
      <c r="F81" s="187">
        <v>2200000</v>
      </c>
      <c r="G81" s="187">
        <v>2200000</v>
      </c>
      <c r="H81" s="187">
        <v>0</v>
      </c>
      <c r="I81" s="187">
        <v>144509.81</v>
      </c>
      <c r="J81" s="187">
        <v>0</v>
      </c>
      <c r="K81" s="187">
        <v>0</v>
      </c>
      <c r="L81" s="187">
        <v>0</v>
      </c>
      <c r="M81" s="187">
        <v>2055490.19</v>
      </c>
      <c r="N81" s="187">
        <v>2055490.19</v>
      </c>
      <c r="O81" s="93">
        <f t="shared" si="4"/>
        <v>0</v>
      </c>
      <c r="P81" s="94">
        <f t="shared" si="1"/>
        <v>2200000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400</v>
      </c>
      <c r="B82" s="190" t="s">
        <v>396</v>
      </c>
      <c r="C82" s="134" t="s">
        <v>249</v>
      </c>
      <c r="D82" s="134" t="s">
        <v>250</v>
      </c>
      <c r="E82" s="187">
        <v>100000</v>
      </c>
      <c r="F82" s="187">
        <v>100000</v>
      </c>
      <c r="G82" s="187">
        <v>100000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100000</v>
      </c>
      <c r="N82" s="187">
        <v>100000</v>
      </c>
      <c r="O82" s="93">
        <v>0</v>
      </c>
      <c r="P82" s="94">
        <f t="shared" si="1"/>
        <v>100000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400</v>
      </c>
      <c r="B83" s="190" t="s">
        <v>396</v>
      </c>
      <c r="C83" s="134" t="s">
        <v>251</v>
      </c>
      <c r="D83" s="134" t="s">
        <v>252</v>
      </c>
      <c r="E83" s="187">
        <v>100000</v>
      </c>
      <c r="F83" s="187">
        <v>100000</v>
      </c>
      <c r="G83" s="187">
        <v>100000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100000</v>
      </c>
      <c r="N83" s="187">
        <v>100000</v>
      </c>
      <c r="O83" s="93">
        <f t="shared" si="4"/>
        <v>0</v>
      </c>
      <c r="P83" s="94">
        <f t="shared" si="1"/>
        <v>100000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400</v>
      </c>
      <c r="B84" s="190" t="s">
        <v>396</v>
      </c>
      <c r="C84" s="134" t="s">
        <v>253</v>
      </c>
      <c r="D84" s="134" t="s">
        <v>254</v>
      </c>
      <c r="E84" s="187">
        <v>1100000</v>
      </c>
      <c r="F84" s="187">
        <v>1100000</v>
      </c>
      <c r="G84" s="187">
        <v>1100000</v>
      </c>
      <c r="H84" s="187">
        <v>0</v>
      </c>
      <c r="I84" s="187">
        <v>144509.81</v>
      </c>
      <c r="J84" s="187">
        <v>0</v>
      </c>
      <c r="K84" s="187">
        <v>0</v>
      </c>
      <c r="L84" s="187">
        <v>0</v>
      </c>
      <c r="M84" s="187">
        <v>955490.19</v>
      </c>
      <c r="N84" s="187">
        <v>955490.19</v>
      </c>
      <c r="O84" s="93">
        <f t="shared" si="4"/>
        <v>0</v>
      </c>
      <c r="P84" s="94">
        <f t="shared" si="1"/>
        <v>1100000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400</v>
      </c>
      <c r="B85" s="190" t="s">
        <v>396</v>
      </c>
      <c r="C85" s="134" t="s">
        <v>255</v>
      </c>
      <c r="D85" s="134" t="s">
        <v>256</v>
      </c>
      <c r="E85" s="187">
        <v>100000</v>
      </c>
      <c r="F85" s="187">
        <v>100000</v>
      </c>
      <c r="G85" s="187">
        <v>100000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100000</v>
      </c>
      <c r="N85" s="187">
        <v>100000</v>
      </c>
      <c r="O85" s="93">
        <f t="shared" si="4"/>
        <v>0</v>
      </c>
      <c r="P85" s="94">
        <f t="shared" si="1"/>
        <v>100000</v>
      </c>
      <c r="Q85" s="94">
        <f t="shared" si="2"/>
        <v>0</v>
      </c>
      <c r="R85" s="93">
        <f t="shared" si="3"/>
        <v>0</v>
      </c>
      <c r="S85" s="26"/>
    </row>
    <row r="86" spans="1:19" s="29" customFormat="1" x14ac:dyDescent="0.25">
      <c r="A86" s="134" t="s">
        <v>400</v>
      </c>
      <c r="B86" s="190" t="s">
        <v>396</v>
      </c>
      <c r="C86" s="134" t="s">
        <v>257</v>
      </c>
      <c r="D86" s="134" t="s">
        <v>258</v>
      </c>
      <c r="E86" s="187">
        <v>200000</v>
      </c>
      <c r="F86" s="187">
        <v>200000</v>
      </c>
      <c r="G86" s="187">
        <v>200000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200000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  <c r="S86" s="26"/>
    </row>
    <row r="87" spans="1:19" s="26" customFormat="1" x14ac:dyDescent="0.25">
      <c r="A87" s="134" t="s">
        <v>400</v>
      </c>
      <c r="B87" s="190" t="s">
        <v>396</v>
      </c>
      <c r="C87" s="134" t="s">
        <v>259</v>
      </c>
      <c r="D87" s="134" t="s">
        <v>260</v>
      </c>
      <c r="E87" s="187">
        <v>200000</v>
      </c>
      <c r="F87" s="187">
        <v>200000</v>
      </c>
      <c r="G87" s="187">
        <v>200000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200000</v>
      </c>
      <c r="N87" s="187">
        <v>200000</v>
      </c>
      <c r="O87" s="93">
        <f t="shared" si="4"/>
        <v>0</v>
      </c>
      <c r="P87" s="94">
        <f t="shared" si="1"/>
        <v>200000</v>
      </c>
      <c r="Q87" s="94">
        <f t="shared" si="2"/>
        <v>0</v>
      </c>
      <c r="R87" s="93">
        <f t="shared" si="3"/>
        <v>0</v>
      </c>
    </row>
    <row r="88" spans="1:19" s="29" customFormat="1" x14ac:dyDescent="0.25">
      <c r="A88" s="134" t="s">
        <v>400</v>
      </c>
      <c r="B88" s="190" t="s">
        <v>396</v>
      </c>
      <c r="C88" s="134" t="s">
        <v>261</v>
      </c>
      <c r="D88" s="134" t="s">
        <v>262</v>
      </c>
      <c r="E88" s="187">
        <v>300000</v>
      </c>
      <c r="F88" s="187">
        <v>300000</v>
      </c>
      <c r="G88" s="187">
        <v>300000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300000</v>
      </c>
      <c r="N88" s="187">
        <v>300000</v>
      </c>
      <c r="O88" s="93">
        <f t="shared" si="4"/>
        <v>0</v>
      </c>
      <c r="P88" s="94">
        <f t="shared" si="1"/>
        <v>300000</v>
      </c>
      <c r="Q88" s="94">
        <f t="shared" si="2"/>
        <v>0</v>
      </c>
      <c r="R88" s="93">
        <f t="shared" si="3"/>
        <v>0</v>
      </c>
      <c r="S88" s="26"/>
    </row>
    <row r="89" spans="1:19" s="26" customFormat="1" x14ac:dyDescent="0.25">
      <c r="A89" s="134" t="s">
        <v>400</v>
      </c>
      <c r="B89" s="190" t="s">
        <v>396</v>
      </c>
      <c r="C89" s="134" t="s">
        <v>263</v>
      </c>
      <c r="D89" s="134" t="s">
        <v>264</v>
      </c>
      <c r="E89" s="187">
        <v>100000</v>
      </c>
      <c r="F89" s="187">
        <v>100000</v>
      </c>
      <c r="G89" s="187">
        <v>100000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100000</v>
      </c>
      <c r="N89" s="187">
        <v>100000</v>
      </c>
      <c r="O89" s="93">
        <f t="shared" si="4"/>
        <v>0</v>
      </c>
      <c r="P89" s="94">
        <f t="shared" si="1"/>
        <v>100000</v>
      </c>
      <c r="Q89" s="94">
        <f t="shared" si="2"/>
        <v>0</v>
      </c>
      <c r="R89" s="93">
        <f t="shared" si="3"/>
        <v>0</v>
      </c>
    </row>
    <row r="90" spans="1:19" s="29" customFormat="1" x14ac:dyDescent="0.25">
      <c r="A90" s="133" t="s">
        <v>400</v>
      </c>
      <c r="B90" s="189" t="s">
        <v>397</v>
      </c>
      <c r="C90" s="133" t="s">
        <v>265</v>
      </c>
      <c r="D90" s="133" t="s">
        <v>266</v>
      </c>
      <c r="E90" s="186">
        <v>950815000</v>
      </c>
      <c r="F90" s="186">
        <v>950815000</v>
      </c>
      <c r="G90" s="186">
        <v>197529196</v>
      </c>
      <c r="H90" s="186">
        <v>145559000</v>
      </c>
      <c r="I90" s="186">
        <v>4965175.79</v>
      </c>
      <c r="J90" s="186">
        <v>0</v>
      </c>
      <c r="K90" s="186">
        <v>0</v>
      </c>
      <c r="L90" s="186">
        <v>0</v>
      </c>
      <c r="M90" s="186">
        <v>800290824.21000004</v>
      </c>
      <c r="N90" s="186">
        <v>47005020.210000001</v>
      </c>
      <c r="O90" s="97">
        <f t="shared" si="4"/>
        <v>0</v>
      </c>
      <c r="P90" s="28">
        <f t="shared" si="1"/>
        <v>950815000</v>
      </c>
      <c r="Q90" s="28">
        <f t="shared" si="2"/>
        <v>0</v>
      </c>
      <c r="R90" s="97">
        <f t="shared" si="3"/>
        <v>0</v>
      </c>
    </row>
    <row r="91" spans="1:19" s="26" customFormat="1" x14ac:dyDescent="0.25">
      <c r="A91" s="134" t="s">
        <v>400</v>
      </c>
      <c r="B91" s="190" t="s">
        <v>397</v>
      </c>
      <c r="C91" s="134" t="s">
        <v>267</v>
      </c>
      <c r="D91" s="134" t="s">
        <v>268</v>
      </c>
      <c r="E91" s="187">
        <v>35815000</v>
      </c>
      <c r="F91" s="187">
        <v>35815000</v>
      </c>
      <c r="G91" s="187">
        <v>20000000</v>
      </c>
      <c r="H91" s="187">
        <v>0</v>
      </c>
      <c r="I91" s="187">
        <v>4965175.79</v>
      </c>
      <c r="J91" s="187">
        <v>0</v>
      </c>
      <c r="K91" s="187">
        <v>0</v>
      </c>
      <c r="L91" s="187">
        <v>0</v>
      </c>
      <c r="M91" s="187">
        <v>30849824.210000001</v>
      </c>
      <c r="N91" s="187">
        <v>15034824.210000001</v>
      </c>
      <c r="O91" s="93">
        <f>+K91/F91</f>
        <v>0</v>
      </c>
      <c r="P91" s="94">
        <f t="shared" si="1"/>
        <v>35815000</v>
      </c>
      <c r="Q91" s="94">
        <f t="shared" si="2"/>
        <v>0</v>
      </c>
      <c r="R91" s="93">
        <f t="shared" si="3"/>
        <v>0</v>
      </c>
    </row>
    <row r="92" spans="1:19" s="26" customFormat="1" ht="13.7" customHeight="1" x14ac:dyDescent="0.25">
      <c r="A92" s="134" t="s">
        <v>400</v>
      </c>
      <c r="B92" s="190" t="s">
        <v>397</v>
      </c>
      <c r="C92" s="134" t="s">
        <v>275</v>
      </c>
      <c r="D92" s="134" t="s">
        <v>276</v>
      </c>
      <c r="E92" s="187">
        <v>35815000</v>
      </c>
      <c r="F92" s="187">
        <v>35815000</v>
      </c>
      <c r="G92" s="187">
        <v>20000000</v>
      </c>
      <c r="H92" s="187">
        <v>0</v>
      </c>
      <c r="I92" s="187">
        <v>4965175.79</v>
      </c>
      <c r="J92" s="187">
        <v>0</v>
      </c>
      <c r="K92" s="187">
        <v>0</v>
      </c>
      <c r="L92" s="187">
        <v>0</v>
      </c>
      <c r="M92" s="187">
        <v>30849824.210000001</v>
      </c>
      <c r="N92" s="187">
        <v>15034824.210000001</v>
      </c>
      <c r="O92" s="93">
        <f t="shared" ref="O92:O121" si="5">+K92/F92</f>
        <v>0</v>
      </c>
      <c r="P92" s="94">
        <f t="shared" ref="P92:P102" si="6">+F92</f>
        <v>35815000</v>
      </c>
      <c r="Q92" s="94">
        <f t="shared" ref="Q92:Q102" si="7">+K92</f>
        <v>0</v>
      </c>
      <c r="R92" s="93">
        <f t="shared" ref="R92:R103" si="8">+Q92/P92</f>
        <v>0</v>
      </c>
    </row>
    <row r="93" spans="1:19" s="205" customFormat="1" x14ac:dyDescent="0.25">
      <c r="A93" s="134" t="s">
        <v>400</v>
      </c>
      <c r="B93" s="190" t="s">
        <v>397</v>
      </c>
      <c r="C93" s="134" t="s">
        <v>279</v>
      </c>
      <c r="D93" s="134" t="s">
        <v>280</v>
      </c>
      <c r="E93" s="187">
        <v>915000000</v>
      </c>
      <c r="F93" s="187">
        <v>915000000</v>
      </c>
      <c r="G93" s="187">
        <v>177529196</v>
      </c>
      <c r="H93" s="187">
        <v>145559000</v>
      </c>
      <c r="I93" s="187">
        <v>0</v>
      </c>
      <c r="J93" s="187">
        <v>0</v>
      </c>
      <c r="K93" s="187">
        <v>0</v>
      </c>
      <c r="L93" s="187">
        <v>0</v>
      </c>
      <c r="M93" s="187">
        <v>769441000</v>
      </c>
      <c r="N93" s="187">
        <v>31970196</v>
      </c>
      <c r="O93" s="93">
        <f t="shared" si="5"/>
        <v>0</v>
      </c>
      <c r="P93" s="94">
        <f t="shared" si="6"/>
        <v>915000000</v>
      </c>
      <c r="Q93" s="94">
        <f t="shared" si="7"/>
        <v>0</v>
      </c>
      <c r="R93" s="93">
        <f t="shared" si="8"/>
        <v>0</v>
      </c>
    </row>
    <row r="94" spans="1:19" s="29" customFormat="1" x14ac:dyDescent="0.25">
      <c r="A94" s="134" t="s">
        <v>400</v>
      </c>
      <c r="B94" s="190" t="s">
        <v>397</v>
      </c>
      <c r="C94" s="134" t="s">
        <v>281</v>
      </c>
      <c r="D94" s="134" t="s">
        <v>282</v>
      </c>
      <c r="E94" s="187">
        <v>915000000</v>
      </c>
      <c r="F94" s="187">
        <v>915000000</v>
      </c>
      <c r="G94" s="187">
        <v>177529196</v>
      </c>
      <c r="H94" s="187">
        <v>145559000</v>
      </c>
      <c r="I94" s="187">
        <v>0</v>
      </c>
      <c r="J94" s="187">
        <v>0</v>
      </c>
      <c r="K94" s="187">
        <v>0</v>
      </c>
      <c r="L94" s="187">
        <v>0</v>
      </c>
      <c r="M94" s="187">
        <v>769441000</v>
      </c>
      <c r="N94" s="187">
        <v>31970196</v>
      </c>
      <c r="O94" s="93">
        <f t="shared" si="5"/>
        <v>0</v>
      </c>
      <c r="P94" s="94">
        <f t="shared" si="6"/>
        <v>915000000</v>
      </c>
      <c r="Q94" s="94">
        <f t="shared" si="7"/>
        <v>0</v>
      </c>
      <c r="R94" s="93">
        <f t="shared" si="8"/>
        <v>0</v>
      </c>
      <c r="S94" s="26"/>
    </row>
    <row r="95" spans="1:19" s="29" customFormat="1" x14ac:dyDescent="0.25">
      <c r="A95" s="133" t="s">
        <v>400</v>
      </c>
      <c r="B95" s="189" t="s">
        <v>396</v>
      </c>
      <c r="C95" s="133" t="s">
        <v>287</v>
      </c>
      <c r="D95" s="133" t="s">
        <v>288</v>
      </c>
      <c r="E95" s="186">
        <v>9347898463</v>
      </c>
      <c r="F95" s="186">
        <v>9347898463</v>
      </c>
      <c r="G95" s="186">
        <v>2283645413</v>
      </c>
      <c r="H95" s="186">
        <v>0</v>
      </c>
      <c r="I95" s="186">
        <v>1529015124.4100001</v>
      </c>
      <c r="J95" s="186">
        <v>0</v>
      </c>
      <c r="K95" s="186">
        <v>745109217.59000003</v>
      </c>
      <c r="L95" s="186">
        <v>745109217.59000003</v>
      </c>
      <c r="M95" s="186">
        <v>7073774121</v>
      </c>
      <c r="N95" s="186">
        <v>9521071</v>
      </c>
      <c r="O95" s="97">
        <v>0</v>
      </c>
      <c r="P95" s="28">
        <f t="shared" si="6"/>
        <v>9347898463</v>
      </c>
      <c r="Q95" s="28">
        <f t="shared" si="7"/>
        <v>745109217.59000003</v>
      </c>
      <c r="R95" s="97">
        <v>0</v>
      </c>
    </row>
    <row r="96" spans="1:19" s="29" customFormat="1" ht="14.25" customHeight="1" x14ac:dyDescent="0.25">
      <c r="A96" s="134" t="s">
        <v>400</v>
      </c>
      <c r="B96" s="190" t="s">
        <v>396</v>
      </c>
      <c r="C96" s="134" t="s">
        <v>289</v>
      </c>
      <c r="D96" s="134" t="s">
        <v>290</v>
      </c>
      <c r="E96" s="187">
        <v>9222542392</v>
      </c>
      <c r="F96" s="187">
        <v>9222542392</v>
      </c>
      <c r="G96" s="187">
        <v>2235720592</v>
      </c>
      <c r="H96" s="187">
        <v>0</v>
      </c>
      <c r="I96" s="187">
        <v>1489711374.4100001</v>
      </c>
      <c r="J96" s="187">
        <v>0</v>
      </c>
      <c r="K96" s="187">
        <v>745109217.59000003</v>
      </c>
      <c r="L96" s="187">
        <v>745109217.59000003</v>
      </c>
      <c r="M96" s="187">
        <v>6987721800</v>
      </c>
      <c r="N96" s="187">
        <v>900000</v>
      </c>
      <c r="O96" s="93">
        <f t="shared" si="5"/>
        <v>8.0792170522993464E-2</v>
      </c>
      <c r="P96" s="94">
        <f t="shared" si="6"/>
        <v>9222542392</v>
      </c>
      <c r="Q96" s="94">
        <f t="shared" si="7"/>
        <v>745109217.59000003</v>
      </c>
      <c r="R96" s="93">
        <f t="shared" si="8"/>
        <v>8.0792170522993464E-2</v>
      </c>
      <c r="S96" s="26"/>
    </row>
    <row r="97" spans="1:19" s="29" customFormat="1" ht="14.25" customHeight="1" x14ac:dyDescent="0.25">
      <c r="A97" s="134" t="s">
        <v>400</v>
      </c>
      <c r="B97" s="190" t="s">
        <v>396</v>
      </c>
      <c r="C97" s="134" t="s">
        <v>297</v>
      </c>
      <c r="D97" s="134" t="s">
        <v>422</v>
      </c>
      <c r="E97" s="187">
        <v>3492100000</v>
      </c>
      <c r="F97" s="187">
        <v>3492100000</v>
      </c>
      <c r="G97" s="187">
        <v>796178200</v>
      </c>
      <c r="H97" s="187">
        <v>0</v>
      </c>
      <c r="I97" s="187">
        <v>566823237</v>
      </c>
      <c r="J97" s="187">
        <v>0</v>
      </c>
      <c r="K97" s="187">
        <v>229354963</v>
      </c>
      <c r="L97" s="187">
        <v>229354963</v>
      </c>
      <c r="M97" s="187">
        <v>2695921800</v>
      </c>
      <c r="N97" s="187">
        <v>0</v>
      </c>
      <c r="O97" s="93">
        <f t="shared" si="5"/>
        <v>6.5678234586638407E-2</v>
      </c>
      <c r="P97" s="94">
        <f t="shared" si="6"/>
        <v>3492100000</v>
      </c>
      <c r="Q97" s="94">
        <f t="shared" si="7"/>
        <v>229354963</v>
      </c>
      <c r="R97" s="93">
        <f t="shared" si="8"/>
        <v>6.5678234586638407E-2</v>
      </c>
      <c r="S97" s="26"/>
    </row>
    <row r="98" spans="1:19" s="29" customFormat="1" x14ac:dyDescent="0.25">
      <c r="A98" s="134" t="s">
        <v>400</v>
      </c>
      <c r="B98" s="190" t="s">
        <v>396</v>
      </c>
      <c r="C98" s="134" t="s">
        <v>299</v>
      </c>
      <c r="D98" s="134" t="s">
        <v>423</v>
      </c>
      <c r="E98" s="187">
        <v>1856100000</v>
      </c>
      <c r="F98" s="187">
        <v>1856100000</v>
      </c>
      <c r="G98" s="187">
        <v>464025000</v>
      </c>
      <c r="H98" s="187">
        <v>0</v>
      </c>
      <c r="I98" s="187">
        <v>352477000</v>
      </c>
      <c r="J98" s="187">
        <v>0</v>
      </c>
      <c r="K98" s="187">
        <v>111548000</v>
      </c>
      <c r="L98" s="187">
        <v>111548000</v>
      </c>
      <c r="M98" s="187">
        <v>1392075000</v>
      </c>
      <c r="N98" s="187">
        <v>0</v>
      </c>
      <c r="O98" s="93">
        <v>0</v>
      </c>
      <c r="P98" s="94">
        <f t="shared" si="6"/>
        <v>1856100000</v>
      </c>
      <c r="Q98" s="94">
        <f t="shared" si="7"/>
        <v>111548000</v>
      </c>
      <c r="R98" s="93">
        <f t="shared" si="8"/>
        <v>6.0098055061688485E-2</v>
      </c>
      <c r="S98" s="26"/>
    </row>
    <row r="99" spans="1:19" s="29" customFormat="1" x14ac:dyDescent="0.25">
      <c r="A99" s="134" t="s">
        <v>400</v>
      </c>
      <c r="B99" s="190" t="s">
        <v>396</v>
      </c>
      <c r="C99" s="134" t="s">
        <v>302</v>
      </c>
      <c r="D99" s="134" t="s">
        <v>424</v>
      </c>
      <c r="E99" s="187">
        <v>2330500000</v>
      </c>
      <c r="F99" s="187">
        <v>2330500000</v>
      </c>
      <c r="G99" s="187">
        <v>582625000</v>
      </c>
      <c r="H99" s="187">
        <v>0</v>
      </c>
      <c r="I99" s="187">
        <v>304927637</v>
      </c>
      <c r="J99" s="187">
        <v>0</v>
      </c>
      <c r="K99" s="187">
        <v>277697363</v>
      </c>
      <c r="L99" s="187">
        <v>277697363</v>
      </c>
      <c r="M99" s="187">
        <v>1747875000</v>
      </c>
      <c r="N99" s="187">
        <v>0</v>
      </c>
      <c r="O99" s="93">
        <v>0</v>
      </c>
      <c r="P99" s="94">
        <f t="shared" si="6"/>
        <v>2330500000</v>
      </c>
      <c r="Q99" s="94">
        <f t="shared" si="7"/>
        <v>277697363</v>
      </c>
      <c r="R99" s="93">
        <v>0</v>
      </c>
      <c r="S99" s="26"/>
    </row>
    <row r="100" spans="1:19" s="29" customFormat="1" x14ac:dyDescent="0.25">
      <c r="A100" s="134" t="s">
        <v>400</v>
      </c>
      <c r="B100" s="190" t="s">
        <v>396</v>
      </c>
      <c r="C100" s="134" t="s">
        <v>303</v>
      </c>
      <c r="D100" s="134" t="s">
        <v>425</v>
      </c>
      <c r="E100" s="187">
        <v>54600000</v>
      </c>
      <c r="F100" s="187">
        <v>54600000</v>
      </c>
      <c r="G100" s="187">
        <v>13650000</v>
      </c>
      <c r="H100" s="187">
        <v>0</v>
      </c>
      <c r="I100" s="187">
        <v>9100000</v>
      </c>
      <c r="J100" s="187">
        <v>0</v>
      </c>
      <c r="K100" s="187">
        <v>4550000</v>
      </c>
      <c r="L100" s="187">
        <v>4550000</v>
      </c>
      <c r="M100" s="187">
        <v>40950000</v>
      </c>
      <c r="N100" s="187">
        <v>0</v>
      </c>
      <c r="O100" s="93">
        <f t="shared" si="5"/>
        <v>8.3333333333333329E-2</v>
      </c>
      <c r="P100" s="94">
        <f t="shared" si="6"/>
        <v>54600000</v>
      </c>
      <c r="Q100" s="94">
        <f t="shared" si="7"/>
        <v>4550000</v>
      </c>
      <c r="R100" s="93">
        <f t="shared" si="8"/>
        <v>8.3333333333333329E-2</v>
      </c>
      <c r="S100" s="26"/>
    </row>
    <row r="101" spans="1:19" s="26" customFormat="1" x14ac:dyDescent="0.25">
      <c r="A101" s="134" t="s">
        <v>400</v>
      </c>
      <c r="B101" s="190" t="s">
        <v>396</v>
      </c>
      <c r="C101" s="134" t="s">
        <v>304</v>
      </c>
      <c r="D101" s="134" t="s">
        <v>426</v>
      </c>
      <c r="E101" s="187">
        <v>637000000</v>
      </c>
      <c r="F101" s="187">
        <v>637000000</v>
      </c>
      <c r="G101" s="187">
        <v>159250000</v>
      </c>
      <c r="H101" s="187">
        <v>0</v>
      </c>
      <c r="I101" s="187">
        <v>117967788</v>
      </c>
      <c r="J101" s="187">
        <v>0</v>
      </c>
      <c r="K101" s="187">
        <v>41282212</v>
      </c>
      <c r="L101" s="187">
        <v>41282212</v>
      </c>
      <c r="M101" s="187">
        <v>477750000</v>
      </c>
      <c r="N101" s="187">
        <v>0</v>
      </c>
      <c r="O101" s="93">
        <f t="shared" si="5"/>
        <v>6.4807240188383047E-2</v>
      </c>
      <c r="P101" s="94">
        <f t="shared" si="6"/>
        <v>637000000</v>
      </c>
      <c r="Q101" s="94">
        <f t="shared" si="7"/>
        <v>41282212</v>
      </c>
      <c r="R101" s="93">
        <f t="shared" si="8"/>
        <v>6.4807240188383047E-2</v>
      </c>
    </row>
    <row r="102" spans="1:19" s="29" customFormat="1" x14ac:dyDescent="0.25">
      <c r="A102" s="134" t="s">
        <v>400</v>
      </c>
      <c r="B102" s="190" t="s">
        <v>396</v>
      </c>
      <c r="C102" s="134" t="s">
        <v>305</v>
      </c>
      <c r="D102" s="134" t="s">
        <v>427</v>
      </c>
      <c r="E102" s="187">
        <v>296000000</v>
      </c>
      <c r="F102" s="187">
        <v>296000000</v>
      </c>
      <c r="G102" s="187">
        <v>74000000</v>
      </c>
      <c r="H102" s="187">
        <v>0</v>
      </c>
      <c r="I102" s="187">
        <v>40730922</v>
      </c>
      <c r="J102" s="187">
        <v>0</v>
      </c>
      <c r="K102" s="187">
        <v>33269078</v>
      </c>
      <c r="L102" s="187">
        <v>33269078</v>
      </c>
      <c r="M102" s="187">
        <v>222000000</v>
      </c>
      <c r="N102" s="187">
        <v>0</v>
      </c>
      <c r="O102" s="93">
        <f t="shared" si="5"/>
        <v>0.11239553378378378</v>
      </c>
      <c r="P102" s="94">
        <f t="shared" si="6"/>
        <v>296000000</v>
      </c>
      <c r="Q102" s="94">
        <f t="shared" si="7"/>
        <v>33269078</v>
      </c>
      <c r="R102" s="93">
        <f t="shared" si="8"/>
        <v>0.11239553378378378</v>
      </c>
    </row>
    <row r="103" spans="1:19" s="205" customFormat="1" x14ac:dyDescent="0.25">
      <c r="A103" s="134" t="s">
        <v>400</v>
      </c>
      <c r="B103" s="190" t="s">
        <v>396</v>
      </c>
      <c r="C103" s="134" t="s">
        <v>306</v>
      </c>
      <c r="D103" s="134" t="s">
        <v>428</v>
      </c>
      <c r="E103" s="187">
        <v>362000000</v>
      </c>
      <c r="F103" s="187">
        <v>362000000</v>
      </c>
      <c r="G103" s="187">
        <v>90500000</v>
      </c>
      <c r="H103" s="187">
        <v>0</v>
      </c>
      <c r="I103" s="187">
        <v>60229647</v>
      </c>
      <c r="J103" s="187">
        <v>0</v>
      </c>
      <c r="K103" s="187">
        <v>30270353</v>
      </c>
      <c r="L103" s="187">
        <v>30270353</v>
      </c>
      <c r="M103" s="187">
        <v>271500000</v>
      </c>
      <c r="N103" s="187">
        <v>0</v>
      </c>
      <c r="O103" s="93">
        <f t="shared" si="5"/>
        <v>8.3619759668508292E-2</v>
      </c>
      <c r="P103" s="94">
        <f>+P115+P117+P125</f>
        <v>15566071</v>
      </c>
      <c r="Q103" s="94">
        <f>+Q115+Q117+Q125</f>
        <v>0</v>
      </c>
      <c r="R103" s="93">
        <f t="shared" si="8"/>
        <v>0</v>
      </c>
    </row>
    <row r="104" spans="1:19" s="26" customFormat="1" x14ac:dyDescent="0.25">
      <c r="A104" s="134" t="s">
        <v>400</v>
      </c>
      <c r="B104" s="190" t="s">
        <v>396</v>
      </c>
      <c r="C104" s="134" t="s">
        <v>307</v>
      </c>
      <c r="D104" s="134" t="s">
        <v>429</v>
      </c>
      <c r="E104" s="187">
        <v>185000000</v>
      </c>
      <c r="F104" s="187">
        <v>185000000</v>
      </c>
      <c r="G104" s="187">
        <v>46250000</v>
      </c>
      <c r="H104" s="187">
        <v>0</v>
      </c>
      <c r="I104" s="187">
        <v>29714530</v>
      </c>
      <c r="J104" s="187">
        <v>0</v>
      </c>
      <c r="K104" s="187">
        <v>16535470</v>
      </c>
      <c r="L104" s="187">
        <v>16535470</v>
      </c>
      <c r="M104" s="187">
        <v>138750000</v>
      </c>
      <c r="N104" s="187">
        <v>0</v>
      </c>
      <c r="O104" s="93">
        <v>0</v>
      </c>
      <c r="P104" s="94"/>
      <c r="Q104" s="94"/>
      <c r="R104" s="93"/>
    </row>
    <row r="105" spans="1:19" s="26" customFormat="1" x14ac:dyDescent="0.25">
      <c r="A105" s="134" t="s">
        <v>400</v>
      </c>
      <c r="B105" s="190" t="s">
        <v>396</v>
      </c>
      <c r="C105" s="134" t="s">
        <v>311</v>
      </c>
      <c r="D105" s="134" t="s">
        <v>416</v>
      </c>
      <c r="E105" s="187">
        <v>7850466</v>
      </c>
      <c r="F105" s="187">
        <v>7850466</v>
      </c>
      <c r="G105" s="187">
        <v>7850466</v>
      </c>
      <c r="H105" s="187">
        <v>0</v>
      </c>
      <c r="I105" s="187">
        <v>6739316.7199999997</v>
      </c>
      <c r="J105" s="187">
        <v>0</v>
      </c>
      <c r="K105" s="187">
        <v>511149.28</v>
      </c>
      <c r="L105" s="187">
        <v>511149.28</v>
      </c>
      <c r="M105" s="187">
        <v>600000</v>
      </c>
      <c r="N105" s="187">
        <v>600000</v>
      </c>
      <c r="O105" s="93">
        <f t="shared" si="5"/>
        <v>6.5110692791994773E-2</v>
      </c>
      <c r="P105" s="94"/>
      <c r="Q105" s="94"/>
      <c r="R105" s="93"/>
    </row>
    <row r="106" spans="1:19" s="29" customFormat="1" x14ac:dyDescent="0.25">
      <c r="A106" s="134" t="s">
        <v>400</v>
      </c>
      <c r="B106" s="190" t="s">
        <v>396</v>
      </c>
      <c r="C106" s="134" t="s">
        <v>316</v>
      </c>
      <c r="D106" s="134" t="s">
        <v>417</v>
      </c>
      <c r="E106" s="187">
        <v>1391926</v>
      </c>
      <c r="F106" s="187">
        <v>1391926</v>
      </c>
      <c r="G106" s="187">
        <v>1391926</v>
      </c>
      <c r="H106" s="187">
        <v>0</v>
      </c>
      <c r="I106" s="187">
        <v>1001296.69</v>
      </c>
      <c r="J106" s="187">
        <v>0</v>
      </c>
      <c r="K106" s="187">
        <v>90629.31</v>
      </c>
      <c r="L106" s="187">
        <v>90629.31</v>
      </c>
      <c r="M106" s="187">
        <v>300000</v>
      </c>
      <c r="N106" s="187">
        <v>300000</v>
      </c>
      <c r="O106" s="93">
        <f t="shared" si="5"/>
        <v>6.511072427700898E-2</v>
      </c>
      <c r="P106" s="94"/>
      <c r="Q106" s="94"/>
      <c r="R106" s="93"/>
    </row>
    <row r="107" spans="1:19" s="29" customFormat="1" x14ac:dyDescent="0.25">
      <c r="A107" s="134" t="s">
        <v>400</v>
      </c>
      <c r="B107" s="190" t="s">
        <v>396</v>
      </c>
      <c r="C107" s="134" t="s">
        <v>321</v>
      </c>
      <c r="D107" s="134" t="s">
        <v>322</v>
      </c>
      <c r="E107" s="187">
        <v>35000000</v>
      </c>
      <c r="F107" s="187">
        <v>35000000</v>
      </c>
      <c r="G107" s="187">
        <v>10000000</v>
      </c>
      <c r="H107" s="187">
        <v>0</v>
      </c>
      <c r="I107" s="187">
        <v>10000000</v>
      </c>
      <c r="J107" s="187">
        <v>0</v>
      </c>
      <c r="K107" s="187">
        <v>0</v>
      </c>
      <c r="L107" s="187">
        <v>0</v>
      </c>
      <c r="M107" s="187">
        <v>25000000</v>
      </c>
      <c r="N107" s="187">
        <v>0</v>
      </c>
      <c r="O107" s="93">
        <f t="shared" si="5"/>
        <v>0</v>
      </c>
      <c r="P107" s="94"/>
      <c r="Q107" s="94"/>
      <c r="R107" s="93"/>
      <c r="S107" s="26"/>
    </row>
    <row r="108" spans="1:19" s="29" customFormat="1" x14ac:dyDescent="0.25">
      <c r="A108" s="134" t="s">
        <v>400</v>
      </c>
      <c r="B108" s="190" t="s">
        <v>396</v>
      </c>
      <c r="C108" s="134" t="s">
        <v>325</v>
      </c>
      <c r="D108" s="134" t="s">
        <v>326</v>
      </c>
      <c r="E108" s="187">
        <v>35000000</v>
      </c>
      <c r="F108" s="187">
        <v>35000000</v>
      </c>
      <c r="G108" s="187">
        <v>10000000</v>
      </c>
      <c r="H108" s="187">
        <v>0</v>
      </c>
      <c r="I108" s="187">
        <v>10000000</v>
      </c>
      <c r="J108" s="187">
        <v>0</v>
      </c>
      <c r="K108" s="187">
        <v>0</v>
      </c>
      <c r="L108" s="187">
        <v>0</v>
      </c>
      <c r="M108" s="187">
        <v>25000000</v>
      </c>
      <c r="N108" s="187">
        <v>0</v>
      </c>
      <c r="O108" s="93">
        <f t="shared" si="5"/>
        <v>0</v>
      </c>
      <c r="P108" s="94"/>
      <c r="Q108" s="94"/>
      <c r="R108" s="93"/>
      <c r="S108" s="26"/>
    </row>
    <row r="109" spans="1:19" s="29" customFormat="1" x14ac:dyDescent="0.25">
      <c r="A109" s="134" t="s">
        <v>400</v>
      </c>
      <c r="B109" s="190" t="s">
        <v>396</v>
      </c>
      <c r="C109" s="134" t="s">
        <v>327</v>
      </c>
      <c r="D109" s="134" t="s">
        <v>328</v>
      </c>
      <c r="E109" s="187">
        <v>49520000</v>
      </c>
      <c r="F109" s="187">
        <v>49520000</v>
      </c>
      <c r="G109" s="187">
        <v>25000000</v>
      </c>
      <c r="H109" s="187">
        <v>0</v>
      </c>
      <c r="I109" s="187">
        <v>20000000</v>
      </c>
      <c r="J109" s="187">
        <v>0</v>
      </c>
      <c r="K109" s="187">
        <v>0</v>
      </c>
      <c r="L109" s="187">
        <v>0</v>
      </c>
      <c r="M109" s="187">
        <v>29520000</v>
      </c>
      <c r="N109" s="187">
        <v>5000000</v>
      </c>
      <c r="O109" s="93">
        <f t="shared" si="5"/>
        <v>0</v>
      </c>
      <c r="P109" s="94"/>
      <c r="Q109" s="94"/>
      <c r="R109" s="93"/>
      <c r="S109" s="26"/>
    </row>
    <row r="110" spans="1:19" s="29" customFormat="1" x14ac:dyDescent="0.25">
      <c r="A110" s="134" t="s">
        <v>400</v>
      </c>
      <c r="B110" s="190" t="s">
        <v>396</v>
      </c>
      <c r="C110" s="134" t="s">
        <v>329</v>
      </c>
      <c r="D110" s="134" t="s">
        <v>330</v>
      </c>
      <c r="E110" s="187">
        <v>44520000</v>
      </c>
      <c r="F110" s="187">
        <v>44520000</v>
      </c>
      <c r="G110" s="187">
        <v>20000000</v>
      </c>
      <c r="H110" s="187">
        <v>0</v>
      </c>
      <c r="I110" s="187">
        <v>20000000</v>
      </c>
      <c r="J110" s="187">
        <v>0</v>
      </c>
      <c r="K110" s="187">
        <v>0</v>
      </c>
      <c r="L110" s="187">
        <v>0</v>
      </c>
      <c r="M110" s="187">
        <v>24520000</v>
      </c>
      <c r="N110" s="187">
        <v>0</v>
      </c>
      <c r="O110" s="93">
        <f t="shared" si="5"/>
        <v>0</v>
      </c>
      <c r="P110" s="94"/>
      <c r="Q110" s="94"/>
      <c r="R110" s="93"/>
      <c r="S110" s="26"/>
    </row>
    <row r="111" spans="1:19" s="29" customFormat="1" x14ac:dyDescent="0.25">
      <c r="A111" s="134" t="s">
        <v>400</v>
      </c>
      <c r="B111" s="190" t="s">
        <v>396</v>
      </c>
      <c r="C111" s="134" t="s">
        <v>331</v>
      </c>
      <c r="D111" s="134" t="s">
        <v>332</v>
      </c>
      <c r="E111" s="187">
        <v>5000000</v>
      </c>
      <c r="F111" s="187">
        <v>5000000</v>
      </c>
      <c r="G111" s="187">
        <v>5000000</v>
      </c>
      <c r="H111" s="187">
        <v>0</v>
      </c>
      <c r="I111" s="187">
        <v>0</v>
      </c>
      <c r="J111" s="187">
        <v>0</v>
      </c>
      <c r="K111" s="187">
        <v>0</v>
      </c>
      <c r="L111" s="187">
        <v>0</v>
      </c>
      <c r="M111" s="187">
        <v>5000000</v>
      </c>
      <c r="N111" s="187">
        <v>5000000</v>
      </c>
      <c r="O111" s="93">
        <f t="shared" si="5"/>
        <v>0</v>
      </c>
      <c r="P111" s="94"/>
      <c r="Q111" s="94"/>
      <c r="R111" s="93"/>
      <c r="S111" s="26"/>
    </row>
    <row r="112" spans="1:19" s="29" customFormat="1" x14ac:dyDescent="0.25">
      <c r="A112" s="134" t="s">
        <v>400</v>
      </c>
      <c r="B112" s="190" t="s">
        <v>396</v>
      </c>
      <c r="C112" s="134" t="s">
        <v>333</v>
      </c>
      <c r="D112" s="134" t="s">
        <v>334</v>
      </c>
      <c r="E112" s="187">
        <v>37215000</v>
      </c>
      <c r="F112" s="187">
        <v>37215000</v>
      </c>
      <c r="G112" s="187">
        <v>9303750</v>
      </c>
      <c r="H112" s="187">
        <v>0</v>
      </c>
      <c r="I112" s="187">
        <v>9303750</v>
      </c>
      <c r="J112" s="187">
        <v>0</v>
      </c>
      <c r="K112" s="187">
        <v>0</v>
      </c>
      <c r="L112" s="187">
        <v>0</v>
      </c>
      <c r="M112" s="187">
        <v>27911250</v>
      </c>
      <c r="N112" s="187">
        <v>0</v>
      </c>
      <c r="O112" s="93">
        <f t="shared" si="5"/>
        <v>0</v>
      </c>
      <c r="P112" s="94"/>
      <c r="Q112" s="94"/>
      <c r="R112" s="93"/>
      <c r="S112" s="26"/>
    </row>
    <row r="113" spans="1:19" s="29" customFormat="1" x14ac:dyDescent="0.25">
      <c r="A113" s="134" t="s">
        <v>400</v>
      </c>
      <c r="B113" s="190" t="s">
        <v>396</v>
      </c>
      <c r="C113" s="134" t="s">
        <v>335</v>
      </c>
      <c r="D113" s="134" t="s">
        <v>430</v>
      </c>
      <c r="E113" s="187">
        <v>4200000</v>
      </c>
      <c r="F113" s="187">
        <v>4200000</v>
      </c>
      <c r="G113" s="187">
        <v>1050000</v>
      </c>
      <c r="H113" s="187">
        <v>0</v>
      </c>
      <c r="I113" s="187">
        <v>1050000</v>
      </c>
      <c r="J113" s="187">
        <v>0</v>
      </c>
      <c r="K113" s="187">
        <v>0</v>
      </c>
      <c r="L113" s="187">
        <v>0</v>
      </c>
      <c r="M113" s="187">
        <v>3150000</v>
      </c>
      <c r="N113" s="187">
        <v>0</v>
      </c>
      <c r="O113" s="93">
        <f t="shared" si="5"/>
        <v>0</v>
      </c>
      <c r="P113" s="94"/>
      <c r="Q113" s="94"/>
      <c r="R113" s="93"/>
      <c r="S113" s="26"/>
    </row>
    <row r="114" spans="1:19" s="29" customFormat="1" x14ac:dyDescent="0.25">
      <c r="A114" s="134" t="s">
        <v>400</v>
      </c>
      <c r="B114" s="190" t="s">
        <v>396</v>
      </c>
      <c r="C114" s="134" t="s">
        <v>342</v>
      </c>
      <c r="D114" s="134" t="s">
        <v>431</v>
      </c>
      <c r="E114" s="187">
        <v>3570000</v>
      </c>
      <c r="F114" s="187">
        <v>3570000</v>
      </c>
      <c r="G114" s="187">
        <v>892500</v>
      </c>
      <c r="H114" s="187">
        <v>0</v>
      </c>
      <c r="I114" s="187">
        <v>892500</v>
      </c>
      <c r="J114" s="187">
        <v>0</v>
      </c>
      <c r="K114" s="187">
        <v>0</v>
      </c>
      <c r="L114" s="187">
        <v>0</v>
      </c>
      <c r="M114" s="187">
        <v>2677500</v>
      </c>
      <c r="N114" s="187">
        <v>0</v>
      </c>
      <c r="O114" s="93">
        <f t="shared" si="5"/>
        <v>0</v>
      </c>
      <c r="P114" s="94"/>
      <c r="Q114" s="94"/>
      <c r="R114" s="93"/>
      <c r="S114" s="26"/>
    </row>
    <row r="115" spans="1:19" s="29" customFormat="1" x14ac:dyDescent="0.25">
      <c r="A115" s="134" t="s">
        <v>400</v>
      </c>
      <c r="B115" s="190" t="s">
        <v>396</v>
      </c>
      <c r="C115" s="134" t="s">
        <v>343</v>
      </c>
      <c r="D115" s="134" t="s">
        <v>344</v>
      </c>
      <c r="E115" s="187">
        <v>11945000</v>
      </c>
      <c r="F115" s="187">
        <v>11945000</v>
      </c>
      <c r="G115" s="187">
        <v>2986250</v>
      </c>
      <c r="H115" s="187">
        <v>0</v>
      </c>
      <c r="I115" s="187">
        <v>2986250</v>
      </c>
      <c r="J115" s="187">
        <v>0</v>
      </c>
      <c r="K115" s="187">
        <v>0</v>
      </c>
      <c r="L115" s="187">
        <v>0</v>
      </c>
      <c r="M115" s="187">
        <v>8958750</v>
      </c>
      <c r="N115" s="187">
        <v>0</v>
      </c>
      <c r="O115" s="93">
        <f t="shared" si="5"/>
        <v>0</v>
      </c>
      <c r="P115" s="94">
        <f>+F115</f>
        <v>11945000</v>
      </c>
      <c r="Q115" s="94">
        <f>+K115</f>
        <v>0</v>
      </c>
      <c r="R115" s="93">
        <f>+Q115/P115</f>
        <v>0</v>
      </c>
      <c r="S115" s="26"/>
    </row>
    <row r="116" spans="1:19" s="29" customFormat="1" x14ac:dyDescent="0.25">
      <c r="A116" s="134" t="s">
        <v>400</v>
      </c>
      <c r="B116" s="190" t="s">
        <v>396</v>
      </c>
      <c r="C116" s="134" t="s">
        <v>345</v>
      </c>
      <c r="D116" s="134" t="s">
        <v>432</v>
      </c>
      <c r="E116" s="187">
        <v>17500000</v>
      </c>
      <c r="F116" s="187">
        <v>17500000</v>
      </c>
      <c r="G116" s="187">
        <v>4375000</v>
      </c>
      <c r="H116" s="187">
        <v>0</v>
      </c>
      <c r="I116" s="187">
        <v>4375000</v>
      </c>
      <c r="J116" s="187">
        <v>0</v>
      </c>
      <c r="K116" s="187">
        <v>0</v>
      </c>
      <c r="L116" s="187">
        <v>0</v>
      </c>
      <c r="M116" s="187">
        <v>13125000</v>
      </c>
      <c r="N116" s="187">
        <v>0</v>
      </c>
      <c r="O116" s="93">
        <f t="shared" si="5"/>
        <v>0</v>
      </c>
      <c r="P116" s="94">
        <f>+F116</f>
        <v>17500000</v>
      </c>
      <c r="Q116" s="94">
        <f>+K116</f>
        <v>0</v>
      </c>
      <c r="R116" s="93">
        <f>+Q116/P116</f>
        <v>0</v>
      </c>
      <c r="S116" s="26"/>
    </row>
    <row r="117" spans="1:19" s="29" customFormat="1" x14ac:dyDescent="0.25">
      <c r="A117" s="134" t="s">
        <v>400</v>
      </c>
      <c r="B117" s="190" t="s">
        <v>396</v>
      </c>
      <c r="C117" s="134" t="s">
        <v>346</v>
      </c>
      <c r="D117" s="134" t="s">
        <v>347</v>
      </c>
      <c r="E117" s="187">
        <v>3621071</v>
      </c>
      <c r="F117" s="187">
        <v>3621071</v>
      </c>
      <c r="G117" s="187">
        <v>3621071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3621071</v>
      </c>
      <c r="N117" s="187">
        <v>3621071</v>
      </c>
      <c r="O117" s="93">
        <f t="shared" si="5"/>
        <v>0</v>
      </c>
      <c r="P117" s="94">
        <f>+F117</f>
        <v>3621071</v>
      </c>
      <c r="Q117" s="94">
        <f>+K117</f>
        <v>0</v>
      </c>
      <c r="R117" s="93">
        <f>+Q117/P117</f>
        <v>0</v>
      </c>
      <c r="S117" s="26"/>
    </row>
    <row r="118" spans="1:19" s="29" customFormat="1" x14ac:dyDescent="0.25">
      <c r="A118" s="134" t="s">
        <v>400</v>
      </c>
      <c r="B118" s="190" t="s">
        <v>396</v>
      </c>
      <c r="C118" s="134" t="s">
        <v>355</v>
      </c>
      <c r="D118" s="134" t="s">
        <v>356</v>
      </c>
      <c r="E118" s="187">
        <v>3621071</v>
      </c>
      <c r="F118" s="187">
        <v>3621071</v>
      </c>
      <c r="G118" s="187">
        <v>3621071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3621071</v>
      </c>
      <c r="N118" s="187">
        <v>3621071</v>
      </c>
      <c r="O118" s="93">
        <f t="shared" si="5"/>
        <v>0</v>
      </c>
      <c r="P118" s="94">
        <f>+F118</f>
        <v>3621071</v>
      </c>
      <c r="Q118" s="94">
        <f>+K118</f>
        <v>0</v>
      </c>
      <c r="R118" s="93">
        <f>+Q118/P118</f>
        <v>0</v>
      </c>
    </row>
    <row r="119" spans="1:19" s="29" customFormat="1" x14ac:dyDescent="0.25">
      <c r="A119" s="133" t="s">
        <v>400</v>
      </c>
      <c r="B119" s="189" t="s">
        <v>397</v>
      </c>
      <c r="C119" s="133" t="s">
        <v>392</v>
      </c>
      <c r="D119" s="133" t="s">
        <v>393</v>
      </c>
      <c r="E119" s="186">
        <v>315000000</v>
      </c>
      <c r="F119" s="186">
        <v>315000000</v>
      </c>
      <c r="G119" s="186">
        <v>0</v>
      </c>
      <c r="H119" s="186">
        <v>0</v>
      </c>
      <c r="I119" s="186">
        <v>0</v>
      </c>
      <c r="J119" s="186">
        <v>0</v>
      </c>
      <c r="K119" s="186">
        <v>0</v>
      </c>
      <c r="L119" s="186">
        <v>0</v>
      </c>
      <c r="M119" s="186">
        <v>315000000</v>
      </c>
      <c r="N119" s="186">
        <v>0</v>
      </c>
      <c r="O119" s="97">
        <f t="shared" si="5"/>
        <v>0</v>
      </c>
      <c r="P119" s="28">
        <f>+F119</f>
        <v>315000000</v>
      </c>
      <c r="Q119" s="28">
        <f>+K119</f>
        <v>0</v>
      </c>
      <c r="R119" s="97">
        <f>+Q119/P119</f>
        <v>0</v>
      </c>
    </row>
    <row r="120" spans="1:19" s="29" customFormat="1" x14ac:dyDescent="0.25">
      <c r="A120" s="134" t="s">
        <v>400</v>
      </c>
      <c r="B120" s="190" t="s">
        <v>397</v>
      </c>
      <c r="C120" s="134" t="s">
        <v>433</v>
      </c>
      <c r="D120" s="134" t="s">
        <v>434</v>
      </c>
      <c r="E120" s="187">
        <v>315000000</v>
      </c>
      <c r="F120" s="187">
        <v>315000000</v>
      </c>
      <c r="G120" s="187">
        <v>0</v>
      </c>
      <c r="H120" s="187">
        <v>0</v>
      </c>
      <c r="I120" s="187">
        <v>0</v>
      </c>
      <c r="J120" s="187">
        <v>0</v>
      </c>
      <c r="K120" s="187">
        <v>0</v>
      </c>
      <c r="L120" s="187">
        <v>0</v>
      </c>
      <c r="M120" s="187">
        <v>315000000</v>
      </c>
      <c r="N120" s="187">
        <v>0</v>
      </c>
      <c r="O120" s="93">
        <f t="shared" si="5"/>
        <v>0</v>
      </c>
      <c r="P120" s="94"/>
      <c r="Q120" s="94"/>
      <c r="R120" s="93"/>
      <c r="S120" s="26"/>
    </row>
    <row r="121" spans="1:19" s="29" customFormat="1" x14ac:dyDescent="0.25">
      <c r="A121" s="134" t="s">
        <v>400</v>
      </c>
      <c r="B121" s="190" t="s">
        <v>397</v>
      </c>
      <c r="C121" s="134" t="s">
        <v>435</v>
      </c>
      <c r="D121" s="134" t="s">
        <v>436</v>
      </c>
      <c r="E121" s="187">
        <v>315000000</v>
      </c>
      <c r="F121" s="187">
        <v>315000000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315000000</v>
      </c>
      <c r="N121" s="187">
        <v>0</v>
      </c>
      <c r="O121" s="93">
        <f t="shared" si="5"/>
        <v>0</v>
      </c>
      <c r="P121" s="94"/>
      <c r="Q121" s="94"/>
      <c r="R121" s="93"/>
      <c r="S121" s="26"/>
    </row>
    <row r="122" spans="1:19" s="29" customFormat="1" x14ac:dyDescent="0.25">
      <c r="A122" s="134"/>
      <c r="B122" s="190"/>
      <c r="C122" s="134"/>
      <c r="D122" s="134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93"/>
      <c r="P122" s="94"/>
      <c r="Q122" s="94"/>
      <c r="R122" s="93"/>
      <c r="S122" s="26"/>
    </row>
    <row r="123" spans="1:19" s="29" customFormat="1" x14ac:dyDescent="0.25">
      <c r="A123" s="134"/>
      <c r="B123" s="190"/>
      <c r="C123" s="134"/>
      <c r="D123" s="134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93"/>
      <c r="P123" s="94"/>
      <c r="Q123" s="94"/>
      <c r="R123" s="93"/>
      <c r="S123" s="26"/>
    </row>
    <row r="124" spans="1:19" s="29" customFormat="1" x14ac:dyDescent="0.25">
      <c r="A124" s="134"/>
      <c r="B124" s="190"/>
      <c r="C124" s="134"/>
      <c r="D124" s="134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93"/>
      <c r="P124" s="94"/>
      <c r="Q124" s="94"/>
      <c r="R124" s="93"/>
      <c r="S124" s="26"/>
    </row>
    <row r="125" spans="1:19" s="29" customFormat="1" x14ac:dyDescent="0.25">
      <c r="A125" s="134"/>
      <c r="B125" s="190"/>
      <c r="C125" s="134"/>
      <c r="D125" s="134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93"/>
      <c r="P125" s="94"/>
      <c r="Q125" s="94"/>
      <c r="R125" s="93"/>
      <c r="S125" s="26"/>
    </row>
    <row r="126" spans="1:19" s="29" customFormat="1" x14ac:dyDescent="0.25">
      <c r="A126" s="134"/>
      <c r="B126" s="190"/>
      <c r="C126" s="134"/>
      <c r="D126" s="134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93"/>
      <c r="P126" s="94"/>
      <c r="Q126" s="94"/>
      <c r="R126" s="93"/>
      <c r="S126" s="26"/>
    </row>
    <row r="127" spans="1:19" s="29" customFormat="1" x14ac:dyDescent="0.25">
      <c r="A127" s="134"/>
      <c r="B127" s="190"/>
      <c r="C127" s="134"/>
      <c r="D127" s="134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93"/>
      <c r="P127" s="94"/>
      <c r="Q127" s="94"/>
      <c r="R127" s="93"/>
      <c r="S127" s="26"/>
    </row>
    <row r="128" spans="1:19" s="29" customFormat="1" x14ac:dyDescent="0.25">
      <c r="A128" s="134"/>
      <c r="B128" s="190"/>
      <c r="C128" s="134"/>
      <c r="D128" s="134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93"/>
      <c r="P128" s="94"/>
      <c r="Q128" s="94"/>
      <c r="R128" s="93"/>
      <c r="S128" s="26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5" customFormat="1" x14ac:dyDescent="0.25">
      <c r="A132" s="19"/>
      <c r="B132" s="108"/>
      <c r="C132" s="19"/>
      <c r="D132" s="1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22"/>
      <c r="P132" s="94"/>
      <c r="Q132" s="94"/>
      <c r="R132" s="93"/>
      <c r="S132" s="8"/>
    </row>
    <row r="133" spans="1:19" s="5" customFormat="1" x14ac:dyDescent="0.25">
      <c r="A133" s="19"/>
      <c r="B133" s="108"/>
      <c r="C133" s="19"/>
      <c r="D133" s="19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22"/>
      <c r="P133" s="94"/>
      <c r="Q133" s="94"/>
      <c r="R133" s="93"/>
      <c r="S133" s="8"/>
    </row>
    <row r="134" spans="1:19" s="5" customFormat="1" x14ac:dyDescent="0.25">
      <c r="A134" s="19"/>
      <c r="B134" s="108"/>
      <c r="C134" s="19"/>
      <c r="D134" s="19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22"/>
      <c r="P134" s="94"/>
      <c r="Q134" s="94"/>
      <c r="R134" s="93"/>
      <c r="S134" s="8"/>
    </row>
    <row r="135" spans="1:19" s="3" customFormat="1" x14ac:dyDescent="0.25">
      <c r="A135"/>
      <c r="B135" s="1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5"/>
      <c r="C136" s="228" t="s">
        <v>26</v>
      </c>
      <c r="D136" s="228"/>
      <c r="E136" s="228"/>
      <c r="F136" s="228"/>
      <c r="G136" s="228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6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5"/>
      <c r="C138" s="15" t="s">
        <v>22</v>
      </c>
      <c r="D138" s="12">
        <f>+F8</f>
        <v>712693157</v>
      </c>
      <c r="E138" s="30">
        <f>+K8</f>
        <v>79181764.209999993</v>
      </c>
      <c r="F138" s="8">
        <f>+D138-E138</f>
        <v>633511392.78999996</v>
      </c>
      <c r="G138" s="41">
        <f t="shared" ref="G138:G143" si="9">+E138/D138</f>
        <v>0.11110218111719571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+F27</f>
        <v>186175000</v>
      </c>
      <c r="E139" s="26">
        <f>+K27</f>
        <v>1815096.43</v>
      </c>
      <c r="F139" s="8">
        <f>+K27</f>
        <v>1815096.43</v>
      </c>
      <c r="G139" s="41">
        <f t="shared" si="9"/>
        <v>9.7494101248825019E-3</v>
      </c>
      <c r="H139" s="24"/>
      <c r="K139" s="8"/>
      <c r="R139" s="8"/>
    </row>
    <row r="140" spans="1:19" s="3" customFormat="1" x14ac:dyDescent="0.25">
      <c r="B140" s="115"/>
      <c r="C140" s="15" t="s">
        <v>23</v>
      </c>
      <c r="D140" s="8">
        <f>+F67</f>
        <v>8510000</v>
      </c>
      <c r="E140" s="26">
        <f>+K67</f>
        <v>19269</v>
      </c>
      <c r="F140" s="8">
        <f>+D140-E140</f>
        <v>8490731</v>
      </c>
      <c r="G140" s="41">
        <f t="shared" si="9"/>
        <v>2.2642773207990599E-3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5"/>
      <c r="C141" s="15" t="s">
        <v>24</v>
      </c>
      <c r="D141" s="3">
        <f>+F90</f>
        <v>950815000</v>
      </c>
      <c r="E141" s="26">
        <f>+K90</f>
        <v>0</v>
      </c>
      <c r="F141" s="8">
        <f>+D141-E141</f>
        <v>950815000</v>
      </c>
      <c r="G141" s="41">
        <f t="shared" si="9"/>
        <v>0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+F95</f>
        <v>9347898463</v>
      </c>
      <c r="E142" s="26">
        <f>+K95</f>
        <v>745109217.59000003</v>
      </c>
      <c r="F142" s="8">
        <f>+D142-E142</f>
        <v>8602789245.4099998</v>
      </c>
      <c r="G142" s="41">
        <f t="shared" si="9"/>
        <v>7.9708741011599929E-2</v>
      </c>
      <c r="H142" s="24"/>
      <c r="K142" s="8"/>
      <c r="R142" s="8"/>
    </row>
    <row r="143" spans="1:19" s="3" customFormat="1" ht="16.5" thickBot="1" x14ac:dyDescent="0.3">
      <c r="B143" s="115"/>
      <c r="C143" s="61" t="s">
        <v>10</v>
      </c>
      <c r="D143" s="61">
        <f>SUM(D138:D142)</f>
        <v>11206091620</v>
      </c>
      <c r="E143" s="61">
        <f>SUM(E138:E142)</f>
        <v>826125347.23000002</v>
      </c>
      <c r="F143" s="61">
        <f>SUM(F138:F142)</f>
        <v>10197421465.629999</v>
      </c>
      <c r="G143" s="62">
        <f t="shared" si="9"/>
        <v>7.3721095208214973E-2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5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5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29" t="s">
        <v>35</v>
      </c>
      <c r="D146" s="229"/>
      <c r="E146" s="229"/>
      <c r="F146" s="229"/>
      <c r="G146" s="229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48" si="10">+D139</f>
        <v>186175000</v>
      </c>
      <c r="E148" s="8">
        <f t="shared" si="10"/>
        <v>1815096.43</v>
      </c>
      <c r="F148" s="8">
        <f>+D148-E148</f>
        <v>184359903.56999999</v>
      </c>
      <c r="G148" s="41">
        <f>+E148/D148</f>
        <v>9.7494101248825019E-3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23</v>
      </c>
      <c r="D149" s="8">
        <f>P67</f>
        <v>8510000</v>
      </c>
      <c r="E149" s="8">
        <f>Q67</f>
        <v>19269</v>
      </c>
      <c r="F149" s="8">
        <f>+D149-E149</f>
        <v>8490731</v>
      </c>
      <c r="G149" s="41">
        <f>+E149/D149</f>
        <v>2.2642773207990599E-3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>P90</f>
        <v>950815000</v>
      </c>
      <c r="E150" s="3">
        <f>Q90</f>
        <v>0</v>
      </c>
      <c r="F150" s="8">
        <f>+D150-E150</f>
        <v>950815000</v>
      </c>
      <c r="G150" s="41">
        <f>+E150/D150</f>
        <v>0</v>
      </c>
      <c r="H150" s="10"/>
      <c r="I150" s="10"/>
      <c r="M150" s="3"/>
      <c r="N150" s="3"/>
    </row>
    <row r="151" spans="1:19" s="3" customFormat="1" x14ac:dyDescent="0.25">
      <c r="B151" s="115"/>
      <c r="C151" s="15" t="s">
        <v>25</v>
      </c>
      <c r="D151" s="8">
        <f>+P95</f>
        <v>9347898463</v>
      </c>
      <c r="E151" s="8">
        <f>Q95</f>
        <v>745109217.59000003</v>
      </c>
      <c r="F151" s="8">
        <f>+D151-E151</f>
        <v>8602789245.4099998</v>
      </c>
      <c r="G151" s="41">
        <f>+E151/D151</f>
        <v>7.9708741011599929E-2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5"/>
      <c r="C152" s="59" t="s">
        <v>10</v>
      </c>
      <c r="D152" s="59">
        <f>SUM(D148:D151)</f>
        <v>10493398463</v>
      </c>
      <c r="E152" s="59">
        <f>SUM(E148:E151)</f>
        <v>746943583.01999998</v>
      </c>
      <c r="F152" s="59">
        <f>SUM(F148:F151)</f>
        <v>9746454879.9799995</v>
      </c>
      <c r="G152" s="60">
        <f>+E152/D152</f>
        <v>7.1182237637667414E-2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5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2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2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2"/>
      <c r="C162" s="85" t="s">
        <v>51</v>
      </c>
      <c r="D162" s="86" t="s">
        <v>52</v>
      </c>
      <c r="E162" s="86" t="s">
        <v>53</v>
      </c>
      <c r="F162" s="85" t="s">
        <v>7</v>
      </c>
      <c r="G162" s="85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22</v>
      </c>
      <c r="D163" s="88">
        <f>+G163/F163</f>
        <v>0.11110218111719571</v>
      </c>
      <c r="E163" s="88">
        <f>+(100%/12)*1</f>
        <v>8.3333333333333329E-2</v>
      </c>
      <c r="F163" s="89">
        <f t="shared" ref="F163:G167" si="11">+D138</f>
        <v>712693157</v>
      </c>
      <c r="G163" s="89">
        <f t="shared" si="11"/>
        <v>79181764.209999993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2"/>
      <c r="C164" s="87" t="s">
        <v>109</v>
      </c>
      <c r="D164" s="88">
        <f>+G164/F164</f>
        <v>9.7494101248825019E-3</v>
      </c>
      <c r="E164" s="88">
        <f t="shared" ref="E164:E167" si="12">+(100%/12)*1</f>
        <v>8.3333333333333329E-2</v>
      </c>
      <c r="F164" s="89">
        <f t="shared" si="11"/>
        <v>186175000</v>
      </c>
      <c r="G164" s="89">
        <f t="shared" si="11"/>
        <v>1815096.43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7" t="s">
        <v>23</v>
      </c>
      <c r="D165" s="88">
        <f>+G165/F165</f>
        <v>2.2642773207990599E-3</v>
      </c>
      <c r="E165" s="88">
        <f t="shared" si="12"/>
        <v>8.3333333333333329E-2</v>
      </c>
      <c r="F165" s="89">
        <f t="shared" si="11"/>
        <v>8510000</v>
      </c>
      <c r="G165" s="89">
        <f t="shared" si="11"/>
        <v>19269</v>
      </c>
      <c r="H165" s="10"/>
      <c r="I165" s="10"/>
      <c r="M165" s="3"/>
      <c r="N165" s="3"/>
    </row>
    <row r="166" spans="1:19" s="3" customFormat="1" x14ac:dyDescent="0.25">
      <c r="A166" s="4"/>
      <c r="B166" s="115"/>
      <c r="C166" s="87" t="s">
        <v>24</v>
      </c>
      <c r="D166" s="88">
        <f>+G166/F166</f>
        <v>0</v>
      </c>
      <c r="E166" s="88">
        <f t="shared" si="12"/>
        <v>8.3333333333333329E-2</v>
      </c>
      <c r="F166" s="89">
        <f t="shared" si="11"/>
        <v>950815000</v>
      </c>
      <c r="G166" s="89">
        <f t="shared" si="11"/>
        <v>0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7" t="s">
        <v>25</v>
      </c>
      <c r="D167" s="88">
        <f>+G167/F167</f>
        <v>7.9708741011599929E-2</v>
      </c>
      <c r="E167" s="88">
        <f t="shared" si="12"/>
        <v>8.3333333333333329E-2</v>
      </c>
      <c r="F167" s="89">
        <f t="shared" si="11"/>
        <v>9347898463</v>
      </c>
      <c r="G167" s="89">
        <f t="shared" si="11"/>
        <v>745109217.59000003</v>
      </c>
      <c r="H167" s="10"/>
      <c r="I167" s="10"/>
    </row>
    <row r="168" spans="1:19" x14ac:dyDescent="0.25">
      <c r="A168" s="4"/>
      <c r="B168" s="115"/>
      <c r="C168" s="87"/>
      <c r="E168" s="9"/>
      <c r="F168" s="89"/>
      <c r="G168" s="9"/>
      <c r="H168" s="10"/>
      <c r="I168" s="10"/>
      <c r="M168" s="3"/>
      <c r="N168" s="3"/>
    </row>
    <row r="169" spans="1:19" s="3" customFormat="1" x14ac:dyDescent="0.25">
      <c r="A169" s="10"/>
      <c r="B169" s="112"/>
      <c r="C169" s="87"/>
      <c r="D169" s="26"/>
      <c r="E169" s="10"/>
      <c r="F169" s="89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2"/>
      <c r="C170" s="87"/>
      <c r="D170" s="26"/>
      <c r="E170" s="9"/>
      <c r="F170" s="89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194" customFormat="1" x14ac:dyDescent="0.25">
      <c r="A171" s="192"/>
      <c r="B171" s="193"/>
      <c r="D171" s="26"/>
      <c r="E171" s="98"/>
      <c r="F171" s="195"/>
      <c r="G171" s="98"/>
      <c r="H171" s="99"/>
      <c r="I171" s="99"/>
      <c r="J171" s="26"/>
      <c r="K171" s="26"/>
      <c r="M171" s="26"/>
      <c r="N171" s="26"/>
      <c r="O171" s="36"/>
      <c r="P171" s="26"/>
      <c r="Q171" s="26"/>
      <c r="R171" s="36"/>
      <c r="S171" s="26"/>
    </row>
    <row r="172" spans="1:19" s="26" customFormat="1" x14ac:dyDescent="0.25">
      <c r="A172" s="99"/>
      <c r="B172" s="196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192"/>
      <c r="B173" s="193"/>
      <c r="C173" s="194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99"/>
      <c r="B174" s="196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192"/>
      <c r="B175" s="193"/>
      <c r="C175" s="194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99"/>
      <c r="B176" s="196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192"/>
      <c r="B177" s="193"/>
      <c r="C177" s="194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99"/>
      <c r="B178" s="196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192"/>
      <c r="B179" s="193"/>
      <c r="C179" s="194"/>
      <c r="E179" s="98"/>
      <c r="F179" s="98"/>
      <c r="G179" s="98"/>
      <c r="H179" s="99"/>
      <c r="I179" s="99"/>
      <c r="O179" s="36"/>
      <c r="R179" s="36"/>
    </row>
    <row r="180" spans="1:18" s="26" customFormat="1" x14ac:dyDescent="0.25">
      <c r="A180" s="99"/>
      <c r="B180" s="196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192"/>
      <c r="B181" s="193"/>
      <c r="C181" s="194"/>
      <c r="E181" s="99"/>
      <c r="F181" s="99"/>
      <c r="G181" s="99"/>
      <c r="H181" s="99"/>
      <c r="I181" s="99"/>
      <c r="O181" s="36"/>
      <c r="R181" s="36"/>
    </row>
    <row r="182" spans="1:18" s="26" customFormat="1" x14ac:dyDescent="0.25">
      <c r="A182" s="99"/>
      <c r="B182" s="196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192"/>
      <c r="B183" s="193"/>
      <c r="C183" s="194"/>
      <c r="E183" s="98"/>
      <c r="F183" s="98"/>
      <c r="G183" s="98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99"/>
      <c r="B185" s="196"/>
      <c r="E185" s="99"/>
      <c r="F185" s="99"/>
      <c r="G185" s="99"/>
      <c r="H185" s="99"/>
      <c r="I185" s="99"/>
      <c r="O185" s="36"/>
      <c r="R185" s="36"/>
    </row>
    <row r="186" spans="1:18" s="26" customFormat="1" x14ac:dyDescent="0.25">
      <c r="A186" s="192"/>
      <c r="B186" s="193"/>
      <c r="C186" s="194"/>
      <c r="E186" s="99"/>
      <c r="F186" s="99"/>
      <c r="G186" s="99"/>
      <c r="H186" s="99"/>
      <c r="I186" s="99"/>
      <c r="O186" s="36"/>
      <c r="R186" s="36"/>
    </row>
    <row r="187" spans="1:18" x14ac:dyDescent="0.25">
      <c r="A187" s="10"/>
      <c r="E187" s="9"/>
      <c r="F187" s="9"/>
      <c r="G187" s="9"/>
      <c r="H187" s="10"/>
      <c r="I187" s="10"/>
    </row>
    <row r="188" spans="1:18" x14ac:dyDescent="0.25">
      <c r="A188" s="4"/>
      <c r="B188" s="115"/>
      <c r="C188" s="3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10"/>
      <c r="F190" s="10"/>
      <c r="G190" s="10"/>
      <c r="H190" s="10"/>
      <c r="I190" s="10"/>
    </row>
    <row r="191" spans="1:18" x14ac:dyDescent="0.25">
      <c r="A191" s="10"/>
      <c r="E191" s="9"/>
      <c r="F191" s="9"/>
      <c r="G191" s="9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4"/>
      <c r="B193" s="115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5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5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5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5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5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5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10"/>
      <c r="F212" s="10"/>
      <c r="G212" s="10"/>
      <c r="H212" s="10"/>
      <c r="I212" s="10"/>
    </row>
    <row r="213" spans="1:9" x14ac:dyDescent="0.25">
      <c r="A213" s="4"/>
      <c r="B213" s="115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5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5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5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5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5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4"/>
      <c r="B231" s="115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4"/>
      <c r="B234" s="115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4"/>
      <c r="B238" s="115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5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5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5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10"/>
      <c r="F248" s="10"/>
      <c r="G248" s="10"/>
      <c r="H248" s="10"/>
      <c r="I248" s="10"/>
    </row>
    <row r="249" spans="1:9" x14ac:dyDescent="0.25">
      <c r="A249" s="4"/>
      <c r="B249" s="115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5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5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4"/>
      <c r="B259" s="115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4"/>
      <c r="B262" s="115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10"/>
      <c r="F266" s="10"/>
      <c r="G266" s="10"/>
      <c r="H266" s="10"/>
      <c r="I266" s="10"/>
    </row>
    <row r="267" spans="1:9" x14ac:dyDescent="0.25">
      <c r="A267" s="4"/>
      <c r="B267" s="115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7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09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7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4"/>
      <c r="B277" s="115"/>
      <c r="C277" s="3"/>
      <c r="E277" s="10"/>
      <c r="F277" s="10"/>
      <c r="G277" s="10"/>
      <c r="H277" s="10"/>
      <c r="I277" s="10"/>
    </row>
    <row r="278" spans="1:9" x14ac:dyDescent="0.25">
      <c r="A278" s="9"/>
      <c r="B278" s="109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7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09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7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4"/>
      <c r="B285" s="115"/>
      <c r="C285" s="3"/>
      <c r="E285" s="10"/>
      <c r="F285" s="10"/>
      <c r="G285" s="10"/>
      <c r="H285" s="10"/>
      <c r="I285" s="10"/>
    </row>
    <row r="286" spans="1:9" x14ac:dyDescent="0.25">
      <c r="A286" s="9"/>
      <c r="B286" s="109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7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09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7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4"/>
      <c r="B294" s="115"/>
      <c r="C294" s="3"/>
      <c r="E294" s="10"/>
      <c r="F294" s="10"/>
      <c r="G294" s="10"/>
      <c r="H294" s="10"/>
      <c r="I294" s="10"/>
    </row>
    <row r="295" spans="1:9" x14ac:dyDescent="0.25">
      <c r="A295" s="9"/>
      <c r="B295" s="109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7" sqref="A7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8" s="7" customFormat="1" ht="15.75" x14ac:dyDescent="0.25">
      <c r="A2" s="227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18" s="7" customFormat="1" ht="15.75" x14ac:dyDescent="0.25">
      <c r="A3" s="227" t="s">
        <v>2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1:18" s="9" customFormat="1" ht="15.75" x14ac:dyDescent="0.25">
      <c r="A4" s="230" t="s">
        <v>437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401</v>
      </c>
      <c r="B7" s="189" t="s">
        <v>396</v>
      </c>
      <c r="C7" s="133" t="s">
        <v>399</v>
      </c>
      <c r="D7" s="133" t="s">
        <v>399</v>
      </c>
      <c r="E7" s="186">
        <v>2194956204</v>
      </c>
      <c r="F7" s="186">
        <v>2194956204</v>
      </c>
      <c r="G7" s="186">
        <v>1244355281</v>
      </c>
      <c r="H7" s="186">
        <v>20700000</v>
      </c>
      <c r="I7" s="186">
        <v>251193403.06</v>
      </c>
      <c r="J7" s="186">
        <v>0</v>
      </c>
      <c r="K7" s="186">
        <v>112514108.72</v>
      </c>
      <c r="L7" s="186">
        <v>112514108.72</v>
      </c>
      <c r="M7" s="186">
        <v>1810548692.22</v>
      </c>
      <c r="N7" s="186">
        <v>859947769.22000003</v>
      </c>
      <c r="O7" s="93">
        <f>+K7/F7</f>
        <v>5.1260297820502662E-2</v>
      </c>
      <c r="P7" s="28">
        <f>+P27+P61+P75+P81</f>
        <v>627950000</v>
      </c>
      <c r="Q7" s="28">
        <f>+Q27+Q61+Q75+Q81</f>
        <v>1249625</v>
      </c>
      <c r="R7" s="97">
        <f>+Q7/P7</f>
        <v>1.9900071661756507E-3</v>
      </c>
    </row>
    <row r="8" spans="1:18" s="98" customFormat="1" x14ac:dyDescent="0.25">
      <c r="A8" s="133" t="s">
        <v>401</v>
      </c>
      <c r="B8" s="189" t="s">
        <v>396</v>
      </c>
      <c r="C8" s="133" t="s">
        <v>54</v>
      </c>
      <c r="D8" s="133" t="s">
        <v>22</v>
      </c>
      <c r="E8" s="186">
        <v>928918748</v>
      </c>
      <c r="F8" s="186">
        <v>928918748</v>
      </c>
      <c r="G8" s="186">
        <v>928918748</v>
      </c>
      <c r="H8" s="186">
        <v>0</v>
      </c>
      <c r="I8" s="186">
        <v>123193702</v>
      </c>
      <c r="J8" s="186">
        <v>0</v>
      </c>
      <c r="K8" s="186">
        <v>97921859.359999999</v>
      </c>
      <c r="L8" s="186">
        <v>97921859.359999999</v>
      </c>
      <c r="M8" s="186">
        <v>707803186.63999999</v>
      </c>
      <c r="N8" s="186">
        <v>707803186.63999999</v>
      </c>
      <c r="O8" s="93">
        <f t="shared" ref="O8:O71" si="0">+K8/F8</f>
        <v>0.10541488108710236</v>
      </c>
      <c r="P8" s="28"/>
      <c r="Q8" s="28"/>
      <c r="R8" s="97"/>
    </row>
    <row r="9" spans="1:18" s="98" customFormat="1" x14ac:dyDescent="0.25">
      <c r="A9" s="134" t="s">
        <v>401</v>
      </c>
      <c r="B9" s="190" t="s">
        <v>396</v>
      </c>
      <c r="C9" s="134" t="s">
        <v>55</v>
      </c>
      <c r="D9" s="134" t="s">
        <v>56</v>
      </c>
      <c r="E9" s="187">
        <v>368232800</v>
      </c>
      <c r="F9" s="187">
        <v>368232800</v>
      </c>
      <c r="G9" s="187">
        <v>368232800</v>
      </c>
      <c r="H9" s="187">
        <v>0</v>
      </c>
      <c r="I9" s="187">
        <v>0</v>
      </c>
      <c r="J9" s="187">
        <v>0</v>
      </c>
      <c r="K9" s="187">
        <v>25552928.43</v>
      </c>
      <c r="L9" s="187">
        <v>25552928.43</v>
      </c>
      <c r="M9" s="187">
        <v>342679871.56999999</v>
      </c>
      <c r="N9" s="187">
        <v>342679871.56999999</v>
      </c>
      <c r="O9" s="93">
        <f t="shared" si="0"/>
        <v>6.9393406643840527E-2</v>
      </c>
      <c r="P9" s="94"/>
      <c r="Q9" s="94"/>
      <c r="R9" s="93"/>
    </row>
    <row r="10" spans="1:18" s="99" customFormat="1" x14ac:dyDescent="0.25">
      <c r="A10" s="134" t="s">
        <v>401</v>
      </c>
      <c r="B10" s="190" t="s">
        <v>396</v>
      </c>
      <c r="C10" s="134" t="s">
        <v>57</v>
      </c>
      <c r="D10" s="134" t="s">
        <v>58</v>
      </c>
      <c r="E10" s="187">
        <v>353232800</v>
      </c>
      <c r="F10" s="187">
        <v>353232800</v>
      </c>
      <c r="G10" s="187">
        <v>353232800</v>
      </c>
      <c r="H10" s="187">
        <v>0</v>
      </c>
      <c r="I10" s="187">
        <v>0</v>
      </c>
      <c r="J10" s="187">
        <v>0</v>
      </c>
      <c r="K10" s="187">
        <v>24935278.43</v>
      </c>
      <c r="L10" s="187">
        <v>24935278.43</v>
      </c>
      <c r="M10" s="187">
        <v>328297521.56999999</v>
      </c>
      <c r="N10" s="187">
        <v>328297521.56999999</v>
      </c>
      <c r="O10" s="93">
        <f t="shared" si="0"/>
        <v>7.0591628042469448E-2</v>
      </c>
      <c r="P10" s="94"/>
      <c r="Q10" s="94"/>
      <c r="R10" s="93"/>
    </row>
    <row r="11" spans="1:18" s="99" customFormat="1" x14ac:dyDescent="0.25">
      <c r="A11" s="134" t="s">
        <v>401</v>
      </c>
      <c r="B11" s="190" t="s">
        <v>396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617650</v>
      </c>
      <c r="L11" s="187">
        <v>617650</v>
      </c>
      <c r="M11" s="187">
        <v>14382350</v>
      </c>
      <c r="N11" s="187">
        <v>14382350</v>
      </c>
      <c r="O11" s="93">
        <f t="shared" si="0"/>
        <v>4.1176666666666667E-2</v>
      </c>
      <c r="P11" s="94"/>
      <c r="Q11" s="94"/>
      <c r="R11" s="93"/>
    </row>
    <row r="12" spans="1:18" s="99" customFormat="1" x14ac:dyDescent="0.25">
      <c r="A12" s="134" t="s">
        <v>401</v>
      </c>
      <c r="B12" s="190" t="s">
        <v>396</v>
      </c>
      <c r="C12" s="134" t="s">
        <v>61</v>
      </c>
      <c r="D12" s="134" t="s">
        <v>62</v>
      </c>
      <c r="E12" s="187">
        <v>28000000</v>
      </c>
      <c r="F12" s="187">
        <v>28000000</v>
      </c>
      <c r="G12" s="187">
        <v>28000000</v>
      </c>
      <c r="H12" s="187">
        <v>0</v>
      </c>
      <c r="I12" s="187">
        <v>0</v>
      </c>
      <c r="J12" s="187">
        <v>0</v>
      </c>
      <c r="K12" s="187">
        <v>1470332</v>
      </c>
      <c r="L12" s="187">
        <v>1470332</v>
      </c>
      <c r="M12" s="187">
        <v>26529668</v>
      </c>
      <c r="N12" s="187">
        <v>26529668</v>
      </c>
      <c r="O12" s="93">
        <f t="shared" si="0"/>
        <v>5.2511857142857145E-2</v>
      </c>
      <c r="P12" s="94"/>
      <c r="Q12" s="94"/>
      <c r="R12" s="93"/>
    </row>
    <row r="13" spans="1:18" s="99" customFormat="1" x14ac:dyDescent="0.25">
      <c r="A13" s="134" t="s">
        <v>401</v>
      </c>
      <c r="B13" s="190" t="s">
        <v>396</v>
      </c>
      <c r="C13" s="134" t="s">
        <v>63</v>
      </c>
      <c r="D13" s="134" t="s">
        <v>64</v>
      </c>
      <c r="E13" s="187">
        <v>28000000</v>
      </c>
      <c r="F13" s="187">
        <v>28000000</v>
      </c>
      <c r="G13" s="187">
        <v>28000000</v>
      </c>
      <c r="H13" s="187">
        <v>0</v>
      </c>
      <c r="I13" s="187">
        <v>0</v>
      </c>
      <c r="J13" s="187">
        <v>0</v>
      </c>
      <c r="K13" s="187">
        <v>1470332</v>
      </c>
      <c r="L13" s="187">
        <v>1470332</v>
      </c>
      <c r="M13" s="187">
        <v>26529668</v>
      </c>
      <c r="N13" s="187">
        <v>26529668</v>
      </c>
      <c r="O13" s="93">
        <f t="shared" si="0"/>
        <v>5.2511857142857145E-2</v>
      </c>
      <c r="P13" s="94"/>
      <c r="Q13" s="94"/>
      <c r="R13" s="93"/>
    </row>
    <row r="14" spans="1:18" s="99" customFormat="1" x14ac:dyDescent="0.25">
      <c r="A14" s="134" t="s">
        <v>401</v>
      </c>
      <c r="B14" s="190" t="s">
        <v>396</v>
      </c>
      <c r="C14" s="134" t="s">
        <v>65</v>
      </c>
      <c r="D14" s="134" t="s">
        <v>66</v>
      </c>
      <c r="E14" s="187">
        <v>390864467</v>
      </c>
      <c r="F14" s="187">
        <v>390864467</v>
      </c>
      <c r="G14" s="187">
        <v>390864467</v>
      </c>
      <c r="H14" s="187">
        <v>0</v>
      </c>
      <c r="I14" s="187">
        <v>0</v>
      </c>
      <c r="J14" s="187">
        <v>0</v>
      </c>
      <c r="K14" s="187">
        <v>61870819.93</v>
      </c>
      <c r="L14" s="187">
        <v>61870819.93</v>
      </c>
      <c r="M14" s="187">
        <v>328993647.06999999</v>
      </c>
      <c r="N14" s="187">
        <v>328993647.06999999</v>
      </c>
      <c r="O14" s="93">
        <f t="shared" si="0"/>
        <v>0.15829226024273013</v>
      </c>
      <c r="P14" s="94"/>
      <c r="Q14" s="94"/>
      <c r="R14" s="93"/>
    </row>
    <row r="15" spans="1:18" s="99" customFormat="1" x14ac:dyDescent="0.25">
      <c r="A15" s="134" t="s">
        <v>401</v>
      </c>
      <c r="B15" s="190" t="s">
        <v>396</v>
      </c>
      <c r="C15" s="134" t="s">
        <v>67</v>
      </c>
      <c r="D15" s="134" t="s">
        <v>68</v>
      </c>
      <c r="E15" s="187">
        <v>100500000</v>
      </c>
      <c r="F15" s="187">
        <v>100500000</v>
      </c>
      <c r="G15" s="187">
        <v>100500000</v>
      </c>
      <c r="H15" s="187">
        <v>0</v>
      </c>
      <c r="I15" s="187">
        <v>0</v>
      </c>
      <c r="J15" s="187">
        <v>0</v>
      </c>
      <c r="K15" s="187">
        <v>6365954.5099999998</v>
      </c>
      <c r="L15" s="187">
        <v>6365954.5099999998</v>
      </c>
      <c r="M15" s="187">
        <v>94134045.489999995</v>
      </c>
      <c r="N15" s="187">
        <v>94134045.489999995</v>
      </c>
      <c r="O15" s="93">
        <f t="shared" si="0"/>
        <v>6.3342830945273626E-2</v>
      </c>
      <c r="P15" s="94"/>
      <c r="Q15" s="94"/>
      <c r="R15" s="93"/>
    </row>
    <row r="16" spans="1:18" s="99" customFormat="1" x14ac:dyDescent="0.25">
      <c r="A16" s="134" t="s">
        <v>401</v>
      </c>
      <c r="B16" s="190" t="s">
        <v>396</v>
      </c>
      <c r="C16" s="134" t="s">
        <v>69</v>
      </c>
      <c r="D16" s="134" t="s">
        <v>70</v>
      </c>
      <c r="E16" s="187">
        <v>145733625</v>
      </c>
      <c r="F16" s="187">
        <v>145733625</v>
      </c>
      <c r="G16" s="187">
        <v>145733625</v>
      </c>
      <c r="H16" s="187">
        <v>0</v>
      </c>
      <c r="I16" s="187">
        <v>0</v>
      </c>
      <c r="J16" s="187">
        <v>0</v>
      </c>
      <c r="K16" s="187">
        <v>9012825.7699999996</v>
      </c>
      <c r="L16" s="187">
        <v>9012825.7699999996</v>
      </c>
      <c r="M16" s="187">
        <v>136720799.22999999</v>
      </c>
      <c r="N16" s="187">
        <v>136720799.22999999</v>
      </c>
      <c r="O16" s="93">
        <f t="shared" si="0"/>
        <v>6.1844517831763257E-2</v>
      </c>
      <c r="P16" s="94"/>
      <c r="Q16" s="94"/>
      <c r="R16" s="93"/>
    </row>
    <row r="17" spans="1:18" s="99" customFormat="1" x14ac:dyDescent="0.25">
      <c r="A17" s="134" t="s">
        <v>401</v>
      </c>
      <c r="B17" s="190" t="s">
        <v>396</v>
      </c>
      <c r="C17" s="134" t="s">
        <v>73</v>
      </c>
      <c r="D17" s="134" t="s">
        <v>74</v>
      </c>
      <c r="E17" s="187">
        <v>47823248</v>
      </c>
      <c r="F17" s="187">
        <v>47823248</v>
      </c>
      <c r="G17" s="187">
        <v>47823248</v>
      </c>
      <c r="H17" s="187">
        <v>0</v>
      </c>
      <c r="I17" s="187">
        <v>0</v>
      </c>
      <c r="J17" s="187">
        <v>0</v>
      </c>
      <c r="K17" s="187">
        <v>44050141.009999998</v>
      </c>
      <c r="L17" s="187">
        <v>44050141.009999998</v>
      </c>
      <c r="M17" s="187">
        <v>3773106.99</v>
      </c>
      <c r="N17" s="187">
        <v>3773106.99</v>
      </c>
      <c r="O17" s="93">
        <f t="shared" si="0"/>
        <v>0.92110307961516957</v>
      </c>
      <c r="P17" s="94"/>
      <c r="Q17" s="94"/>
      <c r="R17" s="93"/>
    </row>
    <row r="18" spans="1:18" s="99" customFormat="1" x14ac:dyDescent="0.25">
      <c r="A18" s="134" t="s">
        <v>401</v>
      </c>
      <c r="B18" s="190" t="s">
        <v>396</v>
      </c>
      <c r="C18" s="134" t="s">
        <v>75</v>
      </c>
      <c r="D18" s="134" t="s">
        <v>76</v>
      </c>
      <c r="E18" s="187">
        <v>37000000</v>
      </c>
      <c r="F18" s="187">
        <v>37000000</v>
      </c>
      <c r="G18" s="187">
        <v>37000000</v>
      </c>
      <c r="H18" s="187">
        <v>0</v>
      </c>
      <c r="I18" s="187">
        <v>0</v>
      </c>
      <c r="J18" s="187">
        <v>0</v>
      </c>
      <c r="K18" s="187">
        <v>2441898.64</v>
      </c>
      <c r="L18" s="187">
        <v>2441898.64</v>
      </c>
      <c r="M18" s="187">
        <v>34558101.359999999</v>
      </c>
      <c r="N18" s="187">
        <v>34558101.359999999</v>
      </c>
      <c r="O18" s="93">
        <f t="shared" si="0"/>
        <v>6.5997260540540545E-2</v>
      </c>
      <c r="P18" s="94"/>
      <c r="Q18" s="94"/>
      <c r="R18" s="93"/>
    </row>
    <row r="19" spans="1:18" s="99" customFormat="1" x14ac:dyDescent="0.25">
      <c r="A19" s="134" t="s">
        <v>401</v>
      </c>
      <c r="B19" s="190" t="s">
        <v>397</v>
      </c>
      <c r="C19" s="134" t="s">
        <v>71</v>
      </c>
      <c r="D19" s="134" t="s">
        <v>72</v>
      </c>
      <c r="E19" s="187">
        <v>59807594</v>
      </c>
      <c r="F19" s="187">
        <v>59807594</v>
      </c>
      <c r="G19" s="187">
        <v>59807594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59807594</v>
      </c>
      <c r="N19" s="187">
        <v>59807594</v>
      </c>
      <c r="O19" s="93">
        <v>0</v>
      </c>
      <c r="P19" s="94"/>
      <c r="Q19" s="94"/>
      <c r="R19" s="93"/>
    </row>
    <row r="20" spans="1:18" s="99" customFormat="1" x14ac:dyDescent="0.25">
      <c r="A20" s="134" t="s">
        <v>401</v>
      </c>
      <c r="B20" s="190" t="s">
        <v>396</v>
      </c>
      <c r="C20" s="134" t="s">
        <v>77</v>
      </c>
      <c r="D20" s="134" t="s">
        <v>78</v>
      </c>
      <c r="E20" s="187">
        <v>70910740</v>
      </c>
      <c r="F20" s="187">
        <v>70910740</v>
      </c>
      <c r="G20" s="187">
        <v>70910740</v>
      </c>
      <c r="H20" s="187">
        <v>0</v>
      </c>
      <c r="I20" s="187">
        <v>60757155</v>
      </c>
      <c r="J20" s="187">
        <v>0</v>
      </c>
      <c r="K20" s="187">
        <v>4553585</v>
      </c>
      <c r="L20" s="187">
        <v>4553585</v>
      </c>
      <c r="M20" s="187">
        <v>5600000</v>
      </c>
      <c r="N20" s="187">
        <v>5600000</v>
      </c>
      <c r="O20" s="93">
        <f t="shared" si="0"/>
        <v>6.42157309315909E-2</v>
      </c>
      <c r="P20" s="94"/>
      <c r="Q20" s="94"/>
      <c r="R20" s="93"/>
    </row>
    <row r="21" spans="1:18" s="99" customFormat="1" x14ac:dyDescent="0.25">
      <c r="A21" s="134" t="s">
        <v>401</v>
      </c>
      <c r="B21" s="190" t="s">
        <v>396</v>
      </c>
      <c r="C21" s="134" t="s">
        <v>81</v>
      </c>
      <c r="D21" s="134" t="s">
        <v>408</v>
      </c>
      <c r="E21" s="187">
        <v>67274292</v>
      </c>
      <c r="F21" s="187">
        <v>67274292</v>
      </c>
      <c r="G21" s="187">
        <v>67274292</v>
      </c>
      <c r="H21" s="187">
        <v>0</v>
      </c>
      <c r="I21" s="187">
        <v>57954223</v>
      </c>
      <c r="J21" s="187">
        <v>0</v>
      </c>
      <c r="K21" s="187">
        <v>4320069</v>
      </c>
      <c r="L21" s="187">
        <v>4320069</v>
      </c>
      <c r="M21" s="187">
        <v>5000000</v>
      </c>
      <c r="N21" s="187">
        <v>5000000</v>
      </c>
      <c r="O21" s="93">
        <f t="shared" si="0"/>
        <v>6.4215748268298387E-2</v>
      </c>
      <c r="P21" s="94"/>
      <c r="Q21" s="94"/>
      <c r="R21" s="93"/>
    </row>
    <row r="22" spans="1:18" s="99" customFormat="1" x14ac:dyDescent="0.25">
      <c r="A22" s="134" t="s">
        <v>401</v>
      </c>
      <c r="B22" s="190" t="s">
        <v>396</v>
      </c>
      <c r="C22" s="134" t="s">
        <v>86</v>
      </c>
      <c r="D22" s="134" t="s">
        <v>376</v>
      </c>
      <c r="E22" s="187">
        <v>3636448</v>
      </c>
      <c r="F22" s="187">
        <v>3636448</v>
      </c>
      <c r="G22" s="187">
        <v>3636448</v>
      </c>
      <c r="H22" s="187">
        <v>0</v>
      </c>
      <c r="I22" s="187">
        <v>2802932</v>
      </c>
      <c r="J22" s="187">
        <v>0</v>
      </c>
      <c r="K22" s="187">
        <v>233516</v>
      </c>
      <c r="L22" s="187">
        <v>233516</v>
      </c>
      <c r="M22" s="187">
        <v>600000</v>
      </c>
      <c r="N22" s="187">
        <v>600000</v>
      </c>
      <c r="O22" s="93">
        <f t="shared" si="0"/>
        <v>6.4215410202483308E-2</v>
      </c>
      <c r="P22" s="94"/>
      <c r="Q22" s="94"/>
      <c r="R22" s="93"/>
    </row>
    <row r="23" spans="1:18" s="99" customFormat="1" x14ac:dyDescent="0.25">
      <c r="A23" s="134" t="s">
        <v>401</v>
      </c>
      <c r="B23" s="190" t="s">
        <v>396</v>
      </c>
      <c r="C23" s="134" t="s">
        <v>89</v>
      </c>
      <c r="D23" s="134" t="s">
        <v>90</v>
      </c>
      <c r="E23" s="187">
        <v>70910741</v>
      </c>
      <c r="F23" s="187">
        <v>70910741</v>
      </c>
      <c r="G23" s="187">
        <v>70910741</v>
      </c>
      <c r="H23" s="187">
        <v>0</v>
      </c>
      <c r="I23" s="187">
        <v>62436547</v>
      </c>
      <c r="J23" s="187">
        <v>0</v>
      </c>
      <c r="K23" s="187">
        <v>4474194</v>
      </c>
      <c r="L23" s="187">
        <v>4474194</v>
      </c>
      <c r="M23" s="187">
        <v>4000000</v>
      </c>
      <c r="N23" s="187">
        <v>4000000</v>
      </c>
      <c r="O23" s="93">
        <f t="shared" si="0"/>
        <v>6.3096139412786564E-2</v>
      </c>
      <c r="P23" s="94"/>
      <c r="Q23" s="94"/>
      <c r="R23" s="93"/>
    </row>
    <row r="24" spans="1:18" s="99" customFormat="1" x14ac:dyDescent="0.25">
      <c r="A24" s="134" t="s">
        <v>401</v>
      </c>
      <c r="B24" s="190" t="s">
        <v>396</v>
      </c>
      <c r="C24" s="134" t="s">
        <v>93</v>
      </c>
      <c r="D24" s="134" t="s">
        <v>409</v>
      </c>
      <c r="E24" s="187">
        <v>38182707</v>
      </c>
      <c r="F24" s="187">
        <v>38182707</v>
      </c>
      <c r="G24" s="187">
        <v>38182707</v>
      </c>
      <c r="H24" s="187">
        <v>0</v>
      </c>
      <c r="I24" s="187">
        <v>33810171</v>
      </c>
      <c r="J24" s="187">
        <v>0</v>
      </c>
      <c r="K24" s="187">
        <v>2372536</v>
      </c>
      <c r="L24" s="187">
        <v>2372536</v>
      </c>
      <c r="M24" s="187">
        <v>2000000</v>
      </c>
      <c r="N24" s="187">
        <v>2000000</v>
      </c>
      <c r="O24" s="93">
        <f t="shared" si="0"/>
        <v>6.2136401172394613E-2</v>
      </c>
      <c r="P24" s="94"/>
      <c r="Q24" s="94"/>
      <c r="R24" s="93"/>
    </row>
    <row r="25" spans="1:18" s="99" customFormat="1" x14ac:dyDescent="0.25">
      <c r="A25" s="134" t="s">
        <v>401</v>
      </c>
      <c r="B25" s="190" t="s">
        <v>396</v>
      </c>
      <c r="C25" s="134" t="s">
        <v>98</v>
      </c>
      <c r="D25" s="134" t="s">
        <v>410</v>
      </c>
      <c r="E25" s="187">
        <v>10909345</v>
      </c>
      <c r="F25" s="187">
        <v>10909345</v>
      </c>
      <c r="G25" s="187">
        <v>10909345</v>
      </c>
      <c r="H25" s="187">
        <v>0</v>
      </c>
      <c r="I25" s="187">
        <v>9208793</v>
      </c>
      <c r="J25" s="187">
        <v>0</v>
      </c>
      <c r="K25" s="187">
        <v>700552</v>
      </c>
      <c r="L25" s="187">
        <v>700552</v>
      </c>
      <c r="M25" s="187">
        <v>1000000</v>
      </c>
      <c r="N25" s="187">
        <v>1000000</v>
      </c>
      <c r="O25" s="93">
        <f t="shared" si="0"/>
        <v>6.4215770974334396E-2</v>
      </c>
      <c r="P25" s="94"/>
      <c r="Q25" s="94"/>
      <c r="R25" s="93"/>
    </row>
    <row r="26" spans="1:18" s="99" customFormat="1" x14ac:dyDescent="0.25">
      <c r="A26" s="134" t="s">
        <v>401</v>
      </c>
      <c r="B26" s="190" t="s">
        <v>396</v>
      </c>
      <c r="C26" s="134" t="s">
        <v>103</v>
      </c>
      <c r="D26" s="134" t="s">
        <v>411</v>
      </c>
      <c r="E26" s="187">
        <v>21818689</v>
      </c>
      <c r="F26" s="187">
        <v>21818689</v>
      </c>
      <c r="G26" s="187">
        <v>21818689</v>
      </c>
      <c r="H26" s="187">
        <v>0</v>
      </c>
      <c r="I26" s="187">
        <v>19417583</v>
      </c>
      <c r="J26" s="187">
        <v>0</v>
      </c>
      <c r="K26" s="187">
        <v>1401106</v>
      </c>
      <c r="L26" s="187">
        <v>1401106</v>
      </c>
      <c r="M26" s="187">
        <v>1000000</v>
      </c>
      <c r="N26" s="187">
        <v>1000000</v>
      </c>
      <c r="O26" s="93">
        <f t="shared" si="0"/>
        <v>6.4215865582024662E-2</v>
      </c>
      <c r="P26" s="94"/>
      <c r="Q26" s="94"/>
      <c r="R26" s="93"/>
    </row>
    <row r="27" spans="1:18" s="98" customFormat="1" x14ac:dyDescent="0.25">
      <c r="A27" s="133" t="s">
        <v>401</v>
      </c>
      <c r="B27" s="189" t="s">
        <v>396</v>
      </c>
      <c r="C27" s="133" t="s">
        <v>108</v>
      </c>
      <c r="D27" s="133" t="s">
        <v>109</v>
      </c>
      <c r="E27" s="186">
        <v>580700000</v>
      </c>
      <c r="F27" s="186">
        <v>580700000</v>
      </c>
      <c r="G27" s="186">
        <v>117551664</v>
      </c>
      <c r="H27" s="186">
        <v>20700000</v>
      </c>
      <c r="I27" s="186">
        <v>47715877.909999996</v>
      </c>
      <c r="J27" s="186">
        <v>0</v>
      </c>
      <c r="K27" s="186">
        <v>959433</v>
      </c>
      <c r="L27" s="186">
        <v>959433</v>
      </c>
      <c r="M27" s="186">
        <v>511324689.08999997</v>
      </c>
      <c r="N27" s="186">
        <v>48176353.090000004</v>
      </c>
      <c r="O27" s="93">
        <f t="shared" si="0"/>
        <v>1.6522007921474084E-3</v>
      </c>
      <c r="P27" s="28">
        <f>+F27</f>
        <v>580700000</v>
      </c>
      <c r="Q27" s="28">
        <f>+K27</f>
        <v>959433</v>
      </c>
      <c r="R27" s="97">
        <f>+Q27/P27</f>
        <v>1.6522007921474084E-3</v>
      </c>
    </row>
    <row r="28" spans="1:18" s="99" customFormat="1" x14ac:dyDescent="0.25">
      <c r="A28" s="134" t="s">
        <v>401</v>
      </c>
      <c r="B28" s="190" t="s">
        <v>396</v>
      </c>
      <c r="C28" s="134" t="s">
        <v>110</v>
      </c>
      <c r="D28" s="134" t="s">
        <v>111</v>
      </c>
      <c r="E28" s="187">
        <v>6925000</v>
      </c>
      <c r="F28" s="187">
        <v>6925000</v>
      </c>
      <c r="G28" s="187">
        <v>1731250</v>
      </c>
      <c r="H28" s="187">
        <v>0</v>
      </c>
      <c r="I28" s="187">
        <v>1570217.71</v>
      </c>
      <c r="J28" s="187">
        <v>0</v>
      </c>
      <c r="K28" s="187">
        <v>0</v>
      </c>
      <c r="L28" s="187">
        <v>0</v>
      </c>
      <c r="M28" s="187">
        <v>5354782.29</v>
      </c>
      <c r="N28" s="187">
        <v>161032.29</v>
      </c>
      <c r="O28" s="93">
        <f t="shared" si="0"/>
        <v>0</v>
      </c>
      <c r="P28" s="94">
        <f>+F28</f>
        <v>6925000</v>
      </c>
      <c r="Q28" s="94">
        <f>+K28</f>
        <v>0</v>
      </c>
      <c r="R28" s="93">
        <f>+Q28/P28</f>
        <v>0</v>
      </c>
    </row>
    <row r="29" spans="1:18" s="98" customFormat="1" x14ac:dyDescent="0.25">
      <c r="A29" s="134" t="s">
        <v>401</v>
      </c>
      <c r="B29" s="190" t="s">
        <v>396</v>
      </c>
      <c r="C29" s="134" t="s">
        <v>112</v>
      </c>
      <c r="D29" s="134" t="s">
        <v>113</v>
      </c>
      <c r="E29" s="187">
        <v>6925000</v>
      </c>
      <c r="F29" s="187">
        <v>6925000</v>
      </c>
      <c r="G29" s="187">
        <v>1731250</v>
      </c>
      <c r="H29" s="187">
        <v>0</v>
      </c>
      <c r="I29" s="187">
        <v>1570217.71</v>
      </c>
      <c r="J29" s="187">
        <v>0</v>
      </c>
      <c r="K29" s="187">
        <v>0</v>
      </c>
      <c r="L29" s="187">
        <v>0</v>
      </c>
      <c r="M29" s="187">
        <v>5354782.29</v>
      </c>
      <c r="N29" s="187">
        <v>161032.29</v>
      </c>
      <c r="O29" s="93">
        <f t="shared" si="0"/>
        <v>0</v>
      </c>
      <c r="P29" s="94">
        <f t="shared" ref="P29:P70" si="1">+F29</f>
        <v>6925000</v>
      </c>
      <c r="Q29" s="94">
        <f t="shared" ref="Q29:Q58" si="2">+K29</f>
        <v>0</v>
      </c>
      <c r="R29" s="93">
        <f t="shared" ref="R29:R71" si="3">+Q29/P29</f>
        <v>0</v>
      </c>
    </row>
    <row r="30" spans="1:18" s="99" customFormat="1" x14ac:dyDescent="0.25">
      <c r="A30" s="134" t="s">
        <v>401</v>
      </c>
      <c r="B30" s="190" t="s">
        <v>396</v>
      </c>
      <c r="C30" s="134" t="s">
        <v>120</v>
      </c>
      <c r="D30" s="134" t="s">
        <v>121</v>
      </c>
      <c r="E30" s="187">
        <v>18430200</v>
      </c>
      <c r="F30" s="187">
        <v>18430200</v>
      </c>
      <c r="G30" s="187">
        <v>4828050</v>
      </c>
      <c r="H30" s="187">
        <v>0</v>
      </c>
      <c r="I30" s="187">
        <v>3893400</v>
      </c>
      <c r="J30" s="187">
        <v>0</v>
      </c>
      <c r="K30" s="187">
        <v>0</v>
      </c>
      <c r="L30" s="187">
        <v>0</v>
      </c>
      <c r="M30" s="187">
        <v>14536800</v>
      </c>
      <c r="N30" s="187">
        <v>934650</v>
      </c>
      <c r="O30" s="93">
        <f t="shared" si="0"/>
        <v>0</v>
      </c>
      <c r="P30" s="94">
        <f t="shared" si="1"/>
        <v>18430200</v>
      </c>
      <c r="Q30" s="94">
        <f t="shared" si="2"/>
        <v>0</v>
      </c>
      <c r="R30" s="93">
        <f t="shared" si="3"/>
        <v>0</v>
      </c>
    </row>
    <row r="31" spans="1:18" s="99" customFormat="1" x14ac:dyDescent="0.25">
      <c r="A31" s="134" t="s">
        <v>401</v>
      </c>
      <c r="B31" s="190" t="s">
        <v>396</v>
      </c>
      <c r="C31" s="134" t="s">
        <v>122</v>
      </c>
      <c r="D31" s="134" t="s">
        <v>123</v>
      </c>
      <c r="E31" s="187">
        <v>2752200</v>
      </c>
      <c r="F31" s="187">
        <v>2752200</v>
      </c>
      <c r="G31" s="187">
        <v>688050</v>
      </c>
      <c r="H31" s="187">
        <v>0</v>
      </c>
      <c r="I31" s="187">
        <v>421300</v>
      </c>
      <c r="J31" s="187">
        <v>0</v>
      </c>
      <c r="K31" s="187">
        <v>0</v>
      </c>
      <c r="L31" s="187">
        <v>0</v>
      </c>
      <c r="M31" s="187">
        <v>2330900</v>
      </c>
      <c r="N31" s="187">
        <v>266750</v>
      </c>
      <c r="O31" s="93">
        <f t="shared" si="0"/>
        <v>0</v>
      </c>
      <c r="P31" s="94">
        <f t="shared" si="1"/>
        <v>2752200</v>
      </c>
      <c r="Q31" s="94">
        <f t="shared" si="2"/>
        <v>0</v>
      </c>
      <c r="R31" s="93">
        <f t="shared" si="3"/>
        <v>0</v>
      </c>
    </row>
    <row r="32" spans="1:18" s="99" customFormat="1" x14ac:dyDescent="0.25">
      <c r="A32" s="134" t="s">
        <v>401</v>
      </c>
      <c r="B32" s="190" t="s">
        <v>396</v>
      </c>
      <c r="C32" s="134" t="s">
        <v>124</v>
      </c>
      <c r="D32" s="134" t="s">
        <v>125</v>
      </c>
      <c r="E32" s="187">
        <v>8052000</v>
      </c>
      <c r="F32" s="187">
        <v>8052000</v>
      </c>
      <c r="G32" s="187">
        <v>2013000</v>
      </c>
      <c r="H32" s="187">
        <v>0</v>
      </c>
      <c r="I32" s="187">
        <v>1723100</v>
      </c>
      <c r="J32" s="187">
        <v>0</v>
      </c>
      <c r="K32" s="187">
        <v>0</v>
      </c>
      <c r="L32" s="187">
        <v>0</v>
      </c>
      <c r="M32" s="187">
        <v>6328900</v>
      </c>
      <c r="N32" s="187">
        <v>289900</v>
      </c>
      <c r="O32" s="93">
        <f t="shared" si="0"/>
        <v>0</v>
      </c>
      <c r="P32" s="94">
        <f t="shared" si="1"/>
        <v>8052000</v>
      </c>
      <c r="Q32" s="94">
        <f t="shared" si="2"/>
        <v>0</v>
      </c>
      <c r="R32" s="93">
        <f t="shared" si="3"/>
        <v>0</v>
      </c>
    </row>
    <row r="33" spans="1:18" s="98" customFormat="1" x14ac:dyDescent="0.25">
      <c r="A33" s="134" t="s">
        <v>401</v>
      </c>
      <c r="B33" s="190" t="s">
        <v>396</v>
      </c>
      <c r="C33" s="134" t="s">
        <v>126</v>
      </c>
      <c r="D33" s="134" t="s">
        <v>127</v>
      </c>
      <c r="E33" s="187">
        <v>252000</v>
      </c>
      <c r="F33" s="187">
        <v>252000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252000</v>
      </c>
      <c r="N33" s="187">
        <v>0</v>
      </c>
      <c r="O33" s="93">
        <f t="shared" si="0"/>
        <v>0</v>
      </c>
      <c r="P33" s="94">
        <f t="shared" si="1"/>
        <v>252000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401</v>
      </c>
      <c r="B34" s="190" t="s">
        <v>396</v>
      </c>
      <c r="C34" s="134" t="s">
        <v>128</v>
      </c>
      <c r="D34" s="134" t="s">
        <v>129</v>
      </c>
      <c r="E34" s="187">
        <v>6996000</v>
      </c>
      <c r="F34" s="187">
        <v>6996000</v>
      </c>
      <c r="G34" s="187">
        <v>1749000</v>
      </c>
      <c r="H34" s="187">
        <v>0</v>
      </c>
      <c r="I34" s="187">
        <v>1749000</v>
      </c>
      <c r="J34" s="187">
        <v>0</v>
      </c>
      <c r="K34" s="187">
        <v>0</v>
      </c>
      <c r="L34" s="187">
        <v>0</v>
      </c>
      <c r="M34" s="187">
        <v>5247000</v>
      </c>
      <c r="N34" s="187">
        <v>0</v>
      </c>
      <c r="O34" s="93">
        <f t="shared" si="0"/>
        <v>0</v>
      </c>
      <c r="P34" s="94">
        <f t="shared" si="1"/>
        <v>6996000</v>
      </c>
      <c r="Q34" s="94">
        <f t="shared" si="2"/>
        <v>0</v>
      </c>
      <c r="R34" s="93">
        <f t="shared" si="3"/>
        <v>0</v>
      </c>
    </row>
    <row r="35" spans="1:18" s="99" customFormat="1" x14ac:dyDescent="0.25">
      <c r="A35" s="134" t="s">
        <v>401</v>
      </c>
      <c r="B35" s="190" t="s">
        <v>396</v>
      </c>
      <c r="C35" s="134" t="s">
        <v>130</v>
      </c>
      <c r="D35" s="134" t="s">
        <v>131</v>
      </c>
      <c r="E35" s="187">
        <v>378000</v>
      </c>
      <c r="F35" s="187">
        <v>378000</v>
      </c>
      <c r="G35" s="187">
        <v>378000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378000</v>
      </c>
      <c r="N35" s="187">
        <v>378000</v>
      </c>
      <c r="O35" s="93">
        <f t="shared" si="0"/>
        <v>0</v>
      </c>
      <c r="P35" s="94">
        <f t="shared" si="1"/>
        <v>378000</v>
      </c>
      <c r="Q35" s="94">
        <f t="shared" si="2"/>
        <v>0</v>
      </c>
      <c r="R35" s="93">
        <f t="shared" si="3"/>
        <v>0</v>
      </c>
    </row>
    <row r="36" spans="1:18" s="99" customFormat="1" x14ac:dyDescent="0.25">
      <c r="A36" s="134" t="s">
        <v>401</v>
      </c>
      <c r="B36" s="190" t="s">
        <v>396</v>
      </c>
      <c r="C36" s="134" t="s">
        <v>132</v>
      </c>
      <c r="D36" s="134" t="s">
        <v>133</v>
      </c>
      <c r="E36" s="187">
        <v>1350000</v>
      </c>
      <c r="F36" s="187">
        <v>1350000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1350000</v>
      </c>
      <c r="N36" s="187">
        <v>0</v>
      </c>
      <c r="O36" s="93">
        <f t="shared" si="0"/>
        <v>0</v>
      </c>
      <c r="P36" s="94">
        <f t="shared" si="1"/>
        <v>1350000</v>
      </c>
      <c r="Q36" s="94">
        <f t="shared" si="2"/>
        <v>0</v>
      </c>
      <c r="R36" s="93">
        <f t="shared" si="3"/>
        <v>0</v>
      </c>
    </row>
    <row r="37" spans="1:18" s="99" customFormat="1" x14ac:dyDescent="0.25">
      <c r="A37" s="134" t="s">
        <v>401</v>
      </c>
      <c r="B37" s="190" t="s">
        <v>396</v>
      </c>
      <c r="C37" s="134" t="s">
        <v>134</v>
      </c>
      <c r="D37" s="134" t="s">
        <v>135</v>
      </c>
      <c r="E37" s="187">
        <v>1000000</v>
      </c>
      <c r="F37" s="187">
        <v>1000000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1000000</v>
      </c>
      <c r="N37" s="187">
        <v>0</v>
      </c>
      <c r="O37" s="93">
        <v>0</v>
      </c>
      <c r="P37" s="94">
        <f t="shared" si="1"/>
        <v>1000000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401</v>
      </c>
      <c r="B38" s="190" t="s">
        <v>396</v>
      </c>
      <c r="C38" s="134" t="s">
        <v>144</v>
      </c>
      <c r="D38" s="134" t="s">
        <v>145</v>
      </c>
      <c r="E38" s="187">
        <v>350000</v>
      </c>
      <c r="F38" s="187">
        <v>350000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350000</v>
      </c>
      <c r="N38" s="187">
        <v>0</v>
      </c>
      <c r="O38" s="93">
        <f t="shared" si="0"/>
        <v>0</v>
      </c>
      <c r="P38" s="94">
        <f t="shared" si="1"/>
        <v>350000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401</v>
      </c>
      <c r="B39" s="190" t="s">
        <v>396</v>
      </c>
      <c r="C39" s="134" t="s">
        <v>146</v>
      </c>
      <c r="D39" s="134" t="s">
        <v>147</v>
      </c>
      <c r="E39" s="187">
        <v>467994800</v>
      </c>
      <c r="F39" s="187">
        <v>467994800</v>
      </c>
      <c r="G39" s="187">
        <v>93742364</v>
      </c>
      <c r="H39" s="187">
        <v>20700000</v>
      </c>
      <c r="I39" s="187">
        <v>36877873.200000003</v>
      </c>
      <c r="J39" s="187">
        <v>0</v>
      </c>
      <c r="K39" s="187">
        <v>0</v>
      </c>
      <c r="L39" s="187">
        <v>0</v>
      </c>
      <c r="M39" s="187">
        <v>410416926.80000001</v>
      </c>
      <c r="N39" s="187">
        <v>36164490.799999997</v>
      </c>
      <c r="O39" s="93">
        <f t="shared" si="0"/>
        <v>0</v>
      </c>
      <c r="P39" s="94">
        <f t="shared" si="1"/>
        <v>467994800</v>
      </c>
      <c r="Q39" s="94">
        <f t="shared" si="2"/>
        <v>0</v>
      </c>
      <c r="R39" s="93">
        <f t="shared" si="3"/>
        <v>0</v>
      </c>
    </row>
    <row r="40" spans="1:18" s="99" customFormat="1" x14ac:dyDescent="0.25">
      <c r="A40" s="134" t="s">
        <v>401</v>
      </c>
      <c r="B40" s="190" t="s">
        <v>396</v>
      </c>
      <c r="C40" s="134" t="s">
        <v>151</v>
      </c>
      <c r="D40" s="134" t="s">
        <v>152</v>
      </c>
      <c r="E40" s="187">
        <v>30000000</v>
      </c>
      <c r="F40" s="187">
        <v>30000000</v>
      </c>
      <c r="G40" s="187">
        <v>18000000</v>
      </c>
      <c r="H40" s="187">
        <v>0</v>
      </c>
      <c r="I40" s="187">
        <v>21480000</v>
      </c>
      <c r="J40" s="187">
        <v>0</v>
      </c>
      <c r="K40" s="187">
        <v>0</v>
      </c>
      <c r="L40" s="187">
        <v>0</v>
      </c>
      <c r="M40" s="187">
        <v>8520000</v>
      </c>
      <c r="N40" s="187">
        <v>-3480000</v>
      </c>
      <c r="O40" s="93">
        <f t="shared" si="0"/>
        <v>0</v>
      </c>
      <c r="P40" s="94">
        <f t="shared" si="1"/>
        <v>30000000</v>
      </c>
      <c r="Q40" s="94">
        <f t="shared" si="2"/>
        <v>0</v>
      </c>
      <c r="R40" s="93">
        <f t="shared" si="3"/>
        <v>0</v>
      </c>
    </row>
    <row r="41" spans="1:18" s="99" customFormat="1" x14ac:dyDescent="0.25">
      <c r="A41" s="134" t="s">
        <v>401</v>
      </c>
      <c r="B41" s="190" t="s">
        <v>396</v>
      </c>
      <c r="C41" s="134" t="s">
        <v>154</v>
      </c>
      <c r="D41" s="134" t="s">
        <v>155</v>
      </c>
      <c r="E41" s="187">
        <v>86822000</v>
      </c>
      <c r="F41" s="187">
        <v>86822000</v>
      </c>
      <c r="G41" s="187">
        <v>43411000</v>
      </c>
      <c r="H41" s="187">
        <v>0</v>
      </c>
      <c r="I41" s="187">
        <v>15397873.199999999</v>
      </c>
      <c r="J41" s="187">
        <v>0</v>
      </c>
      <c r="K41" s="187">
        <v>0</v>
      </c>
      <c r="L41" s="187">
        <v>0</v>
      </c>
      <c r="M41" s="187">
        <v>71424126.799999997</v>
      </c>
      <c r="N41" s="187">
        <v>28013126.800000001</v>
      </c>
      <c r="O41" s="93">
        <f t="shared" si="0"/>
        <v>0</v>
      </c>
      <c r="P41" s="94">
        <f t="shared" si="1"/>
        <v>86822000</v>
      </c>
      <c r="Q41" s="94">
        <f t="shared" si="2"/>
        <v>0</v>
      </c>
      <c r="R41" s="93">
        <f t="shared" si="3"/>
        <v>0</v>
      </c>
    </row>
    <row r="42" spans="1:18" s="99" customFormat="1" x14ac:dyDescent="0.25">
      <c r="A42" s="134" t="s">
        <v>401</v>
      </c>
      <c r="B42" s="190" t="s">
        <v>396</v>
      </c>
      <c r="C42" s="134" t="s">
        <v>156</v>
      </c>
      <c r="D42" s="134" t="s">
        <v>157</v>
      </c>
      <c r="E42" s="187">
        <v>351172800</v>
      </c>
      <c r="F42" s="187">
        <v>351172800</v>
      </c>
      <c r="G42" s="187">
        <v>32331364</v>
      </c>
      <c r="H42" s="187">
        <v>20700000</v>
      </c>
      <c r="I42" s="187">
        <v>0</v>
      </c>
      <c r="J42" s="187">
        <v>0</v>
      </c>
      <c r="K42" s="187">
        <v>0</v>
      </c>
      <c r="L42" s="187">
        <v>0</v>
      </c>
      <c r="M42" s="187">
        <v>330472800</v>
      </c>
      <c r="N42" s="187">
        <v>11631364</v>
      </c>
      <c r="O42" s="93">
        <f t="shared" si="0"/>
        <v>0</v>
      </c>
      <c r="P42" s="94">
        <f t="shared" si="1"/>
        <v>351172800</v>
      </c>
      <c r="Q42" s="94">
        <f t="shared" si="2"/>
        <v>0</v>
      </c>
      <c r="R42" s="93">
        <f t="shared" si="3"/>
        <v>0</v>
      </c>
    </row>
    <row r="43" spans="1:18" s="99" customFormat="1" x14ac:dyDescent="0.25">
      <c r="A43" s="134" t="s">
        <v>401</v>
      </c>
      <c r="B43" s="190" t="s">
        <v>396</v>
      </c>
      <c r="C43" s="134" t="s">
        <v>158</v>
      </c>
      <c r="D43" s="134" t="s">
        <v>159</v>
      </c>
      <c r="E43" s="187">
        <v>38500000</v>
      </c>
      <c r="F43" s="187">
        <v>38500000</v>
      </c>
      <c r="G43" s="187">
        <v>9250000</v>
      </c>
      <c r="H43" s="187">
        <v>0</v>
      </c>
      <c r="I43" s="187">
        <v>3970467</v>
      </c>
      <c r="J43" s="187">
        <v>0</v>
      </c>
      <c r="K43" s="187">
        <v>959433</v>
      </c>
      <c r="L43" s="187">
        <v>959433</v>
      </c>
      <c r="M43" s="187">
        <v>33570100</v>
      </c>
      <c r="N43" s="187">
        <v>4320100</v>
      </c>
      <c r="O43" s="93">
        <f t="shared" si="0"/>
        <v>2.4920337662337661E-2</v>
      </c>
      <c r="P43" s="94">
        <f t="shared" si="1"/>
        <v>38500000</v>
      </c>
      <c r="Q43" s="94">
        <f t="shared" si="2"/>
        <v>959433</v>
      </c>
      <c r="R43" s="93">
        <f t="shared" si="3"/>
        <v>2.4920337662337661E-2</v>
      </c>
    </row>
    <row r="44" spans="1:18" s="99" customFormat="1" x14ac:dyDescent="0.25">
      <c r="A44" s="134" t="s">
        <v>401</v>
      </c>
      <c r="B44" s="190" t="s">
        <v>396</v>
      </c>
      <c r="C44" s="134" t="s">
        <v>160</v>
      </c>
      <c r="D44" s="134" t="s">
        <v>161</v>
      </c>
      <c r="E44" s="187">
        <v>3000000</v>
      </c>
      <c r="F44" s="187">
        <v>3000000</v>
      </c>
      <c r="G44" s="187">
        <v>750000</v>
      </c>
      <c r="H44" s="187">
        <v>0</v>
      </c>
      <c r="I44" s="187">
        <v>90767</v>
      </c>
      <c r="J44" s="187">
        <v>0</v>
      </c>
      <c r="K44" s="187">
        <v>59233</v>
      </c>
      <c r="L44" s="187">
        <v>59233</v>
      </c>
      <c r="M44" s="187">
        <v>2850000</v>
      </c>
      <c r="N44" s="187">
        <v>600000</v>
      </c>
      <c r="O44" s="93">
        <f t="shared" si="0"/>
        <v>1.9744333333333332E-2</v>
      </c>
      <c r="P44" s="94">
        <f t="shared" si="1"/>
        <v>3000000</v>
      </c>
      <c r="Q44" s="94">
        <f t="shared" si="2"/>
        <v>59233</v>
      </c>
      <c r="R44" s="93">
        <f t="shared" si="3"/>
        <v>1.9744333333333332E-2</v>
      </c>
    </row>
    <row r="45" spans="1:18" s="99" customFormat="1" x14ac:dyDescent="0.25">
      <c r="A45" s="134" t="s">
        <v>401</v>
      </c>
      <c r="B45" s="190" t="s">
        <v>396</v>
      </c>
      <c r="C45" s="134" t="s">
        <v>162</v>
      </c>
      <c r="D45" s="134" t="s">
        <v>163</v>
      </c>
      <c r="E45" s="187">
        <v>34000000</v>
      </c>
      <c r="F45" s="187">
        <v>34000000</v>
      </c>
      <c r="G45" s="187">
        <v>8500000</v>
      </c>
      <c r="H45" s="187">
        <v>0</v>
      </c>
      <c r="I45" s="187">
        <v>3879700</v>
      </c>
      <c r="J45" s="187">
        <v>0</v>
      </c>
      <c r="K45" s="187">
        <v>900200</v>
      </c>
      <c r="L45" s="187">
        <v>900200</v>
      </c>
      <c r="M45" s="187">
        <v>29220100</v>
      </c>
      <c r="N45" s="187">
        <v>3720100</v>
      </c>
      <c r="O45" s="93">
        <f t="shared" si="0"/>
        <v>2.6476470588235296E-2</v>
      </c>
      <c r="P45" s="94">
        <f t="shared" si="1"/>
        <v>34000000</v>
      </c>
      <c r="Q45" s="94">
        <f t="shared" si="2"/>
        <v>900200</v>
      </c>
      <c r="R45" s="93">
        <f t="shared" si="3"/>
        <v>2.6476470588235296E-2</v>
      </c>
    </row>
    <row r="46" spans="1:18" s="99" customFormat="1" x14ac:dyDescent="0.25">
      <c r="A46" s="134" t="s">
        <v>401</v>
      </c>
      <c r="B46" s="190" t="s">
        <v>396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0</v>
      </c>
      <c r="H46" s="187">
        <v>0</v>
      </c>
      <c r="I46" s="187">
        <v>0</v>
      </c>
      <c r="J46" s="187">
        <v>0</v>
      </c>
      <c r="K46" s="187">
        <v>0</v>
      </c>
      <c r="L46" s="187">
        <v>0</v>
      </c>
      <c r="M46" s="187">
        <v>1000000</v>
      </c>
      <c r="N46" s="187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401</v>
      </c>
      <c r="B47" s="190" t="s">
        <v>396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0</v>
      </c>
      <c r="H47" s="187">
        <v>0</v>
      </c>
      <c r="I47" s="187">
        <v>0</v>
      </c>
      <c r="J47" s="187">
        <v>0</v>
      </c>
      <c r="K47" s="187">
        <v>0</v>
      </c>
      <c r="L47" s="187">
        <v>0</v>
      </c>
      <c r="M47" s="187">
        <v>500000</v>
      </c>
      <c r="N47" s="187">
        <v>0</v>
      </c>
      <c r="O47" s="93">
        <f t="shared" si="0"/>
        <v>0</v>
      </c>
      <c r="P47" s="94">
        <f t="shared" si="1"/>
        <v>500000</v>
      </c>
      <c r="Q47" s="94">
        <f t="shared" si="2"/>
        <v>0</v>
      </c>
      <c r="R47" s="93">
        <f t="shared" si="3"/>
        <v>0</v>
      </c>
    </row>
    <row r="48" spans="1:18" s="99" customFormat="1" x14ac:dyDescent="0.25">
      <c r="A48" s="134" t="s">
        <v>401</v>
      </c>
      <c r="B48" s="190" t="s">
        <v>396</v>
      </c>
      <c r="C48" s="134" t="s">
        <v>168</v>
      </c>
      <c r="D48" s="134" t="s">
        <v>169</v>
      </c>
      <c r="E48" s="187">
        <v>30000000</v>
      </c>
      <c r="F48" s="187">
        <v>30000000</v>
      </c>
      <c r="G48" s="187">
        <v>5000000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30000000</v>
      </c>
      <c r="N48" s="187">
        <v>5000000</v>
      </c>
      <c r="O48" s="93">
        <f t="shared" si="0"/>
        <v>0</v>
      </c>
      <c r="P48" s="94">
        <f t="shared" si="1"/>
        <v>30000000</v>
      </c>
      <c r="Q48" s="94">
        <f t="shared" si="2"/>
        <v>0</v>
      </c>
      <c r="R48" s="93">
        <f t="shared" si="3"/>
        <v>0</v>
      </c>
    </row>
    <row r="49" spans="1:19" s="99" customFormat="1" x14ac:dyDescent="0.25">
      <c r="A49" s="134" t="s">
        <v>401</v>
      </c>
      <c r="B49" s="190" t="s">
        <v>396</v>
      </c>
      <c r="C49" s="134" t="s">
        <v>170</v>
      </c>
      <c r="D49" s="134" t="s">
        <v>171</v>
      </c>
      <c r="E49" s="187">
        <v>30000000</v>
      </c>
      <c r="F49" s="187">
        <v>30000000</v>
      </c>
      <c r="G49" s="187">
        <v>5000000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30000000</v>
      </c>
      <c r="N49" s="187">
        <v>5000000</v>
      </c>
      <c r="O49" s="93">
        <f t="shared" si="0"/>
        <v>0</v>
      </c>
      <c r="P49" s="94">
        <f t="shared" si="1"/>
        <v>30000000</v>
      </c>
      <c r="Q49" s="94">
        <f t="shared" si="2"/>
        <v>0</v>
      </c>
      <c r="R49" s="93">
        <f t="shared" si="3"/>
        <v>0</v>
      </c>
    </row>
    <row r="50" spans="1:19" s="99" customFormat="1" x14ac:dyDescent="0.25">
      <c r="A50" s="134" t="s">
        <v>401</v>
      </c>
      <c r="B50" s="190" t="s">
        <v>396</v>
      </c>
      <c r="C50" s="134" t="s">
        <v>172</v>
      </c>
      <c r="D50" s="134" t="s">
        <v>173</v>
      </c>
      <c r="E50" s="187">
        <v>2000000</v>
      </c>
      <c r="F50" s="187">
        <v>2000000</v>
      </c>
      <c r="G50" s="187">
        <v>1000000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2000000</v>
      </c>
      <c r="N50" s="187">
        <v>1000000</v>
      </c>
      <c r="O50" s="93">
        <f t="shared" si="0"/>
        <v>0</v>
      </c>
      <c r="P50" s="94">
        <f t="shared" si="1"/>
        <v>2000000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401</v>
      </c>
      <c r="B51" s="190" t="s">
        <v>396</v>
      </c>
      <c r="C51" s="134" t="s">
        <v>174</v>
      </c>
      <c r="D51" s="134" t="s">
        <v>175</v>
      </c>
      <c r="E51" s="187">
        <v>1000000</v>
      </c>
      <c r="F51" s="187">
        <v>1000000</v>
      </c>
      <c r="G51" s="187">
        <v>1000000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1000000</v>
      </c>
      <c r="N51" s="187">
        <v>1000000</v>
      </c>
      <c r="O51" s="93">
        <f t="shared" si="0"/>
        <v>0</v>
      </c>
      <c r="P51" s="94">
        <f t="shared" si="1"/>
        <v>1000000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401</v>
      </c>
      <c r="B52" s="190" t="s">
        <v>396</v>
      </c>
      <c r="C52" s="134" t="s">
        <v>176</v>
      </c>
      <c r="D52" s="134" t="s">
        <v>177</v>
      </c>
      <c r="E52" s="187">
        <v>1000000</v>
      </c>
      <c r="F52" s="187">
        <v>1000000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1000000</v>
      </c>
      <c r="N52" s="187">
        <v>0</v>
      </c>
      <c r="O52" s="93">
        <f t="shared" si="0"/>
        <v>0</v>
      </c>
      <c r="P52" s="94">
        <f t="shared" si="1"/>
        <v>1000000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401</v>
      </c>
      <c r="B53" s="190" t="s">
        <v>396</v>
      </c>
      <c r="C53" s="134" t="s">
        <v>180</v>
      </c>
      <c r="D53" s="134" t="s">
        <v>181</v>
      </c>
      <c r="E53" s="187">
        <v>15000000</v>
      </c>
      <c r="F53" s="187">
        <v>15000000</v>
      </c>
      <c r="G53" s="187">
        <v>1500000</v>
      </c>
      <c r="H53" s="187">
        <v>0</v>
      </c>
      <c r="I53" s="187">
        <v>998920</v>
      </c>
      <c r="J53" s="187">
        <v>0</v>
      </c>
      <c r="K53" s="187">
        <v>0</v>
      </c>
      <c r="L53" s="187">
        <v>0</v>
      </c>
      <c r="M53" s="187">
        <v>14001080</v>
      </c>
      <c r="N53" s="187">
        <v>501080</v>
      </c>
      <c r="O53" s="93">
        <f t="shared" si="0"/>
        <v>0</v>
      </c>
      <c r="P53" s="94">
        <f t="shared" si="1"/>
        <v>15000000</v>
      </c>
      <c r="Q53" s="94">
        <f t="shared" si="2"/>
        <v>0</v>
      </c>
      <c r="R53" s="93">
        <f t="shared" si="3"/>
        <v>0</v>
      </c>
    </row>
    <row r="54" spans="1:19" s="99" customFormat="1" x14ac:dyDescent="0.25">
      <c r="A54" s="134" t="s">
        <v>401</v>
      </c>
      <c r="B54" s="190" t="s">
        <v>396</v>
      </c>
      <c r="C54" s="134" t="s">
        <v>182</v>
      </c>
      <c r="D54" s="134" t="s">
        <v>183</v>
      </c>
      <c r="E54" s="187">
        <v>7000000</v>
      </c>
      <c r="F54" s="187">
        <v>7000000</v>
      </c>
      <c r="G54" s="187">
        <v>500000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7000000</v>
      </c>
      <c r="N54" s="187">
        <v>500000</v>
      </c>
      <c r="O54" s="93">
        <f t="shared" si="0"/>
        <v>0</v>
      </c>
      <c r="P54" s="94">
        <f t="shared" si="1"/>
        <v>7000000</v>
      </c>
      <c r="Q54" s="94">
        <f t="shared" si="2"/>
        <v>0</v>
      </c>
      <c r="R54" s="93">
        <f t="shared" si="3"/>
        <v>0</v>
      </c>
    </row>
    <row r="55" spans="1:19" s="99" customFormat="1" x14ac:dyDescent="0.25">
      <c r="A55" s="134" t="s">
        <v>401</v>
      </c>
      <c r="B55" s="190" t="s">
        <v>396</v>
      </c>
      <c r="C55" s="134" t="s">
        <v>186</v>
      </c>
      <c r="D55" s="134" t="s">
        <v>187</v>
      </c>
      <c r="E55" s="187">
        <v>6000000</v>
      </c>
      <c r="F55" s="187">
        <v>6000000</v>
      </c>
      <c r="G55" s="187">
        <v>1000000</v>
      </c>
      <c r="H55" s="187">
        <v>0</v>
      </c>
      <c r="I55" s="187">
        <v>998920</v>
      </c>
      <c r="J55" s="187">
        <v>0</v>
      </c>
      <c r="K55" s="187">
        <v>0</v>
      </c>
      <c r="L55" s="187">
        <v>0</v>
      </c>
      <c r="M55" s="187">
        <v>5001080</v>
      </c>
      <c r="N55" s="187">
        <v>1080</v>
      </c>
      <c r="O55" s="93">
        <f t="shared" si="0"/>
        <v>0</v>
      </c>
      <c r="P55" s="94">
        <f t="shared" si="1"/>
        <v>6000000</v>
      </c>
      <c r="Q55" s="94">
        <f t="shared" si="2"/>
        <v>0</v>
      </c>
      <c r="R55" s="93">
        <f t="shared" si="3"/>
        <v>0</v>
      </c>
    </row>
    <row r="56" spans="1:19" s="99" customFormat="1" x14ac:dyDescent="0.25">
      <c r="A56" s="134" t="s">
        <v>401</v>
      </c>
      <c r="B56" s="190" t="s">
        <v>396</v>
      </c>
      <c r="C56" s="134" t="s">
        <v>192</v>
      </c>
      <c r="D56" s="134" t="s">
        <v>193</v>
      </c>
      <c r="E56" s="187">
        <v>2000000</v>
      </c>
      <c r="F56" s="187">
        <v>2000000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2000000</v>
      </c>
      <c r="N56" s="187">
        <v>0</v>
      </c>
      <c r="O56" s="93">
        <f t="shared" si="0"/>
        <v>0</v>
      </c>
      <c r="P56" s="94">
        <f t="shared" si="1"/>
        <v>2000000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401</v>
      </c>
      <c r="B57" s="190" t="s">
        <v>396</v>
      </c>
      <c r="C57" s="134" t="s">
        <v>196</v>
      </c>
      <c r="D57" s="134" t="s">
        <v>197</v>
      </c>
      <c r="E57" s="187">
        <v>500000</v>
      </c>
      <c r="F57" s="187">
        <v>500000</v>
      </c>
      <c r="G57" s="187">
        <v>500000</v>
      </c>
      <c r="H57" s="187">
        <v>0</v>
      </c>
      <c r="I57" s="187">
        <v>405000</v>
      </c>
      <c r="J57" s="187">
        <v>0</v>
      </c>
      <c r="K57" s="187">
        <v>0</v>
      </c>
      <c r="L57" s="187">
        <v>0</v>
      </c>
      <c r="M57" s="187">
        <v>95000</v>
      </c>
      <c r="N57" s="187">
        <v>95000</v>
      </c>
      <c r="O57" s="93">
        <f t="shared" si="0"/>
        <v>0</v>
      </c>
      <c r="P57" s="94">
        <f t="shared" si="1"/>
        <v>500000</v>
      </c>
      <c r="Q57" s="94">
        <f t="shared" si="2"/>
        <v>0</v>
      </c>
      <c r="R57" s="93">
        <f t="shared" si="3"/>
        <v>0</v>
      </c>
    </row>
    <row r="58" spans="1:19" s="99" customFormat="1" x14ac:dyDescent="0.25">
      <c r="A58" s="134" t="s">
        <v>401</v>
      </c>
      <c r="B58" s="190" t="s">
        <v>396</v>
      </c>
      <c r="C58" s="134" t="s">
        <v>200</v>
      </c>
      <c r="D58" s="134" t="s">
        <v>201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405000</v>
      </c>
      <c r="J58" s="187">
        <v>0</v>
      </c>
      <c r="K58" s="187">
        <v>0</v>
      </c>
      <c r="L58" s="187">
        <v>0</v>
      </c>
      <c r="M58" s="187">
        <v>95000</v>
      </c>
      <c r="N58" s="187">
        <v>95000</v>
      </c>
      <c r="O58" s="93">
        <f t="shared" si="0"/>
        <v>0</v>
      </c>
      <c r="P58" s="94">
        <f t="shared" si="1"/>
        <v>500000</v>
      </c>
      <c r="Q58" s="94">
        <f t="shared" si="2"/>
        <v>0</v>
      </c>
      <c r="R58" s="93">
        <f t="shared" si="3"/>
        <v>0</v>
      </c>
    </row>
    <row r="59" spans="1:19" s="98" customFormat="1" x14ac:dyDescent="0.25">
      <c r="A59" s="133" t="s">
        <v>401</v>
      </c>
      <c r="B59" s="189" t="s">
        <v>396</v>
      </c>
      <c r="C59" s="133" t="s">
        <v>210</v>
      </c>
      <c r="D59" s="133" t="s">
        <v>211</v>
      </c>
      <c r="E59" s="186">
        <v>51300000</v>
      </c>
      <c r="F59" s="186">
        <v>51300000</v>
      </c>
      <c r="G59" s="186">
        <v>6650000</v>
      </c>
      <c r="H59" s="186">
        <v>0</v>
      </c>
      <c r="I59" s="186">
        <v>1896938</v>
      </c>
      <c r="J59" s="186">
        <v>0</v>
      </c>
      <c r="K59" s="186">
        <v>103062</v>
      </c>
      <c r="L59" s="186">
        <v>103062</v>
      </c>
      <c r="M59" s="186">
        <v>49300000</v>
      </c>
      <c r="N59" s="186">
        <v>4650000</v>
      </c>
      <c r="O59" s="97">
        <f t="shared" si="0"/>
        <v>2.0090058479532162E-3</v>
      </c>
      <c r="P59" s="28">
        <f t="shared" si="1"/>
        <v>51300000</v>
      </c>
      <c r="Q59" s="28">
        <f t="shared" ref="Q59:Q71" si="4">+K59</f>
        <v>103062</v>
      </c>
      <c r="R59" s="97">
        <f t="shared" si="3"/>
        <v>2.0090058479532162E-3</v>
      </c>
    </row>
    <row r="60" spans="1:19" s="99" customFormat="1" ht="15" customHeight="1" x14ac:dyDescent="0.25">
      <c r="A60" s="134" t="s">
        <v>401</v>
      </c>
      <c r="B60" s="190" t="s">
        <v>396</v>
      </c>
      <c r="C60" s="134" t="s">
        <v>212</v>
      </c>
      <c r="D60" s="134" t="s">
        <v>213</v>
      </c>
      <c r="E60" s="187">
        <v>11000000</v>
      </c>
      <c r="F60" s="187">
        <v>11000000</v>
      </c>
      <c r="G60" s="187">
        <v>2250000</v>
      </c>
      <c r="H60" s="187">
        <v>0</v>
      </c>
      <c r="I60" s="187">
        <v>1896938</v>
      </c>
      <c r="J60" s="187">
        <v>0</v>
      </c>
      <c r="K60" s="187">
        <v>103062</v>
      </c>
      <c r="L60" s="187">
        <v>103062</v>
      </c>
      <c r="M60" s="187">
        <v>9000000</v>
      </c>
      <c r="N60" s="187">
        <v>250000</v>
      </c>
      <c r="O60" s="93">
        <f t="shared" si="0"/>
        <v>9.3692727272727278E-3</v>
      </c>
      <c r="P60" s="94">
        <f t="shared" si="1"/>
        <v>11000000</v>
      </c>
      <c r="Q60" s="94">
        <f t="shared" si="4"/>
        <v>103062</v>
      </c>
      <c r="R60" s="93">
        <f t="shared" si="3"/>
        <v>9.3692727272727278E-3</v>
      </c>
    </row>
    <row r="61" spans="1:19" s="206" customFormat="1" ht="15" customHeight="1" x14ac:dyDescent="0.25">
      <c r="A61" s="134" t="s">
        <v>401</v>
      </c>
      <c r="B61" s="190" t="s">
        <v>396</v>
      </c>
      <c r="C61" s="134" t="s">
        <v>214</v>
      </c>
      <c r="D61" s="134" t="s">
        <v>215</v>
      </c>
      <c r="E61" s="187">
        <v>9000000</v>
      </c>
      <c r="F61" s="187">
        <v>9000000</v>
      </c>
      <c r="G61" s="187">
        <v>2250000</v>
      </c>
      <c r="H61" s="187">
        <v>0</v>
      </c>
      <c r="I61" s="187">
        <v>1896938</v>
      </c>
      <c r="J61" s="187">
        <v>0</v>
      </c>
      <c r="K61" s="187">
        <v>103062</v>
      </c>
      <c r="L61" s="187">
        <v>103062</v>
      </c>
      <c r="M61" s="187">
        <v>7000000</v>
      </c>
      <c r="N61" s="187">
        <v>250000</v>
      </c>
      <c r="O61" s="93">
        <f t="shared" si="0"/>
        <v>1.1451333333333334E-2</v>
      </c>
      <c r="P61" s="94">
        <f t="shared" si="1"/>
        <v>9000000</v>
      </c>
      <c r="Q61" s="94">
        <f t="shared" si="4"/>
        <v>103062</v>
      </c>
      <c r="R61" s="93">
        <f t="shared" si="3"/>
        <v>1.1451333333333334E-2</v>
      </c>
    </row>
    <row r="62" spans="1:19" s="99" customFormat="1" x14ac:dyDescent="0.25">
      <c r="A62" s="134" t="s">
        <v>401</v>
      </c>
      <c r="B62" s="190" t="s">
        <v>396</v>
      </c>
      <c r="C62" s="134" t="s">
        <v>218</v>
      </c>
      <c r="D62" s="134" t="s">
        <v>219</v>
      </c>
      <c r="E62" s="187">
        <v>2000000</v>
      </c>
      <c r="F62" s="187">
        <v>2000000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2000000</v>
      </c>
      <c r="N62" s="187">
        <v>0</v>
      </c>
      <c r="O62" s="93">
        <f t="shared" si="0"/>
        <v>0</v>
      </c>
      <c r="P62" s="94">
        <f t="shared" si="1"/>
        <v>2000000</v>
      </c>
      <c r="Q62" s="94">
        <f t="shared" si="4"/>
        <v>0</v>
      </c>
      <c r="R62" s="93">
        <f t="shared" si="3"/>
        <v>0</v>
      </c>
    </row>
    <row r="63" spans="1:19" s="98" customFormat="1" x14ac:dyDescent="0.25">
      <c r="A63" s="134" t="s">
        <v>401</v>
      </c>
      <c r="B63" s="190" t="s">
        <v>396</v>
      </c>
      <c r="C63" s="134" t="s">
        <v>228</v>
      </c>
      <c r="D63" s="134" t="s">
        <v>229</v>
      </c>
      <c r="E63" s="187">
        <v>600000</v>
      </c>
      <c r="F63" s="187">
        <v>600000</v>
      </c>
      <c r="G63" s="187">
        <v>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600000</v>
      </c>
      <c r="N63" s="187">
        <v>0</v>
      </c>
      <c r="O63" s="93">
        <f t="shared" si="0"/>
        <v>0</v>
      </c>
      <c r="P63" s="94">
        <f t="shared" si="1"/>
        <v>600000</v>
      </c>
      <c r="Q63" s="94">
        <f t="shared" si="4"/>
        <v>0</v>
      </c>
      <c r="R63" s="93">
        <f t="shared" si="3"/>
        <v>0</v>
      </c>
      <c r="S63" s="99"/>
    </row>
    <row r="64" spans="1:19" s="99" customFormat="1" x14ac:dyDescent="0.25">
      <c r="A64" s="134" t="s">
        <v>401</v>
      </c>
      <c r="B64" s="190" t="s">
        <v>396</v>
      </c>
      <c r="C64" s="134" t="s">
        <v>230</v>
      </c>
      <c r="D64" s="134" t="s">
        <v>231</v>
      </c>
      <c r="E64" s="187">
        <v>300000</v>
      </c>
      <c r="F64" s="187">
        <v>300000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300000</v>
      </c>
      <c r="N64" s="187">
        <v>0</v>
      </c>
      <c r="O64" s="93">
        <f t="shared" si="0"/>
        <v>0</v>
      </c>
      <c r="P64" s="94">
        <f t="shared" si="1"/>
        <v>300000</v>
      </c>
      <c r="Q64" s="94">
        <f t="shared" si="4"/>
        <v>0</v>
      </c>
      <c r="R64" s="93">
        <f t="shared" si="3"/>
        <v>0</v>
      </c>
    </row>
    <row r="65" spans="1:19" s="99" customFormat="1" x14ac:dyDescent="0.25">
      <c r="A65" s="134" t="s">
        <v>401</v>
      </c>
      <c r="B65" s="190" t="s">
        <v>396</v>
      </c>
      <c r="C65" s="134" t="s">
        <v>236</v>
      </c>
      <c r="D65" s="134" t="s">
        <v>237</v>
      </c>
      <c r="E65" s="187">
        <v>300000</v>
      </c>
      <c r="F65" s="187">
        <v>300000</v>
      </c>
      <c r="G65" s="187">
        <v>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300000</v>
      </c>
      <c r="N65" s="187">
        <v>0</v>
      </c>
      <c r="O65" s="93">
        <f t="shared" si="0"/>
        <v>0</v>
      </c>
      <c r="P65" s="94">
        <f t="shared" si="1"/>
        <v>300000</v>
      </c>
      <c r="Q65" s="94">
        <f t="shared" si="4"/>
        <v>0</v>
      </c>
      <c r="R65" s="93">
        <v>0</v>
      </c>
    </row>
    <row r="66" spans="1:19" s="99" customFormat="1" x14ac:dyDescent="0.25">
      <c r="A66" s="134" t="s">
        <v>401</v>
      </c>
      <c r="B66" s="190" t="s">
        <v>396</v>
      </c>
      <c r="C66" s="134" t="s">
        <v>242</v>
      </c>
      <c r="D66" s="134" t="s">
        <v>243</v>
      </c>
      <c r="E66" s="187">
        <v>300000</v>
      </c>
      <c r="F66" s="187">
        <v>300000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300000</v>
      </c>
      <c r="N66" s="187">
        <v>0</v>
      </c>
      <c r="O66" s="93">
        <f t="shared" si="0"/>
        <v>0</v>
      </c>
      <c r="P66" s="94">
        <f t="shared" si="1"/>
        <v>300000</v>
      </c>
      <c r="Q66" s="94">
        <f t="shared" si="4"/>
        <v>0</v>
      </c>
      <c r="R66" s="93">
        <f t="shared" si="3"/>
        <v>0</v>
      </c>
    </row>
    <row r="67" spans="1:19" s="99" customFormat="1" ht="14.1" customHeight="1" x14ac:dyDescent="0.25">
      <c r="A67" s="134" t="s">
        <v>401</v>
      </c>
      <c r="B67" s="190" t="s">
        <v>396</v>
      </c>
      <c r="C67" s="134" t="s">
        <v>246</v>
      </c>
      <c r="D67" s="134" t="s">
        <v>247</v>
      </c>
      <c r="E67" s="187">
        <v>300000</v>
      </c>
      <c r="F67" s="187">
        <v>300000</v>
      </c>
      <c r="G67" s="187">
        <v>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300000</v>
      </c>
      <c r="N67" s="187">
        <v>0</v>
      </c>
      <c r="O67" s="93">
        <f t="shared" si="0"/>
        <v>0</v>
      </c>
      <c r="P67" s="94">
        <f t="shared" si="1"/>
        <v>300000</v>
      </c>
      <c r="Q67" s="94">
        <f t="shared" si="4"/>
        <v>0</v>
      </c>
      <c r="R67" s="93">
        <f t="shared" si="3"/>
        <v>0</v>
      </c>
    </row>
    <row r="68" spans="1:19" s="99" customFormat="1" x14ac:dyDescent="0.25">
      <c r="A68" s="134" t="s">
        <v>401</v>
      </c>
      <c r="B68" s="190" t="s">
        <v>396</v>
      </c>
      <c r="C68" s="134" t="s">
        <v>248</v>
      </c>
      <c r="D68" s="134" t="s">
        <v>386</v>
      </c>
      <c r="E68" s="187">
        <v>39400000</v>
      </c>
      <c r="F68" s="187">
        <v>39400000</v>
      </c>
      <c r="G68" s="187">
        <v>4400000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39400000</v>
      </c>
      <c r="N68" s="187">
        <v>4400000</v>
      </c>
      <c r="O68" s="93">
        <f t="shared" si="0"/>
        <v>0</v>
      </c>
      <c r="P68" s="94">
        <f t="shared" si="1"/>
        <v>39400000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401</v>
      </c>
      <c r="B69" s="190" t="s">
        <v>396</v>
      </c>
      <c r="C69" s="134" t="s">
        <v>249</v>
      </c>
      <c r="D69" s="134" t="s">
        <v>250</v>
      </c>
      <c r="E69" s="187">
        <v>300000</v>
      </c>
      <c r="F69" s="187">
        <v>300000</v>
      </c>
      <c r="G69" s="187">
        <v>300000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300000</v>
      </c>
      <c r="O69" s="93">
        <f t="shared" si="0"/>
        <v>0</v>
      </c>
      <c r="P69" s="94">
        <f t="shared" si="1"/>
        <v>300000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401</v>
      </c>
      <c r="B70" s="190" t="s">
        <v>396</v>
      </c>
      <c r="C70" s="134" t="s">
        <v>253</v>
      </c>
      <c r="D70" s="134" t="s">
        <v>254</v>
      </c>
      <c r="E70" s="187">
        <v>3000000</v>
      </c>
      <c r="F70" s="187">
        <v>3000000</v>
      </c>
      <c r="G70" s="187">
        <v>3000000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3000000</v>
      </c>
      <c r="N70" s="187">
        <v>3000000</v>
      </c>
      <c r="O70" s="93">
        <f t="shared" si="0"/>
        <v>0</v>
      </c>
      <c r="P70" s="94">
        <f t="shared" si="1"/>
        <v>3000000</v>
      </c>
      <c r="Q70" s="94">
        <f t="shared" si="4"/>
        <v>0</v>
      </c>
      <c r="R70" s="93">
        <f t="shared" si="3"/>
        <v>0</v>
      </c>
    </row>
    <row r="71" spans="1:19" s="99" customFormat="1" x14ac:dyDescent="0.25">
      <c r="A71" s="134" t="s">
        <v>401</v>
      </c>
      <c r="B71" s="190" t="s">
        <v>396</v>
      </c>
      <c r="C71" s="134" t="s">
        <v>255</v>
      </c>
      <c r="D71" s="134" t="s">
        <v>256</v>
      </c>
      <c r="E71" s="187">
        <v>35000000</v>
      </c>
      <c r="F71" s="187">
        <v>35000000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35000000</v>
      </c>
      <c r="N71" s="187">
        <v>0</v>
      </c>
      <c r="O71" s="93">
        <f t="shared" si="0"/>
        <v>0</v>
      </c>
      <c r="P71" s="94">
        <f>+F71</f>
        <v>35000000</v>
      </c>
      <c r="Q71" s="94">
        <f t="shared" si="4"/>
        <v>0</v>
      </c>
      <c r="R71" s="93">
        <f t="shared" si="3"/>
        <v>0</v>
      </c>
    </row>
    <row r="72" spans="1:19" s="98" customFormat="1" x14ac:dyDescent="0.25">
      <c r="A72" s="134" t="s">
        <v>401</v>
      </c>
      <c r="B72" s="190" t="s">
        <v>396</v>
      </c>
      <c r="C72" s="134" t="s">
        <v>257</v>
      </c>
      <c r="D72" s="134" t="s">
        <v>258</v>
      </c>
      <c r="E72" s="187">
        <v>800000</v>
      </c>
      <c r="F72" s="187">
        <v>800000</v>
      </c>
      <c r="G72" s="187">
        <v>800000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800000</v>
      </c>
      <c r="N72" s="187">
        <v>800000</v>
      </c>
      <c r="O72" s="93">
        <f t="shared" ref="O72:O91" si="5">+K72/F72</f>
        <v>0</v>
      </c>
      <c r="P72" s="94">
        <f t="shared" ref="P72:P80" si="6">+F72</f>
        <v>800000</v>
      </c>
      <c r="Q72" s="94">
        <f t="shared" ref="Q72:Q80" si="7">+K72</f>
        <v>0</v>
      </c>
      <c r="R72" s="93">
        <f t="shared" ref="R72:R81" si="8">+Q72/P72</f>
        <v>0</v>
      </c>
    </row>
    <row r="73" spans="1:19" s="99" customFormat="1" x14ac:dyDescent="0.25">
      <c r="A73" s="134" t="s">
        <v>401</v>
      </c>
      <c r="B73" s="190" t="s">
        <v>396</v>
      </c>
      <c r="C73" s="134" t="s">
        <v>261</v>
      </c>
      <c r="D73" s="134" t="s">
        <v>262</v>
      </c>
      <c r="E73" s="187">
        <v>300000</v>
      </c>
      <c r="F73" s="187">
        <v>300000</v>
      </c>
      <c r="G73" s="187">
        <v>300000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300000</v>
      </c>
      <c r="N73" s="187">
        <v>300000</v>
      </c>
      <c r="O73" s="93">
        <f t="shared" si="5"/>
        <v>0</v>
      </c>
      <c r="P73" s="94">
        <f t="shared" si="6"/>
        <v>300000</v>
      </c>
      <c r="Q73" s="94">
        <f t="shared" si="7"/>
        <v>0</v>
      </c>
      <c r="R73" s="93">
        <f t="shared" si="8"/>
        <v>0</v>
      </c>
      <c r="S73" s="93"/>
    </row>
    <row r="74" spans="1:19" s="98" customFormat="1" x14ac:dyDescent="0.25">
      <c r="A74" s="133" t="s">
        <v>401</v>
      </c>
      <c r="B74" s="189" t="s">
        <v>397</v>
      </c>
      <c r="C74" s="133" t="s">
        <v>265</v>
      </c>
      <c r="D74" s="133" t="s">
        <v>266</v>
      </c>
      <c r="E74" s="186">
        <v>7000000</v>
      </c>
      <c r="F74" s="186">
        <v>7000000</v>
      </c>
      <c r="G74" s="186">
        <v>0</v>
      </c>
      <c r="H74" s="186">
        <v>0</v>
      </c>
      <c r="I74" s="186">
        <v>1099205.51</v>
      </c>
      <c r="J74" s="186">
        <v>0</v>
      </c>
      <c r="K74" s="186">
        <v>0</v>
      </c>
      <c r="L74" s="186">
        <v>0</v>
      </c>
      <c r="M74" s="186">
        <v>5900794.4900000002</v>
      </c>
      <c r="N74" s="186">
        <v>-1099205.51</v>
      </c>
      <c r="O74" s="97">
        <f t="shared" si="5"/>
        <v>0</v>
      </c>
      <c r="P74" s="28">
        <f t="shared" si="6"/>
        <v>7000000</v>
      </c>
      <c r="Q74" s="28">
        <f t="shared" si="7"/>
        <v>0</v>
      </c>
      <c r="R74" s="97">
        <f t="shared" si="8"/>
        <v>0</v>
      </c>
      <c r="S74" s="97"/>
    </row>
    <row r="75" spans="1:19" s="206" customFormat="1" x14ac:dyDescent="0.25">
      <c r="A75" s="134" t="s">
        <v>401</v>
      </c>
      <c r="B75" s="190" t="s">
        <v>397</v>
      </c>
      <c r="C75" s="134" t="s">
        <v>267</v>
      </c>
      <c r="D75" s="134" t="s">
        <v>268</v>
      </c>
      <c r="E75" s="187">
        <v>7000000</v>
      </c>
      <c r="F75" s="187">
        <v>7000000</v>
      </c>
      <c r="G75" s="187">
        <v>0</v>
      </c>
      <c r="H75" s="187">
        <v>0</v>
      </c>
      <c r="I75" s="187">
        <v>1099205.51</v>
      </c>
      <c r="J75" s="187">
        <v>0</v>
      </c>
      <c r="K75" s="187">
        <v>0</v>
      </c>
      <c r="L75" s="187">
        <v>0</v>
      </c>
      <c r="M75" s="187">
        <v>5900794.4900000002</v>
      </c>
      <c r="N75" s="187">
        <v>-1099205.51</v>
      </c>
      <c r="O75" s="93">
        <f t="shared" si="5"/>
        <v>0</v>
      </c>
      <c r="P75" s="94">
        <f t="shared" si="6"/>
        <v>7000000</v>
      </c>
      <c r="Q75" s="94">
        <f t="shared" si="7"/>
        <v>0</v>
      </c>
      <c r="R75" s="93">
        <f t="shared" si="8"/>
        <v>0</v>
      </c>
      <c r="S75" s="93"/>
    </row>
    <row r="76" spans="1:19" s="99" customFormat="1" x14ac:dyDescent="0.25">
      <c r="A76" s="134" t="s">
        <v>401</v>
      </c>
      <c r="B76" s="190" t="s">
        <v>397</v>
      </c>
      <c r="C76" s="134" t="s">
        <v>271</v>
      </c>
      <c r="D76" s="134" t="s">
        <v>272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5"/>
        <v>0</v>
      </c>
      <c r="P76" s="94">
        <f t="shared" si="6"/>
        <v>500000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401</v>
      </c>
      <c r="B77" s="190" t="s">
        <v>397</v>
      </c>
      <c r="C77" s="134" t="s">
        <v>275</v>
      </c>
      <c r="D77" s="134" t="s">
        <v>276</v>
      </c>
      <c r="E77" s="187">
        <v>5500000</v>
      </c>
      <c r="F77" s="187">
        <v>5500000</v>
      </c>
      <c r="G77" s="187">
        <v>0</v>
      </c>
      <c r="H77" s="187">
        <v>0</v>
      </c>
      <c r="I77" s="187">
        <v>1099205.51</v>
      </c>
      <c r="J77" s="187">
        <v>0</v>
      </c>
      <c r="K77" s="187">
        <v>0</v>
      </c>
      <c r="L77" s="187">
        <v>0</v>
      </c>
      <c r="M77" s="187">
        <v>4400794.49</v>
      </c>
      <c r="N77" s="187">
        <v>-1099205.51</v>
      </c>
      <c r="O77" s="93">
        <f t="shared" si="5"/>
        <v>0</v>
      </c>
      <c r="P77" s="94">
        <f t="shared" si="6"/>
        <v>5500000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401</v>
      </c>
      <c r="B78" s="190" t="s">
        <v>397</v>
      </c>
      <c r="C78" s="134" t="s">
        <v>277</v>
      </c>
      <c r="D78" s="134" t="s">
        <v>278</v>
      </c>
      <c r="E78" s="187">
        <v>1000000</v>
      </c>
      <c r="F78" s="187">
        <v>1000000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0</v>
      </c>
      <c r="O78" s="93">
        <f t="shared" si="5"/>
        <v>0</v>
      </c>
      <c r="P78" s="94">
        <f t="shared" si="6"/>
        <v>1000000</v>
      </c>
      <c r="Q78" s="94">
        <f t="shared" si="7"/>
        <v>0</v>
      </c>
      <c r="R78" s="93">
        <f t="shared" si="8"/>
        <v>0</v>
      </c>
      <c r="S78" s="93"/>
    </row>
    <row r="79" spans="1:19" s="98" customFormat="1" x14ac:dyDescent="0.25">
      <c r="A79" s="133" t="s">
        <v>401</v>
      </c>
      <c r="B79" s="189" t="s">
        <v>396</v>
      </c>
      <c r="C79" s="133" t="s">
        <v>287</v>
      </c>
      <c r="D79" s="133" t="s">
        <v>288</v>
      </c>
      <c r="E79" s="186">
        <v>627037456</v>
      </c>
      <c r="F79" s="186">
        <v>627037456</v>
      </c>
      <c r="G79" s="186">
        <v>191234869</v>
      </c>
      <c r="H79" s="186">
        <v>0</v>
      </c>
      <c r="I79" s="186">
        <v>77287679.640000001</v>
      </c>
      <c r="J79" s="186">
        <v>0</v>
      </c>
      <c r="K79" s="186">
        <v>13529754.359999999</v>
      </c>
      <c r="L79" s="186">
        <v>13529754.359999999</v>
      </c>
      <c r="M79" s="186">
        <v>536220022</v>
      </c>
      <c r="N79" s="186">
        <v>100417435</v>
      </c>
      <c r="O79" s="97">
        <f t="shared" si="5"/>
        <v>2.1577266605904321E-2</v>
      </c>
      <c r="P79" s="28">
        <f t="shared" si="6"/>
        <v>627037456</v>
      </c>
      <c r="Q79" s="28">
        <f t="shared" si="7"/>
        <v>13529754.359999999</v>
      </c>
      <c r="R79" s="97">
        <f t="shared" si="8"/>
        <v>2.1577266605904321E-2</v>
      </c>
      <c r="S79" s="97"/>
    </row>
    <row r="80" spans="1:19" s="98" customFormat="1" x14ac:dyDescent="0.25">
      <c r="A80" s="134" t="s">
        <v>401</v>
      </c>
      <c r="B80" s="190" t="s">
        <v>396</v>
      </c>
      <c r="C80" s="134" t="s">
        <v>289</v>
      </c>
      <c r="D80" s="134" t="s">
        <v>290</v>
      </c>
      <c r="E80" s="187">
        <v>125316456</v>
      </c>
      <c r="F80" s="187">
        <v>125316456</v>
      </c>
      <c r="G80" s="187">
        <v>40383869</v>
      </c>
      <c r="H80" s="187">
        <v>0</v>
      </c>
      <c r="I80" s="187">
        <v>25597679.640000001</v>
      </c>
      <c r="J80" s="187">
        <v>0</v>
      </c>
      <c r="K80" s="187">
        <v>13436189.359999999</v>
      </c>
      <c r="L80" s="187">
        <v>13436189.359999999</v>
      </c>
      <c r="M80" s="187">
        <v>86282587</v>
      </c>
      <c r="N80" s="187">
        <v>1350000</v>
      </c>
      <c r="O80" s="93">
        <f t="shared" si="5"/>
        <v>0.1072180764511885</v>
      </c>
      <c r="P80" s="94">
        <f t="shared" si="6"/>
        <v>125316456</v>
      </c>
      <c r="Q80" s="94">
        <f t="shared" si="7"/>
        <v>13436189.359999999</v>
      </c>
      <c r="R80" s="93">
        <f t="shared" si="8"/>
        <v>0.1072180764511885</v>
      </c>
      <c r="S80" s="97"/>
    </row>
    <row r="81" spans="1:19" s="206" customFormat="1" x14ac:dyDescent="0.25">
      <c r="A81" s="134" t="s">
        <v>401</v>
      </c>
      <c r="B81" s="190" t="s">
        <v>396</v>
      </c>
      <c r="C81" s="134" t="s">
        <v>308</v>
      </c>
      <c r="D81" s="134" t="s">
        <v>309</v>
      </c>
      <c r="E81" s="187">
        <v>113243449</v>
      </c>
      <c r="F81" s="187">
        <v>113243449</v>
      </c>
      <c r="G81" s="187">
        <v>28310862</v>
      </c>
      <c r="H81" s="187">
        <v>0</v>
      </c>
      <c r="I81" s="187">
        <v>15649950</v>
      </c>
      <c r="J81" s="187">
        <v>0</v>
      </c>
      <c r="K81" s="187">
        <v>12660912</v>
      </c>
      <c r="L81" s="187">
        <v>12660912</v>
      </c>
      <c r="M81" s="187">
        <v>84932587</v>
      </c>
      <c r="N81" s="187">
        <v>0</v>
      </c>
      <c r="O81" s="93">
        <f t="shared" si="5"/>
        <v>0.11180259972477526</v>
      </c>
      <c r="P81" s="94">
        <f>+P86+P88</f>
        <v>31250000</v>
      </c>
      <c r="Q81" s="94">
        <f>+Q86+Q88</f>
        <v>187130</v>
      </c>
      <c r="R81" s="93">
        <f t="shared" si="8"/>
        <v>5.9881600000000002E-3</v>
      </c>
      <c r="S81" s="93"/>
    </row>
    <row r="82" spans="1:19" s="99" customFormat="1" x14ac:dyDescent="0.25">
      <c r="A82" s="134" t="s">
        <v>401</v>
      </c>
      <c r="B82" s="190" t="s">
        <v>396</v>
      </c>
      <c r="C82" s="134" t="s">
        <v>312</v>
      </c>
      <c r="D82" s="134" t="s">
        <v>416</v>
      </c>
      <c r="E82" s="187">
        <v>10254783</v>
      </c>
      <c r="F82" s="187">
        <v>10254783</v>
      </c>
      <c r="G82" s="187">
        <v>10254783</v>
      </c>
      <c r="H82" s="187">
        <v>0</v>
      </c>
      <c r="I82" s="187">
        <v>8596264.2799999993</v>
      </c>
      <c r="J82" s="187">
        <v>0</v>
      </c>
      <c r="K82" s="187">
        <v>658518.72</v>
      </c>
      <c r="L82" s="187">
        <v>658518.72</v>
      </c>
      <c r="M82" s="187">
        <v>1000000</v>
      </c>
      <c r="N82" s="187">
        <v>1000000</v>
      </c>
      <c r="O82" s="93">
        <f t="shared" si="5"/>
        <v>6.4215763512499482E-2</v>
      </c>
      <c r="P82" s="94"/>
      <c r="Q82" s="94"/>
      <c r="R82" s="93"/>
      <c r="S82" s="93"/>
    </row>
    <row r="83" spans="1:19" s="99" customFormat="1" x14ac:dyDescent="0.25">
      <c r="A83" s="134" t="s">
        <v>401</v>
      </c>
      <c r="B83" s="190" t="s">
        <v>396</v>
      </c>
      <c r="C83" s="134" t="s">
        <v>317</v>
      </c>
      <c r="D83" s="134" t="s">
        <v>417</v>
      </c>
      <c r="E83" s="187">
        <v>1818224</v>
      </c>
      <c r="F83" s="187">
        <v>1818224</v>
      </c>
      <c r="G83" s="187">
        <v>1818224</v>
      </c>
      <c r="H83" s="187">
        <v>0</v>
      </c>
      <c r="I83" s="187">
        <v>1351465.36</v>
      </c>
      <c r="J83" s="187">
        <v>0</v>
      </c>
      <c r="K83" s="187">
        <v>116758.64</v>
      </c>
      <c r="L83" s="187">
        <v>116758.64</v>
      </c>
      <c r="M83" s="187">
        <v>350000</v>
      </c>
      <c r="N83" s="187">
        <v>350000</v>
      </c>
      <c r="O83" s="93">
        <f t="shared" si="5"/>
        <v>6.4215762194317086E-2</v>
      </c>
      <c r="P83" s="94"/>
      <c r="Q83" s="94"/>
      <c r="R83" s="93"/>
      <c r="S83" s="93"/>
    </row>
    <row r="84" spans="1:19" s="99" customFormat="1" x14ac:dyDescent="0.25">
      <c r="A84" s="134" t="s">
        <v>401</v>
      </c>
      <c r="B84" s="190" t="s">
        <v>396</v>
      </c>
      <c r="C84" s="134" t="s">
        <v>321</v>
      </c>
      <c r="D84" s="134" t="s">
        <v>322</v>
      </c>
      <c r="E84" s="187">
        <v>460000000</v>
      </c>
      <c r="F84" s="187">
        <v>460000000</v>
      </c>
      <c r="G84" s="187">
        <v>113000000</v>
      </c>
      <c r="H84" s="187">
        <v>0</v>
      </c>
      <c r="I84" s="187">
        <v>50400000</v>
      </c>
      <c r="J84" s="187">
        <v>0</v>
      </c>
      <c r="K84" s="187">
        <v>0</v>
      </c>
      <c r="L84" s="187">
        <v>0</v>
      </c>
      <c r="M84" s="187">
        <v>409600000</v>
      </c>
      <c r="N84" s="187">
        <v>62600000</v>
      </c>
      <c r="O84" s="93">
        <f t="shared" si="5"/>
        <v>0</v>
      </c>
      <c r="P84" s="94"/>
      <c r="Q84" s="94"/>
      <c r="R84" s="93"/>
      <c r="S84" s="93"/>
    </row>
    <row r="85" spans="1:19" s="99" customFormat="1" x14ac:dyDescent="0.25">
      <c r="A85" s="134" t="s">
        <v>401</v>
      </c>
      <c r="B85" s="190" t="s">
        <v>396</v>
      </c>
      <c r="C85" s="134" t="s">
        <v>325</v>
      </c>
      <c r="D85" s="134" t="s">
        <v>326</v>
      </c>
      <c r="E85" s="187">
        <v>460000000</v>
      </c>
      <c r="F85" s="187">
        <v>460000000</v>
      </c>
      <c r="G85" s="187">
        <v>113000000</v>
      </c>
      <c r="H85" s="187">
        <v>0</v>
      </c>
      <c r="I85" s="187">
        <v>50400000</v>
      </c>
      <c r="J85" s="187">
        <v>0</v>
      </c>
      <c r="K85" s="187">
        <v>0</v>
      </c>
      <c r="L85" s="187">
        <v>0</v>
      </c>
      <c r="M85" s="187">
        <v>409600000</v>
      </c>
      <c r="N85" s="187">
        <v>62600000</v>
      </c>
      <c r="O85" s="93">
        <f t="shared" si="5"/>
        <v>0</v>
      </c>
      <c r="P85" s="94"/>
      <c r="Q85" s="94"/>
      <c r="R85" s="93"/>
      <c r="S85" s="93"/>
    </row>
    <row r="86" spans="1:19" s="99" customFormat="1" x14ac:dyDescent="0.25">
      <c r="A86" s="134" t="s">
        <v>401</v>
      </c>
      <c r="B86" s="190" t="s">
        <v>396</v>
      </c>
      <c r="C86" s="134" t="s">
        <v>327</v>
      </c>
      <c r="D86" s="134" t="s">
        <v>328</v>
      </c>
      <c r="E86" s="187">
        <v>20850000</v>
      </c>
      <c r="F86" s="187">
        <v>20850000</v>
      </c>
      <c r="G86" s="187">
        <v>20850000</v>
      </c>
      <c r="H86" s="187">
        <v>0</v>
      </c>
      <c r="I86" s="187">
        <v>0</v>
      </c>
      <c r="J86" s="187">
        <v>0</v>
      </c>
      <c r="K86" s="187">
        <v>93565</v>
      </c>
      <c r="L86" s="187">
        <v>93565</v>
      </c>
      <c r="M86" s="187">
        <v>20756435</v>
      </c>
      <c r="N86" s="187">
        <v>20756435</v>
      </c>
      <c r="O86" s="93">
        <f t="shared" si="5"/>
        <v>4.4875299760191844E-3</v>
      </c>
      <c r="P86" s="94">
        <f>+F86</f>
        <v>20850000</v>
      </c>
      <c r="Q86" s="94">
        <f>+K86</f>
        <v>93565</v>
      </c>
      <c r="R86" s="93">
        <f>+Q86/P86</f>
        <v>4.4875299760191844E-3</v>
      </c>
      <c r="S86" s="93"/>
    </row>
    <row r="87" spans="1:19" s="99" customFormat="1" x14ac:dyDescent="0.25">
      <c r="A87" s="134" t="s">
        <v>401</v>
      </c>
      <c r="B87" s="190" t="s">
        <v>396</v>
      </c>
      <c r="C87" s="134" t="s">
        <v>329</v>
      </c>
      <c r="D87" s="134" t="s">
        <v>330</v>
      </c>
      <c r="E87" s="187">
        <v>10450000</v>
      </c>
      <c r="F87" s="187">
        <v>10450000</v>
      </c>
      <c r="G87" s="187">
        <v>10450000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10450000</v>
      </c>
      <c r="N87" s="187">
        <v>10450000</v>
      </c>
      <c r="O87" s="93">
        <f t="shared" si="5"/>
        <v>0</v>
      </c>
      <c r="P87" s="94">
        <f>+F87</f>
        <v>10450000</v>
      </c>
      <c r="Q87" s="94">
        <f>+K87</f>
        <v>0</v>
      </c>
      <c r="R87" s="93">
        <f>+Q87/P87</f>
        <v>0</v>
      </c>
      <c r="S87" s="93"/>
    </row>
    <row r="88" spans="1:19" s="99" customFormat="1" x14ac:dyDescent="0.25">
      <c r="A88" s="134" t="s">
        <v>401</v>
      </c>
      <c r="B88" s="190" t="s">
        <v>396</v>
      </c>
      <c r="C88" s="134" t="s">
        <v>331</v>
      </c>
      <c r="D88" s="134" t="s">
        <v>332</v>
      </c>
      <c r="E88" s="187">
        <v>10400000</v>
      </c>
      <c r="F88" s="187">
        <v>10400000</v>
      </c>
      <c r="G88" s="187">
        <v>10400000</v>
      </c>
      <c r="H88" s="187">
        <v>0</v>
      </c>
      <c r="I88" s="187">
        <v>0</v>
      </c>
      <c r="J88" s="187">
        <v>0</v>
      </c>
      <c r="K88" s="187">
        <v>93565</v>
      </c>
      <c r="L88" s="187">
        <v>93565</v>
      </c>
      <c r="M88" s="187">
        <v>10306435</v>
      </c>
      <c r="N88" s="187">
        <v>10306435</v>
      </c>
      <c r="O88" s="93">
        <f t="shared" si="5"/>
        <v>8.9966346153846147E-3</v>
      </c>
      <c r="P88" s="94">
        <f>+F88</f>
        <v>10400000</v>
      </c>
      <c r="Q88" s="94">
        <f>+K88</f>
        <v>93565</v>
      </c>
      <c r="R88" s="93">
        <f>+Q88/P88</f>
        <v>8.9966346153846147E-3</v>
      </c>
      <c r="S88" s="93"/>
    </row>
    <row r="89" spans="1:19" s="99" customFormat="1" x14ac:dyDescent="0.25">
      <c r="A89" s="134" t="s">
        <v>401</v>
      </c>
      <c r="B89" s="190" t="s">
        <v>396</v>
      </c>
      <c r="C89" s="134" t="s">
        <v>333</v>
      </c>
      <c r="D89" s="134" t="s">
        <v>334</v>
      </c>
      <c r="E89" s="187">
        <v>5160000</v>
      </c>
      <c r="F89" s="187">
        <v>5160000</v>
      </c>
      <c r="G89" s="187">
        <v>1290000</v>
      </c>
      <c r="H89" s="187">
        <v>0</v>
      </c>
      <c r="I89" s="187">
        <v>1290000</v>
      </c>
      <c r="J89" s="187">
        <v>0</v>
      </c>
      <c r="K89" s="187">
        <v>0</v>
      </c>
      <c r="L89" s="187">
        <v>0</v>
      </c>
      <c r="M89" s="187">
        <v>3870000</v>
      </c>
      <c r="N89" s="187">
        <v>0</v>
      </c>
      <c r="O89" s="93">
        <f t="shared" si="5"/>
        <v>0</v>
      </c>
      <c r="P89" s="94">
        <f>+F89</f>
        <v>5160000</v>
      </c>
      <c r="Q89" s="94">
        <f>+K89</f>
        <v>0</v>
      </c>
      <c r="R89" s="93">
        <f>+Q89/P89</f>
        <v>0</v>
      </c>
      <c r="S89" s="93"/>
    </row>
    <row r="90" spans="1:19" s="99" customFormat="1" x14ac:dyDescent="0.25">
      <c r="A90" s="134" t="s">
        <v>401</v>
      </c>
      <c r="B90" s="190" t="s">
        <v>396</v>
      </c>
      <c r="C90" s="134" t="s">
        <v>336</v>
      </c>
      <c r="D90" s="134" t="s">
        <v>377</v>
      </c>
      <c r="E90" s="187">
        <v>5160000</v>
      </c>
      <c r="F90" s="187">
        <v>5160000</v>
      </c>
      <c r="G90" s="187">
        <v>1290000</v>
      </c>
      <c r="H90" s="187">
        <v>0</v>
      </c>
      <c r="I90" s="187">
        <v>1290000</v>
      </c>
      <c r="J90" s="187">
        <v>0</v>
      </c>
      <c r="K90" s="187">
        <v>0</v>
      </c>
      <c r="L90" s="187">
        <v>0</v>
      </c>
      <c r="M90" s="187">
        <v>3870000</v>
      </c>
      <c r="N90" s="187">
        <v>0</v>
      </c>
      <c r="O90" s="93">
        <f t="shared" si="5"/>
        <v>0</v>
      </c>
      <c r="P90" s="94">
        <f>+F90</f>
        <v>5160000</v>
      </c>
      <c r="Q90" s="94">
        <f>+K90</f>
        <v>0</v>
      </c>
      <c r="R90" s="93">
        <f>+Q90/P90</f>
        <v>0</v>
      </c>
      <c r="S90" s="93"/>
    </row>
    <row r="91" spans="1:19" s="99" customFormat="1" x14ac:dyDescent="0.25">
      <c r="A91" s="134" t="s">
        <v>401</v>
      </c>
      <c r="B91" s="190" t="s">
        <v>396</v>
      </c>
      <c r="C91" s="134" t="s">
        <v>346</v>
      </c>
      <c r="D91" s="134" t="s">
        <v>347</v>
      </c>
      <c r="E91" s="187">
        <v>15711000</v>
      </c>
      <c r="F91" s="187">
        <v>15711000</v>
      </c>
      <c r="G91" s="187">
        <v>15711000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15711000</v>
      </c>
      <c r="N91" s="187">
        <v>15711000</v>
      </c>
      <c r="O91" s="93">
        <f t="shared" si="5"/>
        <v>0</v>
      </c>
      <c r="P91" s="94"/>
      <c r="Q91" s="94"/>
      <c r="R91" s="93"/>
    </row>
    <row r="92" spans="1:19" s="99" customFormat="1" x14ac:dyDescent="0.25">
      <c r="A92" s="134" t="s">
        <v>401</v>
      </c>
      <c r="B92" s="190" t="s">
        <v>396</v>
      </c>
      <c r="C92" s="134" t="s">
        <v>349</v>
      </c>
      <c r="D92" s="134" t="s">
        <v>350</v>
      </c>
      <c r="E92" s="187">
        <v>15711000</v>
      </c>
      <c r="F92" s="187">
        <v>15711000</v>
      </c>
      <c r="G92" s="187">
        <v>15711000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15711000</v>
      </c>
      <c r="N92" s="187">
        <v>15711000</v>
      </c>
      <c r="O92" s="93">
        <f>+K92/F92</f>
        <v>0</v>
      </c>
      <c r="P92" s="94"/>
      <c r="Q92" s="94"/>
      <c r="R92" s="93"/>
    </row>
    <row r="93" spans="1:19" x14ac:dyDescent="0.25">
      <c r="A93" s="49"/>
      <c r="B93" s="191"/>
      <c r="C93" s="49"/>
      <c r="D93" s="49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93"/>
      <c r="P93" s="94"/>
      <c r="Q93" s="94"/>
      <c r="R93" s="93"/>
    </row>
    <row r="94" spans="1:19" x14ac:dyDescent="0.25">
      <c r="A94" s="49"/>
      <c r="B94" s="191"/>
      <c r="C94" s="49"/>
      <c r="D94" s="49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93"/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32" t="s">
        <v>26</v>
      </c>
      <c r="D101" s="232"/>
      <c r="E101" s="232"/>
      <c r="F101" s="232"/>
      <c r="G101" s="232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928918748</v>
      </c>
      <c r="E103" s="30">
        <f>+K8</f>
        <v>97921859.359999999</v>
      </c>
      <c r="F103" s="8">
        <f>+D103-E103</f>
        <v>830996888.63999999</v>
      </c>
      <c r="G103" s="54">
        <f t="shared" ref="G103:G108" si="9">+E103/D103</f>
        <v>0.10541488108710236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580700000</v>
      </c>
      <c r="E104" s="26">
        <f>+K27</f>
        <v>959433</v>
      </c>
      <c r="F104" s="8">
        <f>+D104-E104</f>
        <v>579740567</v>
      </c>
      <c r="G104" s="54">
        <f t="shared" si="9"/>
        <v>1.6522007921474084E-3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51300000</v>
      </c>
      <c r="E105" s="26">
        <f>+K59</f>
        <v>103062</v>
      </c>
      <c r="F105" s="8">
        <f>+D105-E105</f>
        <v>51196938</v>
      </c>
      <c r="G105" s="54">
        <f t="shared" si="9"/>
        <v>2.0090058479532162E-3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+E79</f>
        <v>627037456</v>
      </c>
      <c r="E107" s="26">
        <f>+K79</f>
        <v>13529754.359999999</v>
      </c>
      <c r="F107" s="8">
        <f>+D107-E107</f>
        <v>613507701.63999999</v>
      </c>
      <c r="G107" s="54">
        <f t="shared" si="9"/>
        <v>2.1577266605904321E-2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2194956204</v>
      </c>
      <c r="E108" s="57">
        <f>SUM(E103:E107)</f>
        <v>112514108.72</v>
      </c>
      <c r="F108" s="57">
        <f>SUM(F103:F107)</f>
        <v>2082442095.2799997</v>
      </c>
      <c r="G108" s="47">
        <f t="shared" si="9"/>
        <v>5.1260297820502662E-2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31" t="s">
        <v>27</v>
      </c>
      <c r="D110" s="231"/>
      <c r="E110" s="231"/>
      <c r="F110" s="231"/>
      <c r="G110" s="231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580700000</v>
      </c>
      <c r="E112" s="8">
        <f t="shared" si="10"/>
        <v>959433</v>
      </c>
      <c r="F112" s="8">
        <f>+D112-E112</f>
        <v>579740567</v>
      </c>
      <c r="G112" s="54">
        <f>+E112/D112</f>
        <v>1.6522007921474084E-3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51300000</v>
      </c>
      <c r="E113" s="8">
        <f t="shared" si="10"/>
        <v>103062</v>
      </c>
      <c r="F113" s="8">
        <f>+D113-E113</f>
        <v>51196938</v>
      </c>
      <c r="G113" s="54">
        <f>+E113/D113</f>
        <v>2.0090058479532162E-3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7000000</v>
      </c>
      <c r="E114" s="8">
        <f t="shared" si="10"/>
        <v>0</v>
      </c>
      <c r="F114" s="8">
        <f>+D114-E114</f>
        <v>7000000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31250000</v>
      </c>
      <c r="E115" s="8">
        <f>+Q81</f>
        <v>187130</v>
      </c>
      <c r="F115" s="8">
        <f>+D115-E115</f>
        <v>31062870</v>
      </c>
      <c r="G115" s="54">
        <f>+E115/D115</f>
        <v>5.9881600000000002E-3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670250000</v>
      </c>
      <c r="E116" s="52">
        <f>SUM(E112:E115)</f>
        <v>1249625</v>
      </c>
      <c r="F116" s="52">
        <f>SUM(F112:F115)</f>
        <v>669000375</v>
      </c>
      <c r="G116" s="53">
        <f>+E116/D116</f>
        <v>1.8644162625885863E-3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0.10541488108710236</v>
      </c>
      <c r="E126" s="88">
        <f>+(100%/12)*1</f>
        <v>8.3333333333333329E-2</v>
      </c>
      <c r="F126" s="89">
        <f>+D103</f>
        <v>928918748</v>
      </c>
      <c r="G126" s="89">
        <f>+E103</f>
        <v>97921859.359999999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1.6522007921474084E-3</v>
      </c>
      <c r="E127" s="88">
        <f t="shared" ref="E127:E130" si="11">+(100%/12)*1</f>
        <v>8.3333333333333329E-2</v>
      </c>
      <c r="F127" s="89">
        <f t="shared" ref="F127:G130" si="12">+D104</f>
        <v>580700000</v>
      </c>
      <c r="G127" s="89">
        <f t="shared" si="12"/>
        <v>959433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2.0090058479532162E-3</v>
      </c>
      <c r="E128" s="88">
        <f t="shared" si="11"/>
        <v>8.3333333333333329E-2</v>
      </c>
      <c r="F128" s="89">
        <f t="shared" si="12"/>
        <v>51300000</v>
      </c>
      <c r="G128" s="89">
        <f t="shared" si="12"/>
        <v>103062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8.3333333333333329E-2</v>
      </c>
      <c r="F129" s="89">
        <f t="shared" si="12"/>
        <v>7000000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2.1577266605904321E-2</v>
      </c>
      <c r="E130" s="88">
        <f t="shared" si="11"/>
        <v>8.3333333333333329E-2</v>
      </c>
      <c r="F130" s="89">
        <f t="shared" si="12"/>
        <v>627037456</v>
      </c>
      <c r="G130" s="89">
        <f t="shared" si="12"/>
        <v>13529754.359999999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E142" sqref="E142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8" s="119" customFormat="1" x14ac:dyDescent="0.2">
      <c r="A2" s="236" t="s">
        <v>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1:18" s="119" customFormat="1" x14ac:dyDescent="0.2">
      <c r="A3" s="225" t="s">
        <v>38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8" s="17" customFormat="1" x14ac:dyDescent="0.2">
      <c r="A4" s="235" t="s">
        <v>421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395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402</v>
      </c>
      <c r="B7" s="189" t="s">
        <v>396</v>
      </c>
      <c r="C7" s="133" t="s">
        <v>399</v>
      </c>
      <c r="D7" s="133" t="s">
        <v>399</v>
      </c>
      <c r="E7" s="186">
        <v>4297664633</v>
      </c>
      <c r="F7" s="186">
        <v>4297664633</v>
      </c>
      <c r="G7" s="186">
        <v>3480379493</v>
      </c>
      <c r="H7" s="186">
        <v>4480162</v>
      </c>
      <c r="I7" s="186">
        <v>583341616.39999998</v>
      </c>
      <c r="J7" s="186">
        <v>242309.21</v>
      </c>
      <c r="K7" s="186">
        <v>364510889.79000002</v>
      </c>
      <c r="L7" s="186">
        <v>364510889.79000002</v>
      </c>
      <c r="M7" s="186">
        <v>3345089655.5999999</v>
      </c>
      <c r="N7" s="186">
        <v>2527804515.5999999</v>
      </c>
      <c r="O7" s="93">
        <f>+K7/F7</f>
        <v>8.4816038690192511E-2</v>
      </c>
      <c r="P7" s="28">
        <f>+P27+P72+P95+P106</f>
        <v>808740026</v>
      </c>
      <c r="Q7" s="28">
        <f>+Q27+Q72+Q95+Q106</f>
        <v>6503595.9199999999</v>
      </c>
      <c r="R7" s="97">
        <f>+Q7/P7</f>
        <v>8.041639724654855E-3</v>
      </c>
    </row>
    <row r="8" spans="1:18" s="104" customFormat="1" x14ac:dyDescent="0.2">
      <c r="A8" s="133" t="s">
        <v>402</v>
      </c>
      <c r="B8" s="189" t="s">
        <v>396</v>
      </c>
      <c r="C8" s="133" t="s">
        <v>54</v>
      </c>
      <c r="D8" s="133" t="s">
        <v>22</v>
      </c>
      <c r="E8" s="186">
        <v>3205285215</v>
      </c>
      <c r="F8" s="186">
        <v>3205285215</v>
      </c>
      <c r="G8" s="186">
        <v>3172372481</v>
      </c>
      <c r="H8" s="186">
        <v>0</v>
      </c>
      <c r="I8" s="186">
        <v>430703558</v>
      </c>
      <c r="J8" s="186">
        <v>0</v>
      </c>
      <c r="K8" s="186">
        <v>335791665.68000001</v>
      </c>
      <c r="L8" s="186">
        <v>335791665.68000001</v>
      </c>
      <c r="M8" s="186">
        <v>2438789991.3200002</v>
      </c>
      <c r="N8" s="186">
        <v>2405877257.3200002</v>
      </c>
      <c r="O8" s="93">
        <f t="shared" ref="O8:O71" si="0">+K8/F8</f>
        <v>0.10476186771416533</v>
      </c>
      <c r="P8" s="28"/>
      <c r="Q8" s="28"/>
      <c r="R8" s="97"/>
    </row>
    <row r="9" spans="1:18" s="104" customFormat="1" x14ac:dyDescent="0.2">
      <c r="A9" s="134" t="s">
        <v>402</v>
      </c>
      <c r="B9" s="190" t="s">
        <v>396</v>
      </c>
      <c r="C9" s="134" t="s">
        <v>55</v>
      </c>
      <c r="D9" s="134" t="s">
        <v>56</v>
      </c>
      <c r="E9" s="187">
        <v>1239170400</v>
      </c>
      <c r="F9" s="187">
        <v>1239170400</v>
      </c>
      <c r="G9" s="187">
        <v>1227417000</v>
      </c>
      <c r="H9" s="187">
        <v>0</v>
      </c>
      <c r="I9" s="187">
        <v>0</v>
      </c>
      <c r="J9" s="187">
        <v>0</v>
      </c>
      <c r="K9" s="187">
        <v>81379950.040000007</v>
      </c>
      <c r="L9" s="187">
        <v>81379950.040000007</v>
      </c>
      <c r="M9" s="187">
        <v>1157790449.96</v>
      </c>
      <c r="N9" s="187">
        <v>1146037049.96</v>
      </c>
      <c r="O9" s="93">
        <f t="shared" si="0"/>
        <v>6.567292927590912E-2</v>
      </c>
      <c r="P9" s="94"/>
      <c r="Q9" s="94"/>
      <c r="R9" s="93"/>
    </row>
    <row r="10" spans="1:18" s="103" customFormat="1" x14ac:dyDescent="0.2">
      <c r="A10" s="134" t="s">
        <v>402</v>
      </c>
      <c r="B10" s="190" t="s">
        <v>396</v>
      </c>
      <c r="C10" s="134" t="s">
        <v>57</v>
      </c>
      <c r="D10" s="134" t="s">
        <v>58</v>
      </c>
      <c r="E10" s="187">
        <v>1231670400</v>
      </c>
      <c r="F10" s="187">
        <v>1231670400</v>
      </c>
      <c r="G10" s="187">
        <v>1219917000</v>
      </c>
      <c r="H10" s="187">
        <v>0</v>
      </c>
      <c r="I10" s="187">
        <v>0</v>
      </c>
      <c r="J10" s="187">
        <v>0</v>
      </c>
      <c r="K10" s="187">
        <v>81379950.040000007</v>
      </c>
      <c r="L10" s="187">
        <v>81379950.040000007</v>
      </c>
      <c r="M10" s="187">
        <v>1150290449.96</v>
      </c>
      <c r="N10" s="187">
        <v>1138537049.96</v>
      </c>
      <c r="O10" s="93">
        <f t="shared" si="0"/>
        <v>6.6072830880729141E-2</v>
      </c>
      <c r="P10" s="94"/>
      <c r="Q10" s="94"/>
      <c r="R10" s="93"/>
    </row>
    <row r="11" spans="1:18" s="103" customFormat="1" x14ac:dyDescent="0.2">
      <c r="A11" s="134" t="s">
        <v>402</v>
      </c>
      <c r="B11" s="190" t="s">
        <v>396</v>
      </c>
      <c r="C11" s="134" t="s">
        <v>59</v>
      </c>
      <c r="D11" s="134" t="s">
        <v>60</v>
      </c>
      <c r="E11" s="187">
        <v>7500000</v>
      </c>
      <c r="F11" s="187">
        <v>7500000</v>
      </c>
      <c r="G11" s="187">
        <v>7500000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7500000</v>
      </c>
      <c r="N11" s="187">
        <v>7500000</v>
      </c>
      <c r="O11" s="93">
        <f t="shared" si="0"/>
        <v>0</v>
      </c>
      <c r="P11" s="94"/>
      <c r="Q11" s="94"/>
      <c r="R11" s="93"/>
    </row>
    <row r="12" spans="1:18" s="103" customFormat="1" x14ac:dyDescent="0.2">
      <c r="A12" s="134" t="s">
        <v>402</v>
      </c>
      <c r="B12" s="190" t="s">
        <v>396</v>
      </c>
      <c r="C12" s="134" t="s">
        <v>61</v>
      </c>
      <c r="D12" s="134" t="s">
        <v>62</v>
      </c>
      <c r="E12" s="187">
        <v>8000000</v>
      </c>
      <c r="F12" s="187">
        <v>8000000</v>
      </c>
      <c r="G12" s="187">
        <v>8000000</v>
      </c>
      <c r="H12" s="187">
        <v>0</v>
      </c>
      <c r="I12" s="187">
        <v>0</v>
      </c>
      <c r="J12" s="187">
        <v>0</v>
      </c>
      <c r="K12" s="187">
        <v>258055</v>
      </c>
      <c r="L12" s="187">
        <v>258055</v>
      </c>
      <c r="M12" s="187">
        <v>7741945</v>
      </c>
      <c r="N12" s="187">
        <v>7741945</v>
      </c>
      <c r="O12" s="93">
        <f t="shared" si="0"/>
        <v>3.2256874999999997E-2</v>
      </c>
      <c r="P12" s="94"/>
      <c r="Q12" s="94"/>
      <c r="R12" s="93"/>
    </row>
    <row r="13" spans="1:18" s="103" customFormat="1" x14ac:dyDescent="0.2">
      <c r="A13" s="134" t="s">
        <v>402</v>
      </c>
      <c r="B13" s="190" t="s">
        <v>396</v>
      </c>
      <c r="C13" s="134" t="s">
        <v>63</v>
      </c>
      <c r="D13" s="134" t="s">
        <v>64</v>
      </c>
      <c r="E13" s="187">
        <v>8000000</v>
      </c>
      <c r="F13" s="187">
        <v>8000000</v>
      </c>
      <c r="G13" s="187">
        <v>8000000</v>
      </c>
      <c r="H13" s="187">
        <v>0</v>
      </c>
      <c r="I13" s="187">
        <v>0</v>
      </c>
      <c r="J13" s="187">
        <v>0</v>
      </c>
      <c r="K13" s="187">
        <v>258055</v>
      </c>
      <c r="L13" s="187">
        <v>258055</v>
      </c>
      <c r="M13" s="187">
        <v>7741945</v>
      </c>
      <c r="N13" s="187">
        <v>7741945</v>
      </c>
      <c r="O13" s="93">
        <f t="shared" si="0"/>
        <v>3.2256874999999997E-2</v>
      </c>
      <c r="P13" s="94"/>
      <c r="Q13" s="94"/>
      <c r="R13" s="93"/>
    </row>
    <row r="14" spans="1:18" s="103" customFormat="1" x14ac:dyDescent="0.2">
      <c r="A14" s="134" t="s">
        <v>402</v>
      </c>
      <c r="B14" s="190" t="s">
        <v>396</v>
      </c>
      <c r="C14" s="134" t="s">
        <v>65</v>
      </c>
      <c r="D14" s="134" t="s">
        <v>66</v>
      </c>
      <c r="E14" s="187">
        <v>1469288220</v>
      </c>
      <c r="F14" s="187">
        <v>1469288220</v>
      </c>
      <c r="G14" s="187">
        <v>1453149603</v>
      </c>
      <c r="H14" s="187">
        <v>0</v>
      </c>
      <c r="I14" s="187">
        <v>0</v>
      </c>
      <c r="J14" s="187">
        <v>0</v>
      </c>
      <c r="K14" s="187">
        <v>223030623.63999999</v>
      </c>
      <c r="L14" s="187">
        <v>223030623.63999999</v>
      </c>
      <c r="M14" s="187">
        <v>1246257596.3599999</v>
      </c>
      <c r="N14" s="187">
        <v>1230118979.3599999</v>
      </c>
      <c r="O14" s="93">
        <f t="shared" si="0"/>
        <v>0.15179501244486937</v>
      </c>
      <c r="P14" s="94"/>
      <c r="Q14" s="94"/>
      <c r="R14" s="93"/>
    </row>
    <row r="15" spans="1:18" s="103" customFormat="1" x14ac:dyDescent="0.2">
      <c r="A15" s="134" t="s">
        <v>402</v>
      </c>
      <c r="B15" s="190" t="s">
        <v>396</v>
      </c>
      <c r="C15" s="134" t="s">
        <v>67</v>
      </c>
      <c r="D15" s="134" t="s">
        <v>68</v>
      </c>
      <c r="E15" s="187">
        <v>490500000</v>
      </c>
      <c r="F15" s="187">
        <v>490500000</v>
      </c>
      <c r="G15" s="187">
        <v>483053988</v>
      </c>
      <c r="H15" s="187">
        <v>0</v>
      </c>
      <c r="I15" s="187">
        <v>0</v>
      </c>
      <c r="J15" s="187">
        <v>0</v>
      </c>
      <c r="K15" s="187">
        <v>28413045.449999999</v>
      </c>
      <c r="L15" s="187">
        <v>28413045.449999999</v>
      </c>
      <c r="M15" s="187">
        <v>462086954.55000001</v>
      </c>
      <c r="N15" s="187">
        <v>454640942.55000001</v>
      </c>
      <c r="O15" s="93">
        <f t="shared" si="0"/>
        <v>5.7926698165137611E-2</v>
      </c>
      <c r="P15" s="94"/>
      <c r="Q15" s="94"/>
      <c r="R15" s="93"/>
    </row>
    <row r="16" spans="1:18" s="103" customFormat="1" x14ac:dyDescent="0.2">
      <c r="A16" s="134" t="s">
        <v>402</v>
      </c>
      <c r="B16" s="190" t="s">
        <v>396</v>
      </c>
      <c r="C16" s="134" t="s">
        <v>69</v>
      </c>
      <c r="D16" s="134" t="s">
        <v>70</v>
      </c>
      <c r="E16" s="187">
        <v>452546831</v>
      </c>
      <c r="F16" s="187">
        <v>452546831</v>
      </c>
      <c r="G16" s="187">
        <v>448432886</v>
      </c>
      <c r="H16" s="187">
        <v>0</v>
      </c>
      <c r="I16" s="187">
        <v>0</v>
      </c>
      <c r="J16" s="187">
        <v>0</v>
      </c>
      <c r="K16" s="187">
        <v>25016128.210000001</v>
      </c>
      <c r="L16" s="187">
        <v>25016128.210000001</v>
      </c>
      <c r="M16" s="187">
        <v>427530702.79000002</v>
      </c>
      <c r="N16" s="187">
        <v>423416757.79000002</v>
      </c>
      <c r="O16" s="93">
        <f t="shared" si="0"/>
        <v>5.5278540244600674E-2</v>
      </c>
      <c r="P16" s="94"/>
      <c r="Q16" s="94"/>
      <c r="R16" s="93"/>
    </row>
    <row r="17" spans="1:18" s="103" customFormat="1" x14ac:dyDescent="0.2">
      <c r="A17" s="134" t="s">
        <v>402</v>
      </c>
      <c r="B17" s="190" t="s">
        <v>396</v>
      </c>
      <c r="C17" s="134" t="s">
        <v>73</v>
      </c>
      <c r="D17" s="134" t="s">
        <v>74</v>
      </c>
      <c r="E17" s="187">
        <v>186586028</v>
      </c>
      <c r="F17" s="187">
        <v>186586028</v>
      </c>
      <c r="G17" s="187">
        <v>186586028</v>
      </c>
      <c r="H17" s="187">
        <v>0</v>
      </c>
      <c r="I17" s="187">
        <v>0</v>
      </c>
      <c r="J17" s="187">
        <v>0</v>
      </c>
      <c r="K17" s="187">
        <v>163411164.00999999</v>
      </c>
      <c r="L17" s="187">
        <v>163411164.00999999</v>
      </c>
      <c r="M17" s="187">
        <v>23174863.989999998</v>
      </c>
      <c r="N17" s="187">
        <v>23174863.989999998</v>
      </c>
      <c r="O17" s="93">
        <f t="shared" si="0"/>
        <v>0.87579528736203116</v>
      </c>
      <c r="P17" s="94"/>
      <c r="Q17" s="94"/>
      <c r="R17" s="93"/>
    </row>
    <row r="18" spans="1:18" s="103" customFormat="1" x14ac:dyDescent="0.2">
      <c r="A18" s="134" t="s">
        <v>402</v>
      </c>
      <c r="B18" s="190" t="s">
        <v>396</v>
      </c>
      <c r="C18" s="134" t="s">
        <v>75</v>
      </c>
      <c r="D18" s="134" t="s">
        <v>76</v>
      </c>
      <c r="E18" s="187">
        <v>130000000</v>
      </c>
      <c r="F18" s="187">
        <v>130000000</v>
      </c>
      <c r="G18" s="187">
        <v>127566088</v>
      </c>
      <c r="H18" s="187">
        <v>0</v>
      </c>
      <c r="I18" s="187">
        <v>0</v>
      </c>
      <c r="J18" s="187">
        <v>0</v>
      </c>
      <c r="K18" s="187">
        <v>6190285.9699999997</v>
      </c>
      <c r="L18" s="187">
        <v>6190285.9699999997</v>
      </c>
      <c r="M18" s="187">
        <v>123809714.03</v>
      </c>
      <c r="N18" s="187">
        <v>121375802.03</v>
      </c>
      <c r="O18" s="93">
        <f t="shared" si="0"/>
        <v>4.7617584384615386E-2</v>
      </c>
      <c r="P18" s="94"/>
      <c r="Q18" s="94"/>
      <c r="R18" s="93"/>
    </row>
    <row r="19" spans="1:18" s="103" customFormat="1" x14ac:dyDescent="0.2">
      <c r="A19" s="134" t="s">
        <v>402</v>
      </c>
      <c r="B19" s="190" t="s">
        <v>397</v>
      </c>
      <c r="C19" s="134" t="s">
        <v>71</v>
      </c>
      <c r="D19" s="134" t="s">
        <v>72</v>
      </c>
      <c r="E19" s="187">
        <v>209655361</v>
      </c>
      <c r="F19" s="187">
        <v>209655361</v>
      </c>
      <c r="G19" s="187">
        <v>207510613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209655361</v>
      </c>
      <c r="N19" s="187">
        <v>207510613</v>
      </c>
      <c r="O19" s="93">
        <v>0</v>
      </c>
      <c r="P19" s="94"/>
      <c r="Q19" s="94"/>
      <c r="R19" s="93"/>
    </row>
    <row r="20" spans="1:18" s="103" customFormat="1" x14ac:dyDescent="0.2">
      <c r="A20" s="134" t="s">
        <v>402</v>
      </c>
      <c r="B20" s="190" t="s">
        <v>396</v>
      </c>
      <c r="C20" s="134" t="s">
        <v>77</v>
      </c>
      <c r="D20" s="134" t="s">
        <v>78</v>
      </c>
      <c r="E20" s="187">
        <v>244413298</v>
      </c>
      <c r="F20" s="187">
        <v>244413298</v>
      </c>
      <c r="G20" s="187">
        <v>241902940</v>
      </c>
      <c r="H20" s="187">
        <v>0</v>
      </c>
      <c r="I20" s="187">
        <v>217713994</v>
      </c>
      <c r="J20" s="187">
        <v>0</v>
      </c>
      <c r="K20" s="187">
        <v>15699304</v>
      </c>
      <c r="L20" s="187">
        <v>15699304</v>
      </c>
      <c r="M20" s="187">
        <v>11000000</v>
      </c>
      <c r="N20" s="187">
        <v>8489642</v>
      </c>
      <c r="O20" s="93">
        <f t="shared" si="0"/>
        <v>6.4232609798506132E-2</v>
      </c>
      <c r="P20" s="94"/>
      <c r="Q20" s="94"/>
      <c r="R20" s="93"/>
    </row>
    <row r="21" spans="1:18" s="103" customFormat="1" x14ac:dyDescent="0.2">
      <c r="A21" s="134" t="s">
        <v>402</v>
      </c>
      <c r="B21" s="190" t="s">
        <v>396</v>
      </c>
      <c r="C21" s="134" t="s">
        <v>82</v>
      </c>
      <c r="D21" s="134" t="s">
        <v>408</v>
      </c>
      <c r="E21" s="187">
        <v>231879283</v>
      </c>
      <c r="F21" s="187">
        <v>231879283</v>
      </c>
      <c r="G21" s="187">
        <v>229497661</v>
      </c>
      <c r="H21" s="187">
        <v>0</v>
      </c>
      <c r="I21" s="187">
        <v>206984976</v>
      </c>
      <c r="J21" s="187">
        <v>0</v>
      </c>
      <c r="K21" s="187">
        <v>14894307</v>
      </c>
      <c r="L21" s="187">
        <v>14894307</v>
      </c>
      <c r="M21" s="187">
        <v>10000000</v>
      </c>
      <c r="N21" s="187">
        <v>7618378</v>
      </c>
      <c r="O21" s="93">
        <f t="shared" si="0"/>
        <v>6.4233021627895931E-2</v>
      </c>
      <c r="P21" s="94"/>
      <c r="Q21" s="94"/>
      <c r="R21" s="93"/>
    </row>
    <row r="22" spans="1:18" s="103" customFormat="1" x14ac:dyDescent="0.2">
      <c r="A22" s="134" t="s">
        <v>402</v>
      </c>
      <c r="B22" s="190" t="s">
        <v>396</v>
      </c>
      <c r="C22" s="134" t="s">
        <v>87</v>
      </c>
      <c r="D22" s="134" t="s">
        <v>376</v>
      </c>
      <c r="E22" s="187">
        <v>12534015</v>
      </c>
      <c r="F22" s="187">
        <v>12534015</v>
      </c>
      <c r="G22" s="187">
        <v>12405279</v>
      </c>
      <c r="H22" s="187">
        <v>0</v>
      </c>
      <c r="I22" s="187">
        <v>10729018</v>
      </c>
      <c r="J22" s="187">
        <v>0</v>
      </c>
      <c r="K22" s="187">
        <v>804997</v>
      </c>
      <c r="L22" s="187">
        <v>804997</v>
      </c>
      <c r="M22" s="187">
        <v>1000000</v>
      </c>
      <c r="N22" s="187">
        <v>871264</v>
      </c>
      <c r="O22" s="93">
        <f t="shared" si="0"/>
        <v>6.42249909546143E-2</v>
      </c>
      <c r="P22" s="94"/>
      <c r="Q22" s="94"/>
      <c r="R22" s="93"/>
    </row>
    <row r="23" spans="1:18" s="103" customFormat="1" x14ac:dyDescent="0.2">
      <c r="A23" s="134" t="s">
        <v>402</v>
      </c>
      <c r="B23" s="190" t="s">
        <v>396</v>
      </c>
      <c r="C23" s="134" t="s">
        <v>89</v>
      </c>
      <c r="D23" s="134" t="s">
        <v>90</v>
      </c>
      <c r="E23" s="187">
        <v>244413297</v>
      </c>
      <c r="F23" s="187">
        <v>244413297</v>
      </c>
      <c r="G23" s="187">
        <v>241902938</v>
      </c>
      <c r="H23" s="187">
        <v>0</v>
      </c>
      <c r="I23" s="187">
        <v>212989564</v>
      </c>
      <c r="J23" s="187">
        <v>0</v>
      </c>
      <c r="K23" s="187">
        <v>15423733</v>
      </c>
      <c r="L23" s="187">
        <v>15423733</v>
      </c>
      <c r="M23" s="187">
        <v>16000000</v>
      </c>
      <c r="N23" s="187">
        <v>13489641</v>
      </c>
      <c r="O23" s="93">
        <f t="shared" si="0"/>
        <v>6.3105130487233679E-2</v>
      </c>
      <c r="P23" s="94"/>
      <c r="Q23" s="94"/>
      <c r="R23" s="93"/>
    </row>
    <row r="24" spans="1:18" s="103" customFormat="1" x14ac:dyDescent="0.2">
      <c r="A24" s="134" t="s">
        <v>402</v>
      </c>
      <c r="B24" s="190" t="s">
        <v>396</v>
      </c>
      <c r="C24" s="134" t="s">
        <v>94</v>
      </c>
      <c r="D24" s="134" t="s">
        <v>409</v>
      </c>
      <c r="E24" s="187">
        <v>131607160</v>
      </c>
      <c r="F24" s="187">
        <v>131607160</v>
      </c>
      <c r="G24" s="187">
        <v>130255428</v>
      </c>
      <c r="H24" s="187">
        <v>0</v>
      </c>
      <c r="I24" s="187">
        <v>115428406</v>
      </c>
      <c r="J24" s="187">
        <v>0</v>
      </c>
      <c r="K24" s="187">
        <v>8178754</v>
      </c>
      <c r="L24" s="187">
        <v>8178754</v>
      </c>
      <c r="M24" s="187">
        <v>8000000</v>
      </c>
      <c r="N24" s="187">
        <v>6648268</v>
      </c>
      <c r="O24" s="93">
        <f t="shared" si="0"/>
        <v>6.214520547362317E-2</v>
      </c>
      <c r="P24" s="94"/>
      <c r="Q24" s="94"/>
      <c r="R24" s="93"/>
    </row>
    <row r="25" spans="1:18" s="103" customFormat="1" x14ac:dyDescent="0.2">
      <c r="A25" s="134" t="s">
        <v>402</v>
      </c>
      <c r="B25" s="190" t="s">
        <v>396</v>
      </c>
      <c r="C25" s="134" t="s">
        <v>99</v>
      </c>
      <c r="D25" s="134" t="s">
        <v>410</v>
      </c>
      <c r="E25" s="187">
        <v>37602045</v>
      </c>
      <c r="F25" s="187">
        <v>37602045</v>
      </c>
      <c r="G25" s="187">
        <v>37215836</v>
      </c>
      <c r="H25" s="187">
        <v>0</v>
      </c>
      <c r="I25" s="187">
        <v>33187041</v>
      </c>
      <c r="J25" s="187">
        <v>0</v>
      </c>
      <c r="K25" s="187">
        <v>2415004</v>
      </c>
      <c r="L25" s="187">
        <v>2415004</v>
      </c>
      <c r="M25" s="187">
        <v>2000000</v>
      </c>
      <c r="N25" s="187">
        <v>1613791</v>
      </c>
      <c r="O25" s="93">
        <f t="shared" si="0"/>
        <v>6.4225336680491713E-2</v>
      </c>
      <c r="P25" s="94"/>
      <c r="Q25" s="94"/>
      <c r="R25" s="93"/>
    </row>
    <row r="26" spans="1:18" s="103" customFormat="1" x14ac:dyDescent="0.2">
      <c r="A26" s="134" t="s">
        <v>402</v>
      </c>
      <c r="B26" s="190" t="s">
        <v>396</v>
      </c>
      <c r="C26" s="134" t="s">
        <v>104</v>
      </c>
      <c r="D26" s="134" t="s">
        <v>411</v>
      </c>
      <c r="E26" s="187">
        <v>75204092</v>
      </c>
      <c r="F26" s="187">
        <v>75204092</v>
      </c>
      <c r="G26" s="187">
        <v>74431674</v>
      </c>
      <c r="H26" s="187">
        <v>0</v>
      </c>
      <c r="I26" s="187">
        <v>64374117</v>
      </c>
      <c r="J26" s="187">
        <v>0</v>
      </c>
      <c r="K26" s="187">
        <v>4829975</v>
      </c>
      <c r="L26" s="187">
        <v>4829975</v>
      </c>
      <c r="M26" s="187">
        <v>6000000</v>
      </c>
      <c r="N26" s="187">
        <v>5227582</v>
      </c>
      <c r="O26" s="93">
        <f t="shared" si="0"/>
        <v>6.4224896166554343E-2</v>
      </c>
      <c r="P26" s="94"/>
      <c r="Q26" s="94"/>
      <c r="R26" s="93"/>
    </row>
    <row r="27" spans="1:18" s="104" customFormat="1" x14ac:dyDescent="0.2">
      <c r="A27" s="133" t="s">
        <v>402</v>
      </c>
      <c r="B27" s="189" t="s">
        <v>396</v>
      </c>
      <c r="C27" s="133" t="s">
        <v>108</v>
      </c>
      <c r="D27" s="133" t="s">
        <v>109</v>
      </c>
      <c r="E27" s="186">
        <v>637840026</v>
      </c>
      <c r="F27" s="186">
        <v>637840026</v>
      </c>
      <c r="G27" s="186">
        <v>159460005</v>
      </c>
      <c r="H27" s="186">
        <v>3556110</v>
      </c>
      <c r="I27" s="186">
        <v>84807903.359999999</v>
      </c>
      <c r="J27" s="186">
        <v>0</v>
      </c>
      <c r="K27" s="186">
        <v>6503595.9199999999</v>
      </c>
      <c r="L27" s="186">
        <v>6503595.9199999999</v>
      </c>
      <c r="M27" s="186">
        <v>542972416.72000003</v>
      </c>
      <c r="N27" s="186">
        <v>64592395.719999999</v>
      </c>
      <c r="O27" s="93">
        <f t="shared" si="0"/>
        <v>1.0196280657996838E-2</v>
      </c>
      <c r="P27" s="28">
        <f>+F27</f>
        <v>637840026</v>
      </c>
      <c r="Q27" s="28">
        <f t="shared" ref="Q27:Q36" si="1">+K27</f>
        <v>6503595.9199999999</v>
      </c>
      <c r="R27" s="97">
        <f t="shared" ref="R27:R36" si="2">+Q27/P27</f>
        <v>1.0196280657996838E-2</v>
      </c>
    </row>
    <row r="28" spans="1:18" s="103" customFormat="1" x14ac:dyDescent="0.2">
      <c r="A28" s="134" t="s">
        <v>402</v>
      </c>
      <c r="B28" s="190" t="s">
        <v>396</v>
      </c>
      <c r="C28" s="134" t="s">
        <v>110</v>
      </c>
      <c r="D28" s="134" t="s">
        <v>111</v>
      </c>
      <c r="E28" s="187">
        <v>500000</v>
      </c>
      <c r="F28" s="187">
        <v>500000</v>
      </c>
      <c r="G28" s="187">
        <v>125000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500000</v>
      </c>
      <c r="N28" s="187">
        <v>125000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402</v>
      </c>
      <c r="B29" s="190" t="s">
        <v>396</v>
      </c>
      <c r="C29" s="134" t="s">
        <v>118</v>
      </c>
      <c r="D29" s="134" t="s">
        <v>119</v>
      </c>
      <c r="E29" s="187">
        <v>500000</v>
      </c>
      <c r="F29" s="187">
        <v>500000</v>
      </c>
      <c r="G29" s="187">
        <v>125000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500000</v>
      </c>
      <c r="N29" s="187">
        <v>125000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402</v>
      </c>
      <c r="B30" s="190" t="s">
        <v>396</v>
      </c>
      <c r="C30" s="134" t="s">
        <v>120</v>
      </c>
      <c r="D30" s="134" t="s">
        <v>121</v>
      </c>
      <c r="E30" s="187">
        <v>131160612</v>
      </c>
      <c r="F30" s="187">
        <v>131160612</v>
      </c>
      <c r="G30" s="187">
        <v>32790153</v>
      </c>
      <c r="H30" s="187">
        <v>0</v>
      </c>
      <c r="I30" s="187">
        <v>14109235.58</v>
      </c>
      <c r="J30" s="187">
        <v>0</v>
      </c>
      <c r="K30" s="187">
        <v>6396800.9199999999</v>
      </c>
      <c r="L30" s="187">
        <v>6396800.9199999999</v>
      </c>
      <c r="M30" s="187">
        <v>110654575.5</v>
      </c>
      <c r="N30" s="187">
        <v>12284116.5</v>
      </c>
      <c r="O30" s="93">
        <f t="shared" si="0"/>
        <v>4.8770746205423314E-2</v>
      </c>
      <c r="P30" s="94">
        <f t="shared" si="3"/>
        <v>131160612</v>
      </c>
      <c r="Q30" s="94">
        <f t="shared" si="1"/>
        <v>6396800.9199999999</v>
      </c>
      <c r="R30" s="93">
        <f t="shared" si="2"/>
        <v>4.8770746205423314E-2</v>
      </c>
    </row>
    <row r="31" spans="1:18" s="103" customFormat="1" x14ac:dyDescent="0.2">
      <c r="A31" s="134" t="s">
        <v>402</v>
      </c>
      <c r="B31" s="190" t="s">
        <v>396</v>
      </c>
      <c r="C31" s="134" t="s">
        <v>122</v>
      </c>
      <c r="D31" s="134" t="s">
        <v>123</v>
      </c>
      <c r="E31" s="187">
        <v>28551600</v>
      </c>
      <c r="F31" s="187">
        <v>28551600</v>
      </c>
      <c r="G31" s="187">
        <v>7137900</v>
      </c>
      <c r="H31" s="187">
        <v>0</v>
      </c>
      <c r="I31" s="187">
        <v>5657405</v>
      </c>
      <c r="J31" s="187">
        <v>0</v>
      </c>
      <c r="K31" s="187">
        <v>1120595</v>
      </c>
      <c r="L31" s="187">
        <v>1120595</v>
      </c>
      <c r="M31" s="187">
        <v>21773600</v>
      </c>
      <c r="N31" s="187">
        <v>359900</v>
      </c>
      <c r="O31" s="93">
        <f t="shared" si="0"/>
        <v>3.9248063155830147E-2</v>
      </c>
      <c r="P31" s="94">
        <f t="shared" si="3"/>
        <v>28551600</v>
      </c>
      <c r="Q31" s="94">
        <f t="shared" si="1"/>
        <v>1120595</v>
      </c>
      <c r="R31" s="93">
        <f t="shared" si="2"/>
        <v>3.9248063155830147E-2</v>
      </c>
    </row>
    <row r="32" spans="1:18" s="103" customFormat="1" x14ac:dyDescent="0.2">
      <c r="A32" s="134" t="s">
        <v>402</v>
      </c>
      <c r="B32" s="190" t="s">
        <v>396</v>
      </c>
      <c r="C32" s="134" t="s">
        <v>124</v>
      </c>
      <c r="D32" s="134" t="s">
        <v>125</v>
      </c>
      <c r="E32" s="187">
        <v>64581000</v>
      </c>
      <c r="F32" s="187">
        <v>64581000</v>
      </c>
      <c r="G32" s="187">
        <v>16145250</v>
      </c>
      <c r="H32" s="187">
        <v>0</v>
      </c>
      <c r="I32" s="187">
        <v>7462721.5800000001</v>
      </c>
      <c r="J32" s="187">
        <v>0</v>
      </c>
      <c r="K32" s="187">
        <v>5257278.42</v>
      </c>
      <c r="L32" s="187">
        <v>5257278.42</v>
      </c>
      <c r="M32" s="187">
        <v>51861000</v>
      </c>
      <c r="N32" s="187">
        <v>3425250</v>
      </c>
      <c r="O32" s="93">
        <f t="shared" si="0"/>
        <v>8.1405961815394626E-2</v>
      </c>
      <c r="P32" s="94">
        <f t="shared" si="3"/>
        <v>64581000</v>
      </c>
      <c r="Q32" s="94">
        <f t="shared" si="1"/>
        <v>5257278.42</v>
      </c>
      <c r="R32" s="93">
        <f t="shared" si="2"/>
        <v>8.1405961815394626E-2</v>
      </c>
    </row>
    <row r="33" spans="1:18" s="104" customFormat="1" x14ac:dyDescent="0.2">
      <c r="A33" s="134" t="s">
        <v>402</v>
      </c>
      <c r="B33" s="190" t="s">
        <v>396</v>
      </c>
      <c r="C33" s="134" t="s">
        <v>126</v>
      </c>
      <c r="D33" s="134" t="s">
        <v>127</v>
      </c>
      <c r="E33" s="187">
        <v>81576</v>
      </c>
      <c r="F33" s="187">
        <v>81576</v>
      </c>
      <c r="G33" s="187">
        <v>20394</v>
      </c>
      <c r="H33" s="187">
        <v>0</v>
      </c>
      <c r="I33" s="187">
        <v>0</v>
      </c>
      <c r="J33" s="187">
        <v>0</v>
      </c>
      <c r="K33" s="187">
        <v>18927.5</v>
      </c>
      <c r="L33" s="187">
        <v>18927.5</v>
      </c>
      <c r="M33" s="187">
        <v>62648.5</v>
      </c>
      <c r="N33" s="187">
        <v>1466.5</v>
      </c>
      <c r="O33" s="93">
        <f t="shared" si="0"/>
        <v>0.23202289889183092</v>
      </c>
      <c r="P33" s="94">
        <f t="shared" si="3"/>
        <v>81576</v>
      </c>
      <c r="Q33" s="94">
        <f t="shared" si="1"/>
        <v>18927.5</v>
      </c>
      <c r="R33" s="93">
        <f t="shared" si="2"/>
        <v>0.23202289889183092</v>
      </c>
    </row>
    <row r="34" spans="1:18" s="103" customFormat="1" x14ac:dyDescent="0.2">
      <c r="A34" s="134" t="s">
        <v>402</v>
      </c>
      <c r="B34" s="190" t="s">
        <v>396</v>
      </c>
      <c r="C34" s="134" t="s">
        <v>128</v>
      </c>
      <c r="D34" s="134" t="s">
        <v>129</v>
      </c>
      <c r="E34" s="187">
        <v>33990000</v>
      </c>
      <c r="F34" s="187">
        <v>33990000</v>
      </c>
      <c r="G34" s="187">
        <v>8497500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33990000</v>
      </c>
      <c r="N34" s="187">
        <v>8497500</v>
      </c>
      <c r="O34" s="93">
        <f t="shared" si="0"/>
        <v>0</v>
      </c>
      <c r="P34" s="94">
        <f t="shared" si="3"/>
        <v>33990000</v>
      </c>
      <c r="Q34" s="94">
        <f t="shared" si="1"/>
        <v>0</v>
      </c>
      <c r="R34" s="93">
        <f t="shared" si="2"/>
        <v>0</v>
      </c>
    </row>
    <row r="35" spans="1:18" s="103" customFormat="1" x14ac:dyDescent="0.2">
      <c r="A35" s="134" t="s">
        <v>402</v>
      </c>
      <c r="B35" s="190" t="s">
        <v>396</v>
      </c>
      <c r="C35" s="134" t="s">
        <v>130</v>
      </c>
      <c r="D35" s="134" t="s">
        <v>131</v>
      </c>
      <c r="E35" s="187">
        <v>3956436</v>
      </c>
      <c r="F35" s="187">
        <v>3956436</v>
      </c>
      <c r="G35" s="187">
        <v>989109</v>
      </c>
      <c r="H35" s="187">
        <v>0</v>
      </c>
      <c r="I35" s="187">
        <v>989109</v>
      </c>
      <c r="J35" s="187">
        <v>0</v>
      </c>
      <c r="K35" s="187">
        <v>0</v>
      </c>
      <c r="L35" s="187">
        <v>0</v>
      </c>
      <c r="M35" s="187">
        <v>2967327</v>
      </c>
      <c r="N35" s="187">
        <v>0</v>
      </c>
      <c r="O35" s="93">
        <f t="shared" si="0"/>
        <v>0</v>
      </c>
      <c r="P35" s="94">
        <f t="shared" si="3"/>
        <v>3956436</v>
      </c>
      <c r="Q35" s="94">
        <f t="shared" si="1"/>
        <v>0</v>
      </c>
      <c r="R35" s="93">
        <f t="shared" si="2"/>
        <v>0</v>
      </c>
    </row>
    <row r="36" spans="1:18" s="103" customFormat="1" x14ac:dyDescent="0.2">
      <c r="A36" s="134" t="s">
        <v>402</v>
      </c>
      <c r="B36" s="190" t="s">
        <v>396</v>
      </c>
      <c r="C36" s="134" t="s">
        <v>132</v>
      </c>
      <c r="D36" s="134" t="s">
        <v>133</v>
      </c>
      <c r="E36" s="187">
        <v>21115971</v>
      </c>
      <c r="F36" s="187">
        <v>21115971</v>
      </c>
      <c r="G36" s="187">
        <v>5278992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21115971</v>
      </c>
      <c r="N36" s="187">
        <v>5278992</v>
      </c>
      <c r="O36" s="93">
        <f t="shared" si="0"/>
        <v>0</v>
      </c>
      <c r="P36" s="94">
        <f t="shared" si="3"/>
        <v>21115971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402</v>
      </c>
      <c r="B37" s="190" t="s">
        <v>396</v>
      </c>
      <c r="C37" s="134" t="s">
        <v>134</v>
      </c>
      <c r="D37" s="134" t="s">
        <v>135</v>
      </c>
      <c r="E37" s="187">
        <v>1500000</v>
      </c>
      <c r="F37" s="187">
        <v>1500000</v>
      </c>
      <c r="G37" s="187">
        <v>375000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1500000</v>
      </c>
      <c r="N37" s="187">
        <v>375000</v>
      </c>
      <c r="O37" s="93">
        <f t="shared" si="0"/>
        <v>0</v>
      </c>
      <c r="P37" s="94">
        <f t="shared" ref="P37:P56" si="4">+F37</f>
        <v>1500000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402</v>
      </c>
      <c r="B38" s="190" t="s">
        <v>396</v>
      </c>
      <c r="C38" s="134" t="s">
        <v>138</v>
      </c>
      <c r="D38" s="134" t="s">
        <v>139</v>
      </c>
      <c r="E38" s="187">
        <v>1000000</v>
      </c>
      <c r="F38" s="187">
        <v>1000000</v>
      </c>
      <c r="G38" s="187">
        <v>250000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1000000</v>
      </c>
      <c r="N38" s="187">
        <v>250000</v>
      </c>
      <c r="O38" s="93">
        <v>0</v>
      </c>
      <c r="P38" s="94">
        <f t="shared" si="4"/>
        <v>1000000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402</v>
      </c>
      <c r="B39" s="190" t="s">
        <v>396</v>
      </c>
      <c r="C39" s="134" t="s">
        <v>140</v>
      </c>
      <c r="D39" s="134" t="s">
        <v>141</v>
      </c>
      <c r="E39" s="187">
        <v>315971</v>
      </c>
      <c r="F39" s="187">
        <v>315971</v>
      </c>
      <c r="G39" s="187">
        <v>78992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315971</v>
      </c>
      <c r="N39" s="187">
        <v>78992</v>
      </c>
      <c r="O39" s="93">
        <f t="shared" si="0"/>
        <v>0</v>
      </c>
      <c r="P39" s="94">
        <f t="shared" si="4"/>
        <v>315971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402</v>
      </c>
      <c r="B40" s="190" t="s">
        <v>396</v>
      </c>
      <c r="C40" s="134" t="s">
        <v>142</v>
      </c>
      <c r="D40" s="134" t="s">
        <v>143</v>
      </c>
      <c r="E40" s="187">
        <v>300000</v>
      </c>
      <c r="F40" s="187">
        <v>300000</v>
      </c>
      <c r="G40" s="187">
        <v>75000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300000</v>
      </c>
      <c r="N40" s="187">
        <v>75000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402</v>
      </c>
      <c r="B41" s="190" t="s">
        <v>396</v>
      </c>
      <c r="C41" s="134" t="s">
        <v>144</v>
      </c>
      <c r="D41" s="134" t="s">
        <v>145</v>
      </c>
      <c r="E41" s="187">
        <v>18000000</v>
      </c>
      <c r="F41" s="187">
        <v>18000000</v>
      </c>
      <c r="G41" s="187">
        <v>4500000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18000000</v>
      </c>
      <c r="N41" s="187">
        <v>4500000</v>
      </c>
      <c r="O41" s="93">
        <f t="shared" si="0"/>
        <v>0</v>
      </c>
      <c r="P41" s="94">
        <f t="shared" si="4"/>
        <v>18000000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402</v>
      </c>
      <c r="B42" s="190" t="s">
        <v>396</v>
      </c>
      <c r="C42" s="134" t="s">
        <v>146</v>
      </c>
      <c r="D42" s="134" t="s">
        <v>147</v>
      </c>
      <c r="E42" s="187">
        <v>226993080</v>
      </c>
      <c r="F42" s="187">
        <v>226993080</v>
      </c>
      <c r="G42" s="187">
        <v>56748270</v>
      </c>
      <c r="H42" s="187">
        <v>1247520</v>
      </c>
      <c r="I42" s="187">
        <v>43088606.060000002</v>
      </c>
      <c r="J42" s="187">
        <v>0</v>
      </c>
      <c r="K42" s="187">
        <v>0</v>
      </c>
      <c r="L42" s="187">
        <v>0</v>
      </c>
      <c r="M42" s="187">
        <v>182656953.94</v>
      </c>
      <c r="N42" s="187">
        <v>12412143.939999999</v>
      </c>
      <c r="O42" s="93">
        <f t="shared" si="0"/>
        <v>0</v>
      </c>
      <c r="P42" s="94">
        <f t="shared" si="4"/>
        <v>226993080</v>
      </c>
      <c r="Q42" s="94">
        <f t="shared" si="5"/>
        <v>0</v>
      </c>
      <c r="R42" s="93">
        <f t="shared" si="6"/>
        <v>0</v>
      </c>
    </row>
    <row r="43" spans="1:18" s="103" customFormat="1" x14ac:dyDescent="0.2">
      <c r="A43" s="134" t="s">
        <v>402</v>
      </c>
      <c r="B43" s="190" t="s">
        <v>396</v>
      </c>
      <c r="C43" s="134" t="s">
        <v>150</v>
      </c>
      <c r="D43" s="134" t="s">
        <v>384</v>
      </c>
      <c r="E43" s="187">
        <v>5650000</v>
      </c>
      <c r="F43" s="187">
        <v>5650000</v>
      </c>
      <c r="G43" s="187">
        <v>1412500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5650000</v>
      </c>
      <c r="N43" s="187">
        <v>1412500</v>
      </c>
      <c r="O43" s="93">
        <f t="shared" si="0"/>
        <v>0</v>
      </c>
      <c r="P43" s="94">
        <f t="shared" si="4"/>
        <v>5650000</v>
      </c>
      <c r="Q43" s="94">
        <f t="shared" si="5"/>
        <v>0</v>
      </c>
      <c r="R43" s="93">
        <f t="shared" si="6"/>
        <v>0</v>
      </c>
    </row>
    <row r="44" spans="1:18" s="103" customFormat="1" x14ac:dyDescent="0.2">
      <c r="A44" s="134" t="s">
        <v>402</v>
      </c>
      <c r="B44" s="190" t="s">
        <v>396</v>
      </c>
      <c r="C44" s="134" t="s">
        <v>153</v>
      </c>
      <c r="D44" s="134" t="s">
        <v>385</v>
      </c>
      <c r="E44" s="187">
        <v>20000000</v>
      </c>
      <c r="F44" s="187">
        <v>20000000</v>
      </c>
      <c r="G44" s="187">
        <v>5000000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20000000</v>
      </c>
      <c r="N44" s="187">
        <v>5000000</v>
      </c>
      <c r="O44" s="93">
        <f t="shared" si="0"/>
        <v>0</v>
      </c>
      <c r="P44" s="94">
        <f t="shared" si="4"/>
        <v>20000000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402</v>
      </c>
      <c r="B45" s="190" t="s">
        <v>396</v>
      </c>
      <c r="C45" s="134" t="s">
        <v>154</v>
      </c>
      <c r="D45" s="134" t="s">
        <v>155</v>
      </c>
      <c r="E45" s="187">
        <v>168138080</v>
      </c>
      <c r="F45" s="187">
        <v>168138080</v>
      </c>
      <c r="G45" s="187">
        <v>42034520</v>
      </c>
      <c r="H45" s="187">
        <v>1017000</v>
      </c>
      <c r="I45" s="187">
        <v>40851296.090000004</v>
      </c>
      <c r="J45" s="187">
        <v>0</v>
      </c>
      <c r="K45" s="187">
        <v>0</v>
      </c>
      <c r="L45" s="187">
        <v>0</v>
      </c>
      <c r="M45" s="187">
        <v>126269783.91</v>
      </c>
      <c r="N45" s="187">
        <v>166223.91</v>
      </c>
      <c r="O45" s="93">
        <f t="shared" si="0"/>
        <v>0</v>
      </c>
      <c r="P45" s="94">
        <f t="shared" si="4"/>
        <v>168138080</v>
      </c>
      <c r="Q45" s="94">
        <f t="shared" si="5"/>
        <v>0</v>
      </c>
      <c r="R45" s="93">
        <f t="shared" si="6"/>
        <v>0</v>
      </c>
    </row>
    <row r="46" spans="1:18" s="103" customFormat="1" x14ac:dyDescent="0.2">
      <c r="A46" s="134" t="s">
        <v>402</v>
      </c>
      <c r="B46" s="190" t="s">
        <v>396</v>
      </c>
      <c r="C46" s="134" t="s">
        <v>156</v>
      </c>
      <c r="D46" s="134" t="s">
        <v>157</v>
      </c>
      <c r="E46" s="187">
        <v>33205000</v>
      </c>
      <c r="F46" s="187">
        <v>33205000</v>
      </c>
      <c r="G46" s="187">
        <v>8301250</v>
      </c>
      <c r="H46" s="187">
        <v>230520</v>
      </c>
      <c r="I46" s="187">
        <v>2237309.9700000002</v>
      </c>
      <c r="J46" s="187">
        <v>0</v>
      </c>
      <c r="K46" s="187">
        <v>0</v>
      </c>
      <c r="L46" s="187">
        <v>0</v>
      </c>
      <c r="M46" s="187">
        <v>30737170.030000001</v>
      </c>
      <c r="N46" s="187">
        <v>5833420.0300000003</v>
      </c>
      <c r="O46" s="93">
        <f t="shared" si="0"/>
        <v>0</v>
      </c>
      <c r="P46" s="94">
        <f t="shared" si="4"/>
        <v>33205000</v>
      </c>
      <c r="Q46" s="94">
        <f t="shared" si="5"/>
        <v>0</v>
      </c>
      <c r="R46" s="93">
        <f t="shared" si="6"/>
        <v>0</v>
      </c>
    </row>
    <row r="47" spans="1:18" s="103" customFormat="1" x14ac:dyDescent="0.2">
      <c r="A47" s="134" t="s">
        <v>402</v>
      </c>
      <c r="B47" s="190" t="s">
        <v>396</v>
      </c>
      <c r="C47" s="134" t="s">
        <v>158</v>
      </c>
      <c r="D47" s="134" t="s">
        <v>159</v>
      </c>
      <c r="E47" s="187">
        <v>20100000</v>
      </c>
      <c r="F47" s="187">
        <v>20100000</v>
      </c>
      <c r="G47" s="187">
        <v>5025000</v>
      </c>
      <c r="H47" s="187">
        <v>0</v>
      </c>
      <c r="I47" s="187">
        <v>3326953.8</v>
      </c>
      <c r="J47" s="187">
        <v>0</v>
      </c>
      <c r="K47" s="187">
        <v>106795</v>
      </c>
      <c r="L47" s="187">
        <v>106795</v>
      </c>
      <c r="M47" s="187">
        <v>16666251.199999999</v>
      </c>
      <c r="N47" s="187">
        <v>1591251.2</v>
      </c>
      <c r="O47" s="93">
        <f t="shared" si="0"/>
        <v>5.3131840796019902E-3</v>
      </c>
      <c r="P47" s="94">
        <f t="shared" si="4"/>
        <v>20100000</v>
      </c>
      <c r="Q47" s="94">
        <f t="shared" si="5"/>
        <v>106795</v>
      </c>
      <c r="R47" s="93">
        <f t="shared" si="6"/>
        <v>5.3131840796019902E-3</v>
      </c>
    </row>
    <row r="48" spans="1:18" s="103" customFormat="1" x14ac:dyDescent="0.2">
      <c r="A48" s="134" t="s">
        <v>402</v>
      </c>
      <c r="B48" s="190" t="s">
        <v>396</v>
      </c>
      <c r="C48" s="134" t="s">
        <v>160</v>
      </c>
      <c r="D48" s="134" t="s">
        <v>161</v>
      </c>
      <c r="E48" s="187">
        <v>1000000</v>
      </c>
      <c r="F48" s="187">
        <v>1000000</v>
      </c>
      <c r="G48" s="187">
        <v>250000</v>
      </c>
      <c r="H48" s="187">
        <v>0</v>
      </c>
      <c r="I48" s="187">
        <v>170703.8</v>
      </c>
      <c r="J48" s="187">
        <v>0</v>
      </c>
      <c r="K48" s="187">
        <v>33695</v>
      </c>
      <c r="L48" s="187">
        <v>33695</v>
      </c>
      <c r="M48" s="187">
        <v>795601.2</v>
      </c>
      <c r="N48" s="187">
        <v>45601.2</v>
      </c>
      <c r="O48" s="93">
        <f t="shared" si="0"/>
        <v>3.3695000000000003E-2</v>
      </c>
      <c r="P48" s="94">
        <f t="shared" si="4"/>
        <v>1000000</v>
      </c>
      <c r="Q48" s="94">
        <f t="shared" si="5"/>
        <v>33695</v>
      </c>
      <c r="R48" s="93">
        <f t="shared" si="6"/>
        <v>3.3695000000000003E-2</v>
      </c>
    </row>
    <row r="49" spans="1:18" s="103" customFormat="1" x14ac:dyDescent="0.2">
      <c r="A49" s="134" t="s">
        <v>402</v>
      </c>
      <c r="B49" s="190" t="s">
        <v>396</v>
      </c>
      <c r="C49" s="134" t="s">
        <v>162</v>
      </c>
      <c r="D49" s="134" t="s">
        <v>163</v>
      </c>
      <c r="E49" s="187">
        <v>9100000</v>
      </c>
      <c r="F49" s="187">
        <v>9100000</v>
      </c>
      <c r="G49" s="187">
        <v>2275000</v>
      </c>
      <c r="H49" s="187">
        <v>0</v>
      </c>
      <c r="I49" s="187">
        <v>1956250</v>
      </c>
      <c r="J49" s="187">
        <v>0</v>
      </c>
      <c r="K49" s="187">
        <v>73100</v>
      </c>
      <c r="L49" s="187">
        <v>73100</v>
      </c>
      <c r="M49" s="187">
        <v>7070650</v>
      </c>
      <c r="N49" s="187">
        <v>245650</v>
      </c>
      <c r="O49" s="93">
        <f t="shared" si="0"/>
        <v>8.0329670329670321E-3</v>
      </c>
      <c r="P49" s="94">
        <f t="shared" si="4"/>
        <v>9100000</v>
      </c>
      <c r="Q49" s="94">
        <f t="shared" si="5"/>
        <v>73100</v>
      </c>
      <c r="R49" s="93">
        <f t="shared" si="6"/>
        <v>8.0329670329670321E-3</v>
      </c>
    </row>
    <row r="50" spans="1:18" s="103" customFormat="1" x14ac:dyDescent="0.2">
      <c r="A50" s="134" t="s">
        <v>402</v>
      </c>
      <c r="B50" s="190" t="s">
        <v>396</v>
      </c>
      <c r="C50" s="134" t="s">
        <v>164</v>
      </c>
      <c r="D50" s="134" t="s">
        <v>165</v>
      </c>
      <c r="E50" s="187">
        <v>5000000</v>
      </c>
      <c r="F50" s="187">
        <v>5000000</v>
      </c>
      <c r="G50" s="187">
        <v>1250000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5000000</v>
      </c>
      <c r="N50" s="187">
        <v>1250000</v>
      </c>
      <c r="O50" s="93">
        <f t="shared" si="0"/>
        <v>0</v>
      </c>
      <c r="P50" s="94">
        <f t="shared" si="4"/>
        <v>5000000</v>
      </c>
      <c r="Q50" s="94">
        <f t="shared" si="5"/>
        <v>0</v>
      </c>
      <c r="R50" s="93">
        <f t="shared" si="6"/>
        <v>0</v>
      </c>
    </row>
    <row r="51" spans="1:18" s="103" customFormat="1" x14ac:dyDescent="0.2">
      <c r="A51" s="134" t="s">
        <v>402</v>
      </c>
      <c r="B51" s="190" t="s">
        <v>396</v>
      </c>
      <c r="C51" s="134" t="s">
        <v>166</v>
      </c>
      <c r="D51" s="134" t="s">
        <v>167</v>
      </c>
      <c r="E51" s="187">
        <v>5000000</v>
      </c>
      <c r="F51" s="187">
        <v>5000000</v>
      </c>
      <c r="G51" s="187">
        <v>1250000</v>
      </c>
      <c r="H51" s="187">
        <v>0</v>
      </c>
      <c r="I51" s="187">
        <v>1200000</v>
      </c>
      <c r="J51" s="187">
        <v>0</v>
      </c>
      <c r="K51" s="187">
        <v>0</v>
      </c>
      <c r="L51" s="187">
        <v>0</v>
      </c>
      <c r="M51" s="187">
        <v>3800000</v>
      </c>
      <c r="N51" s="187">
        <v>50000</v>
      </c>
      <c r="O51" s="93">
        <f t="shared" si="0"/>
        <v>0</v>
      </c>
      <c r="P51" s="94">
        <f t="shared" si="4"/>
        <v>5000000</v>
      </c>
      <c r="Q51" s="94">
        <f t="shared" si="5"/>
        <v>0</v>
      </c>
      <c r="R51" s="93">
        <f t="shared" si="6"/>
        <v>0</v>
      </c>
    </row>
    <row r="52" spans="1:18" s="103" customFormat="1" x14ac:dyDescent="0.2">
      <c r="A52" s="134" t="s">
        <v>402</v>
      </c>
      <c r="B52" s="190" t="s">
        <v>396</v>
      </c>
      <c r="C52" s="134" t="s">
        <v>168</v>
      </c>
      <c r="D52" s="134" t="s">
        <v>169</v>
      </c>
      <c r="E52" s="187">
        <v>10000000</v>
      </c>
      <c r="F52" s="187">
        <v>10000000</v>
      </c>
      <c r="G52" s="187">
        <v>2500000</v>
      </c>
      <c r="H52" s="187">
        <v>0</v>
      </c>
      <c r="I52" s="187">
        <v>2500000</v>
      </c>
      <c r="J52" s="187">
        <v>0</v>
      </c>
      <c r="K52" s="187">
        <v>0</v>
      </c>
      <c r="L52" s="187">
        <v>0</v>
      </c>
      <c r="M52" s="187">
        <v>7500000</v>
      </c>
      <c r="N52" s="187">
        <v>0</v>
      </c>
      <c r="O52" s="93">
        <f t="shared" si="0"/>
        <v>0</v>
      </c>
      <c r="P52" s="94">
        <f t="shared" si="4"/>
        <v>10000000</v>
      </c>
      <c r="Q52" s="94">
        <f t="shared" si="5"/>
        <v>0</v>
      </c>
      <c r="R52" s="93">
        <f t="shared" si="6"/>
        <v>0</v>
      </c>
    </row>
    <row r="53" spans="1:18" s="103" customFormat="1" x14ac:dyDescent="0.2">
      <c r="A53" s="134" t="s">
        <v>402</v>
      </c>
      <c r="B53" s="190" t="s">
        <v>396</v>
      </c>
      <c r="C53" s="134" t="s">
        <v>170</v>
      </c>
      <c r="D53" s="134" t="s">
        <v>171</v>
      </c>
      <c r="E53" s="187">
        <v>10000000</v>
      </c>
      <c r="F53" s="187">
        <v>10000000</v>
      </c>
      <c r="G53" s="187">
        <v>2500000</v>
      </c>
      <c r="H53" s="187">
        <v>0</v>
      </c>
      <c r="I53" s="187">
        <v>2500000</v>
      </c>
      <c r="J53" s="187">
        <v>0</v>
      </c>
      <c r="K53" s="187">
        <v>0</v>
      </c>
      <c r="L53" s="187">
        <v>0</v>
      </c>
      <c r="M53" s="187">
        <v>7500000</v>
      </c>
      <c r="N53" s="187">
        <v>0</v>
      </c>
      <c r="O53" s="93">
        <f t="shared" si="0"/>
        <v>0</v>
      </c>
      <c r="P53" s="94">
        <f t="shared" si="4"/>
        <v>10000000</v>
      </c>
      <c r="Q53" s="94">
        <f t="shared" si="5"/>
        <v>0</v>
      </c>
      <c r="R53" s="93">
        <f t="shared" si="6"/>
        <v>0</v>
      </c>
    </row>
    <row r="54" spans="1:18" s="103" customFormat="1" x14ac:dyDescent="0.2">
      <c r="A54" s="134" t="s">
        <v>402</v>
      </c>
      <c r="B54" s="190" t="s">
        <v>396</v>
      </c>
      <c r="C54" s="134" t="s">
        <v>172</v>
      </c>
      <c r="D54" s="134" t="s">
        <v>173</v>
      </c>
      <c r="E54" s="187">
        <v>1507883</v>
      </c>
      <c r="F54" s="187">
        <v>1507883</v>
      </c>
      <c r="G54" s="187">
        <v>376970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1507883</v>
      </c>
      <c r="N54" s="187">
        <v>376970</v>
      </c>
      <c r="O54" s="93">
        <f t="shared" si="0"/>
        <v>0</v>
      </c>
      <c r="P54" s="94">
        <f t="shared" si="4"/>
        <v>1507883</v>
      </c>
      <c r="Q54" s="94">
        <f t="shared" si="5"/>
        <v>0</v>
      </c>
      <c r="R54" s="93">
        <f t="shared" si="6"/>
        <v>0</v>
      </c>
    </row>
    <row r="55" spans="1:18" s="103" customFormat="1" x14ac:dyDescent="0.2">
      <c r="A55" s="134" t="s">
        <v>402</v>
      </c>
      <c r="B55" s="190" t="s">
        <v>396</v>
      </c>
      <c r="C55" s="134" t="s">
        <v>174</v>
      </c>
      <c r="D55" s="134" t="s">
        <v>175</v>
      </c>
      <c r="E55" s="187">
        <v>1200000</v>
      </c>
      <c r="F55" s="187">
        <v>1200000</v>
      </c>
      <c r="G55" s="187">
        <v>300000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1200000</v>
      </c>
      <c r="N55" s="187">
        <v>300000</v>
      </c>
      <c r="O55" s="93">
        <f t="shared" si="0"/>
        <v>0</v>
      </c>
      <c r="P55" s="94">
        <f t="shared" si="4"/>
        <v>1200000</v>
      </c>
      <c r="Q55" s="94">
        <f t="shared" si="5"/>
        <v>0</v>
      </c>
      <c r="R55" s="93">
        <f t="shared" si="6"/>
        <v>0</v>
      </c>
    </row>
    <row r="56" spans="1:18" s="103" customFormat="1" x14ac:dyDescent="0.2">
      <c r="A56" s="134" t="s">
        <v>402</v>
      </c>
      <c r="B56" s="190" t="s">
        <v>396</v>
      </c>
      <c r="C56" s="134" t="s">
        <v>176</v>
      </c>
      <c r="D56" s="134" t="s">
        <v>177</v>
      </c>
      <c r="E56" s="187">
        <v>307883</v>
      </c>
      <c r="F56" s="187">
        <v>307883</v>
      </c>
      <c r="G56" s="187">
        <v>76970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307883</v>
      </c>
      <c r="N56" s="187">
        <v>76970</v>
      </c>
      <c r="O56" s="93">
        <f t="shared" si="0"/>
        <v>0</v>
      </c>
      <c r="P56" s="94">
        <f t="shared" si="4"/>
        <v>307883</v>
      </c>
      <c r="Q56" s="94">
        <f t="shared" si="5"/>
        <v>0</v>
      </c>
      <c r="R56" s="93">
        <f t="shared" si="6"/>
        <v>0</v>
      </c>
    </row>
    <row r="57" spans="1:18" s="103" customFormat="1" x14ac:dyDescent="0.2">
      <c r="A57" s="134" t="s">
        <v>402</v>
      </c>
      <c r="B57" s="190" t="s">
        <v>396</v>
      </c>
      <c r="C57" s="134" t="s">
        <v>180</v>
      </c>
      <c r="D57" s="134" t="s">
        <v>181</v>
      </c>
      <c r="E57" s="187">
        <v>225412480</v>
      </c>
      <c r="F57" s="187">
        <v>225412480</v>
      </c>
      <c r="G57" s="187">
        <v>55956542</v>
      </c>
      <c r="H57" s="187">
        <v>2308590</v>
      </c>
      <c r="I57" s="187">
        <v>21773107.920000002</v>
      </c>
      <c r="J57" s="187">
        <v>0</v>
      </c>
      <c r="K57" s="187">
        <v>0</v>
      </c>
      <c r="L57" s="187">
        <v>0</v>
      </c>
      <c r="M57" s="187">
        <v>201330782.08000001</v>
      </c>
      <c r="N57" s="187">
        <v>31874844.079999998</v>
      </c>
      <c r="O57" s="93">
        <f t="shared" si="0"/>
        <v>0</v>
      </c>
      <c r="P57" s="94">
        <f t="shared" ref="P57:P90" si="7">+F57</f>
        <v>225412480</v>
      </c>
      <c r="Q57" s="94">
        <f t="shared" ref="Q57:Q90" si="8">+K57</f>
        <v>0</v>
      </c>
      <c r="R57" s="93">
        <f t="shared" ref="R57:R90" si="9">+Q57/P57</f>
        <v>0</v>
      </c>
    </row>
    <row r="58" spans="1:18" s="103" customFormat="1" x14ac:dyDescent="0.2">
      <c r="A58" s="134" t="s">
        <v>402</v>
      </c>
      <c r="B58" s="190" t="s">
        <v>396</v>
      </c>
      <c r="C58" s="134" t="s">
        <v>182</v>
      </c>
      <c r="D58" s="134" t="s">
        <v>183</v>
      </c>
      <c r="E58" s="187">
        <v>200137480</v>
      </c>
      <c r="F58" s="187">
        <v>200137480</v>
      </c>
      <c r="G58" s="187">
        <v>49637792</v>
      </c>
      <c r="H58" s="187">
        <v>2308590</v>
      </c>
      <c r="I58" s="187">
        <v>19951106.510000002</v>
      </c>
      <c r="J58" s="187">
        <v>0</v>
      </c>
      <c r="K58" s="187">
        <v>0</v>
      </c>
      <c r="L58" s="187">
        <v>0</v>
      </c>
      <c r="M58" s="187">
        <v>177877783.49000001</v>
      </c>
      <c r="N58" s="187">
        <v>27378095.489999998</v>
      </c>
      <c r="O58" s="93">
        <f t="shared" si="0"/>
        <v>0</v>
      </c>
      <c r="P58" s="94">
        <f t="shared" si="7"/>
        <v>200137480</v>
      </c>
      <c r="Q58" s="94">
        <f t="shared" si="8"/>
        <v>0</v>
      </c>
      <c r="R58" s="93">
        <f t="shared" si="9"/>
        <v>0</v>
      </c>
    </row>
    <row r="59" spans="1:18" s="103" customFormat="1" x14ac:dyDescent="0.2">
      <c r="A59" s="134" t="s">
        <v>402</v>
      </c>
      <c r="B59" s="190" t="s">
        <v>396</v>
      </c>
      <c r="C59" s="134" t="s">
        <v>184</v>
      </c>
      <c r="D59" s="134" t="s">
        <v>185</v>
      </c>
      <c r="E59" s="187">
        <v>1500000</v>
      </c>
      <c r="F59" s="187">
        <v>1500000</v>
      </c>
      <c r="G59" s="187">
        <v>375000</v>
      </c>
      <c r="H59" s="187">
        <v>0</v>
      </c>
      <c r="I59" s="187">
        <v>742001.41</v>
      </c>
      <c r="J59" s="187">
        <v>0</v>
      </c>
      <c r="K59" s="187">
        <v>0</v>
      </c>
      <c r="L59" s="187">
        <v>0</v>
      </c>
      <c r="M59" s="187">
        <v>757998.59</v>
      </c>
      <c r="N59" s="187">
        <v>-367001.41</v>
      </c>
      <c r="O59" s="93">
        <f t="shared" si="0"/>
        <v>0</v>
      </c>
      <c r="P59" s="94">
        <f t="shared" si="7"/>
        <v>1500000</v>
      </c>
      <c r="Q59" s="94">
        <f t="shared" si="8"/>
        <v>0</v>
      </c>
      <c r="R59" s="93">
        <f t="shared" si="9"/>
        <v>0</v>
      </c>
    </row>
    <row r="60" spans="1:18" s="103" customFormat="1" x14ac:dyDescent="0.2">
      <c r="A60" s="134" t="s">
        <v>402</v>
      </c>
      <c r="B60" s="190" t="s">
        <v>396</v>
      </c>
      <c r="C60" s="134" t="s">
        <v>186</v>
      </c>
      <c r="D60" s="134" t="s">
        <v>187</v>
      </c>
      <c r="E60" s="187">
        <v>2825000</v>
      </c>
      <c r="F60" s="187">
        <v>2825000</v>
      </c>
      <c r="G60" s="187">
        <v>706250</v>
      </c>
      <c r="H60" s="187">
        <v>0</v>
      </c>
      <c r="I60" s="187">
        <v>625000</v>
      </c>
      <c r="J60" s="187">
        <v>0</v>
      </c>
      <c r="K60" s="187">
        <v>0</v>
      </c>
      <c r="L60" s="187">
        <v>0</v>
      </c>
      <c r="M60" s="187">
        <v>2200000</v>
      </c>
      <c r="N60" s="187">
        <v>81250</v>
      </c>
      <c r="O60" s="93">
        <f t="shared" si="0"/>
        <v>0</v>
      </c>
      <c r="P60" s="94">
        <f t="shared" si="7"/>
        <v>2825000</v>
      </c>
      <c r="Q60" s="94">
        <f t="shared" si="8"/>
        <v>0</v>
      </c>
      <c r="R60" s="93">
        <f t="shared" si="9"/>
        <v>0</v>
      </c>
    </row>
    <row r="61" spans="1:18" s="103" customFormat="1" x14ac:dyDescent="0.2">
      <c r="A61" s="134" t="s">
        <v>402</v>
      </c>
      <c r="B61" s="190" t="s">
        <v>396</v>
      </c>
      <c r="C61" s="134" t="s">
        <v>188</v>
      </c>
      <c r="D61" s="134" t="s">
        <v>189</v>
      </c>
      <c r="E61" s="187">
        <v>500000</v>
      </c>
      <c r="F61" s="187">
        <v>500000</v>
      </c>
      <c r="G61" s="187">
        <v>125000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125000</v>
      </c>
      <c r="O61" s="93">
        <f t="shared" si="0"/>
        <v>0</v>
      </c>
      <c r="P61" s="94">
        <f t="shared" si="7"/>
        <v>500000</v>
      </c>
      <c r="Q61" s="94">
        <f t="shared" si="8"/>
        <v>0</v>
      </c>
      <c r="R61" s="93">
        <f t="shared" si="9"/>
        <v>0</v>
      </c>
    </row>
    <row r="62" spans="1:18" s="103" customFormat="1" x14ac:dyDescent="0.2">
      <c r="A62" s="134" t="s">
        <v>402</v>
      </c>
      <c r="B62" s="190" t="s">
        <v>396</v>
      </c>
      <c r="C62" s="134" t="s">
        <v>190</v>
      </c>
      <c r="D62" s="134" t="s">
        <v>191</v>
      </c>
      <c r="E62" s="187">
        <v>3000000</v>
      </c>
      <c r="F62" s="187">
        <v>3000000</v>
      </c>
      <c r="G62" s="187">
        <v>750000</v>
      </c>
      <c r="H62" s="187">
        <v>0</v>
      </c>
      <c r="I62" s="187">
        <v>455000</v>
      </c>
      <c r="J62" s="187">
        <v>0</v>
      </c>
      <c r="K62" s="187">
        <v>0</v>
      </c>
      <c r="L62" s="187">
        <v>0</v>
      </c>
      <c r="M62" s="187">
        <v>2545000</v>
      </c>
      <c r="N62" s="187">
        <v>295000</v>
      </c>
      <c r="O62" s="93">
        <f t="shared" si="0"/>
        <v>0</v>
      </c>
      <c r="P62" s="94">
        <f t="shared" si="7"/>
        <v>3000000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402</v>
      </c>
      <c r="B63" s="190" t="s">
        <v>396</v>
      </c>
      <c r="C63" s="134" t="s">
        <v>192</v>
      </c>
      <c r="D63" s="134" t="s">
        <v>193</v>
      </c>
      <c r="E63" s="187">
        <v>16950000</v>
      </c>
      <c r="F63" s="187">
        <v>16950000</v>
      </c>
      <c r="G63" s="187">
        <v>4237500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16950000</v>
      </c>
      <c r="N63" s="187">
        <v>4237500</v>
      </c>
      <c r="O63" s="93">
        <f t="shared" si="0"/>
        <v>0</v>
      </c>
      <c r="P63" s="94">
        <f t="shared" si="7"/>
        <v>16950000</v>
      </c>
      <c r="Q63" s="94">
        <f t="shared" si="8"/>
        <v>0</v>
      </c>
      <c r="R63" s="93">
        <f t="shared" si="9"/>
        <v>0</v>
      </c>
    </row>
    <row r="64" spans="1:18" s="103" customFormat="1" x14ac:dyDescent="0.2">
      <c r="A64" s="134" t="s">
        <v>402</v>
      </c>
      <c r="B64" s="190" t="s">
        <v>396</v>
      </c>
      <c r="C64" s="134" t="s">
        <v>194</v>
      </c>
      <c r="D64" s="134" t="s">
        <v>195</v>
      </c>
      <c r="E64" s="187">
        <v>500000</v>
      </c>
      <c r="F64" s="187">
        <v>500000</v>
      </c>
      <c r="G64" s="187">
        <v>125000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500000</v>
      </c>
      <c r="N64" s="187">
        <v>125000</v>
      </c>
      <c r="O64" s="93">
        <f t="shared" si="0"/>
        <v>0</v>
      </c>
      <c r="P64" s="94">
        <f t="shared" si="7"/>
        <v>500000</v>
      </c>
      <c r="Q64" s="94">
        <f t="shared" si="8"/>
        <v>0</v>
      </c>
      <c r="R64" s="93">
        <f t="shared" si="9"/>
        <v>0</v>
      </c>
    </row>
    <row r="65" spans="1:18" s="103" customFormat="1" x14ac:dyDescent="0.2">
      <c r="A65" s="134" t="s">
        <v>402</v>
      </c>
      <c r="B65" s="190" t="s">
        <v>396</v>
      </c>
      <c r="C65" s="134" t="s">
        <v>196</v>
      </c>
      <c r="D65" s="134" t="s">
        <v>197</v>
      </c>
      <c r="E65" s="187">
        <v>250000</v>
      </c>
      <c r="F65" s="187">
        <v>250000</v>
      </c>
      <c r="G65" s="187">
        <v>209078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209078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402</v>
      </c>
      <c r="B66" s="190" t="s">
        <v>396</v>
      </c>
      <c r="C66" s="134" t="s">
        <v>200</v>
      </c>
      <c r="D66" s="134" t="s">
        <v>201</v>
      </c>
      <c r="E66" s="187">
        <v>250000</v>
      </c>
      <c r="F66" s="187">
        <v>250000</v>
      </c>
      <c r="G66" s="187">
        <v>209078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250000</v>
      </c>
      <c r="N66" s="187">
        <v>209078</v>
      </c>
      <c r="O66" s="93">
        <f t="shared" si="0"/>
        <v>0</v>
      </c>
      <c r="P66" s="94">
        <f t="shared" si="7"/>
        <v>250000</v>
      </c>
      <c r="Q66" s="94">
        <f t="shared" si="8"/>
        <v>0</v>
      </c>
      <c r="R66" s="93">
        <f t="shared" si="9"/>
        <v>0</v>
      </c>
    </row>
    <row r="67" spans="1:18" s="103" customFormat="1" x14ac:dyDescent="0.2">
      <c r="A67" s="134" t="s">
        <v>402</v>
      </c>
      <c r="B67" s="190" t="s">
        <v>396</v>
      </c>
      <c r="C67" s="134" t="s">
        <v>202</v>
      </c>
      <c r="D67" s="134" t="s">
        <v>203</v>
      </c>
      <c r="E67" s="187">
        <v>800000</v>
      </c>
      <c r="F67" s="187">
        <v>800000</v>
      </c>
      <c r="G67" s="187">
        <v>450000</v>
      </c>
      <c r="H67" s="187">
        <v>0</v>
      </c>
      <c r="I67" s="187">
        <v>10000</v>
      </c>
      <c r="J67" s="187">
        <v>0</v>
      </c>
      <c r="K67" s="187">
        <v>0</v>
      </c>
      <c r="L67" s="187">
        <v>0</v>
      </c>
      <c r="M67" s="187">
        <v>790000</v>
      </c>
      <c r="N67" s="187">
        <v>440000</v>
      </c>
      <c r="O67" s="93">
        <f t="shared" si="0"/>
        <v>0</v>
      </c>
      <c r="P67" s="94">
        <f t="shared" si="7"/>
        <v>800000</v>
      </c>
      <c r="Q67" s="94">
        <f t="shared" si="8"/>
        <v>0</v>
      </c>
      <c r="R67" s="93">
        <f t="shared" si="9"/>
        <v>0</v>
      </c>
    </row>
    <row r="68" spans="1:18" s="103" customFormat="1" x14ac:dyDescent="0.2">
      <c r="A68" s="134" t="s">
        <v>402</v>
      </c>
      <c r="B68" s="190" t="s">
        <v>396</v>
      </c>
      <c r="C68" s="134" t="s">
        <v>204</v>
      </c>
      <c r="D68" s="134" t="s">
        <v>205</v>
      </c>
      <c r="E68" s="187">
        <v>100000</v>
      </c>
      <c r="F68" s="187">
        <v>100000</v>
      </c>
      <c r="G68" s="187">
        <v>25000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</v>
      </c>
      <c r="N68" s="187">
        <v>25000</v>
      </c>
      <c r="O68" s="93">
        <f t="shared" si="0"/>
        <v>0</v>
      </c>
      <c r="P68" s="94">
        <f t="shared" si="7"/>
        <v>100000</v>
      </c>
      <c r="Q68" s="94">
        <f t="shared" si="8"/>
        <v>0</v>
      </c>
      <c r="R68" s="93">
        <f t="shared" si="9"/>
        <v>0</v>
      </c>
    </row>
    <row r="69" spans="1:18" s="103" customFormat="1" x14ac:dyDescent="0.2">
      <c r="A69" s="134" t="s">
        <v>402</v>
      </c>
      <c r="B69" s="190" t="s">
        <v>396</v>
      </c>
      <c r="C69" s="134" t="s">
        <v>206</v>
      </c>
      <c r="D69" s="134" t="s">
        <v>207</v>
      </c>
      <c r="E69" s="187">
        <v>600000</v>
      </c>
      <c r="F69" s="187">
        <v>600000</v>
      </c>
      <c r="G69" s="187">
        <v>400000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600000</v>
      </c>
      <c r="N69" s="187">
        <v>400000</v>
      </c>
      <c r="O69" s="93">
        <f t="shared" si="0"/>
        <v>0</v>
      </c>
      <c r="P69" s="94">
        <f t="shared" si="7"/>
        <v>600000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402</v>
      </c>
      <c r="B70" s="190" t="s">
        <v>396</v>
      </c>
      <c r="C70" s="134" t="s">
        <v>208</v>
      </c>
      <c r="D70" s="134" t="s">
        <v>209</v>
      </c>
      <c r="E70" s="187">
        <v>100000</v>
      </c>
      <c r="F70" s="187">
        <v>100000</v>
      </c>
      <c r="G70" s="187">
        <v>25000</v>
      </c>
      <c r="H70" s="187">
        <v>0</v>
      </c>
      <c r="I70" s="187">
        <v>10000</v>
      </c>
      <c r="J70" s="187">
        <v>0</v>
      </c>
      <c r="K70" s="187">
        <v>0</v>
      </c>
      <c r="L70" s="187">
        <v>0</v>
      </c>
      <c r="M70" s="187">
        <v>90000</v>
      </c>
      <c r="N70" s="187">
        <v>15000</v>
      </c>
      <c r="O70" s="93">
        <f t="shared" si="0"/>
        <v>0</v>
      </c>
      <c r="P70" s="94">
        <f>+F70</f>
        <v>100000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3" t="s">
        <v>402</v>
      </c>
      <c r="B71" s="189" t="s">
        <v>396</v>
      </c>
      <c r="C71" s="133" t="s">
        <v>210</v>
      </c>
      <c r="D71" s="133" t="s">
        <v>211</v>
      </c>
      <c r="E71" s="186">
        <v>69600000</v>
      </c>
      <c r="F71" s="186">
        <v>69600000</v>
      </c>
      <c r="G71" s="186">
        <v>17400000</v>
      </c>
      <c r="H71" s="186">
        <v>661552</v>
      </c>
      <c r="I71" s="186">
        <v>9057960.1600000001</v>
      </c>
      <c r="J71" s="186">
        <v>242309.21</v>
      </c>
      <c r="K71" s="186">
        <v>0</v>
      </c>
      <c r="L71" s="186">
        <v>0</v>
      </c>
      <c r="M71" s="186">
        <v>59638178.630000003</v>
      </c>
      <c r="N71" s="186">
        <v>7438178.6299999999</v>
      </c>
      <c r="O71" s="97">
        <f t="shared" si="0"/>
        <v>0</v>
      </c>
      <c r="P71" s="28">
        <f t="shared" si="7"/>
        <v>69600000</v>
      </c>
      <c r="Q71" s="28">
        <f t="shared" si="8"/>
        <v>0</v>
      </c>
      <c r="R71" s="97">
        <f t="shared" si="9"/>
        <v>0</v>
      </c>
    </row>
    <row r="72" spans="1:18" s="103" customFormat="1" x14ac:dyDescent="0.2">
      <c r="A72" s="134" t="s">
        <v>402</v>
      </c>
      <c r="B72" s="190" t="s">
        <v>396</v>
      </c>
      <c r="C72" s="134" t="s">
        <v>212</v>
      </c>
      <c r="D72" s="134" t="s">
        <v>213</v>
      </c>
      <c r="E72" s="187">
        <v>12300000</v>
      </c>
      <c r="F72" s="187">
        <v>12300000</v>
      </c>
      <c r="G72" s="187">
        <v>3060000</v>
      </c>
      <c r="H72" s="187">
        <v>0</v>
      </c>
      <c r="I72" s="187">
        <v>4671211.75</v>
      </c>
      <c r="J72" s="187">
        <v>0</v>
      </c>
      <c r="K72" s="187">
        <v>0</v>
      </c>
      <c r="L72" s="187">
        <v>0</v>
      </c>
      <c r="M72" s="187">
        <v>7628788.25</v>
      </c>
      <c r="N72" s="187">
        <v>-1611211.75</v>
      </c>
      <c r="O72" s="93">
        <f t="shared" ref="O72:O90" si="10">+K72/F72</f>
        <v>0</v>
      </c>
      <c r="P72" s="94">
        <f t="shared" si="7"/>
        <v>12300000</v>
      </c>
      <c r="Q72" s="94">
        <f t="shared" si="8"/>
        <v>0</v>
      </c>
      <c r="R72" s="93">
        <f t="shared" si="9"/>
        <v>0</v>
      </c>
    </row>
    <row r="73" spans="1:18" s="103" customFormat="1" x14ac:dyDescent="0.2">
      <c r="A73" s="134" t="s">
        <v>402</v>
      </c>
      <c r="B73" s="190" t="s">
        <v>396</v>
      </c>
      <c r="C73" s="134" t="s">
        <v>214</v>
      </c>
      <c r="D73" s="134" t="s">
        <v>215</v>
      </c>
      <c r="E73" s="187">
        <v>3500000</v>
      </c>
      <c r="F73" s="187">
        <v>3500000</v>
      </c>
      <c r="G73" s="187">
        <v>875000</v>
      </c>
      <c r="H73" s="187">
        <v>0</v>
      </c>
      <c r="I73" s="187">
        <v>600000</v>
      </c>
      <c r="J73" s="187">
        <v>0</v>
      </c>
      <c r="K73" s="187">
        <v>0</v>
      </c>
      <c r="L73" s="187">
        <v>0</v>
      </c>
      <c r="M73" s="187">
        <v>2900000</v>
      </c>
      <c r="N73" s="187">
        <v>275000</v>
      </c>
      <c r="O73" s="93">
        <f t="shared" si="10"/>
        <v>0</v>
      </c>
      <c r="P73" s="94">
        <f t="shared" si="7"/>
        <v>3500000</v>
      </c>
      <c r="Q73" s="94">
        <f t="shared" si="8"/>
        <v>0</v>
      </c>
      <c r="R73" s="93">
        <f t="shared" si="9"/>
        <v>0</v>
      </c>
    </row>
    <row r="74" spans="1:18" s="103" customFormat="1" x14ac:dyDescent="0.2">
      <c r="A74" s="134" t="s">
        <v>402</v>
      </c>
      <c r="B74" s="190" t="s">
        <v>396</v>
      </c>
      <c r="C74" s="134" t="s">
        <v>216</v>
      </c>
      <c r="D74" s="134" t="s">
        <v>217</v>
      </c>
      <c r="E74" s="187">
        <v>300000</v>
      </c>
      <c r="F74" s="187">
        <v>300000</v>
      </c>
      <c r="G74" s="187">
        <v>60000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60000</v>
      </c>
      <c r="O74" s="93">
        <f t="shared" si="10"/>
        <v>0</v>
      </c>
      <c r="P74" s="94">
        <f t="shared" si="7"/>
        <v>300000</v>
      </c>
      <c r="Q74" s="94">
        <f t="shared" si="8"/>
        <v>0</v>
      </c>
      <c r="R74" s="93">
        <f t="shared" si="9"/>
        <v>0</v>
      </c>
    </row>
    <row r="75" spans="1:18" s="104" customFormat="1" x14ac:dyDescent="0.2">
      <c r="A75" s="134" t="s">
        <v>402</v>
      </c>
      <c r="B75" s="190" t="s">
        <v>396</v>
      </c>
      <c r="C75" s="134" t="s">
        <v>218</v>
      </c>
      <c r="D75" s="134" t="s">
        <v>219</v>
      </c>
      <c r="E75" s="187">
        <v>8000000</v>
      </c>
      <c r="F75" s="187">
        <v>8000000</v>
      </c>
      <c r="G75" s="187">
        <v>2000000</v>
      </c>
      <c r="H75" s="187">
        <v>0</v>
      </c>
      <c r="I75" s="187">
        <v>4071211.75</v>
      </c>
      <c r="J75" s="187">
        <v>0</v>
      </c>
      <c r="K75" s="187">
        <v>0</v>
      </c>
      <c r="L75" s="187">
        <v>0</v>
      </c>
      <c r="M75" s="187">
        <v>3928788.25</v>
      </c>
      <c r="N75" s="187">
        <v>-2071211.75</v>
      </c>
      <c r="O75" s="93">
        <f t="shared" si="10"/>
        <v>0</v>
      </c>
      <c r="P75" s="94">
        <f t="shared" si="7"/>
        <v>8000000</v>
      </c>
      <c r="Q75" s="94">
        <f t="shared" si="8"/>
        <v>0</v>
      </c>
      <c r="R75" s="93">
        <f t="shared" si="9"/>
        <v>0</v>
      </c>
    </row>
    <row r="76" spans="1:18" s="103" customFormat="1" x14ac:dyDescent="0.2">
      <c r="A76" s="134" t="s">
        <v>402</v>
      </c>
      <c r="B76" s="190" t="s">
        <v>396</v>
      </c>
      <c r="C76" s="134" t="s">
        <v>220</v>
      </c>
      <c r="D76" s="134" t="s">
        <v>221</v>
      </c>
      <c r="E76" s="187">
        <v>500000</v>
      </c>
      <c r="F76" s="187">
        <v>500000</v>
      </c>
      <c r="G76" s="187">
        <v>125000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125000</v>
      </c>
      <c r="O76" s="93">
        <f t="shared" si="10"/>
        <v>0</v>
      </c>
      <c r="P76" s="94">
        <f t="shared" si="7"/>
        <v>500000</v>
      </c>
      <c r="Q76" s="94">
        <f t="shared" si="8"/>
        <v>0</v>
      </c>
      <c r="R76" s="93">
        <f t="shared" si="9"/>
        <v>0</v>
      </c>
    </row>
    <row r="77" spans="1:18" s="103" customFormat="1" x14ac:dyDescent="0.2">
      <c r="A77" s="134" t="s">
        <v>402</v>
      </c>
      <c r="B77" s="190" t="s">
        <v>396</v>
      </c>
      <c r="C77" s="134" t="s">
        <v>228</v>
      </c>
      <c r="D77" s="134" t="s">
        <v>229</v>
      </c>
      <c r="E77" s="187">
        <v>5300000</v>
      </c>
      <c r="F77" s="187">
        <v>5300000</v>
      </c>
      <c r="G77" s="187">
        <v>3650000</v>
      </c>
      <c r="H77" s="187">
        <v>521852</v>
      </c>
      <c r="I77" s="187">
        <v>4014564.5</v>
      </c>
      <c r="J77" s="187">
        <v>56876.55</v>
      </c>
      <c r="K77" s="187">
        <v>0</v>
      </c>
      <c r="L77" s="187">
        <v>0</v>
      </c>
      <c r="M77" s="187">
        <v>706706.95</v>
      </c>
      <c r="N77" s="187">
        <v>-943293.05</v>
      </c>
      <c r="O77" s="93">
        <f t="shared" si="10"/>
        <v>0</v>
      </c>
      <c r="P77" s="94">
        <f t="shared" si="7"/>
        <v>5300000</v>
      </c>
      <c r="Q77" s="94">
        <f t="shared" si="8"/>
        <v>0</v>
      </c>
      <c r="R77" s="93">
        <f t="shared" si="9"/>
        <v>0</v>
      </c>
    </row>
    <row r="78" spans="1:18" s="103" customFormat="1" x14ac:dyDescent="0.2">
      <c r="A78" s="134" t="s">
        <v>402</v>
      </c>
      <c r="B78" s="190" t="s">
        <v>396</v>
      </c>
      <c r="C78" s="134" t="s">
        <v>230</v>
      </c>
      <c r="D78" s="134" t="s">
        <v>231</v>
      </c>
      <c r="E78" s="187">
        <v>1000000</v>
      </c>
      <c r="F78" s="187">
        <v>1000000</v>
      </c>
      <c r="G78" s="187">
        <v>250000</v>
      </c>
      <c r="H78" s="187">
        <v>0</v>
      </c>
      <c r="I78" s="187">
        <v>473400</v>
      </c>
      <c r="J78" s="187">
        <v>0</v>
      </c>
      <c r="K78" s="187">
        <v>0</v>
      </c>
      <c r="L78" s="187">
        <v>0</v>
      </c>
      <c r="M78" s="187">
        <v>526600</v>
      </c>
      <c r="N78" s="187">
        <v>-223400</v>
      </c>
      <c r="O78" s="93">
        <f t="shared" si="10"/>
        <v>0</v>
      </c>
      <c r="P78" s="94">
        <f t="shared" si="7"/>
        <v>1000000</v>
      </c>
      <c r="Q78" s="94">
        <f t="shared" si="8"/>
        <v>0</v>
      </c>
      <c r="R78" s="93">
        <f t="shared" si="9"/>
        <v>0</v>
      </c>
    </row>
    <row r="79" spans="1:18" s="103" customFormat="1" x14ac:dyDescent="0.2">
      <c r="A79" s="134" t="s">
        <v>402</v>
      </c>
      <c r="B79" s="190" t="s">
        <v>396</v>
      </c>
      <c r="C79" s="134" t="s">
        <v>234</v>
      </c>
      <c r="D79" s="134" t="s">
        <v>235</v>
      </c>
      <c r="E79" s="187">
        <v>300000</v>
      </c>
      <c r="F79" s="187">
        <v>300000</v>
      </c>
      <c r="G79" s="187">
        <v>75000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300000</v>
      </c>
      <c r="N79" s="187">
        <v>75000</v>
      </c>
      <c r="O79" s="93">
        <f t="shared" si="10"/>
        <v>0</v>
      </c>
      <c r="P79" s="94">
        <f t="shared" si="7"/>
        <v>300000</v>
      </c>
      <c r="Q79" s="94">
        <f t="shared" si="8"/>
        <v>0</v>
      </c>
      <c r="R79" s="93">
        <f t="shared" si="9"/>
        <v>0</v>
      </c>
    </row>
    <row r="80" spans="1:18" s="103" customFormat="1" x14ac:dyDescent="0.2">
      <c r="A80" s="134" t="s">
        <v>402</v>
      </c>
      <c r="B80" s="190" t="s">
        <v>396</v>
      </c>
      <c r="C80" s="134" t="s">
        <v>236</v>
      </c>
      <c r="D80" s="134" t="s">
        <v>237</v>
      </c>
      <c r="E80" s="187">
        <v>3000000</v>
      </c>
      <c r="F80" s="187">
        <v>3000000</v>
      </c>
      <c r="G80" s="187">
        <v>3000000</v>
      </c>
      <c r="H80" s="187">
        <v>424750</v>
      </c>
      <c r="I80" s="187">
        <v>2291566.46</v>
      </c>
      <c r="J80" s="187">
        <v>0</v>
      </c>
      <c r="K80" s="187">
        <v>0</v>
      </c>
      <c r="L80" s="187">
        <v>0</v>
      </c>
      <c r="M80" s="187">
        <v>283683.53999999998</v>
      </c>
      <c r="N80" s="187">
        <v>283683.53999999998</v>
      </c>
      <c r="O80" s="93">
        <f t="shared" si="10"/>
        <v>0</v>
      </c>
      <c r="P80" s="94">
        <f t="shared" si="7"/>
        <v>3000000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402</v>
      </c>
      <c r="B81" s="190" t="s">
        <v>396</v>
      </c>
      <c r="C81" s="134" t="s">
        <v>238</v>
      </c>
      <c r="D81" s="134" t="s">
        <v>239</v>
      </c>
      <c r="E81" s="187">
        <v>500000</v>
      </c>
      <c r="F81" s="187">
        <v>500000</v>
      </c>
      <c r="G81" s="187">
        <v>200000</v>
      </c>
      <c r="H81" s="187">
        <v>0</v>
      </c>
      <c r="I81" s="187">
        <v>69200</v>
      </c>
      <c r="J81" s="187">
        <v>56876.55</v>
      </c>
      <c r="K81" s="187">
        <v>0</v>
      </c>
      <c r="L81" s="187">
        <v>0</v>
      </c>
      <c r="M81" s="187">
        <v>373923.45</v>
      </c>
      <c r="N81" s="187">
        <v>73923.45</v>
      </c>
      <c r="O81" s="93">
        <f t="shared" si="10"/>
        <v>0</v>
      </c>
      <c r="P81" s="94">
        <f t="shared" si="7"/>
        <v>500000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402</v>
      </c>
      <c r="B82" s="190" t="s">
        <v>396</v>
      </c>
      <c r="C82" s="134" t="s">
        <v>240</v>
      </c>
      <c r="D82" s="134" t="s">
        <v>241</v>
      </c>
      <c r="E82" s="187">
        <v>500000</v>
      </c>
      <c r="F82" s="187">
        <v>500000</v>
      </c>
      <c r="G82" s="187">
        <v>125000</v>
      </c>
      <c r="H82" s="187">
        <v>97102</v>
      </c>
      <c r="I82" s="187">
        <v>1180398.04</v>
      </c>
      <c r="J82" s="187">
        <v>0</v>
      </c>
      <c r="K82" s="187">
        <v>0</v>
      </c>
      <c r="L82" s="187">
        <v>0</v>
      </c>
      <c r="M82" s="187">
        <v>-777500.04</v>
      </c>
      <c r="N82" s="187">
        <v>-1152500.04</v>
      </c>
      <c r="O82" s="93">
        <f t="shared" si="10"/>
        <v>0</v>
      </c>
      <c r="P82" s="94">
        <f t="shared" si="7"/>
        <v>500000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402</v>
      </c>
      <c r="B83" s="190" t="s">
        <v>396</v>
      </c>
      <c r="C83" s="134" t="s">
        <v>242</v>
      </c>
      <c r="D83" s="134" t="s">
        <v>243</v>
      </c>
      <c r="E83" s="187">
        <v>2000000</v>
      </c>
      <c r="F83" s="187">
        <v>2000000</v>
      </c>
      <c r="G83" s="187">
        <v>715000</v>
      </c>
      <c r="H83" s="187">
        <v>139700</v>
      </c>
      <c r="I83" s="187">
        <v>192100</v>
      </c>
      <c r="J83" s="187">
        <v>0</v>
      </c>
      <c r="K83" s="187">
        <v>0</v>
      </c>
      <c r="L83" s="187">
        <v>0</v>
      </c>
      <c r="M83" s="187">
        <v>1668200</v>
      </c>
      <c r="N83" s="187">
        <v>383200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402</v>
      </c>
      <c r="B84" s="190" t="s">
        <v>396</v>
      </c>
      <c r="C84" s="134" t="s">
        <v>244</v>
      </c>
      <c r="D84" s="134" t="s">
        <v>245</v>
      </c>
      <c r="E84" s="187">
        <v>500000</v>
      </c>
      <c r="F84" s="187">
        <v>500000</v>
      </c>
      <c r="G84" s="187">
        <v>340000</v>
      </c>
      <c r="H84" s="187">
        <v>139700</v>
      </c>
      <c r="I84" s="187">
        <v>192100</v>
      </c>
      <c r="J84" s="187">
        <v>0</v>
      </c>
      <c r="K84" s="187">
        <v>0</v>
      </c>
      <c r="L84" s="187">
        <v>0</v>
      </c>
      <c r="M84" s="187">
        <v>168200</v>
      </c>
      <c r="N84" s="187">
        <v>8200</v>
      </c>
      <c r="O84" s="93">
        <f t="shared" si="10"/>
        <v>0</v>
      </c>
      <c r="P84" s="94">
        <f t="shared" si="7"/>
        <v>500000</v>
      </c>
      <c r="Q84" s="94">
        <f t="shared" si="8"/>
        <v>0</v>
      </c>
      <c r="R84" s="93">
        <f t="shared" si="9"/>
        <v>0</v>
      </c>
    </row>
    <row r="85" spans="1:18" s="103" customFormat="1" x14ac:dyDescent="0.2">
      <c r="A85" s="134" t="s">
        <v>402</v>
      </c>
      <c r="B85" s="190" t="s">
        <v>396</v>
      </c>
      <c r="C85" s="134" t="s">
        <v>246</v>
      </c>
      <c r="D85" s="134" t="s">
        <v>247</v>
      </c>
      <c r="E85" s="187">
        <v>1500000</v>
      </c>
      <c r="F85" s="187">
        <v>1500000</v>
      </c>
      <c r="G85" s="187">
        <v>375000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1500000</v>
      </c>
      <c r="N85" s="187">
        <v>375000</v>
      </c>
      <c r="O85" s="93">
        <f t="shared" si="10"/>
        <v>0</v>
      </c>
      <c r="P85" s="94">
        <f t="shared" si="7"/>
        <v>1500000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402</v>
      </c>
      <c r="B86" s="190" t="s">
        <v>396</v>
      </c>
      <c r="C86" s="134" t="s">
        <v>248</v>
      </c>
      <c r="D86" s="134" t="s">
        <v>386</v>
      </c>
      <c r="E86" s="187">
        <v>50000000</v>
      </c>
      <c r="F86" s="187">
        <v>50000000</v>
      </c>
      <c r="G86" s="187">
        <v>9975000</v>
      </c>
      <c r="H86" s="187">
        <v>0</v>
      </c>
      <c r="I86" s="187">
        <v>180083.91</v>
      </c>
      <c r="J86" s="187">
        <v>185432.66</v>
      </c>
      <c r="K86" s="187">
        <v>0</v>
      </c>
      <c r="L86" s="187">
        <v>0</v>
      </c>
      <c r="M86" s="187">
        <v>49634483.43</v>
      </c>
      <c r="N86" s="187">
        <v>9609483.4299999997</v>
      </c>
      <c r="O86" s="93">
        <f t="shared" si="10"/>
        <v>0</v>
      </c>
      <c r="P86" s="94">
        <f t="shared" si="7"/>
        <v>50000000</v>
      </c>
      <c r="Q86" s="94">
        <f t="shared" si="8"/>
        <v>0</v>
      </c>
      <c r="R86" s="93">
        <f t="shared" si="9"/>
        <v>0</v>
      </c>
    </row>
    <row r="87" spans="1:18" s="103" customFormat="1" x14ac:dyDescent="0.2">
      <c r="A87" s="134" t="s">
        <v>402</v>
      </c>
      <c r="B87" s="190" t="s">
        <v>396</v>
      </c>
      <c r="C87" s="134" t="s">
        <v>249</v>
      </c>
      <c r="D87" s="134" t="s">
        <v>250</v>
      </c>
      <c r="E87" s="187">
        <v>4500000</v>
      </c>
      <c r="F87" s="187">
        <v>4500000</v>
      </c>
      <c r="G87" s="187">
        <v>1125000</v>
      </c>
      <c r="H87" s="187">
        <v>0</v>
      </c>
      <c r="I87" s="187">
        <v>89331.38</v>
      </c>
      <c r="J87" s="187">
        <v>140000</v>
      </c>
      <c r="K87" s="187">
        <v>0</v>
      </c>
      <c r="L87" s="187">
        <v>0</v>
      </c>
      <c r="M87" s="187">
        <v>4270668.62</v>
      </c>
      <c r="N87" s="187">
        <v>895668.62</v>
      </c>
      <c r="O87" s="93">
        <f t="shared" si="10"/>
        <v>0</v>
      </c>
      <c r="P87" s="94">
        <f t="shared" si="7"/>
        <v>4500000</v>
      </c>
      <c r="Q87" s="94">
        <f t="shared" si="8"/>
        <v>0</v>
      </c>
      <c r="R87" s="93">
        <f t="shared" si="9"/>
        <v>0</v>
      </c>
    </row>
    <row r="88" spans="1:18" s="103" customFormat="1" x14ac:dyDescent="0.2">
      <c r="A88" s="134" t="s">
        <v>402</v>
      </c>
      <c r="B88" s="190" t="s">
        <v>396</v>
      </c>
      <c r="C88" s="134" t="s">
        <v>253</v>
      </c>
      <c r="D88" s="134" t="s">
        <v>254</v>
      </c>
      <c r="E88" s="187">
        <v>35000000</v>
      </c>
      <c r="F88" s="187">
        <v>35000000</v>
      </c>
      <c r="G88" s="187">
        <v>6225000</v>
      </c>
      <c r="H88" s="187">
        <v>0</v>
      </c>
      <c r="I88" s="187">
        <v>90752.53</v>
      </c>
      <c r="J88" s="187">
        <v>45432.66</v>
      </c>
      <c r="K88" s="187">
        <v>0</v>
      </c>
      <c r="L88" s="187">
        <v>0</v>
      </c>
      <c r="M88" s="187">
        <v>34863814.810000002</v>
      </c>
      <c r="N88" s="187">
        <v>6088814.8099999996</v>
      </c>
      <c r="O88" s="93">
        <f t="shared" si="10"/>
        <v>0</v>
      </c>
      <c r="P88" s="94">
        <f t="shared" si="7"/>
        <v>35000000</v>
      </c>
      <c r="Q88" s="94">
        <f t="shared" si="8"/>
        <v>0</v>
      </c>
      <c r="R88" s="93">
        <f t="shared" si="9"/>
        <v>0</v>
      </c>
    </row>
    <row r="89" spans="1:18" s="103" customFormat="1" x14ac:dyDescent="0.2">
      <c r="A89" s="134" t="s">
        <v>402</v>
      </c>
      <c r="B89" s="190" t="s">
        <v>396</v>
      </c>
      <c r="C89" s="134" t="s">
        <v>255</v>
      </c>
      <c r="D89" s="134" t="s">
        <v>256</v>
      </c>
      <c r="E89" s="187">
        <v>2000000</v>
      </c>
      <c r="F89" s="187">
        <v>2000000</v>
      </c>
      <c r="G89" s="187">
        <v>500000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2000000</v>
      </c>
      <c r="N89" s="187">
        <v>500000</v>
      </c>
      <c r="O89" s="93">
        <f t="shared" si="10"/>
        <v>0</v>
      </c>
      <c r="P89" s="94">
        <f t="shared" si="7"/>
        <v>2000000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402</v>
      </c>
      <c r="B90" s="190" t="s">
        <v>396</v>
      </c>
      <c r="C90" s="134" t="s">
        <v>257</v>
      </c>
      <c r="D90" s="134" t="s">
        <v>258</v>
      </c>
      <c r="E90" s="187">
        <v>7000000</v>
      </c>
      <c r="F90" s="187">
        <v>7000000</v>
      </c>
      <c r="G90" s="187">
        <v>1750000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7000000</v>
      </c>
      <c r="N90" s="187">
        <v>1750000</v>
      </c>
      <c r="O90" s="93">
        <f t="shared" si="10"/>
        <v>0</v>
      </c>
      <c r="P90" s="94">
        <f t="shared" si="7"/>
        <v>7000000</v>
      </c>
      <c r="Q90" s="94">
        <f t="shared" si="8"/>
        <v>0</v>
      </c>
      <c r="R90" s="93">
        <f t="shared" si="9"/>
        <v>0</v>
      </c>
    </row>
    <row r="91" spans="1:18" s="103" customFormat="1" x14ac:dyDescent="0.2">
      <c r="A91" s="134" t="s">
        <v>402</v>
      </c>
      <c r="B91" s="190" t="s">
        <v>396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125000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500000</v>
      </c>
      <c r="N91" s="187">
        <v>125000</v>
      </c>
      <c r="O91" s="93">
        <f>+K91/F91</f>
        <v>0</v>
      </c>
      <c r="P91" s="94">
        <f t="shared" ref="P91:P105" si="11">+F91</f>
        <v>500000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402</v>
      </c>
      <c r="B92" s="190" t="s">
        <v>396</v>
      </c>
      <c r="C92" s="134" t="s">
        <v>263</v>
      </c>
      <c r="D92" s="134" t="s">
        <v>264</v>
      </c>
      <c r="E92" s="187">
        <v>1000000</v>
      </c>
      <c r="F92" s="187">
        <v>1000000</v>
      </c>
      <c r="G92" s="187">
        <v>250000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1000000</v>
      </c>
      <c r="N92" s="187">
        <v>250000</v>
      </c>
      <c r="O92" s="93">
        <f t="shared" ref="O92:O120" si="14">+K92/F92</f>
        <v>0</v>
      </c>
      <c r="P92" s="94">
        <f t="shared" si="11"/>
        <v>1000000</v>
      </c>
      <c r="Q92" s="94">
        <f t="shared" si="12"/>
        <v>0</v>
      </c>
      <c r="R92" s="93">
        <f t="shared" si="13"/>
        <v>0</v>
      </c>
    </row>
    <row r="93" spans="1:18" s="104" customFormat="1" x14ac:dyDescent="0.2">
      <c r="A93" s="133" t="s">
        <v>402</v>
      </c>
      <c r="B93" s="189" t="s">
        <v>397</v>
      </c>
      <c r="C93" s="133" t="s">
        <v>265</v>
      </c>
      <c r="D93" s="133" t="s">
        <v>266</v>
      </c>
      <c r="E93" s="186">
        <v>82559974</v>
      </c>
      <c r="F93" s="186">
        <v>82559974</v>
      </c>
      <c r="G93" s="186">
        <v>20639993</v>
      </c>
      <c r="H93" s="186">
        <v>262500</v>
      </c>
      <c r="I93" s="186">
        <v>6716103.0700000003</v>
      </c>
      <c r="J93" s="186">
        <v>0</v>
      </c>
      <c r="K93" s="186">
        <v>0</v>
      </c>
      <c r="L93" s="186">
        <v>0</v>
      </c>
      <c r="M93" s="186">
        <v>75581370.930000007</v>
      </c>
      <c r="N93" s="186">
        <v>13661389.93</v>
      </c>
      <c r="O93" s="97">
        <f t="shared" si="14"/>
        <v>0</v>
      </c>
      <c r="P93" s="28">
        <f t="shared" si="11"/>
        <v>82559974</v>
      </c>
      <c r="Q93" s="28">
        <f t="shared" si="12"/>
        <v>0</v>
      </c>
      <c r="R93" s="97">
        <f t="shared" si="13"/>
        <v>0</v>
      </c>
    </row>
    <row r="94" spans="1:18" s="103" customFormat="1" x14ac:dyDescent="0.2">
      <c r="A94" s="134" t="s">
        <v>402</v>
      </c>
      <c r="B94" s="190" t="s">
        <v>397</v>
      </c>
      <c r="C94" s="134" t="s">
        <v>267</v>
      </c>
      <c r="D94" s="134" t="s">
        <v>268</v>
      </c>
      <c r="E94" s="187">
        <v>53759974</v>
      </c>
      <c r="F94" s="187">
        <v>53759974</v>
      </c>
      <c r="G94" s="187">
        <v>15689993</v>
      </c>
      <c r="H94" s="187">
        <v>262500</v>
      </c>
      <c r="I94" s="187">
        <v>4290485.29</v>
      </c>
      <c r="J94" s="187">
        <v>0</v>
      </c>
      <c r="K94" s="187">
        <v>0</v>
      </c>
      <c r="L94" s="187">
        <v>0</v>
      </c>
      <c r="M94" s="187">
        <v>49206988.710000001</v>
      </c>
      <c r="N94" s="187">
        <v>11137007.710000001</v>
      </c>
      <c r="O94" s="93">
        <f t="shared" si="14"/>
        <v>0</v>
      </c>
      <c r="P94" s="94">
        <f t="shared" si="11"/>
        <v>53759974</v>
      </c>
      <c r="Q94" s="94">
        <f t="shared" si="12"/>
        <v>0</v>
      </c>
      <c r="R94" s="93">
        <f t="shared" si="13"/>
        <v>0</v>
      </c>
    </row>
    <row r="95" spans="1:18" s="103" customFormat="1" x14ac:dyDescent="0.2">
      <c r="A95" s="134" t="s">
        <v>402</v>
      </c>
      <c r="B95" s="190" t="s">
        <v>397</v>
      </c>
      <c r="C95" s="134" t="s">
        <v>269</v>
      </c>
      <c r="D95" s="134" t="s">
        <v>270</v>
      </c>
      <c r="E95" s="187">
        <v>1000000</v>
      </c>
      <c r="F95" s="187">
        <v>1000000</v>
      </c>
      <c r="G95" s="187">
        <v>870780</v>
      </c>
      <c r="H95" s="187">
        <v>0</v>
      </c>
      <c r="I95" s="187">
        <v>870780</v>
      </c>
      <c r="J95" s="187">
        <v>0</v>
      </c>
      <c r="K95" s="187">
        <v>0</v>
      </c>
      <c r="L95" s="187">
        <v>0</v>
      </c>
      <c r="M95" s="187">
        <v>129220</v>
      </c>
      <c r="N95" s="187">
        <v>0</v>
      </c>
      <c r="O95" s="93">
        <f t="shared" si="14"/>
        <v>0</v>
      </c>
      <c r="P95" s="94">
        <f t="shared" si="11"/>
        <v>1000000</v>
      </c>
      <c r="Q95" s="94">
        <f t="shared" si="12"/>
        <v>0</v>
      </c>
      <c r="R95" s="93">
        <f t="shared" si="13"/>
        <v>0</v>
      </c>
    </row>
    <row r="96" spans="1:18" s="103" customFormat="1" x14ac:dyDescent="0.2">
      <c r="A96" s="134" t="s">
        <v>402</v>
      </c>
      <c r="B96" s="190" t="s">
        <v>397</v>
      </c>
      <c r="C96" s="134" t="s">
        <v>271</v>
      </c>
      <c r="D96" s="134" t="s">
        <v>272</v>
      </c>
      <c r="E96" s="187">
        <v>5000000</v>
      </c>
      <c r="F96" s="187">
        <v>5000000</v>
      </c>
      <c r="G96" s="187">
        <v>1250000</v>
      </c>
      <c r="H96" s="187">
        <v>0</v>
      </c>
      <c r="I96" s="187">
        <v>405436.69</v>
      </c>
      <c r="J96" s="187">
        <v>0</v>
      </c>
      <c r="K96" s="187">
        <v>0</v>
      </c>
      <c r="L96" s="187">
        <v>0</v>
      </c>
      <c r="M96" s="187">
        <v>4594563.3099999996</v>
      </c>
      <c r="N96" s="187">
        <v>844563.31</v>
      </c>
      <c r="O96" s="93">
        <f t="shared" si="14"/>
        <v>0</v>
      </c>
      <c r="P96" s="94">
        <f t="shared" si="11"/>
        <v>5000000</v>
      </c>
      <c r="Q96" s="94">
        <f t="shared" si="12"/>
        <v>0</v>
      </c>
      <c r="R96" s="93">
        <f t="shared" si="13"/>
        <v>0</v>
      </c>
    </row>
    <row r="97" spans="1:18" s="103" customFormat="1" x14ac:dyDescent="0.2">
      <c r="A97" s="134" t="s">
        <v>402</v>
      </c>
      <c r="B97" s="190" t="s">
        <v>397</v>
      </c>
      <c r="C97" s="134" t="s">
        <v>273</v>
      </c>
      <c r="D97" s="134" t="s">
        <v>274</v>
      </c>
      <c r="E97" s="187">
        <v>5000000</v>
      </c>
      <c r="F97" s="187">
        <v>5000000</v>
      </c>
      <c r="G97" s="187">
        <v>629220</v>
      </c>
      <c r="H97" s="187">
        <v>0</v>
      </c>
      <c r="I97" s="187">
        <v>276768.59999999998</v>
      </c>
      <c r="J97" s="187">
        <v>0</v>
      </c>
      <c r="K97" s="187">
        <v>0</v>
      </c>
      <c r="L97" s="187">
        <v>0</v>
      </c>
      <c r="M97" s="187">
        <v>4723231.4000000004</v>
      </c>
      <c r="N97" s="187">
        <v>352451.4</v>
      </c>
      <c r="O97" s="93">
        <f t="shared" si="14"/>
        <v>0</v>
      </c>
      <c r="P97" s="94">
        <f t="shared" si="11"/>
        <v>5000000</v>
      </c>
      <c r="Q97" s="94">
        <f t="shared" si="12"/>
        <v>0</v>
      </c>
      <c r="R97" s="93">
        <f t="shared" si="13"/>
        <v>0</v>
      </c>
    </row>
    <row r="98" spans="1:18" s="103" customFormat="1" x14ac:dyDescent="0.2">
      <c r="A98" s="134" t="s">
        <v>402</v>
      </c>
      <c r="B98" s="190" t="s">
        <v>397</v>
      </c>
      <c r="C98" s="134" t="s">
        <v>275</v>
      </c>
      <c r="D98" s="134" t="s">
        <v>276</v>
      </c>
      <c r="E98" s="187">
        <v>38759974</v>
      </c>
      <c r="F98" s="187">
        <v>38759974</v>
      </c>
      <c r="G98" s="187">
        <v>9689993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38759974</v>
      </c>
      <c r="N98" s="187">
        <v>9689993</v>
      </c>
      <c r="O98" s="93">
        <f t="shared" si="14"/>
        <v>0</v>
      </c>
      <c r="P98" s="94">
        <f t="shared" si="11"/>
        <v>38759974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402</v>
      </c>
      <c r="B99" s="190" t="s">
        <v>397</v>
      </c>
      <c r="C99" s="134" t="s">
        <v>387</v>
      </c>
      <c r="D99" s="134" t="s">
        <v>388</v>
      </c>
      <c r="E99" s="187">
        <v>1000000</v>
      </c>
      <c r="F99" s="187">
        <v>1000000</v>
      </c>
      <c r="G99" s="187">
        <v>250000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1000000</v>
      </c>
      <c r="N99" s="187">
        <v>250000</v>
      </c>
      <c r="O99" s="93">
        <f t="shared" si="14"/>
        <v>0</v>
      </c>
      <c r="P99" s="94">
        <f t="shared" si="11"/>
        <v>1000000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402</v>
      </c>
      <c r="B100" s="190" t="s">
        <v>397</v>
      </c>
      <c r="C100" s="134" t="s">
        <v>277</v>
      </c>
      <c r="D100" s="134" t="s">
        <v>278</v>
      </c>
      <c r="E100" s="187">
        <v>3000000</v>
      </c>
      <c r="F100" s="187">
        <v>3000000</v>
      </c>
      <c r="G100" s="187">
        <v>3000000</v>
      </c>
      <c r="H100" s="187">
        <v>262500</v>
      </c>
      <c r="I100" s="187">
        <v>2737500</v>
      </c>
      <c r="J100" s="187">
        <v>0</v>
      </c>
      <c r="K100" s="187">
        <v>0</v>
      </c>
      <c r="L100" s="187">
        <v>0</v>
      </c>
      <c r="M100" s="187">
        <v>0</v>
      </c>
      <c r="N100" s="187">
        <v>0</v>
      </c>
      <c r="O100" s="93">
        <f t="shared" si="14"/>
        <v>0</v>
      </c>
      <c r="P100" s="94">
        <f t="shared" si="11"/>
        <v>3000000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402</v>
      </c>
      <c r="B101" s="190" t="s">
        <v>397</v>
      </c>
      <c r="C101" s="134" t="s">
        <v>279</v>
      </c>
      <c r="D101" s="134" t="s">
        <v>280</v>
      </c>
      <c r="E101" s="187">
        <v>0</v>
      </c>
      <c r="F101" s="187">
        <v>0</v>
      </c>
      <c r="G101" s="187">
        <v>0</v>
      </c>
      <c r="H101" s="187">
        <v>0</v>
      </c>
      <c r="I101" s="187">
        <v>1092284.78</v>
      </c>
      <c r="J101" s="187">
        <v>0</v>
      </c>
      <c r="K101" s="187">
        <v>0</v>
      </c>
      <c r="L101" s="187">
        <v>0</v>
      </c>
      <c r="M101" s="187">
        <v>-1092284.78</v>
      </c>
      <c r="N101" s="187">
        <v>-1092284.78</v>
      </c>
      <c r="O101" s="93" t="e">
        <f t="shared" si="14"/>
        <v>#DIV/0!</v>
      </c>
      <c r="P101" s="94">
        <f t="shared" si="11"/>
        <v>0</v>
      </c>
      <c r="Q101" s="94">
        <f t="shared" si="12"/>
        <v>0</v>
      </c>
      <c r="R101" s="93" t="e">
        <f t="shared" si="13"/>
        <v>#DIV/0!</v>
      </c>
    </row>
    <row r="102" spans="1:18" s="103" customFormat="1" x14ac:dyDescent="0.2">
      <c r="A102" s="134" t="s">
        <v>402</v>
      </c>
      <c r="B102" s="190" t="s">
        <v>397</v>
      </c>
      <c r="C102" s="134" t="s">
        <v>389</v>
      </c>
      <c r="D102" s="134" t="s">
        <v>390</v>
      </c>
      <c r="E102" s="187">
        <v>0</v>
      </c>
      <c r="F102" s="187">
        <v>0</v>
      </c>
      <c r="G102" s="187">
        <v>0</v>
      </c>
      <c r="H102" s="187">
        <v>0</v>
      </c>
      <c r="I102" s="187">
        <v>1092284.78</v>
      </c>
      <c r="J102" s="187">
        <v>0</v>
      </c>
      <c r="K102" s="187">
        <v>0</v>
      </c>
      <c r="L102" s="187">
        <v>0</v>
      </c>
      <c r="M102" s="187">
        <v>-1092284.78</v>
      </c>
      <c r="N102" s="187">
        <v>-1092284.78</v>
      </c>
      <c r="O102" s="93" t="e">
        <f t="shared" si="14"/>
        <v>#DIV/0!</v>
      </c>
      <c r="P102" s="94">
        <f t="shared" si="11"/>
        <v>0</v>
      </c>
      <c r="Q102" s="94">
        <f t="shared" si="12"/>
        <v>0</v>
      </c>
      <c r="R102" s="93" t="e">
        <f t="shared" si="13"/>
        <v>#DIV/0!</v>
      </c>
    </row>
    <row r="103" spans="1:18" s="103" customFormat="1" x14ac:dyDescent="0.2">
      <c r="A103" s="134" t="s">
        <v>402</v>
      </c>
      <c r="B103" s="190" t="s">
        <v>397</v>
      </c>
      <c r="C103" s="134" t="s">
        <v>283</v>
      </c>
      <c r="D103" s="134" t="s">
        <v>284</v>
      </c>
      <c r="E103" s="187">
        <v>28800000</v>
      </c>
      <c r="F103" s="187">
        <v>28800000</v>
      </c>
      <c r="G103" s="187">
        <v>4950000</v>
      </c>
      <c r="H103" s="187">
        <v>0</v>
      </c>
      <c r="I103" s="187">
        <v>1333333</v>
      </c>
      <c r="J103" s="187">
        <v>0</v>
      </c>
      <c r="K103" s="187">
        <v>0</v>
      </c>
      <c r="L103" s="187">
        <v>0</v>
      </c>
      <c r="M103" s="187">
        <v>27466667</v>
      </c>
      <c r="N103" s="187">
        <v>3616667</v>
      </c>
      <c r="O103" s="93">
        <f t="shared" si="14"/>
        <v>0</v>
      </c>
      <c r="P103" s="94">
        <f t="shared" si="11"/>
        <v>28800000</v>
      </c>
      <c r="Q103" s="94">
        <f t="shared" si="12"/>
        <v>0</v>
      </c>
      <c r="R103" s="93">
        <f t="shared" si="13"/>
        <v>0</v>
      </c>
    </row>
    <row r="104" spans="1:18" s="103" customFormat="1" x14ac:dyDescent="0.2">
      <c r="A104" s="134" t="s">
        <v>402</v>
      </c>
      <c r="B104" s="190" t="s">
        <v>397</v>
      </c>
      <c r="C104" s="134" t="s">
        <v>285</v>
      </c>
      <c r="D104" s="134" t="s">
        <v>286</v>
      </c>
      <c r="E104" s="187">
        <v>28800000</v>
      </c>
      <c r="F104" s="187">
        <v>28800000</v>
      </c>
      <c r="G104" s="187">
        <v>4950000</v>
      </c>
      <c r="H104" s="187">
        <v>0</v>
      </c>
      <c r="I104" s="187">
        <v>1333333</v>
      </c>
      <c r="J104" s="187">
        <v>0</v>
      </c>
      <c r="K104" s="187">
        <v>0</v>
      </c>
      <c r="L104" s="187">
        <v>0</v>
      </c>
      <c r="M104" s="187">
        <v>27466667</v>
      </c>
      <c r="N104" s="187">
        <v>3616667</v>
      </c>
      <c r="O104" s="93">
        <f t="shared" si="14"/>
        <v>0</v>
      </c>
      <c r="P104" s="94">
        <f t="shared" si="11"/>
        <v>28800000</v>
      </c>
      <c r="Q104" s="94">
        <f t="shared" si="12"/>
        <v>0</v>
      </c>
      <c r="R104" s="93">
        <f t="shared" si="13"/>
        <v>0</v>
      </c>
    </row>
    <row r="105" spans="1:18" s="104" customFormat="1" x14ac:dyDescent="0.2">
      <c r="A105" s="133" t="s">
        <v>402</v>
      </c>
      <c r="B105" s="189" t="s">
        <v>396</v>
      </c>
      <c r="C105" s="133" t="s">
        <v>287</v>
      </c>
      <c r="D105" s="133" t="s">
        <v>288</v>
      </c>
      <c r="E105" s="186">
        <v>302379418</v>
      </c>
      <c r="F105" s="186">
        <v>302379418</v>
      </c>
      <c r="G105" s="186">
        <v>110507014</v>
      </c>
      <c r="H105" s="186">
        <v>0</v>
      </c>
      <c r="I105" s="186">
        <v>52056091.810000002</v>
      </c>
      <c r="J105" s="186">
        <v>0</v>
      </c>
      <c r="K105" s="186">
        <v>22215628.190000001</v>
      </c>
      <c r="L105" s="186">
        <v>22215628.190000001</v>
      </c>
      <c r="M105" s="186">
        <v>228107698</v>
      </c>
      <c r="N105" s="186">
        <v>36235294</v>
      </c>
      <c r="O105" s="97">
        <f t="shared" si="14"/>
        <v>7.3469379420526573E-2</v>
      </c>
      <c r="P105" s="28">
        <f t="shared" si="11"/>
        <v>302379418</v>
      </c>
      <c r="Q105" s="28">
        <f t="shared" si="12"/>
        <v>22215628.190000001</v>
      </c>
      <c r="R105" s="97">
        <f t="shared" si="13"/>
        <v>7.3469379420526573E-2</v>
      </c>
    </row>
    <row r="106" spans="1:18" s="103" customFormat="1" x14ac:dyDescent="0.2">
      <c r="A106" s="134" t="s">
        <v>402</v>
      </c>
      <c r="B106" s="190" t="s">
        <v>396</v>
      </c>
      <c r="C106" s="134" t="s">
        <v>289</v>
      </c>
      <c r="D106" s="134" t="s">
        <v>290</v>
      </c>
      <c r="E106" s="187">
        <v>41612930</v>
      </c>
      <c r="F106" s="187">
        <v>41612930</v>
      </c>
      <c r="G106" s="187">
        <v>41185526</v>
      </c>
      <c r="H106" s="187">
        <v>0</v>
      </c>
      <c r="I106" s="187">
        <v>34940344.810000002</v>
      </c>
      <c r="J106" s="187">
        <v>0</v>
      </c>
      <c r="K106" s="187">
        <v>2672585.19</v>
      </c>
      <c r="L106" s="187">
        <v>2672585.19</v>
      </c>
      <c r="M106" s="187">
        <v>4000000</v>
      </c>
      <c r="N106" s="187">
        <v>3572596</v>
      </c>
      <c r="O106" s="93">
        <f t="shared" si="14"/>
        <v>6.4224874095623649E-2</v>
      </c>
      <c r="P106" s="94">
        <f>+P110</f>
        <v>157600000</v>
      </c>
      <c r="Q106" s="94">
        <f>+Q110</f>
        <v>0</v>
      </c>
      <c r="R106" s="93">
        <f t="shared" si="13"/>
        <v>0</v>
      </c>
    </row>
    <row r="107" spans="1:18" s="103" customFormat="1" x14ac:dyDescent="0.2">
      <c r="A107" s="134" t="s">
        <v>402</v>
      </c>
      <c r="B107" s="190" t="s">
        <v>396</v>
      </c>
      <c r="C107" s="134" t="s">
        <v>313</v>
      </c>
      <c r="D107" s="134" t="s">
        <v>416</v>
      </c>
      <c r="E107" s="187">
        <v>35345923</v>
      </c>
      <c r="F107" s="187">
        <v>35345923</v>
      </c>
      <c r="G107" s="187">
        <v>34982887</v>
      </c>
      <c r="H107" s="187">
        <v>0</v>
      </c>
      <c r="I107" s="187">
        <v>30075835.579999998</v>
      </c>
      <c r="J107" s="187">
        <v>0</v>
      </c>
      <c r="K107" s="187">
        <v>2270087.42</v>
      </c>
      <c r="L107" s="187">
        <v>2270087.42</v>
      </c>
      <c r="M107" s="187">
        <v>3000000</v>
      </c>
      <c r="N107" s="187">
        <v>2636964</v>
      </c>
      <c r="O107" s="93">
        <f t="shared" si="14"/>
        <v>6.4224873120444476E-2</v>
      </c>
      <c r="P107" s="94"/>
      <c r="Q107" s="94"/>
      <c r="R107" s="93"/>
    </row>
    <row r="108" spans="1:18" s="103" customFormat="1" x14ac:dyDescent="0.2">
      <c r="A108" s="134" t="s">
        <v>402</v>
      </c>
      <c r="B108" s="190" t="s">
        <v>396</v>
      </c>
      <c r="C108" s="134" t="s">
        <v>318</v>
      </c>
      <c r="D108" s="134" t="s">
        <v>417</v>
      </c>
      <c r="E108" s="187">
        <v>6267007</v>
      </c>
      <c r="F108" s="187">
        <v>6267007</v>
      </c>
      <c r="G108" s="187">
        <v>6202639</v>
      </c>
      <c r="H108" s="187">
        <v>0</v>
      </c>
      <c r="I108" s="187">
        <v>4864509.2300000004</v>
      </c>
      <c r="J108" s="187">
        <v>0</v>
      </c>
      <c r="K108" s="187">
        <v>402497.77</v>
      </c>
      <c r="L108" s="187">
        <v>402497.77</v>
      </c>
      <c r="M108" s="187">
        <v>1000000</v>
      </c>
      <c r="N108" s="187">
        <v>935632</v>
      </c>
      <c r="O108" s="93">
        <f t="shared" si="14"/>
        <v>6.4224879595634735E-2</v>
      </c>
      <c r="P108" s="94"/>
      <c r="Q108" s="94"/>
      <c r="R108" s="93"/>
    </row>
    <row r="109" spans="1:18" s="103" customFormat="1" x14ac:dyDescent="0.2">
      <c r="A109" s="134" t="s">
        <v>402</v>
      </c>
      <c r="B109" s="190" t="s">
        <v>396</v>
      </c>
      <c r="C109" s="134" t="s">
        <v>327</v>
      </c>
      <c r="D109" s="134" t="s">
        <v>328</v>
      </c>
      <c r="E109" s="187">
        <v>164600000</v>
      </c>
      <c r="F109" s="187">
        <v>164600000</v>
      </c>
      <c r="G109" s="187">
        <v>10655000</v>
      </c>
      <c r="H109" s="187">
        <v>0</v>
      </c>
      <c r="I109" s="187">
        <v>3500000</v>
      </c>
      <c r="J109" s="187">
        <v>0</v>
      </c>
      <c r="K109" s="187">
        <v>3158790</v>
      </c>
      <c r="L109" s="187">
        <v>3158790</v>
      </c>
      <c r="M109" s="187">
        <v>157941210</v>
      </c>
      <c r="N109" s="187">
        <v>3996210</v>
      </c>
      <c r="O109" s="93">
        <f t="shared" si="14"/>
        <v>1.9190704738760632E-2</v>
      </c>
      <c r="P109" s="94"/>
      <c r="Q109" s="94"/>
      <c r="R109" s="93"/>
    </row>
    <row r="110" spans="1:18" s="104" customFormat="1" x14ac:dyDescent="0.2">
      <c r="A110" s="134" t="s">
        <v>402</v>
      </c>
      <c r="B110" s="190" t="s">
        <v>396</v>
      </c>
      <c r="C110" s="134" t="s">
        <v>329</v>
      </c>
      <c r="D110" s="134" t="s">
        <v>330</v>
      </c>
      <c r="E110" s="187">
        <v>157600000</v>
      </c>
      <c r="F110" s="187">
        <v>157600000</v>
      </c>
      <c r="G110" s="187">
        <v>3655000</v>
      </c>
      <c r="H110" s="187">
        <v>0</v>
      </c>
      <c r="I110" s="187">
        <v>3500000</v>
      </c>
      <c r="J110" s="187">
        <v>0</v>
      </c>
      <c r="K110" s="187">
        <v>0</v>
      </c>
      <c r="L110" s="187">
        <v>0</v>
      </c>
      <c r="M110" s="187">
        <v>154100000</v>
      </c>
      <c r="N110" s="187">
        <v>155000</v>
      </c>
      <c r="O110" s="93">
        <f t="shared" si="14"/>
        <v>0</v>
      </c>
      <c r="P110" s="94">
        <f t="shared" ref="P110:P115" si="15">+F110</f>
        <v>157600000</v>
      </c>
      <c r="Q110" s="94">
        <f t="shared" ref="Q110:Q115" si="16">+K110</f>
        <v>0</v>
      </c>
      <c r="R110" s="93">
        <f>+Q110/P110</f>
        <v>0</v>
      </c>
    </row>
    <row r="111" spans="1:18" s="103" customFormat="1" x14ac:dyDescent="0.2">
      <c r="A111" s="134" t="s">
        <v>402</v>
      </c>
      <c r="B111" s="190" t="s">
        <v>396</v>
      </c>
      <c r="C111" s="134" t="s">
        <v>331</v>
      </c>
      <c r="D111" s="134" t="s">
        <v>332</v>
      </c>
      <c r="E111" s="187">
        <v>7000000</v>
      </c>
      <c r="F111" s="187">
        <v>7000000</v>
      </c>
      <c r="G111" s="187">
        <v>7000000</v>
      </c>
      <c r="H111" s="187">
        <v>0</v>
      </c>
      <c r="I111" s="187">
        <v>0</v>
      </c>
      <c r="J111" s="187">
        <v>0</v>
      </c>
      <c r="K111" s="187">
        <v>3158790</v>
      </c>
      <c r="L111" s="187">
        <v>3158790</v>
      </c>
      <c r="M111" s="187">
        <v>3841210</v>
      </c>
      <c r="N111" s="187">
        <v>3841210</v>
      </c>
      <c r="O111" s="93">
        <f t="shared" si="14"/>
        <v>0.45125571428571426</v>
      </c>
      <c r="P111" s="94">
        <f t="shared" si="15"/>
        <v>7000000</v>
      </c>
      <c r="Q111" s="94">
        <f t="shared" si="16"/>
        <v>3158790</v>
      </c>
      <c r="R111" s="93">
        <f>+Q111/P111</f>
        <v>0.45125571428571426</v>
      </c>
    </row>
    <row r="112" spans="1:18" s="103" customFormat="1" x14ac:dyDescent="0.2">
      <c r="A112" s="134" t="s">
        <v>402</v>
      </c>
      <c r="B112" s="190" t="s">
        <v>396</v>
      </c>
      <c r="C112" s="134" t="s">
        <v>372</v>
      </c>
      <c r="D112" s="134" t="s">
        <v>373</v>
      </c>
      <c r="E112" s="187">
        <v>75000000</v>
      </c>
      <c r="F112" s="187">
        <v>75000000</v>
      </c>
      <c r="G112" s="187">
        <v>37500000</v>
      </c>
      <c r="H112" s="187">
        <v>0</v>
      </c>
      <c r="I112" s="187">
        <v>13615747</v>
      </c>
      <c r="J112" s="187">
        <v>0</v>
      </c>
      <c r="K112" s="187">
        <v>16384253</v>
      </c>
      <c r="L112" s="187">
        <v>16384253</v>
      </c>
      <c r="M112" s="187">
        <v>45000000</v>
      </c>
      <c r="N112" s="187">
        <v>7500000</v>
      </c>
      <c r="O112" s="93">
        <f t="shared" si="14"/>
        <v>0.21845670666666667</v>
      </c>
      <c r="P112" s="94">
        <f t="shared" si="15"/>
        <v>75000000</v>
      </c>
      <c r="Q112" s="94">
        <f t="shared" si="16"/>
        <v>16384253</v>
      </c>
      <c r="R112" s="93">
        <f>+Q112/P112</f>
        <v>0.21845670666666667</v>
      </c>
    </row>
    <row r="113" spans="1:18" s="103" customFormat="1" x14ac:dyDescent="0.2">
      <c r="A113" s="134" t="s">
        <v>402</v>
      </c>
      <c r="B113" s="190" t="s">
        <v>396</v>
      </c>
      <c r="C113" s="134" t="s">
        <v>374</v>
      </c>
      <c r="D113" s="134" t="s">
        <v>375</v>
      </c>
      <c r="E113" s="187">
        <v>75000000</v>
      </c>
      <c r="F113" s="187">
        <v>75000000</v>
      </c>
      <c r="G113" s="187">
        <v>37500000</v>
      </c>
      <c r="H113" s="187">
        <v>0</v>
      </c>
      <c r="I113" s="187">
        <v>13615747</v>
      </c>
      <c r="J113" s="187">
        <v>0</v>
      </c>
      <c r="K113" s="187">
        <v>16384253</v>
      </c>
      <c r="L113" s="187">
        <v>16384253</v>
      </c>
      <c r="M113" s="187">
        <v>45000000</v>
      </c>
      <c r="N113" s="187">
        <v>7500000</v>
      </c>
      <c r="O113" s="93">
        <v>0</v>
      </c>
      <c r="P113" s="94">
        <f t="shared" si="15"/>
        <v>75000000</v>
      </c>
      <c r="Q113" s="94">
        <f t="shared" si="16"/>
        <v>16384253</v>
      </c>
      <c r="R113" s="93">
        <v>0</v>
      </c>
    </row>
    <row r="114" spans="1:18" s="103" customFormat="1" x14ac:dyDescent="0.2">
      <c r="A114" s="134" t="s">
        <v>402</v>
      </c>
      <c r="B114" s="190" t="s">
        <v>396</v>
      </c>
      <c r="C114" s="134" t="s">
        <v>346</v>
      </c>
      <c r="D114" s="134" t="s">
        <v>347</v>
      </c>
      <c r="E114" s="187">
        <v>21166488</v>
      </c>
      <c r="F114" s="187">
        <v>21166488</v>
      </c>
      <c r="G114" s="187">
        <v>21166488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21166488</v>
      </c>
      <c r="N114" s="187">
        <v>21166488</v>
      </c>
      <c r="O114" s="93">
        <v>0</v>
      </c>
      <c r="P114" s="94">
        <f t="shared" si="15"/>
        <v>21166488</v>
      </c>
      <c r="Q114" s="94">
        <f t="shared" si="16"/>
        <v>0</v>
      </c>
      <c r="R114" s="93">
        <v>0</v>
      </c>
    </row>
    <row r="115" spans="1:18" s="103" customFormat="1" x14ac:dyDescent="0.2">
      <c r="A115" s="134" t="s">
        <v>402</v>
      </c>
      <c r="B115" s="190" t="s">
        <v>396</v>
      </c>
      <c r="C115" s="134" t="s">
        <v>351</v>
      </c>
      <c r="D115" s="134" t="s">
        <v>352</v>
      </c>
      <c r="E115" s="187">
        <v>2262384</v>
      </c>
      <c r="F115" s="187">
        <v>2262384</v>
      </c>
      <c r="G115" s="187">
        <v>2262384</v>
      </c>
      <c r="H115" s="187">
        <v>0</v>
      </c>
      <c r="I115" s="187">
        <v>0</v>
      </c>
      <c r="J115" s="187">
        <v>0</v>
      </c>
      <c r="K115" s="187">
        <v>0</v>
      </c>
      <c r="L115" s="187">
        <v>0</v>
      </c>
      <c r="M115" s="187">
        <v>2262384</v>
      </c>
      <c r="N115" s="187">
        <v>2262384</v>
      </c>
      <c r="O115" s="93">
        <v>0</v>
      </c>
      <c r="P115" s="94">
        <f t="shared" si="15"/>
        <v>2262384</v>
      </c>
      <c r="Q115" s="94">
        <f t="shared" si="16"/>
        <v>0</v>
      </c>
      <c r="R115" s="93">
        <v>0</v>
      </c>
    </row>
    <row r="116" spans="1:18" s="103" customFormat="1" x14ac:dyDescent="0.2">
      <c r="A116" s="134" t="s">
        <v>402</v>
      </c>
      <c r="B116" s="190" t="s">
        <v>396</v>
      </c>
      <c r="C116" s="134" t="s">
        <v>357</v>
      </c>
      <c r="D116" s="134" t="s">
        <v>358</v>
      </c>
      <c r="E116" s="187">
        <v>5027520</v>
      </c>
      <c r="F116" s="187">
        <v>5027520</v>
      </c>
      <c r="G116" s="187">
        <v>5027520</v>
      </c>
      <c r="H116" s="187">
        <v>0</v>
      </c>
      <c r="I116" s="187">
        <v>0</v>
      </c>
      <c r="J116" s="187">
        <v>0</v>
      </c>
      <c r="K116" s="187">
        <v>0</v>
      </c>
      <c r="L116" s="187">
        <v>0</v>
      </c>
      <c r="M116" s="187">
        <v>5027520</v>
      </c>
      <c r="N116" s="187">
        <v>5027520</v>
      </c>
      <c r="O116" s="93">
        <f t="shared" si="14"/>
        <v>0</v>
      </c>
      <c r="P116" s="94"/>
      <c r="Q116" s="94"/>
      <c r="R116" s="93"/>
    </row>
    <row r="117" spans="1:18" s="103" customFormat="1" x14ac:dyDescent="0.2">
      <c r="A117" s="134" t="s">
        <v>402</v>
      </c>
      <c r="B117" s="190" t="s">
        <v>396</v>
      </c>
      <c r="C117" s="134" t="s">
        <v>363</v>
      </c>
      <c r="D117" s="134" t="s">
        <v>379</v>
      </c>
      <c r="E117" s="187">
        <v>9677976</v>
      </c>
      <c r="F117" s="187">
        <v>9677976</v>
      </c>
      <c r="G117" s="187">
        <v>9677976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9677976</v>
      </c>
      <c r="N117" s="187">
        <v>9677976</v>
      </c>
      <c r="O117" s="93">
        <f t="shared" si="14"/>
        <v>0</v>
      </c>
      <c r="P117" s="94"/>
      <c r="Q117" s="94"/>
      <c r="R117" s="93"/>
    </row>
    <row r="118" spans="1:18" s="103" customFormat="1" x14ac:dyDescent="0.2">
      <c r="A118" s="134" t="s">
        <v>402</v>
      </c>
      <c r="B118" s="190" t="s">
        <v>396</v>
      </c>
      <c r="C118" s="134" t="s">
        <v>366</v>
      </c>
      <c r="D118" s="134" t="s">
        <v>380</v>
      </c>
      <c r="E118" s="187">
        <v>3252177</v>
      </c>
      <c r="F118" s="187">
        <v>3252177</v>
      </c>
      <c r="G118" s="187">
        <v>3252177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3252177</v>
      </c>
      <c r="N118" s="187">
        <v>3252177</v>
      </c>
      <c r="O118" s="93">
        <f t="shared" si="14"/>
        <v>0</v>
      </c>
      <c r="P118" s="94"/>
      <c r="Q118" s="94"/>
      <c r="R118" s="93"/>
    </row>
    <row r="119" spans="1:18" s="103" customFormat="1" x14ac:dyDescent="0.2">
      <c r="A119" s="134" t="s">
        <v>402</v>
      </c>
      <c r="B119" s="190" t="s">
        <v>396</v>
      </c>
      <c r="C119" s="134" t="s">
        <v>369</v>
      </c>
      <c r="D119" s="134" t="s">
        <v>381</v>
      </c>
      <c r="E119" s="187">
        <v>453734</v>
      </c>
      <c r="F119" s="187">
        <v>453734</v>
      </c>
      <c r="G119" s="187">
        <v>453734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453734</v>
      </c>
      <c r="N119" s="187">
        <v>453734</v>
      </c>
      <c r="O119" s="93">
        <f t="shared" si="14"/>
        <v>0</v>
      </c>
      <c r="P119" s="94"/>
      <c r="Q119" s="94"/>
      <c r="R119" s="93"/>
    </row>
    <row r="120" spans="1:18" x14ac:dyDescent="0.2">
      <c r="A120" s="49" t="s">
        <v>402</v>
      </c>
      <c r="B120" s="191" t="s">
        <v>396</v>
      </c>
      <c r="C120" s="49" t="s">
        <v>370</v>
      </c>
      <c r="D120" s="49" t="s">
        <v>371</v>
      </c>
      <c r="E120" s="188">
        <v>492697</v>
      </c>
      <c r="F120" s="188">
        <v>492697</v>
      </c>
      <c r="G120" s="188">
        <v>492697</v>
      </c>
      <c r="H120" s="188">
        <v>0</v>
      </c>
      <c r="I120" s="188">
        <v>0</v>
      </c>
      <c r="J120" s="188">
        <v>0</v>
      </c>
      <c r="K120" s="188">
        <v>0</v>
      </c>
      <c r="L120" s="188">
        <v>0</v>
      </c>
      <c r="M120" s="188">
        <v>492697</v>
      </c>
      <c r="N120" s="188">
        <v>492697</v>
      </c>
      <c r="O120" s="93">
        <f t="shared" si="14"/>
        <v>0</v>
      </c>
      <c r="P120" s="45"/>
      <c r="Q120" s="45"/>
      <c r="R120" s="22"/>
    </row>
    <row r="121" spans="1:18" x14ac:dyDescent="0.2">
      <c r="A121" s="49"/>
      <c r="B121" s="191"/>
      <c r="C121" s="49"/>
      <c r="D121" s="49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93"/>
      <c r="P121" s="45"/>
      <c r="Q121" s="45"/>
      <c r="R121" s="22"/>
    </row>
    <row r="122" spans="1:18" x14ac:dyDescent="0.2">
      <c r="A122" s="49"/>
      <c r="B122" s="191"/>
      <c r="C122" s="49"/>
      <c r="D122" s="49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93"/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33" t="s">
        <v>11</v>
      </c>
      <c r="D126" s="233"/>
      <c r="E126" s="233"/>
      <c r="F126" s="233"/>
      <c r="G126" s="233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3205285215</v>
      </c>
      <c r="E128" s="101">
        <f>+K8</f>
        <v>335791665.68000001</v>
      </c>
      <c r="F128" s="21">
        <f>+D128-E128</f>
        <v>2869493549.3200002</v>
      </c>
      <c r="G128" s="22">
        <f t="shared" ref="G128:G133" si="17">+E128/D128</f>
        <v>0.10476186771416533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637840026</v>
      </c>
      <c r="E129" s="103">
        <f>+K27</f>
        <v>6503595.9199999999</v>
      </c>
      <c r="F129" s="21">
        <f>+D129-E129</f>
        <v>631336430.08000004</v>
      </c>
      <c r="G129" s="22">
        <f t="shared" si="17"/>
        <v>1.0196280657996838E-2</v>
      </c>
      <c r="K129" s="21"/>
      <c r="P129" s="21"/>
      <c r="Q129" s="21"/>
    </row>
    <row r="130" spans="1:17" x14ac:dyDescent="0.2">
      <c r="C130" s="130" t="s">
        <v>23</v>
      </c>
      <c r="D130" s="21">
        <f>+F71</f>
        <v>69600000</v>
      </c>
      <c r="E130" s="103">
        <f>+K71</f>
        <v>0</v>
      </c>
      <c r="F130" s="21">
        <f>+D130-E130</f>
        <v>69600000</v>
      </c>
      <c r="G130" s="22">
        <f t="shared" si="17"/>
        <v>0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+F93</f>
        <v>82559974</v>
      </c>
      <c r="E131" s="103">
        <f>+K93</f>
        <v>0</v>
      </c>
      <c r="F131" s="21">
        <f>+D131-E131</f>
        <v>82559974</v>
      </c>
      <c r="G131" s="22">
        <f>+E131/D131</f>
        <v>0</v>
      </c>
      <c r="K131" s="21"/>
      <c r="P131" s="21"/>
      <c r="Q131" s="21"/>
    </row>
    <row r="132" spans="1:17" x14ac:dyDescent="0.2">
      <c r="C132" s="130" t="s">
        <v>25</v>
      </c>
      <c r="D132" s="21">
        <f>+F105</f>
        <v>302379418</v>
      </c>
      <c r="E132" s="103">
        <f>+K105</f>
        <v>22215628.190000001</v>
      </c>
      <c r="F132" s="21">
        <f>+D132-E132</f>
        <v>280163789.81</v>
      </c>
      <c r="G132" s="22">
        <f>+E132/D132</f>
        <v>7.3469379420526573E-2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4297664633</v>
      </c>
      <c r="E133" s="131">
        <f>SUM(E128:E132)</f>
        <v>364510889.79000002</v>
      </c>
      <c r="F133" s="131">
        <f>SUM(F128:F132)</f>
        <v>3933153743.21</v>
      </c>
      <c r="G133" s="132">
        <f t="shared" si="17"/>
        <v>8.4816038690192511E-2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34" t="s">
        <v>11</v>
      </c>
      <c r="D137" s="234"/>
      <c r="E137" s="234"/>
      <c r="F137" s="234"/>
      <c r="G137" s="234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637840026</v>
      </c>
      <c r="E139" s="21">
        <f t="shared" si="18"/>
        <v>6503595.9199999999</v>
      </c>
      <c r="F139" s="21">
        <f>+D139-E139</f>
        <v>631336430.08000004</v>
      </c>
      <c r="G139" s="22">
        <f>+E139/D139</f>
        <v>1.0196280657996838E-2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69600000</v>
      </c>
      <c r="E140" s="21">
        <f>+E130</f>
        <v>0</v>
      </c>
      <c r="F140" s="21">
        <f>+D140-E140</f>
        <v>69600000</v>
      </c>
      <c r="G140" s="22">
        <f>+E140/D140</f>
        <v>0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82559974</v>
      </c>
      <c r="E141" s="21">
        <f>+E131</f>
        <v>0</v>
      </c>
      <c r="F141" s="21">
        <f>+D141-E141</f>
        <v>82559974</v>
      </c>
      <c r="G141" s="22">
        <f>+E141/D141</f>
        <v>0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157600000</v>
      </c>
      <c r="E142" s="21">
        <f>+Q106</f>
        <v>0</v>
      </c>
      <c r="F142" s="21">
        <f>+D142-E142</f>
        <v>157600000</v>
      </c>
      <c r="G142" s="22">
        <f>+E142/D142</f>
        <v>0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947600000</v>
      </c>
      <c r="E143" s="136">
        <f>SUM(E139:E142)</f>
        <v>6503595.9199999999</v>
      </c>
      <c r="F143" s="136">
        <f>SUM(F139:F142)</f>
        <v>941096404.08000004</v>
      </c>
      <c r="G143" s="137">
        <f>+E143/D143</f>
        <v>6.8632291262135919E-3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0.10476186771416533</v>
      </c>
      <c r="E156" s="88">
        <f>+(100%/12)*1</f>
        <v>8.3333333333333329E-2</v>
      </c>
      <c r="F156" s="89">
        <f t="shared" ref="F156:G160" si="19">+D128</f>
        <v>3205285215</v>
      </c>
      <c r="G156" s="89">
        <f t="shared" si="19"/>
        <v>335791665.68000001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1.0196280657996838E-2</v>
      </c>
      <c r="E157" s="88">
        <f t="shared" ref="E157:E160" si="20">+(100%/12)*1</f>
        <v>8.3333333333333329E-2</v>
      </c>
      <c r="F157" s="89">
        <f t="shared" si="19"/>
        <v>637840026</v>
      </c>
      <c r="G157" s="89">
        <f t="shared" si="19"/>
        <v>6503595.9199999999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0</v>
      </c>
      <c r="E158" s="88">
        <f t="shared" si="20"/>
        <v>8.3333333333333329E-2</v>
      </c>
      <c r="F158" s="89">
        <f t="shared" si="19"/>
        <v>69600000</v>
      </c>
      <c r="G158" s="89">
        <f t="shared" si="19"/>
        <v>0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0</v>
      </c>
      <c r="E159" s="88">
        <f t="shared" si="20"/>
        <v>8.3333333333333329E-2</v>
      </c>
      <c r="F159" s="89">
        <f t="shared" si="19"/>
        <v>82559974</v>
      </c>
      <c r="G159" s="89">
        <f t="shared" si="19"/>
        <v>0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7.3469379420526573E-2</v>
      </c>
      <c r="E160" s="88">
        <f t="shared" si="20"/>
        <v>8.3333333333333329E-2</v>
      </c>
      <c r="F160" s="89">
        <f t="shared" si="19"/>
        <v>302379418</v>
      </c>
      <c r="G160" s="89">
        <f t="shared" si="19"/>
        <v>22215628.190000001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A5" sqref="A5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2.28515625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8" s="119" customFormat="1" x14ac:dyDescent="0.2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8" s="119" customFormat="1" x14ac:dyDescent="0.2">
      <c r="A3" s="225" t="s">
        <v>4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8" s="17" customFormat="1" x14ac:dyDescent="0.2">
      <c r="A4" s="224" t="s">
        <v>421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395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403</v>
      </c>
      <c r="B7" s="189" t="s">
        <v>396</v>
      </c>
      <c r="C7" s="133" t="s">
        <v>399</v>
      </c>
      <c r="D7" s="133" t="s">
        <v>399</v>
      </c>
      <c r="E7" s="186">
        <v>14386110585</v>
      </c>
      <c r="F7" s="186">
        <v>14386110585</v>
      </c>
      <c r="G7" s="186">
        <v>6132961188</v>
      </c>
      <c r="H7" s="186">
        <v>0</v>
      </c>
      <c r="I7" s="186">
        <v>1805583054.21</v>
      </c>
      <c r="J7" s="186">
        <v>0</v>
      </c>
      <c r="K7" s="186">
        <v>1462285508.5699999</v>
      </c>
      <c r="L7" s="186">
        <v>1462285508.5699999</v>
      </c>
      <c r="M7" s="186">
        <v>11118242022.219999</v>
      </c>
      <c r="N7" s="186">
        <v>2865092625.2199998</v>
      </c>
      <c r="O7" s="93">
        <f>+K7/F7</f>
        <v>0.10164564632880584</v>
      </c>
      <c r="P7" s="28">
        <f>+P27+P67+P82+P91</f>
        <v>517200832</v>
      </c>
      <c r="Q7" s="28">
        <f>+Q27+Q67+Q82+Q91</f>
        <v>501233.87</v>
      </c>
      <c r="R7" s="97">
        <f>+Q7/P7</f>
        <v>9.6912812004138458E-4</v>
      </c>
    </row>
    <row r="8" spans="1:18" s="92" customFormat="1" x14ac:dyDescent="0.2">
      <c r="A8" s="133" t="s">
        <v>403</v>
      </c>
      <c r="B8" s="189" t="s">
        <v>396</v>
      </c>
      <c r="C8" s="133" t="s">
        <v>54</v>
      </c>
      <c r="D8" s="133" t="s">
        <v>22</v>
      </c>
      <c r="E8" s="186">
        <v>3523999083</v>
      </c>
      <c r="F8" s="186">
        <v>3523999083</v>
      </c>
      <c r="G8" s="186">
        <v>3523999083</v>
      </c>
      <c r="H8" s="186">
        <v>0</v>
      </c>
      <c r="I8" s="186">
        <v>481653175</v>
      </c>
      <c r="J8" s="186">
        <v>0</v>
      </c>
      <c r="K8" s="186">
        <v>334445760.66000003</v>
      </c>
      <c r="L8" s="186">
        <v>334445760.66000003</v>
      </c>
      <c r="M8" s="186">
        <v>2707900147.3400002</v>
      </c>
      <c r="N8" s="186">
        <v>2707900147.3400002</v>
      </c>
      <c r="O8" s="93">
        <f t="shared" ref="O8:O70" si="0">+K8/F8</f>
        <v>9.4905178118061401E-2</v>
      </c>
      <c r="P8" s="28"/>
      <c r="Q8" s="28"/>
      <c r="R8" s="97"/>
    </row>
    <row r="9" spans="1:18" s="92" customFormat="1" x14ac:dyDescent="0.2">
      <c r="A9" s="134" t="s">
        <v>403</v>
      </c>
      <c r="B9" s="190" t="s">
        <v>396</v>
      </c>
      <c r="C9" s="134" t="s">
        <v>55</v>
      </c>
      <c r="D9" s="134" t="s">
        <v>56</v>
      </c>
      <c r="E9" s="187">
        <v>1505458600</v>
      </c>
      <c r="F9" s="187">
        <v>1505458600</v>
      </c>
      <c r="G9" s="187">
        <v>1505458600</v>
      </c>
      <c r="H9" s="187">
        <v>0</v>
      </c>
      <c r="I9" s="187">
        <v>0</v>
      </c>
      <c r="J9" s="187">
        <v>0</v>
      </c>
      <c r="K9" s="187">
        <v>107986115.64</v>
      </c>
      <c r="L9" s="187">
        <v>107986115.64</v>
      </c>
      <c r="M9" s="187">
        <v>1397472484.3599999</v>
      </c>
      <c r="N9" s="187">
        <v>1397472484.3599999</v>
      </c>
      <c r="O9" s="93">
        <f t="shared" si="0"/>
        <v>7.1729714546783285E-2</v>
      </c>
      <c r="P9" s="94"/>
      <c r="Q9" s="94"/>
      <c r="R9" s="93"/>
    </row>
    <row r="10" spans="1:18" s="96" customFormat="1" x14ac:dyDescent="0.2">
      <c r="A10" s="134" t="s">
        <v>403</v>
      </c>
      <c r="B10" s="190" t="s">
        <v>396</v>
      </c>
      <c r="C10" s="134" t="s">
        <v>57</v>
      </c>
      <c r="D10" s="134" t="s">
        <v>58</v>
      </c>
      <c r="E10" s="187">
        <v>1502458600</v>
      </c>
      <c r="F10" s="187">
        <v>1502458600</v>
      </c>
      <c r="G10" s="187">
        <v>1502458600</v>
      </c>
      <c r="H10" s="187">
        <v>0</v>
      </c>
      <c r="I10" s="187">
        <v>0</v>
      </c>
      <c r="J10" s="187">
        <v>0</v>
      </c>
      <c r="K10" s="187">
        <v>107986115.64</v>
      </c>
      <c r="L10" s="187">
        <v>107986115.64</v>
      </c>
      <c r="M10" s="187">
        <v>1394472484.3599999</v>
      </c>
      <c r="N10" s="187">
        <v>1394472484.3599999</v>
      </c>
      <c r="O10" s="93">
        <f t="shared" si="0"/>
        <v>7.1872939221087354E-2</v>
      </c>
      <c r="P10" s="94"/>
      <c r="Q10" s="94"/>
      <c r="R10" s="93"/>
    </row>
    <row r="11" spans="1:18" s="96" customFormat="1" x14ac:dyDescent="0.2">
      <c r="A11" s="134" t="s">
        <v>403</v>
      </c>
      <c r="B11" s="190" t="s">
        <v>396</v>
      </c>
      <c r="C11" s="134" t="s">
        <v>59</v>
      </c>
      <c r="D11" s="134" t="s">
        <v>60</v>
      </c>
      <c r="E11" s="187">
        <v>3000000</v>
      </c>
      <c r="F11" s="187">
        <v>3000000</v>
      </c>
      <c r="G11" s="187">
        <v>3000000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3000000</v>
      </c>
      <c r="N11" s="187">
        <v>3000000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403</v>
      </c>
      <c r="B12" s="190" t="s">
        <v>396</v>
      </c>
      <c r="C12" s="134" t="s">
        <v>61</v>
      </c>
      <c r="D12" s="134" t="s">
        <v>62</v>
      </c>
      <c r="E12" s="187">
        <v>6000000</v>
      </c>
      <c r="F12" s="187">
        <v>6000000</v>
      </c>
      <c r="G12" s="187">
        <v>6000000</v>
      </c>
      <c r="H12" s="187">
        <v>0</v>
      </c>
      <c r="I12" s="187">
        <v>0</v>
      </c>
      <c r="J12" s="187">
        <v>0</v>
      </c>
      <c r="K12" s="187">
        <v>234970</v>
      </c>
      <c r="L12" s="187">
        <v>234970</v>
      </c>
      <c r="M12" s="187">
        <v>5765030</v>
      </c>
      <c r="N12" s="187">
        <v>5765030</v>
      </c>
      <c r="O12" s="93">
        <f t="shared" si="0"/>
        <v>3.9161666666666664E-2</v>
      </c>
      <c r="P12" s="94"/>
      <c r="Q12" s="94"/>
      <c r="R12" s="93"/>
    </row>
    <row r="13" spans="1:18" s="96" customFormat="1" x14ac:dyDescent="0.2">
      <c r="A13" s="134" t="s">
        <v>403</v>
      </c>
      <c r="B13" s="190" t="s">
        <v>396</v>
      </c>
      <c r="C13" s="134" t="s">
        <v>63</v>
      </c>
      <c r="D13" s="134" t="s">
        <v>64</v>
      </c>
      <c r="E13" s="187">
        <v>6000000</v>
      </c>
      <c r="F13" s="187">
        <v>6000000</v>
      </c>
      <c r="G13" s="187">
        <v>6000000</v>
      </c>
      <c r="H13" s="187">
        <v>0</v>
      </c>
      <c r="I13" s="187">
        <v>0</v>
      </c>
      <c r="J13" s="187">
        <v>0</v>
      </c>
      <c r="K13" s="187">
        <v>234970</v>
      </c>
      <c r="L13" s="187">
        <v>234970</v>
      </c>
      <c r="M13" s="187">
        <v>5765030</v>
      </c>
      <c r="N13" s="187">
        <v>5765030</v>
      </c>
      <c r="O13" s="93">
        <f t="shared" si="0"/>
        <v>3.9161666666666664E-2</v>
      </c>
      <c r="P13" s="94"/>
      <c r="Q13" s="94"/>
      <c r="R13" s="93"/>
    </row>
    <row r="14" spans="1:18" s="96" customFormat="1" x14ac:dyDescent="0.2">
      <c r="A14" s="134" t="s">
        <v>403</v>
      </c>
      <c r="B14" s="190" t="s">
        <v>396</v>
      </c>
      <c r="C14" s="134" t="s">
        <v>65</v>
      </c>
      <c r="D14" s="134" t="s">
        <v>66</v>
      </c>
      <c r="E14" s="187">
        <v>1473816057</v>
      </c>
      <c r="F14" s="187">
        <v>1473816057</v>
      </c>
      <c r="G14" s="187">
        <v>1473816057</v>
      </c>
      <c r="H14" s="187">
        <v>0</v>
      </c>
      <c r="I14" s="187">
        <v>0</v>
      </c>
      <c r="J14" s="187">
        <v>0</v>
      </c>
      <c r="K14" s="187">
        <v>198153424.02000001</v>
      </c>
      <c r="L14" s="187">
        <v>198153424.02000001</v>
      </c>
      <c r="M14" s="187">
        <v>1275662632.98</v>
      </c>
      <c r="N14" s="187">
        <v>1275662632.98</v>
      </c>
      <c r="O14" s="93">
        <f t="shared" si="0"/>
        <v>0.13444922321130609</v>
      </c>
      <c r="P14" s="94"/>
      <c r="Q14" s="94"/>
      <c r="R14" s="93"/>
    </row>
    <row r="15" spans="1:18" s="96" customFormat="1" x14ac:dyDescent="0.2">
      <c r="A15" s="134" t="s">
        <v>403</v>
      </c>
      <c r="B15" s="190" t="s">
        <v>396</v>
      </c>
      <c r="C15" s="134" t="s">
        <v>67</v>
      </c>
      <c r="D15" s="134" t="s">
        <v>68</v>
      </c>
      <c r="E15" s="187">
        <v>553000000</v>
      </c>
      <c r="F15" s="187">
        <v>553000000</v>
      </c>
      <c r="G15" s="187">
        <v>553000000</v>
      </c>
      <c r="H15" s="187">
        <v>0</v>
      </c>
      <c r="I15" s="187">
        <v>0</v>
      </c>
      <c r="J15" s="187">
        <v>0</v>
      </c>
      <c r="K15" s="187">
        <v>40450985.060000002</v>
      </c>
      <c r="L15" s="187">
        <v>40450985.060000002</v>
      </c>
      <c r="M15" s="187">
        <v>512549014.94</v>
      </c>
      <c r="N15" s="187">
        <v>512549014.94</v>
      </c>
      <c r="O15" s="93">
        <f t="shared" si="0"/>
        <v>7.3148255081374319E-2</v>
      </c>
      <c r="P15" s="94"/>
      <c r="Q15" s="94"/>
      <c r="R15" s="93"/>
    </row>
    <row r="16" spans="1:18" s="96" customFormat="1" x14ac:dyDescent="0.2">
      <c r="A16" s="134" t="s">
        <v>403</v>
      </c>
      <c r="B16" s="190" t="s">
        <v>396</v>
      </c>
      <c r="C16" s="134" t="s">
        <v>69</v>
      </c>
      <c r="D16" s="134" t="s">
        <v>70</v>
      </c>
      <c r="E16" s="187">
        <v>81625365</v>
      </c>
      <c r="F16" s="187">
        <v>81625365</v>
      </c>
      <c r="G16" s="187">
        <v>81625365</v>
      </c>
      <c r="H16" s="187">
        <v>0</v>
      </c>
      <c r="I16" s="187">
        <v>0</v>
      </c>
      <c r="J16" s="187">
        <v>0</v>
      </c>
      <c r="K16" s="187">
        <v>3912445</v>
      </c>
      <c r="L16" s="187">
        <v>3912445</v>
      </c>
      <c r="M16" s="187">
        <v>77712920</v>
      </c>
      <c r="N16" s="187">
        <v>77712920</v>
      </c>
      <c r="O16" s="93">
        <f t="shared" si="0"/>
        <v>4.7931730534987498E-2</v>
      </c>
      <c r="P16" s="94"/>
      <c r="Q16" s="94"/>
      <c r="R16" s="93"/>
    </row>
    <row r="17" spans="1:18" s="96" customFormat="1" x14ac:dyDescent="0.2">
      <c r="A17" s="134" t="s">
        <v>403</v>
      </c>
      <c r="B17" s="190" t="s">
        <v>396</v>
      </c>
      <c r="C17" s="134" t="s">
        <v>73</v>
      </c>
      <c r="D17" s="134" t="s">
        <v>74</v>
      </c>
      <c r="E17" s="187">
        <v>162846623</v>
      </c>
      <c r="F17" s="187">
        <v>162846623</v>
      </c>
      <c r="G17" s="187">
        <v>162846623</v>
      </c>
      <c r="H17" s="187">
        <v>0</v>
      </c>
      <c r="I17" s="187">
        <v>0</v>
      </c>
      <c r="J17" s="187">
        <v>0</v>
      </c>
      <c r="K17" s="187">
        <v>152378873.59</v>
      </c>
      <c r="L17" s="187">
        <v>152378873.59</v>
      </c>
      <c r="M17" s="187">
        <v>10467749.41</v>
      </c>
      <c r="N17" s="187">
        <v>10467749.41</v>
      </c>
      <c r="O17" s="93">
        <f t="shared" si="0"/>
        <v>0.93572019353450153</v>
      </c>
      <c r="P17" s="94"/>
      <c r="Q17" s="94"/>
      <c r="R17" s="93"/>
    </row>
    <row r="18" spans="1:18" s="96" customFormat="1" x14ac:dyDescent="0.2">
      <c r="A18" s="134" t="s">
        <v>403</v>
      </c>
      <c r="B18" s="190" t="s">
        <v>396</v>
      </c>
      <c r="C18" s="134" t="s">
        <v>75</v>
      </c>
      <c r="D18" s="134" t="s">
        <v>76</v>
      </c>
      <c r="E18" s="187">
        <v>453759000</v>
      </c>
      <c r="F18" s="187">
        <v>453759000</v>
      </c>
      <c r="G18" s="187">
        <v>453759000</v>
      </c>
      <c r="H18" s="187">
        <v>0</v>
      </c>
      <c r="I18" s="187">
        <v>0</v>
      </c>
      <c r="J18" s="187">
        <v>0</v>
      </c>
      <c r="K18" s="187">
        <v>1411120.37</v>
      </c>
      <c r="L18" s="187">
        <v>1411120.37</v>
      </c>
      <c r="M18" s="187">
        <v>452347879.63</v>
      </c>
      <c r="N18" s="187">
        <v>452347879.63</v>
      </c>
      <c r="O18" s="93">
        <f t="shared" si="0"/>
        <v>3.1098454686298237E-3</v>
      </c>
      <c r="P18" s="94"/>
      <c r="Q18" s="94"/>
      <c r="R18" s="93"/>
    </row>
    <row r="19" spans="1:18" s="96" customFormat="1" x14ac:dyDescent="0.2">
      <c r="A19" s="134" t="s">
        <v>403</v>
      </c>
      <c r="B19" s="190" t="s">
        <v>397</v>
      </c>
      <c r="C19" s="134" t="s">
        <v>71</v>
      </c>
      <c r="D19" s="134" t="s">
        <v>72</v>
      </c>
      <c r="E19" s="187">
        <v>222585069</v>
      </c>
      <c r="F19" s="187">
        <v>222585069</v>
      </c>
      <c r="G19" s="187">
        <v>222585069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222585069</v>
      </c>
      <c r="N19" s="187">
        <v>222585069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134" t="s">
        <v>403</v>
      </c>
      <c r="B20" s="190" t="s">
        <v>396</v>
      </c>
      <c r="C20" s="134" t="s">
        <v>77</v>
      </c>
      <c r="D20" s="134" t="s">
        <v>78</v>
      </c>
      <c r="E20" s="187">
        <v>269362213</v>
      </c>
      <c r="F20" s="187">
        <v>269362213</v>
      </c>
      <c r="G20" s="187">
        <v>269362213</v>
      </c>
      <c r="H20" s="187">
        <v>0</v>
      </c>
      <c r="I20" s="187">
        <v>243310797</v>
      </c>
      <c r="J20" s="187">
        <v>0</v>
      </c>
      <c r="K20" s="187">
        <v>15051416</v>
      </c>
      <c r="L20" s="187">
        <v>15051416</v>
      </c>
      <c r="M20" s="187">
        <v>11000000</v>
      </c>
      <c r="N20" s="187">
        <v>11000000</v>
      </c>
      <c r="O20" s="93">
        <f t="shared" si="0"/>
        <v>5.5877978697776734E-2</v>
      </c>
      <c r="P20" s="94"/>
      <c r="Q20" s="94"/>
      <c r="R20" s="93"/>
    </row>
    <row r="21" spans="1:18" s="96" customFormat="1" x14ac:dyDescent="0.2">
      <c r="A21" s="134" t="s">
        <v>403</v>
      </c>
      <c r="B21" s="190" t="s">
        <v>396</v>
      </c>
      <c r="C21" s="134" t="s">
        <v>83</v>
      </c>
      <c r="D21" s="134" t="s">
        <v>408</v>
      </c>
      <c r="E21" s="187">
        <v>255548767</v>
      </c>
      <c r="F21" s="187">
        <v>255548767</v>
      </c>
      <c r="G21" s="187">
        <v>255548767</v>
      </c>
      <c r="H21" s="187">
        <v>0</v>
      </c>
      <c r="I21" s="187">
        <v>231269214</v>
      </c>
      <c r="J21" s="187">
        <v>0</v>
      </c>
      <c r="K21" s="187">
        <v>14279553</v>
      </c>
      <c r="L21" s="187">
        <v>14279553</v>
      </c>
      <c r="M21" s="187">
        <v>10000000</v>
      </c>
      <c r="N21" s="187">
        <v>10000000</v>
      </c>
      <c r="O21" s="93">
        <f t="shared" si="0"/>
        <v>5.5877996077359278E-2</v>
      </c>
      <c r="P21" s="94"/>
      <c r="Q21" s="94"/>
      <c r="R21" s="93"/>
    </row>
    <row r="22" spans="1:18" s="96" customFormat="1" x14ac:dyDescent="0.2">
      <c r="A22" s="134" t="s">
        <v>403</v>
      </c>
      <c r="B22" s="190" t="s">
        <v>396</v>
      </c>
      <c r="C22" s="134" t="s">
        <v>88</v>
      </c>
      <c r="D22" s="134" t="s">
        <v>376</v>
      </c>
      <c r="E22" s="187">
        <v>13813446</v>
      </c>
      <c r="F22" s="187">
        <v>13813446</v>
      </c>
      <c r="G22" s="187">
        <v>13813446</v>
      </c>
      <c r="H22" s="187">
        <v>0</v>
      </c>
      <c r="I22" s="187">
        <v>12041583</v>
      </c>
      <c r="J22" s="187">
        <v>0</v>
      </c>
      <c r="K22" s="187">
        <v>771863</v>
      </c>
      <c r="L22" s="187">
        <v>771863</v>
      </c>
      <c r="M22" s="187">
        <v>1000000</v>
      </c>
      <c r="N22" s="187">
        <v>1000000</v>
      </c>
      <c r="O22" s="93">
        <f t="shared" si="0"/>
        <v>5.58776571754796E-2</v>
      </c>
      <c r="P22" s="94"/>
      <c r="Q22" s="94"/>
      <c r="R22" s="93"/>
    </row>
    <row r="23" spans="1:18" s="96" customFormat="1" x14ac:dyDescent="0.2">
      <c r="A23" s="134" t="s">
        <v>403</v>
      </c>
      <c r="B23" s="190" t="s">
        <v>396</v>
      </c>
      <c r="C23" s="134" t="s">
        <v>89</v>
      </c>
      <c r="D23" s="134" t="s">
        <v>90</v>
      </c>
      <c r="E23" s="187">
        <v>269362213</v>
      </c>
      <c r="F23" s="187">
        <v>269362213</v>
      </c>
      <c r="G23" s="187">
        <v>269362213</v>
      </c>
      <c r="H23" s="187">
        <v>0</v>
      </c>
      <c r="I23" s="187">
        <v>238342378</v>
      </c>
      <c r="J23" s="187">
        <v>0</v>
      </c>
      <c r="K23" s="187">
        <v>13019835</v>
      </c>
      <c r="L23" s="187">
        <v>13019835</v>
      </c>
      <c r="M23" s="187">
        <v>18000000</v>
      </c>
      <c r="N23" s="187">
        <v>18000000</v>
      </c>
      <c r="O23" s="93">
        <f t="shared" si="0"/>
        <v>4.8335788657928792E-2</v>
      </c>
      <c r="P23" s="94"/>
      <c r="Q23" s="94"/>
      <c r="R23" s="93"/>
    </row>
    <row r="24" spans="1:18" s="96" customFormat="1" x14ac:dyDescent="0.2">
      <c r="A24" s="134" t="s">
        <v>403</v>
      </c>
      <c r="B24" s="190" t="s">
        <v>396</v>
      </c>
      <c r="C24" s="134" t="s">
        <v>95</v>
      </c>
      <c r="D24" s="134" t="s">
        <v>409</v>
      </c>
      <c r="E24" s="187">
        <v>145041192</v>
      </c>
      <c r="F24" s="187">
        <v>145041192</v>
      </c>
      <c r="G24" s="187">
        <v>145041192</v>
      </c>
      <c r="H24" s="187">
        <v>0</v>
      </c>
      <c r="I24" s="187">
        <v>128968189</v>
      </c>
      <c r="J24" s="187">
        <v>0</v>
      </c>
      <c r="K24" s="187">
        <v>6073003</v>
      </c>
      <c r="L24" s="187">
        <v>6073003</v>
      </c>
      <c r="M24" s="187">
        <v>10000000</v>
      </c>
      <c r="N24" s="187">
        <v>10000000</v>
      </c>
      <c r="O24" s="93">
        <f t="shared" si="0"/>
        <v>4.1870884513966214E-2</v>
      </c>
      <c r="P24" s="94"/>
      <c r="Q24" s="94"/>
      <c r="R24" s="93"/>
    </row>
    <row r="25" spans="1:18" s="96" customFormat="1" x14ac:dyDescent="0.2">
      <c r="A25" s="134" t="s">
        <v>403</v>
      </c>
      <c r="B25" s="190" t="s">
        <v>396</v>
      </c>
      <c r="C25" s="134" t="s">
        <v>100</v>
      </c>
      <c r="D25" s="134" t="s">
        <v>410</v>
      </c>
      <c r="E25" s="187">
        <v>41440340</v>
      </c>
      <c r="F25" s="187">
        <v>41440340</v>
      </c>
      <c r="G25" s="187">
        <v>41440340</v>
      </c>
      <c r="H25" s="187">
        <v>0</v>
      </c>
      <c r="I25" s="187">
        <v>36124721</v>
      </c>
      <c r="J25" s="187">
        <v>0</v>
      </c>
      <c r="K25" s="187">
        <v>2315619</v>
      </c>
      <c r="L25" s="187">
        <v>2315619</v>
      </c>
      <c r="M25" s="187">
        <v>3000000</v>
      </c>
      <c r="N25" s="187">
        <v>3000000</v>
      </c>
      <c r="O25" s="93">
        <f t="shared" si="0"/>
        <v>5.5878378410987938E-2</v>
      </c>
      <c r="P25" s="94"/>
      <c r="Q25" s="94"/>
      <c r="R25" s="93"/>
    </row>
    <row r="26" spans="1:18" s="96" customFormat="1" x14ac:dyDescent="0.2">
      <c r="A26" s="134" t="s">
        <v>403</v>
      </c>
      <c r="B26" s="190" t="s">
        <v>396</v>
      </c>
      <c r="C26" s="134" t="s">
        <v>105</v>
      </c>
      <c r="D26" s="134" t="s">
        <v>411</v>
      </c>
      <c r="E26" s="187">
        <v>82880681</v>
      </c>
      <c r="F26" s="187">
        <v>82880681</v>
      </c>
      <c r="G26" s="187">
        <v>82880681</v>
      </c>
      <c r="H26" s="187">
        <v>0</v>
      </c>
      <c r="I26" s="187">
        <v>73249468</v>
      </c>
      <c r="J26" s="187">
        <v>0</v>
      </c>
      <c r="K26" s="187">
        <v>4631213</v>
      </c>
      <c r="L26" s="187">
        <v>4631213</v>
      </c>
      <c r="M26" s="187">
        <v>5000000</v>
      </c>
      <c r="N26" s="187">
        <v>5000000</v>
      </c>
      <c r="O26" s="93">
        <f t="shared" si="0"/>
        <v>5.587807609833708E-2</v>
      </c>
      <c r="P26" s="94"/>
      <c r="Q26" s="94"/>
      <c r="R26" s="93"/>
    </row>
    <row r="27" spans="1:18" s="92" customFormat="1" x14ac:dyDescent="0.2">
      <c r="A27" s="133" t="s">
        <v>403</v>
      </c>
      <c r="B27" s="189" t="s">
        <v>396</v>
      </c>
      <c r="C27" s="133" t="s">
        <v>108</v>
      </c>
      <c r="D27" s="133" t="s">
        <v>109</v>
      </c>
      <c r="E27" s="186">
        <v>509390109</v>
      </c>
      <c r="F27" s="186">
        <v>509390109</v>
      </c>
      <c r="G27" s="186">
        <v>127347526</v>
      </c>
      <c r="H27" s="186">
        <v>0</v>
      </c>
      <c r="I27" s="186">
        <v>11097067.119999999</v>
      </c>
      <c r="J27" s="186">
        <v>0</v>
      </c>
      <c r="K27" s="186">
        <v>115300</v>
      </c>
      <c r="L27" s="186">
        <v>115300</v>
      </c>
      <c r="M27" s="186">
        <v>498177741.88</v>
      </c>
      <c r="N27" s="186">
        <v>116135158.88</v>
      </c>
      <c r="O27" s="93">
        <f t="shared" si="0"/>
        <v>2.2634911428953561E-4</v>
      </c>
      <c r="P27" s="28">
        <f>+F27</f>
        <v>509390109</v>
      </c>
      <c r="Q27" s="28">
        <f>+K27</f>
        <v>115300</v>
      </c>
      <c r="R27" s="97">
        <f>+Q27/P27</f>
        <v>2.2634911428953561E-4</v>
      </c>
    </row>
    <row r="28" spans="1:18" s="96" customFormat="1" x14ac:dyDescent="0.2">
      <c r="A28" s="134" t="s">
        <v>403</v>
      </c>
      <c r="B28" s="190" t="s">
        <v>396</v>
      </c>
      <c r="C28" s="134" t="s">
        <v>110</v>
      </c>
      <c r="D28" s="134" t="s">
        <v>111</v>
      </c>
      <c r="E28" s="187">
        <v>88158000</v>
      </c>
      <c r="F28" s="187">
        <v>88158000</v>
      </c>
      <c r="G28" s="187">
        <v>22039500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88158000</v>
      </c>
      <c r="N28" s="187">
        <v>22039500</v>
      </c>
      <c r="O28" s="93">
        <f t="shared" si="0"/>
        <v>0</v>
      </c>
      <c r="P28" s="94">
        <f>+F28</f>
        <v>88158000</v>
      </c>
      <c r="Q28" s="94">
        <f t="shared" ref="Q28:Q80" si="1">+K28</f>
        <v>0</v>
      </c>
      <c r="R28" s="93">
        <f t="shared" ref="R28:R76" si="2">+Q28/P28</f>
        <v>0</v>
      </c>
    </row>
    <row r="29" spans="1:18" s="92" customFormat="1" x14ac:dyDescent="0.2">
      <c r="A29" s="134" t="s">
        <v>403</v>
      </c>
      <c r="B29" s="190" t="s">
        <v>396</v>
      </c>
      <c r="C29" s="134" t="s">
        <v>112</v>
      </c>
      <c r="D29" s="134" t="s">
        <v>113</v>
      </c>
      <c r="E29" s="187">
        <v>88158000</v>
      </c>
      <c r="F29" s="187">
        <v>88158000</v>
      </c>
      <c r="G29" s="187">
        <v>22039500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88158000</v>
      </c>
      <c r="N29" s="187">
        <v>22039500</v>
      </c>
      <c r="O29" s="93">
        <f t="shared" si="0"/>
        <v>0</v>
      </c>
      <c r="P29" s="94">
        <f t="shared" ref="P29:P79" si="3">+F29</f>
        <v>88158000</v>
      </c>
      <c r="Q29" s="94">
        <f t="shared" si="1"/>
        <v>0</v>
      </c>
      <c r="R29" s="93">
        <f t="shared" si="2"/>
        <v>0</v>
      </c>
    </row>
    <row r="30" spans="1:18" s="96" customFormat="1" x14ac:dyDescent="0.2">
      <c r="A30" s="134" t="s">
        <v>403</v>
      </c>
      <c r="B30" s="190" t="s">
        <v>396</v>
      </c>
      <c r="C30" s="134" t="s">
        <v>120</v>
      </c>
      <c r="D30" s="134" t="s">
        <v>121</v>
      </c>
      <c r="E30" s="187">
        <v>21995749</v>
      </c>
      <c r="F30" s="187">
        <v>21995749</v>
      </c>
      <c r="G30" s="187">
        <v>5498936</v>
      </c>
      <c r="H30" s="187">
        <v>0</v>
      </c>
      <c r="I30" s="187">
        <v>4055900</v>
      </c>
      <c r="J30" s="187">
        <v>0</v>
      </c>
      <c r="K30" s="187">
        <v>0</v>
      </c>
      <c r="L30" s="187">
        <v>0</v>
      </c>
      <c r="M30" s="187">
        <v>17939849</v>
      </c>
      <c r="N30" s="187">
        <v>1443036</v>
      </c>
      <c r="O30" s="93">
        <f t="shared" si="0"/>
        <v>0</v>
      </c>
      <c r="P30" s="94">
        <f t="shared" si="3"/>
        <v>21995749</v>
      </c>
      <c r="Q30" s="94">
        <f t="shared" si="1"/>
        <v>0</v>
      </c>
      <c r="R30" s="93">
        <f t="shared" si="2"/>
        <v>0</v>
      </c>
    </row>
    <row r="31" spans="1:18" s="96" customFormat="1" x14ac:dyDescent="0.2">
      <c r="A31" s="134" t="s">
        <v>403</v>
      </c>
      <c r="B31" s="190" t="s">
        <v>396</v>
      </c>
      <c r="C31" s="134" t="s">
        <v>122</v>
      </c>
      <c r="D31" s="134" t="s">
        <v>123</v>
      </c>
      <c r="E31" s="187">
        <v>4454495</v>
      </c>
      <c r="F31" s="187">
        <v>4454495</v>
      </c>
      <c r="G31" s="187">
        <v>1113623</v>
      </c>
      <c r="H31" s="187">
        <v>0</v>
      </c>
      <c r="I31" s="187">
        <v>372900</v>
      </c>
      <c r="J31" s="187">
        <v>0</v>
      </c>
      <c r="K31" s="187">
        <v>0</v>
      </c>
      <c r="L31" s="187">
        <v>0</v>
      </c>
      <c r="M31" s="187">
        <v>4081595</v>
      </c>
      <c r="N31" s="187">
        <v>740723</v>
      </c>
      <c r="O31" s="93">
        <f t="shared" si="0"/>
        <v>0</v>
      </c>
      <c r="P31" s="94">
        <f t="shared" si="3"/>
        <v>4454495</v>
      </c>
      <c r="Q31" s="94">
        <f t="shared" si="1"/>
        <v>0</v>
      </c>
      <c r="R31" s="93">
        <f t="shared" si="2"/>
        <v>0</v>
      </c>
    </row>
    <row r="32" spans="1:18" s="96" customFormat="1" x14ac:dyDescent="0.2">
      <c r="A32" s="134" t="s">
        <v>403</v>
      </c>
      <c r="B32" s="190" t="s">
        <v>396</v>
      </c>
      <c r="C32" s="134" t="s">
        <v>124</v>
      </c>
      <c r="D32" s="134" t="s">
        <v>125</v>
      </c>
      <c r="E32" s="187">
        <v>11439000</v>
      </c>
      <c r="F32" s="187">
        <v>11439000</v>
      </c>
      <c r="G32" s="187">
        <v>2859750</v>
      </c>
      <c r="H32" s="187">
        <v>0</v>
      </c>
      <c r="I32" s="187">
        <v>2440800</v>
      </c>
      <c r="J32" s="187">
        <v>0</v>
      </c>
      <c r="K32" s="187">
        <v>0</v>
      </c>
      <c r="L32" s="187">
        <v>0</v>
      </c>
      <c r="M32" s="187">
        <v>8998200</v>
      </c>
      <c r="N32" s="187">
        <v>418950</v>
      </c>
      <c r="O32" s="93">
        <f t="shared" si="0"/>
        <v>0</v>
      </c>
      <c r="P32" s="94">
        <f t="shared" si="3"/>
        <v>11439000</v>
      </c>
      <c r="Q32" s="94">
        <f t="shared" si="1"/>
        <v>0</v>
      </c>
      <c r="R32" s="93">
        <f t="shared" si="2"/>
        <v>0</v>
      </c>
    </row>
    <row r="33" spans="1:18" s="104" customFormat="1" x14ac:dyDescent="0.2">
      <c r="A33" s="134" t="s">
        <v>403</v>
      </c>
      <c r="B33" s="190" t="s">
        <v>396</v>
      </c>
      <c r="C33" s="134" t="s">
        <v>126</v>
      </c>
      <c r="D33" s="134" t="s">
        <v>127</v>
      </c>
      <c r="E33" s="187">
        <v>765600</v>
      </c>
      <c r="F33" s="187">
        <v>765600</v>
      </c>
      <c r="G33" s="187">
        <v>191400</v>
      </c>
      <c r="H33" s="187">
        <v>0</v>
      </c>
      <c r="I33" s="187">
        <v>72650</v>
      </c>
      <c r="J33" s="187">
        <v>0</v>
      </c>
      <c r="K33" s="187">
        <v>0</v>
      </c>
      <c r="L33" s="187">
        <v>0</v>
      </c>
      <c r="M33" s="187">
        <v>692950</v>
      </c>
      <c r="N33" s="187">
        <v>118750</v>
      </c>
      <c r="O33" s="93">
        <f t="shared" si="0"/>
        <v>0</v>
      </c>
      <c r="P33" s="94">
        <f t="shared" si="3"/>
        <v>765600</v>
      </c>
      <c r="Q33" s="94">
        <f t="shared" si="1"/>
        <v>0</v>
      </c>
      <c r="R33" s="93">
        <f t="shared" si="2"/>
        <v>0</v>
      </c>
    </row>
    <row r="34" spans="1:18" s="103" customFormat="1" x14ac:dyDescent="0.2">
      <c r="A34" s="134" t="s">
        <v>403</v>
      </c>
      <c r="B34" s="190" t="s">
        <v>396</v>
      </c>
      <c r="C34" s="134" t="s">
        <v>128</v>
      </c>
      <c r="D34" s="134" t="s">
        <v>129</v>
      </c>
      <c r="E34" s="187">
        <v>5167154</v>
      </c>
      <c r="F34" s="187">
        <v>5167154</v>
      </c>
      <c r="G34" s="187">
        <v>1291788</v>
      </c>
      <c r="H34" s="187">
        <v>0</v>
      </c>
      <c r="I34" s="187">
        <v>1169550</v>
      </c>
      <c r="J34" s="187">
        <v>0</v>
      </c>
      <c r="K34" s="187">
        <v>0</v>
      </c>
      <c r="L34" s="187">
        <v>0</v>
      </c>
      <c r="M34" s="187">
        <v>3997604</v>
      </c>
      <c r="N34" s="187">
        <v>122238</v>
      </c>
      <c r="O34" s="93">
        <f t="shared" si="0"/>
        <v>0</v>
      </c>
      <c r="P34" s="94">
        <f t="shared" si="3"/>
        <v>5167154</v>
      </c>
      <c r="Q34" s="94">
        <f t="shared" si="1"/>
        <v>0</v>
      </c>
      <c r="R34" s="93">
        <f t="shared" si="2"/>
        <v>0</v>
      </c>
    </row>
    <row r="35" spans="1:18" s="103" customFormat="1" x14ac:dyDescent="0.2">
      <c r="A35" s="134" t="s">
        <v>403</v>
      </c>
      <c r="B35" s="190" t="s">
        <v>396</v>
      </c>
      <c r="C35" s="134" t="s">
        <v>130</v>
      </c>
      <c r="D35" s="134" t="s">
        <v>131</v>
      </c>
      <c r="E35" s="187">
        <v>169500</v>
      </c>
      <c r="F35" s="187">
        <v>169500</v>
      </c>
      <c r="G35" s="187">
        <v>42375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169500</v>
      </c>
      <c r="N35" s="187">
        <v>42375</v>
      </c>
      <c r="O35" s="93">
        <f t="shared" si="0"/>
        <v>0</v>
      </c>
      <c r="P35" s="94">
        <f t="shared" si="3"/>
        <v>169500</v>
      </c>
      <c r="Q35" s="94">
        <f t="shared" si="1"/>
        <v>0</v>
      </c>
      <c r="R35" s="93">
        <f t="shared" si="2"/>
        <v>0</v>
      </c>
    </row>
    <row r="36" spans="1:18" s="103" customFormat="1" x14ac:dyDescent="0.2">
      <c r="A36" s="134" t="s">
        <v>403</v>
      </c>
      <c r="B36" s="190" t="s">
        <v>396</v>
      </c>
      <c r="C36" s="134" t="s">
        <v>132</v>
      </c>
      <c r="D36" s="134" t="s">
        <v>133</v>
      </c>
      <c r="E36" s="187">
        <v>89056500</v>
      </c>
      <c r="F36" s="187">
        <v>89056500</v>
      </c>
      <c r="G36" s="187">
        <v>22264125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89056500</v>
      </c>
      <c r="N36" s="187">
        <v>22264125</v>
      </c>
      <c r="O36" s="93">
        <f t="shared" si="0"/>
        <v>0</v>
      </c>
      <c r="P36" s="94">
        <f t="shared" si="3"/>
        <v>89056500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403</v>
      </c>
      <c r="B37" s="190" t="s">
        <v>396</v>
      </c>
      <c r="C37" s="134" t="s">
        <v>134</v>
      </c>
      <c r="D37" s="134" t="s">
        <v>135</v>
      </c>
      <c r="E37" s="187">
        <v>56500</v>
      </c>
      <c r="F37" s="187">
        <v>56500</v>
      </c>
      <c r="G37" s="187">
        <v>14125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56500</v>
      </c>
      <c r="N37" s="187">
        <v>14125</v>
      </c>
      <c r="O37" s="93">
        <f t="shared" si="0"/>
        <v>0</v>
      </c>
      <c r="P37" s="94">
        <f t="shared" si="3"/>
        <v>56500</v>
      </c>
      <c r="Q37" s="94">
        <f t="shared" si="1"/>
        <v>0</v>
      </c>
      <c r="R37" s="93">
        <f t="shared" si="2"/>
        <v>0</v>
      </c>
    </row>
    <row r="38" spans="1:18" s="103" customFormat="1" x14ac:dyDescent="0.2">
      <c r="A38" s="134" t="s">
        <v>403</v>
      </c>
      <c r="B38" s="190" t="s">
        <v>396</v>
      </c>
      <c r="C38" s="134" t="s">
        <v>136</v>
      </c>
      <c r="D38" s="134" t="s">
        <v>137</v>
      </c>
      <c r="E38" s="187">
        <v>4000000</v>
      </c>
      <c r="F38" s="187">
        <v>4000000</v>
      </c>
      <c r="G38" s="187">
        <v>1000000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4000000</v>
      </c>
      <c r="N38" s="187">
        <v>1000000</v>
      </c>
      <c r="O38" s="93">
        <v>0</v>
      </c>
      <c r="P38" s="94">
        <f t="shared" si="3"/>
        <v>4000000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403</v>
      </c>
      <c r="B39" s="190" t="s">
        <v>396</v>
      </c>
      <c r="C39" s="134" t="s">
        <v>140</v>
      </c>
      <c r="D39" s="134" t="s">
        <v>141</v>
      </c>
      <c r="E39" s="187">
        <v>85000000</v>
      </c>
      <c r="F39" s="187">
        <v>85000000</v>
      </c>
      <c r="G39" s="187">
        <v>21250000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85000000</v>
      </c>
      <c r="N39" s="187">
        <v>21250000</v>
      </c>
      <c r="O39" s="93">
        <v>0</v>
      </c>
      <c r="P39" s="94">
        <f t="shared" si="3"/>
        <v>85000000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403</v>
      </c>
      <c r="B40" s="190" t="s">
        <v>396</v>
      </c>
      <c r="C40" s="134" t="s">
        <v>146</v>
      </c>
      <c r="D40" s="134" t="s">
        <v>147</v>
      </c>
      <c r="E40" s="187">
        <v>193897760</v>
      </c>
      <c r="F40" s="187">
        <v>193897760</v>
      </c>
      <c r="G40" s="187">
        <v>50881440</v>
      </c>
      <c r="H40" s="187">
        <v>0</v>
      </c>
      <c r="I40" s="187">
        <v>176200</v>
      </c>
      <c r="J40" s="187">
        <v>0</v>
      </c>
      <c r="K40" s="187">
        <v>0</v>
      </c>
      <c r="L40" s="187">
        <v>0</v>
      </c>
      <c r="M40" s="187">
        <v>193721560</v>
      </c>
      <c r="N40" s="187">
        <v>50705240</v>
      </c>
      <c r="O40" s="93">
        <f t="shared" si="0"/>
        <v>0</v>
      </c>
      <c r="P40" s="94">
        <f t="shared" si="3"/>
        <v>193897760</v>
      </c>
      <c r="Q40" s="94">
        <f t="shared" si="1"/>
        <v>0</v>
      </c>
      <c r="R40" s="93">
        <f t="shared" si="2"/>
        <v>0</v>
      </c>
    </row>
    <row r="41" spans="1:18" s="103" customFormat="1" x14ac:dyDescent="0.2">
      <c r="A41" s="134" t="s">
        <v>403</v>
      </c>
      <c r="B41" s="190" t="s">
        <v>396</v>
      </c>
      <c r="C41" s="134" t="s">
        <v>150</v>
      </c>
      <c r="D41" s="134" t="s">
        <v>384</v>
      </c>
      <c r="E41" s="187">
        <v>88000000</v>
      </c>
      <c r="F41" s="187">
        <v>88000000</v>
      </c>
      <c r="G41" s="187">
        <v>22000000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88000000</v>
      </c>
      <c r="N41" s="187">
        <v>22000000</v>
      </c>
      <c r="O41" s="93">
        <f t="shared" si="0"/>
        <v>0</v>
      </c>
      <c r="P41" s="94">
        <f t="shared" si="3"/>
        <v>88000000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403</v>
      </c>
      <c r="B42" s="190" t="s">
        <v>396</v>
      </c>
      <c r="C42" s="134" t="s">
        <v>153</v>
      </c>
      <c r="D42" s="134" t="s">
        <v>385</v>
      </c>
      <c r="E42" s="187">
        <v>791000</v>
      </c>
      <c r="F42" s="187">
        <v>791000</v>
      </c>
      <c r="G42" s="187">
        <v>197750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791000</v>
      </c>
      <c r="N42" s="187">
        <v>197750</v>
      </c>
      <c r="O42" s="93">
        <f t="shared" si="0"/>
        <v>0</v>
      </c>
      <c r="P42" s="94">
        <f t="shared" si="3"/>
        <v>791000</v>
      </c>
      <c r="Q42" s="94">
        <f t="shared" si="1"/>
        <v>0</v>
      </c>
      <c r="R42" s="93">
        <f t="shared" si="2"/>
        <v>0</v>
      </c>
    </row>
    <row r="43" spans="1:18" s="103" customFormat="1" x14ac:dyDescent="0.2">
      <c r="A43" s="134" t="s">
        <v>403</v>
      </c>
      <c r="B43" s="190" t="s">
        <v>396</v>
      </c>
      <c r="C43" s="134" t="s">
        <v>154</v>
      </c>
      <c r="D43" s="134" t="s">
        <v>155</v>
      </c>
      <c r="E43" s="187">
        <v>101106760</v>
      </c>
      <c r="F43" s="187">
        <v>101106760</v>
      </c>
      <c r="G43" s="187">
        <v>27683690</v>
      </c>
      <c r="H43" s="187">
        <v>0</v>
      </c>
      <c r="I43" s="187">
        <v>176200</v>
      </c>
      <c r="J43" s="187">
        <v>0</v>
      </c>
      <c r="K43" s="187">
        <v>0</v>
      </c>
      <c r="L43" s="187">
        <v>0</v>
      </c>
      <c r="M43" s="187">
        <v>100930560</v>
      </c>
      <c r="N43" s="187">
        <v>27507490</v>
      </c>
      <c r="O43" s="93">
        <f t="shared" si="0"/>
        <v>0</v>
      </c>
      <c r="P43" s="94">
        <f t="shared" si="3"/>
        <v>101106760</v>
      </c>
      <c r="Q43" s="94">
        <f t="shared" si="1"/>
        <v>0</v>
      </c>
      <c r="R43" s="93">
        <f t="shared" si="2"/>
        <v>0</v>
      </c>
    </row>
    <row r="44" spans="1:18" s="103" customFormat="1" x14ac:dyDescent="0.2">
      <c r="A44" s="134" t="s">
        <v>403</v>
      </c>
      <c r="B44" s="190" t="s">
        <v>396</v>
      </c>
      <c r="C44" s="134" t="s">
        <v>156</v>
      </c>
      <c r="D44" s="134" t="s">
        <v>157</v>
      </c>
      <c r="E44" s="187">
        <v>4000000</v>
      </c>
      <c r="F44" s="187">
        <v>4000000</v>
      </c>
      <c r="G44" s="187">
        <v>1000000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4000000</v>
      </c>
      <c r="N44" s="187">
        <v>1000000</v>
      </c>
      <c r="O44" s="93">
        <f t="shared" si="0"/>
        <v>0</v>
      </c>
      <c r="P44" s="94">
        <f t="shared" si="3"/>
        <v>4000000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403</v>
      </c>
      <c r="B45" s="190" t="s">
        <v>396</v>
      </c>
      <c r="C45" s="134" t="s">
        <v>158</v>
      </c>
      <c r="D45" s="134" t="s">
        <v>159</v>
      </c>
      <c r="E45" s="187">
        <v>96290100</v>
      </c>
      <c r="F45" s="187">
        <v>96290100</v>
      </c>
      <c r="G45" s="187">
        <v>21452675</v>
      </c>
      <c r="H45" s="187">
        <v>0</v>
      </c>
      <c r="I45" s="187">
        <v>6861967.1200000001</v>
      </c>
      <c r="J45" s="187">
        <v>0</v>
      </c>
      <c r="K45" s="187">
        <v>115300</v>
      </c>
      <c r="L45" s="187">
        <v>115300</v>
      </c>
      <c r="M45" s="187">
        <v>89312832.879999995</v>
      </c>
      <c r="N45" s="187">
        <v>14475407.880000001</v>
      </c>
      <c r="O45" s="93">
        <f t="shared" si="0"/>
        <v>1.1974232034238203E-3</v>
      </c>
      <c r="P45" s="94">
        <f t="shared" si="3"/>
        <v>96290100</v>
      </c>
      <c r="Q45" s="94">
        <f t="shared" si="1"/>
        <v>115300</v>
      </c>
      <c r="R45" s="93">
        <v>0</v>
      </c>
    </row>
    <row r="46" spans="1:18" s="103" customFormat="1" x14ac:dyDescent="0.2">
      <c r="A46" s="134" t="s">
        <v>403</v>
      </c>
      <c r="B46" s="190" t="s">
        <v>396</v>
      </c>
      <c r="C46" s="134" t="s">
        <v>160</v>
      </c>
      <c r="D46" s="134" t="s">
        <v>161</v>
      </c>
      <c r="E46" s="187">
        <v>60000000</v>
      </c>
      <c r="F46" s="187">
        <v>60000000</v>
      </c>
      <c r="G46" s="187">
        <v>15000000</v>
      </c>
      <c r="H46" s="187">
        <v>0</v>
      </c>
      <c r="I46" s="187">
        <v>1456526.47</v>
      </c>
      <c r="J46" s="187">
        <v>0</v>
      </c>
      <c r="K46" s="187">
        <v>0</v>
      </c>
      <c r="L46" s="187">
        <v>0</v>
      </c>
      <c r="M46" s="187">
        <v>58543473.530000001</v>
      </c>
      <c r="N46" s="187">
        <v>13543473.529999999</v>
      </c>
      <c r="O46" s="93">
        <f t="shared" si="0"/>
        <v>0</v>
      </c>
      <c r="P46" s="94">
        <f t="shared" si="3"/>
        <v>60000000</v>
      </c>
      <c r="Q46" s="94">
        <f t="shared" si="1"/>
        <v>0</v>
      </c>
      <c r="R46" s="93">
        <f t="shared" si="2"/>
        <v>0</v>
      </c>
    </row>
    <row r="47" spans="1:18" s="103" customFormat="1" x14ac:dyDescent="0.2">
      <c r="A47" s="134" t="s">
        <v>403</v>
      </c>
      <c r="B47" s="190" t="s">
        <v>396</v>
      </c>
      <c r="C47" s="134" t="s">
        <v>162</v>
      </c>
      <c r="D47" s="134" t="s">
        <v>163</v>
      </c>
      <c r="E47" s="187">
        <v>36290100</v>
      </c>
      <c r="F47" s="187">
        <v>36290100</v>
      </c>
      <c r="G47" s="187">
        <v>6452675</v>
      </c>
      <c r="H47" s="187">
        <v>0</v>
      </c>
      <c r="I47" s="187">
        <v>5405440.6500000004</v>
      </c>
      <c r="J47" s="187">
        <v>0</v>
      </c>
      <c r="K47" s="187">
        <v>115300</v>
      </c>
      <c r="L47" s="187">
        <v>115300</v>
      </c>
      <c r="M47" s="187">
        <v>30769359.350000001</v>
      </c>
      <c r="N47" s="187">
        <v>931934.35</v>
      </c>
      <c r="O47" s="93">
        <f t="shared" si="0"/>
        <v>3.1771750422291481E-3</v>
      </c>
      <c r="P47" s="94">
        <f t="shared" si="3"/>
        <v>36290100</v>
      </c>
      <c r="Q47" s="94">
        <f t="shared" si="1"/>
        <v>115300</v>
      </c>
      <c r="R47" s="93">
        <f t="shared" si="2"/>
        <v>3.1771750422291481E-3</v>
      </c>
    </row>
    <row r="48" spans="1:18" s="103" customFormat="1" x14ac:dyDescent="0.2">
      <c r="A48" s="134" t="s">
        <v>403</v>
      </c>
      <c r="B48" s="190" t="s">
        <v>396</v>
      </c>
      <c r="C48" s="134" t="s">
        <v>168</v>
      </c>
      <c r="D48" s="134" t="s">
        <v>169</v>
      </c>
      <c r="E48" s="187">
        <v>3616000</v>
      </c>
      <c r="F48" s="187">
        <v>3616000</v>
      </c>
      <c r="G48" s="187">
        <v>904000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3616000</v>
      </c>
      <c r="N48" s="187">
        <v>904000</v>
      </c>
      <c r="O48" s="93">
        <f t="shared" si="0"/>
        <v>0</v>
      </c>
      <c r="P48" s="94">
        <f t="shared" si="3"/>
        <v>3616000</v>
      </c>
      <c r="Q48" s="94">
        <f t="shared" si="1"/>
        <v>0</v>
      </c>
      <c r="R48" s="93">
        <f t="shared" si="2"/>
        <v>0</v>
      </c>
    </row>
    <row r="49" spans="1:18" s="103" customFormat="1" x14ac:dyDescent="0.2">
      <c r="A49" s="134" t="s">
        <v>403</v>
      </c>
      <c r="B49" s="190" t="s">
        <v>396</v>
      </c>
      <c r="C49" s="134" t="s">
        <v>170</v>
      </c>
      <c r="D49" s="134" t="s">
        <v>171</v>
      </c>
      <c r="E49" s="187">
        <v>3616000</v>
      </c>
      <c r="F49" s="187">
        <v>3616000</v>
      </c>
      <c r="G49" s="187">
        <v>904000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3616000</v>
      </c>
      <c r="N49" s="187">
        <v>904000</v>
      </c>
      <c r="O49" s="93">
        <f t="shared" si="0"/>
        <v>0</v>
      </c>
      <c r="P49" s="94">
        <f t="shared" si="3"/>
        <v>3616000</v>
      </c>
      <c r="Q49" s="94">
        <f t="shared" si="1"/>
        <v>0</v>
      </c>
      <c r="R49" s="93">
        <f t="shared" si="2"/>
        <v>0</v>
      </c>
    </row>
    <row r="50" spans="1:18" s="103" customFormat="1" x14ac:dyDescent="0.2">
      <c r="A50" s="134" t="s">
        <v>403</v>
      </c>
      <c r="B50" s="190" t="s">
        <v>396</v>
      </c>
      <c r="C50" s="134" t="s">
        <v>180</v>
      </c>
      <c r="D50" s="134" t="s">
        <v>181</v>
      </c>
      <c r="E50" s="187">
        <v>15981000</v>
      </c>
      <c r="F50" s="187">
        <v>15981000</v>
      </c>
      <c r="G50" s="187">
        <v>3995250</v>
      </c>
      <c r="H50" s="187">
        <v>0</v>
      </c>
      <c r="I50" s="187">
        <v>3000</v>
      </c>
      <c r="J50" s="187">
        <v>0</v>
      </c>
      <c r="K50" s="187">
        <v>0</v>
      </c>
      <c r="L50" s="187">
        <v>0</v>
      </c>
      <c r="M50" s="187">
        <v>15978000</v>
      </c>
      <c r="N50" s="187">
        <v>3992250</v>
      </c>
      <c r="O50" s="93">
        <f t="shared" si="0"/>
        <v>0</v>
      </c>
      <c r="P50" s="94">
        <f t="shared" si="3"/>
        <v>15981000</v>
      </c>
      <c r="Q50" s="94">
        <f t="shared" si="1"/>
        <v>0</v>
      </c>
      <c r="R50" s="93">
        <f t="shared" si="2"/>
        <v>0</v>
      </c>
    </row>
    <row r="51" spans="1:18" s="103" customFormat="1" x14ac:dyDescent="0.2">
      <c r="A51" s="134" t="s">
        <v>403</v>
      </c>
      <c r="B51" s="190" t="s">
        <v>396</v>
      </c>
      <c r="C51" s="134" t="s">
        <v>182</v>
      </c>
      <c r="D51" s="134" t="s">
        <v>183</v>
      </c>
      <c r="E51" s="187">
        <v>3390000</v>
      </c>
      <c r="F51" s="187">
        <v>3390000</v>
      </c>
      <c r="G51" s="187">
        <v>847500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3390000</v>
      </c>
      <c r="N51" s="187">
        <v>847500</v>
      </c>
      <c r="O51" s="93">
        <f t="shared" si="0"/>
        <v>0</v>
      </c>
      <c r="P51" s="94">
        <f t="shared" si="3"/>
        <v>3390000</v>
      </c>
      <c r="Q51" s="94">
        <f t="shared" si="1"/>
        <v>0</v>
      </c>
      <c r="R51" s="93">
        <f t="shared" si="2"/>
        <v>0</v>
      </c>
    </row>
    <row r="52" spans="1:18" s="103" customFormat="1" x14ac:dyDescent="0.2">
      <c r="A52" s="134" t="s">
        <v>403</v>
      </c>
      <c r="B52" s="190" t="s">
        <v>396</v>
      </c>
      <c r="C52" s="134" t="s">
        <v>186</v>
      </c>
      <c r="D52" s="134" t="s">
        <v>187</v>
      </c>
      <c r="E52" s="187">
        <v>3700000</v>
      </c>
      <c r="F52" s="187">
        <v>3700000</v>
      </c>
      <c r="G52" s="187">
        <v>925000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3700000</v>
      </c>
      <c r="N52" s="187">
        <v>925000</v>
      </c>
      <c r="O52" s="93">
        <f t="shared" si="0"/>
        <v>0</v>
      </c>
      <c r="P52" s="94">
        <f t="shared" si="3"/>
        <v>3700000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403</v>
      </c>
      <c r="B53" s="190" t="s">
        <v>396</v>
      </c>
      <c r="C53" s="134" t="s">
        <v>190</v>
      </c>
      <c r="D53" s="134" t="s">
        <v>191</v>
      </c>
      <c r="E53" s="187">
        <v>3696000</v>
      </c>
      <c r="F53" s="187">
        <v>3696000</v>
      </c>
      <c r="G53" s="187">
        <v>924000</v>
      </c>
      <c r="H53" s="187">
        <v>0</v>
      </c>
      <c r="I53" s="187">
        <v>3000</v>
      </c>
      <c r="J53" s="187">
        <v>0</v>
      </c>
      <c r="K53" s="187">
        <v>0</v>
      </c>
      <c r="L53" s="187">
        <v>0</v>
      </c>
      <c r="M53" s="187">
        <v>3693000</v>
      </c>
      <c r="N53" s="187">
        <v>921000</v>
      </c>
      <c r="O53" s="93">
        <f t="shared" si="0"/>
        <v>0</v>
      </c>
      <c r="P53" s="94">
        <f t="shared" si="3"/>
        <v>3696000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403</v>
      </c>
      <c r="B54" s="190" t="s">
        <v>396</v>
      </c>
      <c r="C54" s="134" t="s">
        <v>192</v>
      </c>
      <c r="D54" s="134" t="s">
        <v>193</v>
      </c>
      <c r="E54" s="187">
        <v>1695000</v>
      </c>
      <c r="F54" s="187">
        <v>1695000</v>
      </c>
      <c r="G54" s="187">
        <v>423750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1695000</v>
      </c>
      <c r="N54" s="187">
        <v>423750</v>
      </c>
      <c r="O54" s="93">
        <f t="shared" si="0"/>
        <v>0</v>
      </c>
      <c r="P54" s="94">
        <f t="shared" si="3"/>
        <v>1695000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403</v>
      </c>
      <c r="B55" s="190" t="s">
        <v>396</v>
      </c>
      <c r="C55" s="134" t="s">
        <v>194</v>
      </c>
      <c r="D55" s="134" t="s">
        <v>195</v>
      </c>
      <c r="E55" s="187">
        <v>3500000</v>
      </c>
      <c r="F55" s="187">
        <v>3500000</v>
      </c>
      <c r="G55" s="187">
        <v>875000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3500000</v>
      </c>
      <c r="N55" s="187">
        <v>875000</v>
      </c>
      <c r="O55" s="93">
        <f t="shared" si="0"/>
        <v>0</v>
      </c>
      <c r="P55" s="94">
        <f t="shared" si="3"/>
        <v>3500000</v>
      </c>
      <c r="Q55" s="94">
        <f t="shared" si="1"/>
        <v>0</v>
      </c>
      <c r="R55" s="93">
        <f t="shared" si="2"/>
        <v>0</v>
      </c>
    </row>
    <row r="56" spans="1:18" s="103" customFormat="1" x14ac:dyDescent="0.2">
      <c r="A56" s="134" t="s">
        <v>403</v>
      </c>
      <c r="B56" s="190" t="s">
        <v>396</v>
      </c>
      <c r="C56" s="134" t="s">
        <v>196</v>
      </c>
      <c r="D56" s="134" t="s">
        <v>197</v>
      </c>
      <c r="E56" s="187">
        <v>350000</v>
      </c>
      <c r="F56" s="187">
        <v>350000</v>
      </c>
      <c r="G56" s="187">
        <v>300350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350000</v>
      </c>
      <c r="N56" s="187">
        <v>300350</v>
      </c>
      <c r="O56" s="93">
        <f t="shared" si="0"/>
        <v>0</v>
      </c>
      <c r="P56" s="94">
        <f t="shared" si="3"/>
        <v>350000</v>
      </c>
      <c r="Q56" s="94">
        <f t="shared" si="1"/>
        <v>0</v>
      </c>
      <c r="R56" s="93">
        <f t="shared" si="2"/>
        <v>0</v>
      </c>
    </row>
    <row r="57" spans="1:18" s="103" customFormat="1" x14ac:dyDescent="0.2">
      <c r="A57" s="134" t="s">
        <v>403</v>
      </c>
      <c r="B57" s="190" t="s">
        <v>396</v>
      </c>
      <c r="C57" s="134" t="s">
        <v>200</v>
      </c>
      <c r="D57" s="134" t="s">
        <v>201</v>
      </c>
      <c r="E57" s="187">
        <v>350000</v>
      </c>
      <c r="F57" s="187">
        <v>350000</v>
      </c>
      <c r="G57" s="187">
        <v>300350</v>
      </c>
      <c r="H57" s="187">
        <v>0</v>
      </c>
      <c r="I57" s="187">
        <v>0</v>
      </c>
      <c r="J57" s="187">
        <v>0</v>
      </c>
      <c r="K57" s="187">
        <v>0</v>
      </c>
      <c r="L57" s="187">
        <v>0</v>
      </c>
      <c r="M57" s="187">
        <v>350000</v>
      </c>
      <c r="N57" s="187">
        <v>300350</v>
      </c>
      <c r="O57" s="93">
        <f t="shared" si="0"/>
        <v>0</v>
      </c>
      <c r="P57" s="94">
        <f t="shared" si="3"/>
        <v>350000</v>
      </c>
      <c r="Q57" s="94">
        <f t="shared" si="1"/>
        <v>0</v>
      </c>
      <c r="R57" s="93">
        <v>0</v>
      </c>
    </row>
    <row r="58" spans="1:18" s="103" customFormat="1" x14ac:dyDescent="0.2">
      <c r="A58" s="134" t="s">
        <v>403</v>
      </c>
      <c r="B58" s="190" t="s">
        <v>396</v>
      </c>
      <c r="C58" s="134" t="s">
        <v>202</v>
      </c>
      <c r="D58" s="134" t="s">
        <v>203</v>
      </c>
      <c r="E58" s="187">
        <v>45000</v>
      </c>
      <c r="F58" s="187">
        <v>45000</v>
      </c>
      <c r="G58" s="187">
        <v>11250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45000</v>
      </c>
      <c r="N58" s="187">
        <v>11250</v>
      </c>
      <c r="O58" s="93">
        <f t="shared" si="0"/>
        <v>0</v>
      </c>
      <c r="P58" s="94">
        <f t="shared" si="3"/>
        <v>45000</v>
      </c>
      <c r="Q58" s="94">
        <f t="shared" si="1"/>
        <v>0</v>
      </c>
      <c r="R58" s="93">
        <f t="shared" si="2"/>
        <v>0</v>
      </c>
    </row>
    <row r="59" spans="1:18" s="103" customFormat="1" x14ac:dyDescent="0.2">
      <c r="A59" s="134" t="s">
        <v>403</v>
      </c>
      <c r="B59" s="190" t="s">
        <v>396</v>
      </c>
      <c r="C59" s="134" t="s">
        <v>204</v>
      </c>
      <c r="D59" s="134" t="s">
        <v>205</v>
      </c>
      <c r="E59" s="187">
        <v>45000</v>
      </c>
      <c r="F59" s="187">
        <v>45000</v>
      </c>
      <c r="G59" s="187">
        <v>11250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45000</v>
      </c>
      <c r="N59" s="187">
        <v>11250</v>
      </c>
      <c r="O59" s="93">
        <f t="shared" si="0"/>
        <v>0</v>
      </c>
      <c r="P59" s="94">
        <f t="shared" si="3"/>
        <v>45000</v>
      </c>
      <c r="Q59" s="94">
        <f t="shared" si="1"/>
        <v>0</v>
      </c>
      <c r="R59" s="93">
        <v>0</v>
      </c>
    </row>
    <row r="60" spans="1:18" s="103" customFormat="1" x14ac:dyDescent="0.2">
      <c r="A60" s="134" t="s">
        <v>403</v>
      </c>
      <c r="B60" s="190" t="s">
        <v>396</v>
      </c>
      <c r="C60" s="134" t="s">
        <v>210</v>
      </c>
      <c r="D60" s="134" t="s">
        <v>211</v>
      </c>
      <c r="E60" s="187">
        <v>10934400</v>
      </c>
      <c r="F60" s="187">
        <v>10934400</v>
      </c>
      <c r="G60" s="187">
        <v>2733600</v>
      </c>
      <c r="H60" s="187">
        <v>0</v>
      </c>
      <c r="I60" s="187">
        <v>463608</v>
      </c>
      <c r="J60" s="187">
        <v>0</v>
      </c>
      <c r="K60" s="187">
        <v>112392</v>
      </c>
      <c r="L60" s="187">
        <v>112392</v>
      </c>
      <c r="M60" s="187">
        <v>10358400</v>
      </c>
      <c r="N60" s="187">
        <v>2157600</v>
      </c>
      <c r="O60" s="93">
        <f t="shared" si="0"/>
        <v>1.0278753292361721E-2</v>
      </c>
      <c r="P60" s="94">
        <f t="shared" si="3"/>
        <v>10934400</v>
      </c>
      <c r="Q60" s="94">
        <f t="shared" si="1"/>
        <v>112392</v>
      </c>
      <c r="R60" s="93">
        <f t="shared" si="2"/>
        <v>1.0278753292361721E-2</v>
      </c>
    </row>
    <row r="61" spans="1:18" s="103" customFormat="1" x14ac:dyDescent="0.2">
      <c r="A61" s="134" t="s">
        <v>403</v>
      </c>
      <c r="B61" s="190" t="s">
        <v>396</v>
      </c>
      <c r="C61" s="134" t="s">
        <v>212</v>
      </c>
      <c r="D61" s="134" t="s">
        <v>213</v>
      </c>
      <c r="E61" s="187">
        <v>5566900</v>
      </c>
      <c r="F61" s="187">
        <v>5566900</v>
      </c>
      <c r="G61" s="187">
        <v>1391725</v>
      </c>
      <c r="H61" s="187">
        <v>0</v>
      </c>
      <c r="I61" s="187">
        <v>463608</v>
      </c>
      <c r="J61" s="187">
        <v>0</v>
      </c>
      <c r="K61" s="187">
        <v>112392</v>
      </c>
      <c r="L61" s="187">
        <v>112392</v>
      </c>
      <c r="M61" s="187">
        <v>4990900</v>
      </c>
      <c r="N61" s="187">
        <v>815725</v>
      </c>
      <c r="O61" s="93">
        <f t="shared" si="0"/>
        <v>2.0189333381235516E-2</v>
      </c>
      <c r="P61" s="94">
        <f t="shared" si="3"/>
        <v>5566900</v>
      </c>
      <c r="Q61" s="94">
        <f t="shared" si="1"/>
        <v>112392</v>
      </c>
      <c r="R61" s="93">
        <f t="shared" si="2"/>
        <v>2.0189333381235516E-2</v>
      </c>
    </row>
    <row r="62" spans="1:18" s="103" customFormat="1" x14ac:dyDescent="0.2">
      <c r="A62" s="134" t="s">
        <v>403</v>
      </c>
      <c r="B62" s="190" t="s">
        <v>396</v>
      </c>
      <c r="C62" s="134" t="s">
        <v>214</v>
      </c>
      <c r="D62" s="134" t="s">
        <v>215</v>
      </c>
      <c r="E62" s="187">
        <v>2500000</v>
      </c>
      <c r="F62" s="187">
        <v>2500000</v>
      </c>
      <c r="G62" s="187">
        <v>625000</v>
      </c>
      <c r="H62" s="187">
        <v>0</v>
      </c>
      <c r="I62" s="187">
        <v>463608</v>
      </c>
      <c r="J62" s="187">
        <v>0</v>
      </c>
      <c r="K62" s="187">
        <v>112392</v>
      </c>
      <c r="L62" s="187">
        <v>112392</v>
      </c>
      <c r="M62" s="187">
        <v>1924000</v>
      </c>
      <c r="N62" s="187">
        <v>49000</v>
      </c>
      <c r="O62" s="93">
        <f t="shared" si="0"/>
        <v>4.4956799999999998E-2</v>
      </c>
      <c r="P62" s="94">
        <f t="shared" si="3"/>
        <v>2500000</v>
      </c>
      <c r="Q62" s="94">
        <f t="shared" si="1"/>
        <v>112392</v>
      </c>
      <c r="R62" s="93">
        <f t="shared" si="2"/>
        <v>4.4956799999999998E-2</v>
      </c>
    </row>
    <row r="63" spans="1:18" s="103" customFormat="1" x14ac:dyDescent="0.2">
      <c r="A63" s="134" t="s">
        <v>403</v>
      </c>
      <c r="B63" s="190" t="s">
        <v>396</v>
      </c>
      <c r="C63" s="134" t="s">
        <v>218</v>
      </c>
      <c r="D63" s="134" t="s">
        <v>219</v>
      </c>
      <c r="E63" s="187">
        <v>3066900</v>
      </c>
      <c r="F63" s="187">
        <v>3066900</v>
      </c>
      <c r="G63" s="187">
        <v>766725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3066900</v>
      </c>
      <c r="N63" s="187">
        <v>766725</v>
      </c>
      <c r="O63" s="93">
        <f t="shared" si="0"/>
        <v>0</v>
      </c>
      <c r="P63" s="94">
        <f t="shared" si="3"/>
        <v>3066900</v>
      </c>
      <c r="Q63" s="94">
        <f t="shared" si="1"/>
        <v>0</v>
      </c>
      <c r="R63" s="93">
        <f t="shared" si="2"/>
        <v>0</v>
      </c>
    </row>
    <row r="64" spans="1:18" s="103" customFormat="1" x14ac:dyDescent="0.2">
      <c r="A64" s="134" t="s">
        <v>403</v>
      </c>
      <c r="B64" s="190" t="s">
        <v>396</v>
      </c>
      <c r="C64" s="134" t="s">
        <v>242</v>
      </c>
      <c r="D64" s="134" t="s">
        <v>243</v>
      </c>
      <c r="E64" s="187">
        <v>282500</v>
      </c>
      <c r="F64" s="187">
        <v>282500</v>
      </c>
      <c r="G64" s="187">
        <v>70625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282500</v>
      </c>
      <c r="N64" s="187">
        <v>70625</v>
      </c>
      <c r="O64" s="93">
        <f t="shared" si="0"/>
        <v>0</v>
      </c>
      <c r="P64" s="94">
        <f t="shared" si="3"/>
        <v>282500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403</v>
      </c>
      <c r="B65" s="190" t="s">
        <v>396</v>
      </c>
      <c r="C65" s="134" t="s">
        <v>246</v>
      </c>
      <c r="D65" s="134" t="s">
        <v>247</v>
      </c>
      <c r="E65" s="187">
        <v>282500</v>
      </c>
      <c r="F65" s="187">
        <v>282500</v>
      </c>
      <c r="G65" s="187">
        <v>70625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282500</v>
      </c>
      <c r="N65" s="187">
        <v>70625</v>
      </c>
      <c r="O65" s="93">
        <f t="shared" si="0"/>
        <v>0</v>
      </c>
      <c r="P65" s="94">
        <f t="shared" si="3"/>
        <v>282500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403</v>
      </c>
      <c r="B66" s="190" t="s">
        <v>396</v>
      </c>
      <c r="C66" s="134" t="s">
        <v>248</v>
      </c>
      <c r="D66" s="134" t="s">
        <v>386</v>
      </c>
      <c r="E66" s="187">
        <v>5085000</v>
      </c>
      <c r="F66" s="187">
        <v>5085000</v>
      </c>
      <c r="G66" s="187">
        <v>1271250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5085000</v>
      </c>
      <c r="N66" s="187">
        <v>1271250</v>
      </c>
      <c r="O66" s="93">
        <f t="shared" si="0"/>
        <v>0</v>
      </c>
      <c r="P66" s="94">
        <f t="shared" si="3"/>
        <v>5085000</v>
      </c>
      <c r="Q66" s="94">
        <f t="shared" si="1"/>
        <v>0</v>
      </c>
      <c r="R66" s="93">
        <v>0</v>
      </c>
    </row>
    <row r="67" spans="1:18" s="104" customFormat="1" x14ac:dyDescent="0.2">
      <c r="A67" s="133" t="s">
        <v>403</v>
      </c>
      <c r="B67" s="189" t="s">
        <v>396</v>
      </c>
      <c r="C67" s="133" t="s">
        <v>249</v>
      </c>
      <c r="D67" s="133" t="s">
        <v>250</v>
      </c>
      <c r="E67" s="186">
        <v>904000</v>
      </c>
      <c r="F67" s="186">
        <v>904000</v>
      </c>
      <c r="G67" s="186">
        <v>226000</v>
      </c>
      <c r="H67" s="186">
        <v>0</v>
      </c>
      <c r="I67" s="186">
        <v>0</v>
      </c>
      <c r="J67" s="186">
        <v>0</v>
      </c>
      <c r="K67" s="186">
        <v>0</v>
      </c>
      <c r="L67" s="186">
        <v>0</v>
      </c>
      <c r="M67" s="186">
        <v>904000</v>
      </c>
      <c r="N67" s="186">
        <v>226000</v>
      </c>
      <c r="O67" s="93">
        <f t="shared" si="0"/>
        <v>0</v>
      </c>
      <c r="P67" s="28">
        <f t="shared" si="3"/>
        <v>904000</v>
      </c>
      <c r="Q67" s="28">
        <f t="shared" si="1"/>
        <v>0</v>
      </c>
      <c r="R67" s="97">
        <f t="shared" si="2"/>
        <v>0</v>
      </c>
    </row>
    <row r="68" spans="1:18" s="103" customFormat="1" x14ac:dyDescent="0.2">
      <c r="A68" s="134" t="s">
        <v>403</v>
      </c>
      <c r="B68" s="190" t="s">
        <v>396</v>
      </c>
      <c r="C68" s="134" t="s">
        <v>253</v>
      </c>
      <c r="D68" s="134" t="s">
        <v>254</v>
      </c>
      <c r="E68" s="187">
        <v>2486000</v>
      </c>
      <c r="F68" s="187">
        <v>2486000</v>
      </c>
      <c r="G68" s="187">
        <v>621500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2486000</v>
      </c>
      <c r="N68" s="187">
        <v>621500</v>
      </c>
      <c r="O68" s="93">
        <f t="shared" si="0"/>
        <v>0</v>
      </c>
      <c r="P68" s="94">
        <f t="shared" si="3"/>
        <v>2486000</v>
      </c>
      <c r="Q68" s="94">
        <f t="shared" si="1"/>
        <v>0</v>
      </c>
      <c r="R68" s="93">
        <f t="shared" si="2"/>
        <v>0</v>
      </c>
    </row>
    <row r="69" spans="1:18" s="104" customFormat="1" x14ac:dyDescent="0.2">
      <c r="A69" s="134" t="s">
        <v>403</v>
      </c>
      <c r="B69" s="190" t="s">
        <v>396</v>
      </c>
      <c r="C69" s="134" t="s">
        <v>257</v>
      </c>
      <c r="D69" s="134" t="s">
        <v>258</v>
      </c>
      <c r="E69" s="187">
        <v>565000</v>
      </c>
      <c r="F69" s="187">
        <v>565000</v>
      </c>
      <c r="G69" s="187">
        <v>141250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565000</v>
      </c>
      <c r="N69" s="187">
        <v>141250</v>
      </c>
      <c r="O69" s="93">
        <f t="shared" si="0"/>
        <v>0</v>
      </c>
      <c r="P69" s="94">
        <f t="shared" si="3"/>
        <v>565000</v>
      </c>
      <c r="Q69" s="94">
        <f t="shared" si="1"/>
        <v>0</v>
      </c>
      <c r="R69" s="93">
        <f t="shared" si="2"/>
        <v>0</v>
      </c>
    </row>
    <row r="70" spans="1:18" s="103" customFormat="1" x14ac:dyDescent="0.2">
      <c r="A70" s="134" t="s">
        <v>403</v>
      </c>
      <c r="B70" s="190" t="s">
        <v>396</v>
      </c>
      <c r="C70" s="134" t="s">
        <v>259</v>
      </c>
      <c r="D70" s="134" t="s">
        <v>260</v>
      </c>
      <c r="E70" s="187">
        <v>565000</v>
      </c>
      <c r="F70" s="187">
        <v>565000</v>
      </c>
      <c r="G70" s="187">
        <v>141250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565000</v>
      </c>
      <c r="N70" s="187">
        <v>141250</v>
      </c>
      <c r="O70" s="93">
        <f t="shared" si="0"/>
        <v>0</v>
      </c>
      <c r="P70" s="94">
        <f t="shared" si="3"/>
        <v>565000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403</v>
      </c>
      <c r="B71" s="190" t="s">
        <v>396</v>
      </c>
      <c r="C71" s="134" t="s">
        <v>263</v>
      </c>
      <c r="D71" s="134" t="s">
        <v>264</v>
      </c>
      <c r="E71" s="187">
        <v>565000</v>
      </c>
      <c r="F71" s="187">
        <v>565000</v>
      </c>
      <c r="G71" s="187">
        <v>141250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565000</v>
      </c>
      <c r="N71" s="187">
        <v>141250</v>
      </c>
      <c r="O71" s="93">
        <v>0</v>
      </c>
      <c r="P71" s="94">
        <f t="shared" si="3"/>
        <v>565000</v>
      </c>
      <c r="Q71" s="94">
        <f t="shared" si="1"/>
        <v>0</v>
      </c>
      <c r="R71" s="93">
        <v>0</v>
      </c>
    </row>
    <row r="72" spans="1:18" s="103" customFormat="1" x14ac:dyDescent="0.2">
      <c r="A72" s="134" t="s">
        <v>403</v>
      </c>
      <c r="B72" s="190" t="s">
        <v>397</v>
      </c>
      <c r="C72" s="134" t="s">
        <v>265</v>
      </c>
      <c r="D72" s="134" t="s">
        <v>266</v>
      </c>
      <c r="E72" s="187">
        <v>14675491</v>
      </c>
      <c r="F72" s="187">
        <v>14675491</v>
      </c>
      <c r="G72" s="187">
        <v>3668872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14675491</v>
      </c>
      <c r="N72" s="187">
        <v>3668872</v>
      </c>
      <c r="O72" s="93">
        <v>0</v>
      </c>
      <c r="P72" s="94">
        <f t="shared" si="3"/>
        <v>14675491</v>
      </c>
      <c r="Q72" s="94">
        <f t="shared" si="1"/>
        <v>0</v>
      </c>
      <c r="R72" s="93">
        <v>0</v>
      </c>
    </row>
    <row r="73" spans="1:18" s="103" customFormat="1" x14ac:dyDescent="0.2">
      <c r="A73" s="134" t="s">
        <v>403</v>
      </c>
      <c r="B73" s="190" t="s">
        <v>397</v>
      </c>
      <c r="C73" s="134" t="s">
        <v>279</v>
      </c>
      <c r="D73" s="134" t="s">
        <v>280</v>
      </c>
      <c r="E73" s="187">
        <v>14675491</v>
      </c>
      <c r="F73" s="187">
        <v>14675491</v>
      </c>
      <c r="G73" s="187">
        <v>3668872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14675491</v>
      </c>
      <c r="N73" s="187">
        <v>3668872</v>
      </c>
      <c r="O73" s="93">
        <f t="shared" ref="O73:O87" si="4">+K73/F73</f>
        <v>0</v>
      </c>
      <c r="P73" s="94">
        <f t="shared" si="3"/>
        <v>14675491</v>
      </c>
      <c r="Q73" s="94">
        <f t="shared" si="1"/>
        <v>0</v>
      </c>
      <c r="R73" s="93">
        <f t="shared" si="2"/>
        <v>0</v>
      </c>
    </row>
    <row r="74" spans="1:18" s="103" customFormat="1" x14ac:dyDescent="0.2">
      <c r="A74" s="134" t="s">
        <v>403</v>
      </c>
      <c r="B74" s="190" t="s">
        <v>397</v>
      </c>
      <c r="C74" s="134" t="s">
        <v>389</v>
      </c>
      <c r="D74" s="134" t="s">
        <v>390</v>
      </c>
      <c r="E74" s="187">
        <v>14675491</v>
      </c>
      <c r="F74" s="187">
        <v>14675491</v>
      </c>
      <c r="G74" s="187">
        <v>3668872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14675491</v>
      </c>
      <c r="N74" s="187">
        <v>3668872</v>
      </c>
      <c r="O74" s="93">
        <f t="shared" si="4"/>
        <v>0</v>
      </c>
      <c r="P74" s="94">
        <f t="shared" si="3"/>
        <v>14675491</v>
      </c>
      <c r="Q74" s="94">
        <f t="shared" si="1"/>
        <v>0</v>
      </c>
      <c r="R74" s="93">
        <f t="shared" si="2"/>
        <v>0</v>
      </c>
    </row>
    <row r="75" spans="1:18" s="103" customFormat="1" x14ac:dyDescent="0.2">
      <c r="A75" s="134" t="s">
        <v>403</v>
      </c>
      <c r="B75" s="190" t="s">
        <v>396</v>
      </c>
      <c r="C75" s="134" t="s">
        <v>287</v>
      </c>
      <c r="D75" s="134" t="s">
        <v>288</v>
      </c>
      <c r="E75" s="187">
        <v>10327111502</v>
      </c>
      <c r="F75" s="187">
        <v>10327111502</v>
      </c>
      <c r="G75" s="187">
        <v>2475212107</v>
      </c>
      <c r="H75" s="187">
        <v>0</v>
      </c>
      <c r="I75" s="187">
        <v>1312369204.0899999</v>
      </c>
      <c r="J75" s="187">
        <v>0</v>
      </c>
      <c r="K75" s="187">
        <v>1127612055.9100001</v>
      </c>
      <c r="L75" s="187">
        <v>1127612055.9100001</v>
      </c>
      <c r="M75" s="187">
        <v>7887130242</v>
      </c>
      <c r="N75" s="187">
        <v>35230847</v>
      </c>
      <c r="O75" s="93">
        <f t="shared" si="4"/>
        <v>0.109189491726861</v>
      </c>
      <c r="P75" s="94">
        <f t="shared" si="3"/>
        <v>10327111502</v>
      </c>
      <c r="Q75" s="94">
        <f t="shared" si="1"/>
        <v>1127612055.9100001</v>
      </c>
      <c r="R75" s="93">
        <f t="shared" si="2"/>
        <v>0.109189491726861</v>
      </c>
    </row>
    <row r="76" spans="1:18" s="103" customFormat="1" x14ac:dyDescent="0.2">
      <c r="A76" s="134" t="s">
        <v>403</v>
      </c>
      <c r="B76" s="190" t="s">
        <v>396</v>
      </c>
      <c r="C76" s="134" t="s">
        <v>289</v>
      </c>
      <c r="D76" s="134" t="s">
        <v>290</v>
      </c>
      <c r="E76" s="187">
        <v>10140631502</v>
      </c>
      <c r="F76" s="187">
        <v>10140631502</v>
      </c>
      <c r="G76" s="187">
        <v>2419592107</v>
      </c>
      <c r="H76" s="187">
        <v>0</v>
      </c>
      <c r="I76" s="187">
        <v>1294869204.0899999</v>
      </c>
      <c r="J76" s="187">
        <v>0</v>
      </c>
      <c r="K76" s="187">
        <v>1118722902.9100001</v>
      </c>
      <c r="L76" s="187">
        <v>1118722902.9100001</v>
      </c>
      <c r="M76" s="187">
        <v>7727039395</v>
      </c>
      <c r="N76" s="187">
        <v>6000000</v>
      </c>
      <c r="O76" s="93">
        <f t="shared" si="4"/>
        <v>0.1103208318623311</v>
      </c>
      <c r="P76" s="94">
        <f t="shared" si="3"/>
        <v>10140631502</v>
      </c>
      <c r="Q76" s="94">
        <f t="shared" si="1"/>
        <v>1118722902.9100001</v>
      </c>
      <c r="R76" s="93">
        <f t="shared" si="2"/>
        <v>0.1103208318623311</v>
      </c>
    </row>
    <row r="77" spans="1:18" s="104" customFormat="1" x14ac:dyDescent="0.2">
      <c r="A77" s="134" t="s">
        <v>403</v>
      </c>
      <c r="B77" s="190" t="s">
        <v>396</v>
      </c>
      <c r="C77" s="134" t="s">
        <v>292</v>
      </c>
      <c r="D77" s="134" t="s">
        <v>438</v>
      </c>
      <c r="E77" s="187">
        <v>2981000000</v>
      </c>
      <c r="F77" s="187">
        <v>2981000000</v>
      </c>
      <c r="G77" s="187">
        <v>695250000</v>
      </c>
      <c r="H77" s="187">
        <v>0</v>
      </c>
      <c r="I77" s="187">
        <v>358911452</v>
      </c>
      <c r="J77" s="187">
        <v>0</v>
      </c>
      <c r="K77" s="187">
        <v>336338548</v>
      </c>
      <c r="L77" s="187">
        <v>336338548</v>
      </c>
      <c r="M77" s="187">
        <v>2285750000</v>
      </c>
      <c r="N77" s="187">
        <v>0</v>
      </c>
      <c r="O77" s="93">
        <f t="shared" si="4"/>
        <v>0.11282742301241194</v>
      </c>
      <c r="P77" s="94">
        <f t="shared" si="3"/>
        <v>2981000000</v>
      </c>
      <c r="Q77" s="94">
        <f>+K77</f>
        <v>336338548</v>
      </c>
      <c r="R77" s="93">
        <v>0</v>
      </c>
    </row>
    <row r="78" spans="1:18" s="103" customFormat="1" x14ac:dyDescent="0.2">
      <c r="A78" s="134" t="s">
        <v>403</v>
      </c>
      <c r="B78" s="190" t="s">
        <v>396</v>
      </c>
      <c r="C78" s="134" t="s">
        <v>294</v>
      </c>
      <c r="D78" s="134" t="s">
        <v>295</v>
      </c>
      <c r="E78" s="187">
        <v>2633400000</v>
      </c>
      <c r="F78" s="187">
        <v>2633400000</v>
      </c>
      <c r="G78" s="187">
        <v>658350000</v>
      </c>
      <c r="H78" s="187">
        <v>0</v>
      </c>
      <c r="I78" s="187">
        <v>420903363</v>
      </c>
      <c r="J78" s="187">
        <v>0</v>
      </c>
      <c r="K78" s="187">
        <v>237446637</v>
      </c>
      <c r="L78" s="187">
        <v>237446637</v>
      </c>
      <c r="M78" s="187">
        <v>1975050000</v>
      </c>
      <c r="N78" s="187">
        <v>0</v>
      </c>
      <c r="O78" s="93">
        <f t="shared" si="4"/>
        <v>9.0167326270221004E-2</v>
      </c>
      <c r="P78" s="94">
        <f t="shared" si="3"/>
        <v>2633400000</v>
      </c>
      <c r="Q78" s="94">
        <f t="shared" si="1"/>
        <v>237446637</v>
      </c>
      <c r="R78" s="93">
        <f>+Q78/P78</f>
        <v>9.0167326270221004E-2</v>
      </c>
    </row>
    <row r="79" spans="1:18" s="103" customFormat="1" x14ac:dyDescent="0.2">
      <c r="A79" s="134" t="s">
        <v>403</v>
      </c>
      <c r="B79" s="190" t="s">
        <v>396</v>
      </c>
      <c r="C79" s="134" t="s">
        <v>296</v>
      </c>
      <c r="D79" s="134" t="s">
        <v>439</v>
      </c>
      <c r="E79" s="187">
        <v>1215770859</v>
      </c>
      <c r="F79" s="187">
        <v>1215770859</v>
      </c>
      <c r="G79" s="187">
        <v>303942714</v>
      </c>
      <c r="H79" s="187">
        <v>0</v>
      </c>
      <c r="I79" s="187">
        <v>163274106</v>
      </c>
      <c r="J79" s="187">
        <v>0</v>
      </c>
      <c r="K79" s="187">
        <v>140668608</v>
      </c>
      <c r="L79" s="187">
        <v>140668608</v>
      </c>
      <c r="M79" s="187">
        <v>911828145</v>
      </c>
      <c r="N79" s="187">
        <v>0</v>
      </c>
      <c r="O79" s="93">
        <v>0</v>
      </c>
      <c r="P79" s="94">
        <f t="shared" si="3"/>
        <v>1215770859</v>
      </c>
      <c r="Q79" s="94">
        <f t="shared" si="1"/>
        <v>140668608</v>
      </c>
      <c r="R79" s="93">
        <v>0</v>
      </c>
    </row>
    <row r="80" spans="1:18" s="104" customFormat="1" x14ac:dyDescent="0.2">
      <c r="A80" s="134" t="s">
        <v>403</v>
      </c>
      <c r="B80" s="190" t="s">
        <v>396</v>
      </c>
      <c r="C80" s="134" t="s">
        <v>298</v>
      </c>
      <c r="D80" s="134" t="s">
        <v>440</v>
      </c>
      <c r="E80" s="187">
        <v>3264600000</v>
      </c>
      <c r="F80" s="187">
        <v>3264600000</v>
      </c>
      <c r="G80" s="187">
        <v>716188750</v>
      </c>
      <c r="H80" s="187">
        <v>0</v>
      </c>
      <c r="I80" s="187">
        <v>314482241</v>
      </c>
      <c r="J80" s="187">
        <v>0</v>
      </c>
      <c r="K80" s="187">
        <v>401706509</v>
      </c>
      <c r="L80" s="187">
        <v>401706509</v>
      </c>
      <c r="M80" s="187">
        <v>2548411250</v>
      </c>
      <c r="N80" s="187">
        <v>0</v>
      </c>
      <c r="O80" s="93">
        <v>0</v>
      </c>
      <c r="P80" s="94">
        <f>+F80</f>
        <v>3264600000</v>
      </c>
      <c r="Q80" s="94">
        <f t="shared" si="1"/>
        <v>401706509</v>
      </c>
      <c r="R80" s="93">
        <v>0</v>
      </c>
    </row>
    <row r="81" spans="1:18" s="103" customFormat="1" x14ac:dyDescent="0.2">
      <c r="A81" s="134" t="s">
        <v>403</v>
      </c>
      <c r="B81" s="190" t="s">
        <v>396</v>
      </c>
      <c r="C81" s="134" t="s">
        <v>314</v>
      </c>
      <c r="D81" s="134" t="s">
        <v>416</v>
      </c>
      <c r="E81" s="187">
        <v>38953920</v>
      </c>
      <c r="F81" s="187">
        <v>38953920</v>
      </c>
      <c r="G81" s="187">
        <v>38953920</v>
      </c>
      <c r="H81" s="187">
        <v>0</v>
      </c>
      <c r="I81" s="187">
        <v>31777252.960000001</v>
      </c>
      <c r="J81" s="187">
        <v>0</v>
      </c>
      <c r="K81" s="187">
        <v>2176667.04</v>
      </c>
      <c r="L81" s="187">
        <v>2176667.04</v>
      </c>
      <c r="M81" s="187">
        <v>5000000</v>
      </c>
      <c r="N81" s="187">
        <v>5000000</v>
      </c>
      <c r="O81" s="93">
        <f t="shared" si="4"/>
        <v>5.5877997387682676E-2</v>
      </c>
      <c r="P81" s="94">
        <f>+F81</f>
        <v>38953920</v>
      </c>
      <c r="Q81" s="94">
        <f>+K81</f>
        <v>2176667.04</v>
      </c>
      <c r="R81" s="93">
        <f>+Q81/P81</f>
        <v>5.5877997387682676E-2</v>
      </c>
    </row>
    <row r="82" spans="1:18" s="104" customFormat="1" x14ac:dyDescent="0.2">
      <c r="A82" s="133" t="s">
        <v>403</v>
      </c>
      <c r="B82" s="189" t="s">
        <v>396</v>
      </c>
      <c r="C82" s="133" t="s">
        <v>319</v>
      </c>
      <c r="D82" s="133" t="s">
        <v>417</v>
      </c>
      <c r="E82" s="186">
        <v>6906723</v>
      </c>
      <c r="F82" s="186">
        <v>6906723</v>
      </c>
      <c r="G82" s="186">
        <v>6906723</v>
      </c>
      <c r="H82" s="186">
        <v>0</v>
      </c>
      <c r="I82" s="186">
        <v>5520789.1299999999</v>
      </c>
      <c r="J82" s="186">
        <v>0</v>
      </c>
      <c r="K82" s="186">
        <v>385933.87</v>
      </c>
      <c r="L82" s="186">
        <v>385933.87</v>
      </c>
      <c r="M82" s="186">
        <v>1000000</v>
      </c>
      <c r="N82" s="186">
        <v>1000000</v>
      </c>
      <c r="O82" s="93">
        <f t="shared" si="4"/>
        <v>5.5878000319398942E-2</v>
      </c>
      <c r="P82" s="28">
        <f>+F82</f>
        <v>6906723</v>
      </c>
      <c r="Q82" s="28">
        <f>+K82</f>
        <v>385933.87</v>
      </c>
      <c r="R82" s="97">
        <f>+Q82/P82</f>
        <v>5.5878000319398942E-2</v>
      </c>
    </row>
    <row r="83" spans="1:18" s="104" customFormat="1" x14ac:dyDescent="0.2">
      <c r="A83" s="134" t="s">
        <v>403</v>
      </c>
      <c r="B83" s="190" t="s">
        <v>396</v>
      </c>
      <c r="C83" s="134" t="s">
        <v>327</v>
      </c>
      <c r="D83" s="134" t="s">
        <v>328</v>
      </c>
      <c r="E83" s="187">
        <v>81480000</v>
      </c>
      <c r="F83" s="187">
        <v>81480000</v>
      </c>
      <c r="G83" s="187">
        <v>29370000</v>
      </c>
      <c r="H83" s="187">
        <v>0</v>
      </c>
      <c r="I83" s="187">
        <v>0</v>
      </c>
      <c r="J83" s="187">
        <v>0</v>
      </c>
      <c r="K83" s="187">
        <v>139153</v>
      </c>
      <c r="L83" s="187">
        <v>139153</v>
      </c>
      <c r="M83" s="187">
        <v>81340847</v>
      </c>
      <c r="N83" s="187">
        <v>29230847</v>
      </c>
      <c r="O83" s="93">
        <f t="shared" si="4"/>
        <v>1.7078178694158075E-3</v>
      </c>
      <c r="P83" s="94">
        <f t="shared" ref="P83:P87" si="5">+F83</f>
        <v>81480000</v>
      </c>
      <c r="Q83" s="94">
        <f t="shared" ref="Q83:Q87" si="6">+K83</f>
        <v>139153</v>
      </c>
      <c r="R83" s="93">
        <f t="shared" ref="R83:R87" si="7">+Q83/P83</f>
        <v>1.7078178694158075E-3</v>
      </c>
    </row>
    <row r="84" spans="1:18" s="103" customFormat="1" x14ac:dyDescent="0.2">
      <c r="A84" s="134" t="s">
        <v>403</v>
      </c>
      <c r="B84" s="190" t="s">
        <v>396</v>
      </c>
      <c r="C84" s="134" t="s">
        <v>329</v>
      </c>
      <c r="D84" s="134" t="s">
        <v>330</v>
      </c>
      <c r="E84" s="187">
        <v>69480000</v>
      </c>
      <c r="F84" s="187">
        <v>69480000</v>
      </c>
      <c r="G84" s="187">
        <v>17370000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69480000</v>
      </c>
      <c r="N84" s="187">
        <v>17370000</v>
      </c>
      <c r="O84" s="93">
        <v>0</v>
      </c>
      <c r="P84" s="94">
        <f t="shared" si="5"/>
        <v>69480000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403</v>
      </c>
      <c r="B85" s="190" t="s">
        <v>396</v>
      </c>
      <c r="C85" s="134" t="s">
        <v>331</v>
      </c>
      <c r="D85" s="134" t="s">
        <v>332</v>
      </c>
      <c r="E85" s="187">
        <v>12000000</v>
      </c>
      <c r="F85" s="187">
        <v>12000000</v>
      </c>
      <c r="G85" s="187">
        <v>12000000</v>
      </c>
      <c r="H85" s="187">
        <v>0</v>
      </c>
      <c r="I85" s="187">
        <v>0</v>
      </c>
      <c r="J85" s="187">
        <v>0</v>
      </c>
      <c r="K85" s="187">
        <v>139153</v>
      </c>
      <c r="L85" s="187">
        <v>139153</v>
      </c>
      <c r="M85" s="187">
        <v>11860847</v>
      </c>
      <c r="N85" s="187">
        <v>11860847</v>
      </c>
      <c r="O85" s="93">
        <f t="shared" si="4"/>
        <v>1.1596083333333333E-2</v>
      </c>
      <c r="P85" s="94">
        <f t="shared" si="5"/>
        <v>12000000</v>
      </c>
      <c r="Q85" s="94">
        <f t="shared" si="6"/>
        <v>139153</v>
      </c>
      <c r="R85" s="93">
        <f t="shared" si="7"/>
        <v>1.1596083333333333E-2</v>
      </c>
    </row>
    <row r="86" spans="1:18" s="103" customFormat="1" x14ac:dyDescent="0.2">
      <c r="A86" s="134" t="s">
        <v>403</v>
      </c>
      <c r="B86" s="190" t="s">
        <v>396</v>
      </c>
      <c r="C86" s="134" t="s">
        <v>333</v>
      </c>
      <c r="D86" s="134" t="s">
        <v>334</v>
      </c>
      <c r="E86" s="187">
        <v>105000000</v>
      </c>
      <c r="F86" s="187">
        <v>105000000</v>
      </c>
      <c r="G86" s="187">
        <v>26250000</v>
      </c>
      <c r="H86" s="187">
        <v>0</v>
      </c>
      <c r="I86" s="187">
        <v>17500000</v>
      </c>
      <c r="J86" s="187">
        <v>0</v>
      </c>
      <c r="K86" s="187">
        <v>8750000</v>
      </c>
      <c r="L86" s="187">
        <v>8750000</v>
      </c>
      <c r="M86" s="187">
        <v>78750000</v>
      </c>
      <c r="N86" s="187">
        <v>0</v>
      </c>
      <c r="O86" s="93">
        <f t="shared" si="4"/>
        <v>8.3333333333333329E-2</v>
      </c>
      <c r="P86" s="94">
        <f t="shared" si="5"/>
        <v>105000000</v>
      </c>
      <c r="Q86" s="94">
        <f t="shared" si="6"/>
        <v>8750000</v>
      </c>
      <c r="R86" s="93">
        <f t="shared" si="7"/>
        <v>8.3333333333333329E-2</v>
      </c>
    </row>
    <row r="87" spans="1:18" s="104" customFormat="1" x14ac:dyDescent="0.2">
      <c r="A87" s="134" t="s">
        <v>403</v>
      </c>
      <c r="B87" s="190" t="s">
        <v>396</v>
      </c>
      <c r="C87" s="134" t="s">
        <v>337</v>
      </c>
      <c r="D87" s="134" t="s">
        <v>378</v>
      </c>
      <c r="E87" s="187">
        <v>105000000</v>
      </c>
      <c r="F87" s="187">
        <v>105000000</v>
      </c>
      <c r="G87" s="187">
        <v>26250000</v>
      </c>
      <c r="H87" s="187">
        <v>0</v>
      </c>
      <c r="I87" s="187">
        <v>17500000</v>
      </c>
      <c r="J87" s="187">
        <v>0</v>
      </c>
      <c r="K87" s="187">
        <v>8750000</v>
      </c>
      <c r="L87" s="187">
        <v>8750000</v>
      </c>
      <c r="M87" s="187">
        <v>78750000</v>
      </c>
      <c r="N87" s="187">
        <v>0</v>
      </c>
      <c r="O87" s="93">
        <f t="shared" si="4"/>
        <v>8.3333333333333329E-2</v>
      </c>
      <c r="P87" s="94">
        <f t="shared" si="5"/>
        <v>105000000</v>
      </c>
      <c r="Q87" s="94">
        <f t="shared" si="6"/>
        <v>8750000</v>
      </c>
      <c r="R87" s="93">
        <f t="shared" si="7"/>
        <v>8.3333333333333329E-2</v>
      </c>
    </row>
    <row r="88" spans="1:18" s="103" customFormat="1" x14ac:dyDescent="0.2">
      <c r="A88" s="134"/>
      <c r="B88" s="190"/>
      <c r="C88" s="134"/>
      <c r="D88" s="134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93"/>
      <c r="P88" s="94"/>
      <c r="Q88" s="94"/>
      <c r="R88" s="93"/>
    </row>
    <row r="89" spans="1:18" s="103" customFormat="1" x14ac:dyDescent="0.2">
      <c r="A89" s="134"/>
      <c r="B89" s="190"/>
      <c r="C89" s="134"/>
      <c r="D89" s="134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93"/>
      <c r="P89" s="94"/>
      <c r="Q89" s="94"/>
      <c r="R89" s="93"/>
    </row>
    <row r="90" spans="1:18" s="103" customFormat="1" x14ac:dyDescent="0.2">
      <c r="A90" s="134"/>
      <c r="B90" s="190"/>
      <c r="C90" s="134"/>
      <c r="D90" s="134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93"/>
      <c r="P90" s="94"/>
      <c r="Q90" s="94"/>
      <c r="R90" s="93"/>
    </row>
    <row r="91" spans="1:18" s="103" customFormat="1" x14ac:dyDescent="0.2">
      <c r="A91" s="134"/>
      <c r="B91" s="190"/>
      <c r="C91" s="134"/>
      <c r="D91" s="134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93"/>
      <c r="P91" s="94"/>
      <c r="Q91" s="94"/>
      <c r="R91" s="93"/>
    </row>
    <row r="92" spans="1:18" s="104" customFormat="1" x14ac:dyDescent="0.2">
      <c r="A92" s="134"/>
      <c r="B92" s="189"/>
      <c r="C92" s="133"/>
      <c r="D92" s="133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97"/>
      <c r="P92" s="28"/>
      <c r="Q92" s="28"/>
      <c r="R92" s="97"/>
    </row>
    <row r="93" spans="1:18" s="103" customFormat="1" x14ac:dyDescent="0.2">
      <c r="A93" s="134"/>
      <c r="B93" s="190"/>
      <c r="C93" s="134"/>
      <c r="D93" s="134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93"/>
      <c r="P93" s="94"/>
      <c r="Q93" s="94"/>
      <c r="R93" s="93"/>
    </row>
    <row r="94" spans="1:18" s="103" customFormat="1" x14ac:dyDescent="0.2">
      <c r="A94" s="134"/>
      <c r="B94" s="190"/>
      <c r="C94" s="134"/>
      <c r="D94" s="134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93"/>
      <c r="P94" s="94"/>
      <c r="Q94" s="94"/>
      <c r="R94" s="93"/>
    </row>
    <row r="95" spans="1:18" s="103" customFormat="1" x14ac:dyDescent="0.2">
      <c r="A95" s="134"/>
      <c r="B95" s="190"/>
      <c r="C95" s="134"/>
      <c r="D95" s="134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93"/>
      <c r="P95" s="94"/>
      <c r="Q95" s="94"/>
      <c r="R95" s="93"/>
    </row>
    <row r="96" spans="1:18" s="103" customFormat="1" x14ac:dyDescent="0.2">
      <c r="A96" s="134"/>
      <c r="B96" s="190"/>
      <c r="C96" s="134"/>
      <c r="D96" s="134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93"/>
      <c r="P96" s="94"/>
      <c r="Q96" s="94"/>
      <c r="R96" s="93"/>
    </row>
    <row r="97" spans="1:18" s="103" customFormat="1" x14ac:dyDescent="0.2">
      <c r="A97" s="134"/>
      <c r="B97" s="190"/>
      <c r="C97" s="134"/>
      <c r="D97" s="134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93"/>
      <c r="P97" s="94"/>
      <c r="Q97" s="94"/>
      <c r="R97" s="93"/>
    </row>
    <row r="98" spans="1:18" s="103" customFormat="1" ht="15.6" customHeight="1" x14ac:dyDescent="0.2">
      <c r="A98" s="134"/>
      <c r="B98" s="190"/>
      <c r="C98" s="134"/>
      <c r="D98" s="134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93"/>
      <c r="P98" s="94"/>
      <c r="Q98" s="94"/>
      <c r="R98" s="93"/>
    </row>
    <row r="99" spans="1:18" s="103" customFormat="1" x14ac:dyDescent="0.2">
      <c r="A99" s="134"/>
      <c r="B99" s="190"/>
      <c r="C99" s="134"/>
      <c r="D99" s="134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93"/>
      <c r="P99" s="94"/>
      <c r="Q99" s="94"/>
      <c r="R99" s="93"/>
    </row>
    <row r="100" spans="1:18" s="103" customFormat="1" x14ac:dyDescent="0.2">
      <c r="A100" s="134"/>
      <c r="B100" s="190"/>
      <c r="C100" s="134"/>
      <c r="D100" s="134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93"/>
      <c r="P100" s="94"/>
      <c r="Q100" s="94"/>
      <c r="R100" s="93"/>
    </row>
    <row r="101" spans="1:18" s="103" customFormat="1" x14ac:dyDescent="0.2">
      <c r="A101" s="134"/>
      <c r="B101" s="190"/>
      <c r="C101" s="134"/>
      <c r="D101" s="134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93"/>
      <c r="P101" s="94"/>
      <c r="Q101" s="94"/>
      <c r="R101" s="93"/>
    </row>
    <row r="102" spans="1:18" s="103" customFormat="1" x14ac:dyDescent="0.2">
      <c r="A102" s="134"/>
      <c r="B102" s="190"/>
      <c r="C102" s="134"/>
      <c r="D102" s="134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93"/>
      <c r="P102" s="94"/>
      <c r="Q102" s="94"/>
      <c r="R102" s="93"/>
    </row>
    <row r="103" spans="1:18" s="103" customFormat="1" x14ac:dyDescent="0.2">
      <c r="A103" s="134"/>
      <c r="B103" s="190"/>
      <c r="C103" s="134"/>
      <c r="D103" s="134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93"/>
      <c r="P103" s="94"/>
      <c r="Q103" s="94"/>
      <c r="R103" s="93"/>
    </row>
    <row r="104" spans="1:18" s="103" customFormat="1" x14ac:dyDescent="0.2">
      <c r="A104" s="134"/>
      <c r="B104" s="190"/>
      <c r="C104" s="134"/>
      <c r="D104" s="134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7" t="s">
        <v>11</v>
      </c>
      <c r="D112" s="237"/>
      <c r="E112" s="237"/>
      <c r="F112" s="237"/>
      <c r="G112" s="237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3523999083</v>
      </c>
      <c r="E114" s="49">
        <f>+K8</f>
        <v>334445760.66000003</v>
      </c>
      <c r="F114" s="49">
        <f>+D1+D114+F920-E114</f>
        <v>3189553322.3400002</v>
      </c>
      <c r="G114" s="22">
        <f t="shared" ref="G114:G119" si="8">+E114/D114</f>
        <v>9.4905178118061401E-2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509390109</v>
      </c>
      <c r="E115" s="134">
        <f>+K27</f>
        <v>115300</v>
      </c>
      <c r="F115" s="49">
        <f>+D115-E115</f>
        <v>509274809</v>
      </c>
      <c r="G115" s="22">
        <f t="shared" si="8"/>
        <v>2.2634911428953561E-4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+F67</f>
        <v>904000</v>
      </c>
      <c r="E116" s="134">
        <f>+K67</f>
        <v>0</v>
      </c>
      <c r="F116" s="49">
        <f>+D116-E116</f>
        <v>904000</v>
      </c>
      <c r="G116" s="22">
        <f t="shared" si="8"/>
        <v>0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+F82</f>
        <v>6906723</v>
      </c>
      <c r="E117" s="134">
        <f>+K82</f>
        <v>385933.87</v>
      </c>
      <c r="F117" s="49">
        <f>+D117-E117</f>
        <v>6520789.1299999999</v>
      </c>
      <c r="G117" s="22">
        <f t="shared" si="8"/>
        <v>5.5878000319398942E-2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+F92</f>
        <v>0</v>
      </c>
      <c r="E118" s="134">
        <f>+K92</f>
        <v>0</v>
      </c>
      <c r="F118" s="49">
        <f>+D118-E118</f>
        <v>0</v>
      </c>
      <c r="G118" s="22" t="e">
        <f t="shared" si="8"/>
        <v>#DIV/0!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4041199915</v>
      </c>
      <c r="E119" s="150">
        <f>SUM(E114:E118)</f>
        <v>334946994.53000003</v>
      </c>
      <c r="F119" s="150">
        <f>SUM(F114:F118)</f>
        <v>3706252920.4700003</v>
      </c>
      <c r="G119" s="151">
        <f t="shared" si="8"/>
        <v>8.2883054928006461E-2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38" t="s">
        <v>37</v>
      </c>
      <c r="D122" s="238"/>
      <c r="E122" s="238"/>
      <c r="F122" s="238"/>
      <c r="G122" s="238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509390109</v>
      </c>
      <c r="E124" s="49">
        <f t="shared" si="9"/>
        <v>115300</v>
      </c>
      <c r="F124" s="49">
        <f>+D124-E124</f>
        <v>509274809</v>
      </c>
      <c r="G124" s="22">
        <f>+E124/D124</f>
        <v>2.2634911428953561E-4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904000</v>
      </c>
      <c r="E125" s="49">
        <f t="shared" si="9"/>
        <v>0</v>
      </c>
      <c r="F125" s="49">
        <f>+D125-E125</f>
        <v>904000</v>
      </c>
      <c r="G125" s="22">
        <f>+E125/D125</f>
        <v>0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6906723</v>
      </c>
      <c r="E126" s="49">
        <f t="shared" si="9"/>
        <v>385933.87</v>
      </c>
      <c r="F126" s="49">
        <f>+D126-E126</f>
        <v>6520789.1299999999</v>
      </c>
      <c r="G126" s="22">
        <f>+E126/D126</f>
        <v>5.5878000319398942E-2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+P91</f>
        <v>0</v>
      </c>
      <c r="E127" s="49">
        <f>+Q91</f>
        <v>0</v>
      </c>
      <c r="F127" s="49">
        <f>+D127-E127</f>
        <v>0</v>
      </c>
      <c r="G127" s="22" t="e">
        <f>+E127/D127</f>
        <v>#DIV/0!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517200832</v>
      </c>
      <c r="E128" s="154">
        <f>SUM(E124:E127)</f>
        <v>501233.87</v>
      </c>
      <c r="F128" s="154">
        <f>SUM(F124:F127)</f>
        <v>516699598.13</v>
      </c>
      <c r="G128" s="155">
        <f>+E128/D128</f>
        <v>9.6912812004138458E-4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9.4905178118061401E-2</v>
      </c>
      <c r="E142" s="88">
        <f>+(100%/12)*1</f>
        <v>8.3333333333333329E-2</v>
      </c>
      <c r="F142" s="89">
        <f>+D114</f>
        <v>3523999083</v>
      </c>
      <c r="G142" s="89">
        <f>+E114</f>
        <v>334445760.66000003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2.2634911428953561E-4</v>
      </c>
      <c r="E143" s="88">
        <f t="shared" ref="E143:E146" si="10">+(100%/12)*1</f>
        <v>8.3333333333333329E-2</v>
      </c>
      <c r="F143" s="89">
        <f t="shared" ref="F143:G146" si="11">+D115</f>
        <v>509390109</v>
      </c>
      <c r="G143" s="89">
        <f t="shared" si="11"/>
        <v>115300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</v>
      </c>
      <c r="E144" s="88">
        <f t="shared" si="10"/>
        <v>8.3333333333333329E-2</v>
      </c>
      <c r="F144" s="89">
        <f t="shared" si="11"/>
        <v>904000</v>
      </c>
      <c r="G144" s="89">
        <f t="shared" si="11"/>
        <v>0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5.5878000319398942E-2</v>
      </c>
      <c r="E145" s="88">
        <f t="shared" si="10"/>
        <v>8.3333333333333329E-2</v>
      </c>
      <c r="F145" s="89">
        <f t="shared" si="11"/>
        <v>6906723</v>
      </c>
      <c r="G145" s="89">
        <f t="shared" si="11"/>
        <v>385933.87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 t="e">
        <f>+G146/F146</f>
        <v>#DIV/0!</v>
      </c>
      <c r="E146" s="88">
        <f t="shared" si="10"/>
        <v>8.3333333333333329E-2</v>
      </c>
      <c r="F146" s="89">
        <f t="shared" si="11"/>
        <v>0</v>
      </c>
      <c r="G146" s="89">
        <f t="shared" si="11"/>
        <v>0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2020-03-09T15:13:39Z</dcterms:modified>
</cp:coreProperties>
</file>