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rny\2 Presupuesto\8 Presupuesto\Liquidaciones\2019\12-2019\"/>
    </mc:Choice>
  </mc:AlternateContent>
  <bookViews>
    <workbookView xWindow="0" yWindow="1170" windowWidth="19200" windowHeight="7095" tabRatio="65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Q93" i="2540" l="1"/>
  <c r="E127" i="2540" s="1"/>
  <c r="P93" i="2540"/>
  <c r="Q107" i="2536"/>
  <c r="P107" i="2536"/>
  <c r="Q82" i="2539"/>
  <c r="P82" i="2539"/>
  <c r="E115" i="2539"/>
  <c r="Q95" i="2539"/>
  <c r="R95" i="2539" s="1"/>
  <c r="P95" i="2539"/>
  <c r="Q94" i="2539"/>
  <c r="R94" i="2539" s="1"/>
  <c r="P94" i="2539"/>
  <c r="P91" i="2539"/>
  <c r="Q91" i="2539"/>
  <c r="R91" i="2539"/>
  <c r="P104" i="2538"/>
  <c r="Q116" i="2537"/>
  <c r="P116" i="2537"/>
  <c r="P147" i="2541"/>
  <c r="O147" i="2541"/>
  <c r="O7" i="2541"/>
  <c r="N234" i="2541"/>
  <c r="J234" i="2541"/>
  <c r="P7" i="2541"/>
  <c r="Q194" i="2541"/>
  <c r="P194" i="2541"/>
  <c r="O194" i="2541"/>
  <c r="D127" i="2540"/>
  <c r="Q7" i="2540"/>
  <c r="P89" i="2540"/>
  <c r="Q89" i="2540"/>
  <c r="R89" i="2540" s="1"/>
  <c r="P90" i="2540"/>
  <c r="Q90" i="2540"/>
  <c r="R90" i="2540"/>
  <c r="P91" i="2540"/>
  <c r="Q91" i="2540"/>
  <c r="P92" i="2540"/>
  <c r="Q92" i="2540"/>
  <c r="R92" i="2540" s="1"/>
  <c r="Q103" i="2540"/>
  <c r="P103" i="2540"/>
  <c r="Q102" i="2540"/>
  <c r="R102" i="2540" s="1"/>
  <c r="P102" i="2540"/>
  <c r="E118" i="2540"/>
  <c r="D118" i="2540"/>
  <c r="E117" i="2540"/>
  <c r="D117" i="2540"/>
  <c r="E116" i="2540"/>
  <c r="D116" i="2540"/>
  <c r="E115" i="2540"/>
  <c r="D115" i="2540"/>
  <c r="E114" i="2540"/>
  <c r="D114" i="2540"/>
  <c r="E142" i="2536"/>
  <c r="D142" i="2536"/>
  <c r="O117" i="2536"/>
  <c r="O112" i="2536"/>
  <c r="O113" i="2536"/>
  <c r="O114" i="2536"/>
  <c r="O115" i="2536"/>
  <c r="O116" i="2536"/>
  <c r="R112" i="2536"/>
  <c r="R113" i="2536"/>
  <c r="R114" i="2536"/>
  <c r="R115" i="2536"/>
  <c r="R116" i="2536"/>
  <c r="P7" i="2536"/>
  <c r="P28" i="2536"/>
  <c r="Q7" i="2536"/>
  <c r="R106" i="2536"/>
  <c r="Q106" i="2536"/>
  <c r="P106" i="2536"/>
  <c r="R107" i="2536"/>
  <c r="Q116" i="2536"/>
  <c r="P116" i="2536"/>
  <c r="E132" i="2536"/>
  <c r="D132" i="2536"/>
  <c r="E131" i="2536"/>
  <c r="D131" i="2536"/>
  <c r="E130" i="2536"/>
  <c r="D130" i="2536"/>
  <c r="E129" i="2536"/>
  <c r="D129" i="2536"/>
  <c r="D128" i="2536"/>
  <c r="D115" i="2539"/>
  <c r="P7" i="2539"/>
  <c r="R82" i="2539"/>
  <c r="E107" i="2539"/>
  <c r="D107" i="2539"/>
  <c r="E106" i="2539"/>
  <c r="D106" i="2539"/>
  <c r="E105" i="2539"/>
  <c r="D105" i="2539"/>
  <c r="E104" i="2539"/>
  <c r="D104" i="2539"/>
  <c r="E103" i="2539"/>
  <c r="D103" i="2539"/>
  <c r="E151" i="2538"/>
  <c r="D151" i="2538"/>
  <c r="E150" i="2538"/>
  <c r="D150" i="2538"/>
  <c r="Q7" i="2538"/>
  <c r="P7" i="2538"/>
  <c r="Q104" i="2538"/>
  <c r="Q120" i="2538"/>
  <c r="R120" i="2538" s="1"/>
  <c r="P120" i="2538"/>
  <c r="Q103" i="2538"/>
  <c r="R103" i="2538" s="1"/>
  <c r="P103" i="2538"/>
  <c r="E142" i="2538"/>
  <c r="D142" i="2538"/>
  <c r="E141" i="2538"/>
  <c r="D141" i="2538"/>
  <c r="E140" i="2538"/>
  <c r="D140" i="2538"/>
  <c r="E139" i="2538"/>
  <c r="D139" i="2538"/>
  <c r="E138" i="2538"/>
  <c r="D138" i="2538"/>
  <c r="D175" i="2537"/>
  <c r="D176" i="2537"/>
  <c r="D177" i="2537"/>
  <c r="D178" i="2537"/>
  <c r="D179" i="2537"/>
  <c r="D174" i="2537"/>
  <c r="E174" i="2537"/>
  <c r="E163" i="2537"/>
  <c r="E164" i="2537"/>
  <c r="E165" i="2537"/>
  <c r="E166" i="2537"/>
  <c r="G166" i="2537"/>
  <c r="G165" i="2537"/>
  <c r="G164" i="2537"/>
  <c r="G163" i="2537"/>
  <c r="D166" i="2537"/>
  <c r="D165" i="2537"/>
  <c r="D164" i="2537"/>
  <c r="D163" i="2537"/>
  <c r="Q7" i="2537"/>
  <c r="P7" i="2537"/>
  <c r="Q115" i="2537"/>
  <c r="P115" i="2537"/>
  <c r="P129" i="2537"/>
  <c r="Q129" i="2537"/>
  <c r="R129" i="2537"/>
  <c r="R114" i="2537"/>
  <c r="R116" i="2537"/>
  <c r="Q128" i="2537"/>
  <c r="R128" i="2537"/>
  <c r="P31" i="2537"/>
  <c r="D154" i="2537"/>
  <c r="D158" i="2537" s="1"/>
  <c r="G158" i="2537" s="1"/>
  <c r="E158" i="2537"/>
  <c r="G153" i="2537"/>
  <c r="G155" i="2537"/>
  <c r="G156" i="2537"/>
  <c r="G157" i="2537"/>
  <c r="E157" i="2537"/>
  <c r="D157" i="2537"/>
  <c r="E156" i="2537"/>
  <c r="D156" i="2537"/>
  <c r="E155" i="2537"/>
  <c r="D155" i="2537"/>
  <c r="E154" i="2537"/>
  <c r="E153" i="2537"/>
  <c r="D153" i="2537"/>
  <c r="E152" i="2537"/>
  <c r="D152" i="2537"/>
  <c r="G152" i="2537"/>
  <c r="Q7" i="2539" l="1"/>
  <c r="R103" i="2540"/>
  <c r="R91" i="2540"/>
  <c r="R104" i="2538"/>
  <c r="G154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Q29" i="2537"/>
  <c r="O30" i="2537"/>
  <c r="P30" i="2537"/>
  <c r="R30" i="2537" s="1"/>
  <c r="Q30" i="2537"/>
  <c r="O31" i="2537"/>
  <c r="Q31" i="2537"/>
  <c r="O32" i="2537"/>
  <c r="P32" i="2537"/>
  <c r="Q32" i="2537"/>
  <c r="R32" i="2537" s="1"/>
  <c r="O33" i="2537"/>
  <c r="P33" i="2537"/>
  <c r="Q33" i="2537"/>
  <c r="O34" i="2537"/>
  <c r="P34" i="2537"/>
  <c r="Q34" i="2537"/>
  <c r="R34" i="2537" s="1"/>
  <c r="O35" i="2537"/>
  <c r="P35" i="2537"/>
  <c r="Q35" i="2537"/>
  <c r="O36" i="2537"/>
  <c r="P36" i="2537"/>
  <c r="Q36" i="2537"/>
  <c r="R36" i="2537"/>
  <c r="O37" i="2537"/>
  <c r="P37" i="2537"/>
  <c r="Q37" i="2537"/>
  <c r="O38" i="2537"/>
  <c r="P38" i="2537"/>
  <c r="Q38" i="2537"/>
  <c r="R38" i="2537"/>
  <c r="O39" i="2537"/>
  <c r="P39" i="2537"/>
  <c r="Q39" i="2537"/>
  <c r="O40" i="2537"/>
  <c r="P40" i="2537"/>
  <c r="Q40" i="2537"/>
  <c r="O41" i="2537"/>
  <c r="P41" i="2537"/>
  <c r="Q41" i="2537"/>
  <c r="O42" i="2537"/>
  <c r="P42" i="2537"/>
  <c r="Q42" i="2537"/>
  <c r="R42" i="2537" s="1"/>
  <c r="P43" i="2537"/>
  <c r="Q43" i="2537"/>
  <c r="O44" i="2537"/>
  <c r="P44" i="2537"/>
  <c r="Q44" i="2537"/>
  <c r="R44" i="2537" s="1"/>
  <c r="O45" i="2537"/>
  <c r="P45" i="2537"/>
  <c r="Q45" i="2537"/>
  <c r="O46" i="2537"/>
  <c r="P46" i="2537"/>
  <c r="Q46" i="2537"/>
  <c r="R46" i="2537" s="1"/>
  <c r="O47" i="2537"/>
  <c r="P47" i="2537"/>
  <c r="R47" i="2537" s="1"/>
  <c r="Q47" i="2537"/>
  <c r="O48" i="2537"/>
  <c r="P48" i="2537"/>
  <c r="Q48" i="2537"/>
  <c r="R48" i="2537" s="1"/>
  <c r="O49" i="2537"/>
  <c r="P49" i="2537"/>
  <c r="Q49" i="2537"/>
  <c r="O50" i="2537"/>
  <c r="P50" i="2537"/>
  <c r="Q50" i="2537"/>
  <c r="O51" i="2537"/>
  <c r="P51" i="2537"/>
  <c r="Q51" i="2537"/>
  <c r="R51" i="2537" s="1"/>
  <c r="O52" i="2537"/>
  <c r="P52" i="2537"/>
  <c r="Q52" i="2537"/>
  <c r="O53" i="2537"/>
  <c r="P53" i="2537"/>
  <c r="R53" i="2537" s="1"/>
  <c r="Q53" i="2537"/>
  <c r="O54" i="2537"/>
  <c r="P54" i="2537"/>
  <c r="Q54" i="2537"/>
  <c r="R54" i="2537" s="1"/>
  <c r="O55" i="2537"/>
  <c r="P55" i="2537"/>
  <c r="Q55" i="2537"/>
  <c r="R55" i="2537" s="1"/>
  <c r="O56" i="2537"/>
  <c r="P56" i="2537"/>
  <c r="Q56" i="2537"/>
  <c r="R56" i="2537" s="1"/>
  <c r="O57" i="2537"/>
  <c r="P57" i="2537"/>
  <c r="Q57" i="2537"/>
  <c r="R57" i="2537" s="1"/>
  <c r="O58" i="2537"/>
  <c r="P58" i="2537"/>
  <c r="Q58" i="2537"/>
  <c r="O59" i="2537"/>
  <c r="P59" i="2537"/>
  <c r="R59" i="2537" s="1"/>
  <c r="Q59" i="2537"/>
  <c r="O60" i="2537"/>
  <c r="P60" i="2537"/>
  <c r="Q60" i="2537"/>
  <c r="R60" i="2537" s="1"/>
  <c r="O61" i="2537"/>
  <c r="P61" i="2537"/>
  <c r="Q61" i="2537"/>
  <c r="R61" i="2537" s="1"/>
  <c r="O62" i="2537"/>
  <c r="P62" i="2537"/>
  <c r="Q62" i="2537"/>
  <c r="O63" i="2537"/>
  <c r="P63" i="2537"/>
  <c r="Q63" i="2537"/>
  <c r="R63" i="2537"/>
  <c r="O64" i="2537"/>
  <c r="P64" i="2537"/>
  <c r="Q64" i="2537"/>
  <c r="R64" i="2537" s="1"/>
  <c r="O65" i="2537"/>
  <c r="P65" i="2537"/>
  <c r="Q65" i="2537"/>
  <c r="O66" i="2537"/>
  <c r="P66" i="2537"/>
  <c r="Q66" i="2537"/>
  <c r="R66" i="2537" s="1"/>
  <c r="O67" i="2537"/>
  <c r="P67" i="2537"/>
  <c r="Q67" i="2537"/>
  <c r="O68" i="2537"/>
  <c r="P68" i="2537"/>
  <c r="Q68" i="2537"/>
  <c r="O69" i="2537"/>
  <c r="P69" i="2537"/>
  <c r="R69" i="2537" s="1"/>
  <c r="Q69" i="2537"/>
  <c r="O70" i="2537"/>
  <c r="P70" i="2537"/>
  <c r="Q70" i="2537"/>
  <c r="R70" i="2537" s="1"/>
  <c r="O71" i="2537"/>
  <c r="P71" i="2537"/>
  <c r="Q71" i="2537"/>
  <c r="R71" i="2537" s="1"/>
  <c r="O72" i="2537"/>
  <c r="P72" i="2537"/>
  <c r="Q72" i="2537"/>
  <c r="O73" i="2537"/>
  <c r="P73" i="2537"/>
  <c r="Q73" i="2537"/>
  <c r="R73" i="2537"/>
  <c r="O74" i="2537"/>
  <c r="P74" i="2537"/>
  <c r="Q74" i="2537"/>
  <c r="O75" i="2537"/>
  <c r="P75" i="2537"/>
  <c r="Q75" i="2537"/>
  <c r="R75" i="2537"/>
  <c r="O76" i="2537"/>
  <c r="P76" i="2537"/>
  <c r="Q76" i="2537"/>
  <c r="R76" i="2537" s="1"/>
  <c r="O77" i="2537"/>
  <c r="P77" i="2537"/>
  <c r="Q77" i="2537"/>
  <c r="R77" i="2537" s="1"/>
  <c r="O78" i="2537"/>
  <c r="P78" i="2537"/>
  <c r="Q78" i="2537"/>
  <c r="R78" i="2537" s="1"/>
  <c r="O79" i="2537"/>
  <c r="P79" i="2537"/>
  <c r="Q79" i="2537"/>
  <c r="R79" i="2537" s="1"/>
  <c r="O80" i="2537"/>
  <c r="P80" i="2537"/>
  <c r="Q80" i="2537"/>
  <c r="R80" i="2537" s="1"/>
  <c r="O81" i="2537"/>
  <c r="P81" i="2537"/>
  <c r="Q81" i="2537"/>
  <c r="O82" i="2537"/>
  <c r="P82" i="2537"/>
  <c r="Q82" i="2537"/>
  <c r="R82" i="2537" s="1"/>
  <c r="O83" i="2537"/>
  <c r="P83" i="2537"/>
  <c r="Q83" i="2537"/>
  <c r="R83" i="2537" s="1"/>
  <c r="O84" i="2537"/>
  <c r="P84" i="2537"/>
  <c r="Q84" i="2537"/>
  <c r="O85" i="2537"/>
  <c r="P85" i="2537"/>
  <c r="Q85" i="2537"/>
  <c r="R85" i="2537"/>
  <c r="O86" i="2537"/>
  <c r="P86" i="2537"/>
  <c r="Q86" i="2537"/>
  <c r="R86" i="2537" s="1"/>
  <c r="O87" i="2537"/>
  <c r="P87" i="2537"/>
  <c r="Q87" i="2537"/>
  <c r="R87" i="2537"/>
  <c r="O88" i="2537"/>
  <c r="P88" i="2537"/>
  <c r="Q88" i="2537"/>
  <c r="O89" i="2537"/>
  <c r="P89" i="2537"/>
  <c r="R89" i="2537" s="1"/>
  <c r="Q89" i="2537"/>
  <c r="O90" i="2537"/>
  <c r="P90" i="2537"/>
  <c r="Q90" i="2537"/>
  <c r="O91" i="2537"/>
  <c r="P91" i="2537"/>
  <c r="Q91" i="2537"/>
  <c r="R91" i="2537" s="1"/>
  <c r="O92" i="2537"/>
  <c r="P92" i="2537"/>
  <c r="Q92" i="2537"/>
  <c r="R92" i="2537" s="1"/>
  <c r="O93" i="2537"/>
  <c r="P93" i="2537"/>
  <c r="Q93" i="2537"/>
  <c r="R93" i="2537" s="1"/>
  <c r="O94" i="2537"/>
  <c r="P94" i="2537"/>
  <c r="Q94" i="2537"/>
  <c r="R94" i="2537" s="1"/>
  <c r="O95" i="2537"/>
  <c r="P95" i="2537"/>
  <c r="Q95" i="2537"/>
  <c r="R95" i="2537" s="1"/>
  <c r="O96" i="2537"/>
  <c r="P96" i="2537"/>
  <c r="Q96" i="2537"/>
  <c r="O97" i="2537"/>
  <c r="P97" i="2537"/>
  <c r="Q97" i="2537"/>
  <c r="O98" i="2537"/>
  <c r="P98" i="2537"/>
  <c r="Q98" i="2537"/>
  <c r="R98" i="2537" s="1"/>
  <c r="O99" i="2537"/>
  <c r="P99" i="2537"/>
  <c r="Q99" i="2537"/>
  <c r="R99" i="2537" s="1"/>
  <c r="O100" i="2537"/>
  <c r="P100" i="2537"/>
  <c r="Q100" i="2537"/>
  <c r="O101" i="2537"/>
  <c r="P101" i="2537"/>
  <c r="Q101" i="2537"/>
  <c r="R101" i="2537" s="1"/>
  <c r="O102" i="2537"/>
  <c r="P102" i="2537"/>
  <c r="Q102" i="2537"/>
  <c r="R102" i="2537" s="1"/>
  <c r="O103" i="2537"/>
  <c r="P103" i="2537"/>
  <c r="Q103" i="2537"/>
  <c r="R103" i="2537" s="1"/>
  <c r="O104" i="2537"/>
  <c r="P104" i="2537"/>
  <c r="Q104" i="2537"/>
  <c r="R104" i="2537" s="1"/>
  <c r="O105" i="2537"/>
  <c r="P105" i="2537"/>
  <c r="R105" i="2537" s="1"/>
  <c r="Q105" i="2537"/>
  <c r="O106" i="2537"/>
  <c r="P106" i="2537"/>
  <c r="Q106" i="2537"/>
  <c r="O107" i="2537"/>
  <c r="P107" i="2537"/>
  <c r="Q107" i="2537"/>
  <c r="R107" i="2537" s="1"/>
  <c r="R49" i="2537" l="1"/>
  <c r="R97" i="2537"/>
  <c r="R88" i="2537"/>
  <c r="R81" i="2537"/>
  <c r="R37" i="2537"/>
  <c r="R96" i="2537"/>
  <c r="R72" i="2537"/>
  <c r="R65" i="2537"/>
  <c r="R40" i="2537"/>
  <c r="R33" i="2537"/>
  <c r="R67" i="2537"/>
  <c r="R62" i="2537"/>
  <c r="R50" i="2537"/>
  <c r="R45" i="2537"/>
  <c r="R41" i="2537"/>
  <c r="R100" i="2537"/>
  <c r="R84" i="2537"/>
  <c r="R68" i="2537"/>
  <c r="R52" i="2537"/>
  <c r="R31" i="2537"/>
  <c r="R39" i="2537"/>
  <c r="R106" i="2537"/>
  <c r="R90" i="2537"/>
  <c r="R74" i="2537"/>
  <c r="R58" i="2537"/>
  <c r="R35" i="2537"/>
  <c r="D256" i="2541"/>
  <c r="D255" i="2541"/>
  <c r="D254" i="2541"/>
  <c r="D253" i="2541"/>
  <c r="D252" i="2541"/>
  <c r="E146" i="2540"/>
  <c r="E145" i="2540"/>
  <c r="E144" i="2540"/>
  <c r="E143" i="2540"/>
  <c r="E142" i="2540"/>
  <c r="E160" i="2536"/>
  <c r="E159" i="2536"/>
  <c r="E158" i="2536"/>
  <c r="E157" i="2536"/>
  <c r="E156" i="2536"/>
  <c r="E130" i="2539"/>
  <c r="E129" i="2539"/>
  <c r="E128" i="2539"/>
  <c r="E127" i="2539"/>
  <c r="E126" i="2539"/>
  <c r="E167" i="2538" l="1"/>
  <c r="E166" i="2538"/>
  <c r="E165" i="2538"/>
  <c r="E164" i="2538"/>
  <c r="E163" i="2538"/>
  <c r="O129" i="2538"/>
  <c r="E179" i="2537" l="1"/>
  <c r="E178" i="2537"/>
  <c r="E177" i="2537"/>
  <c r="E176" i="2537"/>
  <c r="E175" i="2537"/>
  <c r="N156" i="2541" l="1"/>
  <c r="O92" i="2539"/>
  <c r="N8" i="2541" l="1"/>
  <c r="N9" i="2541"/>
  <c r="N10" i="2541"/>
  <c r="N11" i="2541"/>
  <c r="N12" i="2541"/>
  <c r="N13" i="2541"/>
  <c r="N14" i="2541"/>
  <c r="N15" i="2541"/>
  <c r="N16" i="2541"/>
  <c r="N17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7" i="2541"/>
  <c r="N48" i="2541"/>
  <c r="N49" i="2541"/>
  <c r="N50" i="2541"/>
  <c r="N51" i="2541"/>
  <c r="N53" i="2541"/>
  <c r="N54" i="2541"/>
  <c r="N55" i="2541"/>
  <c r="N56" i="2541"/>
  <c r="N57" i="2541"/>
  <c r="N58" i="2541"/>
  <c r="N59" i="2541"/>
  <c r="N60" i="2541"/>
  <c r="N61" i="2541"/>
  <c r="N62" i="2541"/>
  <c r="N64" i="2541"/>
  <c r="N65" i="2541"/>
  <c r="N67" i="2541"/>
  <c r="N68" i="2541"/>
  <c r="N69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8" i="2541"/>
  <c r="N99" i="2541"/>
  <c r="N101" i="2541"/>
  <c r="N102" i="2541"/>
  <c r="N103" i="2541"/>
  <c r="N104" i="2541"/>
  <c r="N105" i="2541"/>
  <c r="N106" i="2541"/>
  <c r="N107" i="2541"/>
  <c r="N108" i="2541"/>
  <c r="N109" i="2541"/>
  <c r="N111" i="2541"/>
  <c r="N112" i="2541"/>
  <c r="N113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1" i="2541"/>
  <c r="N132" i="2541"/>
  <c r="N133" i="2541"/>
  <c r="N134" i="2541"/>
  <c r="N135" i="2541"/>
  <c r="N136" i="2541"/>
  <c r="N137" i="2541"/>
  <c r="N140" i="2541"/>
  <c r="N141" i="2541"/>
  <c r="P113" i="2536" l="1"/>
  <c r="Q113" i="2536"/>
  <c r="P114" i="2536"/>
  <c r="Q114" i="2536"/>
  <c r="P115" i="2536"/>
  <c r="Q115" i="2536"/>
  <c r="O109" i="2536"/>
  <c r="O110" i="2536"/>
  <c r="O111" i="2536"/>
  <c r="O118" i="2536"/>
  <c r="O119" i="2536"/>
  <c r="O120" i="2536"/>
  <c r="O121" i="2536"/>
  <c r="O122" i="2536"/>
  <c r="P124" i="2537"/>
  <c r="P125" i="2537"/>
  <c r="P126" i="2537"/>
  <c r="P127" i="2537"/>
  <c r="P128" i="2537"/>
  <c r="P113" i="2537"/>
  <c r="Q113" i="2537"/>
  <c r="P114" i="2537"/>
  <c r="Q114" i="2537"/>
  <c r="O141" i="2537"/>
  <c r="O108" i="2537"/>
  <c r="O109" i="2537"/>
  <c r="O110" i="2537"/>
  <c r="O111" i="2537"/>
  <c r="O112" i="2537"/>
  <c r="O113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139" i="2537"/>
  <c r="O140" i="2537"/>
  <c r="O7" i="2537"/>
  <c r="D124" i="2540"/>
  <c r="G115" i="2540"/>
  <c r="D125" i="2540"/>
  <c r="D126" i="2540"/>
  <c r="Q101" i="2540"/>
  <c r="P101" i="2540"/>
  <c r="Q88" i="2540"/>
  <c r="P88" i="2540"/>
  <c r="Q87" i="2540"/>
  <c r="P87" i="2540"/>
  <c r="Q86" i="2540"/>
  <c r="P86" i="2540"/>
  <c r="Q85" i="2540"/>
  <c r="P85" i="2540"/>
  <c r="R85" i="2540" s="1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O88" i="2540"/>
  <c r="O92" i="2540"/>
  <c r="O93" i="2540"/>
  <c r="O94" i="2540"/>
  <c r="O95" i="2540"/>
  <c r="O96" i="2540"/>
  <c r="O97" i="2540"/>
  <c r="O98" i="2540"/>
  <c r="O99" i="2540"/>
  <c r="O100" i="2540"/>
  <c r="O101" i="2540"/>
  <c r="O102" i="2540"/>
  <c r="O103" i="2540"/>
  <c r="D140" i="2536"/>
  <c r="E139" i="2536"/>
  <c r="E128" i="2536"/>
  <c r="Q112" i="2536"/>
  <c r="P112" i="2536"/>
  <c r="Q111" i="2536"/>
  <c r="P111" i="2536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P47" i="2536"/>
  <c r="Q47" i="2536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P54" i="2536"/>
  <c r="Q54" i="2536"/>
  <c r="P55" i="2536"/>
  <c r="Q55" i="2536"/>
  <c r="P56" i="2536"/>
  <c r="Q56" i="2536"/>
  <c r="O91" i="2536"/>
  <c r="O92" i="2536"/>
  <c r="O93" i="2536"/>
  <c r="O94" i="2536"/>
  <c r="O95" i="2536"/>
  <c r="O96" i="2536"/>
  <c r="O97" i="2536"/>
  <c r="O98" i="2536"/>
  <c r="O99" i="2536"/>
  <c r="O100" i="2536"/>
  <c r="O101" i="2536"/>
  <c r="O102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90" i="2539"/>
  <c r="P90" i="2539"/>
  <c r="Q89" i="2539"/>
  <c r="P89" i="2539"/>
  <c r="Q88" i="2539"/>
  <c r="P88" i="2539"/>
  <c r="Q87" i="2539"/>
  <c r="P87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Q74" i="2539"/>
  <c r="P74" i="2539"/>
  <c r="Q73" i="2539"/>
  <c r="P73" i="2539"/>
  <c r="Q72" i="2539"/>
  <c r="P72" i="2539"/>
  <c r="P71" i="2539"/>
  <c r="Q119" i="2538"/>
  <c r="P119" i="2538"/>
  <c r="Q118" i="2538"/>
  <c r="P118" i="2538"/>
  <c r="Q117" i="2538"/>
  <c r="P117" i="2538"/>
  <c r="Q116" i="2538"/>
  <c r="P116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P50" i="2538"/>
  <c r="Q50" i="2538"/>
  <c r="P51" i="2538"/>
  <c r="Q51" i="2538"/>
  <c r="P52" i="2538"/>
  <c r="Q52" i="2538"/>
  <c r="P53" i="2538"/>
  <c r="Q53" i="2538"/>
  <c r="P54" i="2538"/>
  <c r="Q54" i="2538"/>
  <c r="P55" i="2538"/>
  <c r="Q55" i="2538"/>
  <c r="P56" i="2538"/>
  <c r="Q56" i="2538"/>
  <c r="P57" i="2538"/>
  <c r="Q57" i="2538"/>
  <c r="P58" i="2538"/>
  <c r="Q58" i="2538"/>
  <c r="P59" i="2538"/>
  <c r="Q59" i="2538"/>
  <c r="P60" i="2538"/>
  <c r="Q60" i="2538"/>
  <c r="P61" i="2538"/>
  <c r="Q61" i="2538"/>
  <c r="P62" i="2538"/>
  <c r="Q62" i="2538"/>
  <c r="P63" i="2538"/>
  <c r="Q63" i="2538"/>
  <c r="P64" i="2538"/>
  <c r="Q64" i="2538"/>
  <c r="P65" i="2538"/>
  <c r="Q65" i="2538"/>
  <c r="P66" i="2538"/>
  <c r="Q66" i="2538"/>
  <c r="P67" i="2538"/>
  <c r="Q67" i="2538"/>
  <c r="P68" i="2538"/>
  <c r="Q68" i="2538"/>
  <c r="P69" i="2538"/>
  <c r="Q69" i="2538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Q90" i="2538"/>
  <c r="P91" i="2538"/>
  <c r="Q91" i="2538"/>
  <c r="P92" i="2538"/>
  <c r="Q92" i="2538"/>
  <c r="P93" i="2538"/>
  <c r="Q93" i="2538"/>
  <c r="P94" i="2538"/>
  <c r="Q94" i="2538"/>
  <c r="P95" i="2538"/>
  <c r="Q95" i="2538"/>
  <c r="P96" i="2538"/>
  <c r="Q96" i="2538"/>
  <c r="P97" i="2538"/>
  <c r="Q97" i="2538"/>
  <c r="P98" i="2538"/>
  <c r="Q98" i="2538"/>
  <c r="P99" i="2538"/>
  <c r="Q99" i="2538"/>
  <c r="P100" i="2538"/>
  <c r="Q100" i="2538"/>
  <c r="P101" i="2538"/>
  <c r="Q101" i="2538"/>
  <c r="P102" i="2538"/>
  <c r="Q102" i="2538"/>
  <c r="P108" i="2537"/>
  <c r="Q108" i="2537"/>
  <c r="R108" i="2537" s="1"/>
  <c r="P109" i="2537"/>
  <c r="Q109" i="2537"/>
  <c r="P110" i="2537"/>
  <c r="Q110" i="2537"/>
  <c r="P111" i="2537"/>
  <c r="Q111" i="2537"/>
  <c r="P112" i="2537"/>
  <c r="Q112" i="2537"/>
  <c r="R112" i="2537" s="1"/>
  <c r="P193" i="2541"/>
  <c r="O193" i="2541"/>
  <c r="P181" i="2541"/>
  <c r="O181" i="2541"/>
  <c r="P180" i="2541"/>
  <c r="O180" i="2541"/>
  <c r="P179" i="2541"/>
  <c r="O179" i="2541"/>
  <c r="P178" i="2541"/>
  <c r="O178" i="2541"/>
  <c r="P177" i="2541"/>
  <c r="O177" i="2541"/>
  <c r="P176" i="2541"/>
  <c r="O176" i="254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2" i="2541"/>
  <c r="P102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4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4" i="2541"/>
  <c r="N185" i="2541"/>
  <c r="N187" i="2541"/>
  <c r="N188" i="2541"/>
  <c r="N189" i="2541"/>
  <c r="N190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Q125" i="2537"/>
  <c r="Q124" i="2537"/>
  <c r="O92" i="2538"/>
  <c r="O93" i="2538"/>
  <c r="O94" i="2538"/>
  <c r="O96" i="2538"/>
  <c r="O97" i="2538"/>
  <c r="O100" i="2538"/>
  <c r="O101" i="2538"/>
  <c r="O102" i="2538"/>
  <c r="O103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117" i="2538"/>
  <c r="O118" i="2538"/>
  <c r="O119" i="2538"/>
  <c r="O120" i="2538"/>
  <c r="O121" i="2538"/>
  <c r="O122" i="2538"/>
  <c r="O123" i="2538"/>
  <c r="O124" i="2538"/>
  <c r="O125" i="2538"/>
  <c r="O126" i="2538"/>
  <c r="O127" i="2538"/>
  <c r="O128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9" i="2538"/>
  <c r="Q127" i="2537"/>
  <c r="R127" i="2537" s="1"/>
  <c r="P28" i="2539"/>
  <c r="Q28" i="2539"/>
  <c r="Q126" i="2537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R56" i="2540" s="1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R32" i="2540" s="1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R64" i="2539" s="1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P7" i="2540" l="1"/>
  <c r="R101" i="2538"/>
  <c r="R97" i="2538"/>
  <c r="R77" i="2538"/>
  <c r="R69" i="2538"/>
  <c r="R61" i="2538"/>
  <c r="R57" i="2538"/>
  <c r="R53" i="2538"/>
  <c r="R49" i="2538"/>
  <c r="R37" i="2538"/>
  <c r="R126" i="2537"/>
  <c r="Q176" i="2541"/>
  <c r="Q180" i="2541"/>
  <c r="R64" i="2540"/>
  <c r="F129" i="2536"/>
  <c r="R28" i="2539"/>
  <c r="R54" i="2536"/>
  <c r="R50" i="2536"/>
  <c r="R46" i="2536"/>
  <c r="R92" i="2536"/>
  <c r="R29" i="2536"/>
  <c r="R88" i="2536"/>
  <c r="R76" i="2536"/>
  <c r="R64" i="2536"/>
  <c r="R30" i="2536"/>
  <c r="R75" i="2539"/>
  <c r="R102" i="2538"/>
  <c r="R94" i="2538"/>
  <c r="R86" i="2538"/>
  <c r="Q123" i="2541"/>
  <c r="Q119" i="2541"/>
  <c r="Q115" i="2541"/>
  <c r="Q111" i="2541"/>
  <c r="Q107" i="2541"/>
  <c r="Q103" i="2541"/>
  <c r="Q99" i="2541"/>
  <c r="Q95" i="2541"/>
  <c r="Q91" i="2541"/>
  <c r="Q87" i="2541"/>
  <c r="Q83" i="2541"/>
  <c r="Q79" i="2541"/>
  <c r="Q75" i="2541"/>
  <c r="Q71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119" i="2538"/>
  <c r="R65" i="2540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8" i="2538"/>
  <c r="G138" i="2538"/>
  <c r="D223" i="2541"/>
  <c r="R54" i="2540"/>
  <c r="R58" i="2540"/>
  <c r="R62" i="2540"/>
  <c r="G118" i="2540"/>
  <c r="F118" i="2540"/>
  <c r="R78" i="2540"/>
  <c r="D139" i="2536"/>
  <c r="R87" i="2536"/>
  <c r="R79" i="2536"/>
  <c r="R71" i="2536"/>
  <c r="R67" i="2536"/>
  <c r="R59" i="2536"/>
  <c r="R31" i="2536"/>
  <c r="R53" i="2536"/>
  <c r="F142" i="2536"/>
  <c r="D157" i="2536"/>
  <c r="E141" i="2536"/>
  <c r="R86" i="2536"/>
  <c r="R74" i="2536"/>
  <c r="R70" i="2536"/>
  <c r="R32" i="2536"/>
  <c r="R52" i="2536"/>
  <c r="R95" i="2536"/>
  <c r="R99" i="2536"/>
  <c r="R103" i="2536"/>
  <c r="R111" i="2536"/>
  <c r="D159" i="2536"/>
  <c r="G105" i="2539"/>
  <c r="R71" i="2539"/>
  <c r="R74" i="2539"/>
  <c r="R78" i="2538"/>
  <c r="R70" i="2538"/>
  <c r="R62" i="2538"/>
  <c r="R50" i="2538"/>
  <c r="R46" i="2538"/>
  <c r="R42" i="2538"/>
  <c r="R30" i="2538"/>
  <c r="R116" i="2538"/>
  <c r="F140" i="2538"/>
  <c r="R117" i="2538"/>
  <c r="R110" i="2537"/>
  <c r="R125" i="2537"/>
  <c r="Q141" i="2541"/>
  <c r="Q129" i="2541"/>
  <c r="Q89" i="2541"/>
  <c r="Q140" i="2541"/>
  <c r="Q136" i="2541"/>
  <c r="Q132" i="2541"/>
  <c r="Q116" i="2541"/>
  <c r="Q104" i="2541"/>
  <c r="Q76" i="2541"/>
  <c r="Q134" i="2541"/>
  <c r="Q126" i="2541"/>
  <c r="Q122" i="2541"/>
  <c r="Q118" i="2541"/>
  <c r="Q106" i="2541"/>
  <c r="Q102" i="2541"/>
  <c r="Q98" i="2541"/>
  <c r="Q94" i="2541"/>
  <c r="Q90" i="2541"/>
  <c r="Q86" i="2541"/>
  <c r="Q82" i="2541"/>
  <c r="Q78" i="2541"/>
  <c r="Q74" i="2541"/>
  <c r="Q62" i="2541"/>
  <c r="Q58" i="2541"/>
  <c r="Q54" i="2541"/>
  <c r="Q50" i="2541"/>
  <c r="Q121" i="2541"/>
  <c r="Q69" i="2541"/>
  <c r="Q61" i="2541"/>
  <c r="Q145" i="2541"/>
  <c r="Q109" i="2541"/>
  <c r="Q93" i="2541"/>
  <c r="Q77" i="2541"/>
  <c r="Q73" i="2541"/>
  <c r="Q48" i="2541"/>
  <c r="Q131" i="2541"/>
  <c r="Q127" i="2541"/>
  <c r="R67" i="2540"/>
  <c r="R75" i="2540"/>
  <c r="R44" i="2540"/>
  <c r="R76" i="2540"/>
  <c r="R101" i="2540"/>
  <c r="E125" i="2540"/>
  <c r="F125" i="2540" s="1"/>
  <c r="D145" i="2540"/>
  <c r="R55" i="2540"/>
  <c r="R87" i="2540"/>
  <c r="R43" i="2536"/>
  <c r="R93" i="2536"/>
  <c r="R90" i="2536"/>
  <c r="R51" i="2536"/>
  <c r="R104" i="2536"/>
  <c r="R65" i="2536"/>
  <c r="R28" i="2536"/>
  <c r="R72" i="2536"/>
  <c r="R47" i="2536"/>
  <c r="R96" i="2536"/>
  <c r="R57" i="2536"/>
  <c r="R87" i="2539"/>
  <c r="Q81" i="2539"/>
  <c r="G107" i="2539"/>
  <c r="R57" i="2539"/>
  <c r="D112" i="2539"/>
  <c r="R31" i="2539"/>
  <c r="R55" i="2539"/>
  <c r="R76" i="2539"/>
  <c r="R89" i="2539"/>
  <c r="D114" i="2539"/>
  <c r="F104" i="2539"/>
  <c r="R77" i="2539"/>
  <c r="F105" i="2539"/>
  <c r="R56" i="2539"/>
  <c r="R29" i="2538"/>
  <c r="R100" i="2538"/>
  <c r="R80" i="2538"/>
  <c r="R109" i="2537"/>
  <c r="Q179" i="2541"/>
  <c r="Q177" i="2541"/>
  <c r="Q124" i="2541"/>
  <c r="Q117" i="2541"/>
  <c r="Q113" i="2541"/>
  <c r="Q105" i="2541"/>
  <c r="Q65" i="2541"/>
  <c r="Q53" i="2541"/>
  <c r="R28" i="2540"/>
  <c r="R36" i="2540"/>
  <c r="R40" i="2540"/>
  <c r="R52" i="2540"/>
  <c r="R34" i="2540"/>
  <c r="R42" i="2540"/>
  <c r="R73" i="2540"/>
  <c r="G116" i="2540"/>
  <c r="R86" i="2540"/>
  <c r="R60" i="2540"/>
  <c r="G127" i="2540"/>
  <c r="R31" i="2540"/>
  <c r="R81" i="2540"/>
  <c r="R88" i="2540"/>
  <c r="D133" i="2536"/>
  <c r="C226" i="2541" s="1"/>
  <c r="G131" i="2536"/>
  <c r="R80" i="2536"/>
  <c r="R68" i="2536"/>
  <c r="R97" i="2536"/>
  <c r="R101" i="2536"/>
  <c r="G128" i="2536"/>
  <c r="R49" i="2536"/>
  <c r="R45" i="2536"/>
  <c r="R41" i="2536"/>
  <c r="R37" i="2536"/>
  <c r="R91" i="2536"/>
  <c r="R98" i="2536"/>
  <c r="R102" i="2536"/>
  <c r="R63" i="2536"/>
  <c r="R33" i="2536"/>
  <c r="R56" i="2536"/>
  <c r="R48" i="2536"/>
  <c r="R44" i="2536"/>
  <c r="R40" i="2536"/>
  <c r="R94" i="2536"/>
  <c r="G132" i="2536"/>
  <c r="R77" i="2536"/>
  <c r="R55" i="2536"/>
  <c r="R39" i="2539"/>
  <c r="R51" i="2539"/>
  <c r="R67" i="2539"/>
  <c r="R32" i="2539"/>
  <c r="R68" i="2539"/>
  <c r="R90" i="2539"/>
  <c r="R60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42" i="2538"/>
  <c r="F142" i="2538"/>
  <c r="R89" i="2538"/>
  <c r="R66" i="2538"/>
  <c r="G140" i="2538"/>
  <c r="R87" i="2538"/>
  <c r="D167" i="2538"/>
  <c r="R82" i="2538"/>
  <c r="R88" i="2538"/>
  <c r="R91" i="2538"/>
  <c r="R71" i="2538"/>
  <c r="R51" i="2538"/>
  <c r="F153" i="2537"/>
  <c r="Q137" i="2541"/>
  <c r="Q133" i="2541"/>
  <c r="Q125" i="2541"/>
  <c r="Q143" i="2541"/>
  <c r="Q101" i="2541"/>
  <c r="Q85" i="2541"/>
  <c r="Q81" i="2541"/>
  <c r="Q57" i="2541"/>
  <c r="Q112" i="2541"/>
  <c r="Q96" i="2541"/>
  <c r="Q88" i="2541"/>
  <c r="Q80" i="2541"/>
  <c r="Q72" i="2541"/>
  <c r="Q64" i="2541"/>
  <c r="Q56" i="2541"/>
  <c r="Q51" i="2541"/>
  <c r="Q120" i="2541"/>
  <c r="Q108" i="2541"/>
  <c r="Q92" i="2541"/>
  <c r="Q84" i="2541"/>
  <c r="Q68" i="2541"/>
  <c r="Q60" i="2541"/>
  <c r="Q181" i="2541"/>
  <c r="R50" i="2540"/>
  <c r="R35" i="2540"/>
  <c r="R43" i="2540"/>
  <c r="R69" i="2540"/>
  <c r="F116" i="2540"/>
  <c r="R74" i="2540"/>
  <c r="R37" i="2540"/>
  <c r="R41" i="2540"/>
  <c r="R63" i="2540"/>
  <c r="R48" i="2540"/>
  <c r="D128" i="2540"/>
  <c r="C237" i="2541" s="1"/>
  <c r="D144" i="2540"/>
  <c r="R68" i="2540"/>
  <c r="R83" i="2536"/>
  <c r="F132" i="2536"/>
  <c r="G129" i="2536"/>
  <c r="R34" i="2536"/>
  <c r="R39" i="2536"/>
  <c r="D160" i="2536"/>
  <c r="R89" i="2536"/>
  <c r="R85" i="2536"/>
  <c r="R81" i="2536"/>
  <c r="R35" i="2536"/>
  <c r="R42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R29" i="2539"/>
  <c r="R33" i="2539"/>
  <c r="R79" i="2539"/>
  <c r="D130" i="2539"/>
  <c r="R44" i="2539"/>
  <c r="R48" i="2539"/>
  <c r="R78" i="2539"/>
  <c r="R96" i="2538"/>
  <c r="R84" i="2538"/>
  <c r="R59" i="2538"/>
  <c r="R36" i="2538"/>
  <c r="R28" i="2538"/>
  <c r="D149" i="2538"/>
  <c r="R83" i="2538"/>
  <c r="R73" i="2538"/>
  <c r="R65" i="2538"/>
  <c r="R58" i="2538"/>
  <c r="R54" i="2538"/>
  <c r="R90" i="2538"/>
  <c r="R98" i="2538"/>
  <c r="R85" i="2538"/>
  <c r="R81" i="2538"/>
  <c r="R67" i="2538"/>
  <c r="R60" i="2538"/>
  <c r="R56" i="2538"/>
  <c r="R52" i="2538"/>
  <c r="R45" i="2538"/>
  <c r="R41" i="2538"/>
  <c r="R33" i="2538"/>
  <c r="R111" i="2537"/>
  <c r="F165" i="2537"/>
  <c r="F155" i="2537"/>
  <c r="F156" i="2537"/>
  <c r="R113" i="2537"/>
  <c r="D167" i="2537"/>
  <c r="C233" i="2541" s="1"/>
  <c r="F128" i="2536"/>
  <c r="R82" i="2540"/>
  <c r="F141" i="2538"/>
  <c r="D166" i="2538"/>
  <c r="G141" i="2538"/>
  <c r="R41" i="2539"/>
  <c r="R45" i="2539"/>
  <c r="E114" i="2539"/>
  <c r="F106" i="2539"/>
  <c r="D129" i="2539"/>
  <c r="E124" i="2540"/>
  <c r="E119" i="2540"/>
  <c r="F115" i="2540"/>
  <c r="R29" i="2540"/>
  <c r="R82" i="2536"/>
  <c r="R78" i="2536"/>
  <c r="R75" i="2536"/>
  <c r="D143" i="2538"/>
  <c r="C224" i="2541" s="1"/>
  <c r="F138" i="2538"/>
  <c r="D127" i="2539"/>
  <c r="G104" i="2539"/>
  <c r="E112" i="2539"/>
  <c r="F157" i="2537"/>
  <c r="F152" i="2537"/>
  <c r="R58" i="2539"/>
  <c r="E148" i="2538"/>
  <c r="G139" i="2538"/>
  <c r="G142" i="2536"/>
  <c r="D119" i="2540"/>
  <c r="C227" i="2541" s="1"/>
  <c r="D142" i="2540"/>
  <c r="G114" i="2540"/>
  <c r="F114" i="2540"/>
  <c r="R70" i="2539"/>
  <c r="R63" i="2539"/>
  <c r="R60" i="2536"/>
  <c r="E133" i="2536"/>
  <c r="D156" i="2536"/>
  <c r="E126" i="2540"/>
  <c r="G117" i="2540"/>
  <c r="R69" i="2536"/>
  <c r="E149" i="2538"/>
  <c r="F127" i="2540"/>
  <c r="E140" i="2536"/>
  <c r="G130" i="2536"/>
  <c r="Q193" i="2541"/>
  <c r="R100" i="2536"/>
  <c r="R46" i="2540"/>
  <c r="R70" i="2540"/>
  <c r="Q144" i="2541"/>
  <c r="R93" i="2538"/>
  <c r="R40" i="2538"/>
  <c r="R30" i="2539"/>
  <c r="R51" i="2540"/>
  <c r="Q178" i="2541"/>
  <c r="E143" i="2538"/>
  <c r="R83" i="2540"/>
  <c r="F154" i="2537"/>
  <c r="F158" i="2537" s="1"/>
  <c r="R38" i="2539"/>
  <c r="R46" i="2539"/>
  <c r="R61" i="2536"/>
  <c r="Q128" i="2541"/>
  <c r="Q49" i="2541"/>
  <c r="R38" i="2538"/>
  <c r="R34" i="2538"/>
  <c r="D148" i="2538"/>
  <c r="R73" i="2539"/>
  <c r="E108" i="2539"/>
  <c r="F103" i="2539"/>
  <c r="R61" i="2540"/>
  <c r="R124" i="2537"/>
  <c r="D126" i="2539"/>
  <c r="F131" i="2536"/>
  <c r="Q135" i="2541"/>
  <c r="P81" i="2539"/>
  <c r="D146" i="2540"/>
  <c r="G141" i="2536" l="1"/>
  <c r="F141" i="2536"/>
  <c r="D143" i="2540"/>
  <c r="R7" i="2539"/>
  <c r="D143" i="2536"/>
  <c r="C236" i="2541" s="1"/>
  <c r="F139" i="2536"/>
  <c r="G139" i="2536"/>
  <c r="F113" i="2539"/>
  <c r="F114" i="2539"/>
  <c r="G151" i="2538"/>
  <c r="G125" i="2540"/>
  <c r="F119" i="2540"/>
  <c r="Q7" i="2541"/>
  <c r="R7" i="2540"/>
  <c r="D158" i="2536"/>
  <c r="G113" i="2539"/>
  <c r="F151" i="2538"/>
  <c r="Q147" i="2541"/>
  <c r="R7" i="2536"/>
  <c r="F133" i="2536"/>
  <c r="F150" i="2538"/>
  <c r="D165" i="2538"/>
  <c r="G124" i="2540"/>
  <c r="F124" i="2540"/>
  <c r="E128" i="2540"/>
  <c r="D164" i="2538"/>
  <c r="D152" i="2538"/>
  <c r="C234" i="2541" s="1"/>
  <c r="F148" i="2538"/>
  <c r="D224" i="2541"/>
  <c r="E224" i="2541" s="1"/>
  <c r="G143" i="2538"/>
  <c r="F164" i="2537"/>
  <c r="G140" i="2536"/>
  <c r="F140" i="2536"/>
  <c r="E143" i="2536"/>
  <c r="D226" i="2541"/>
  <c r="G133" i="2536"/>
  <c r="F112" i="2539"/>
  <c r="E116" i="2539"/>
  <c r="G112" i="2539"/>
  <c r="F149" i="2538"/>
  <c r="G149" i="2538"/>
  <c r="G126" i="2540"/>
  <c r="F126" i="2540"/>
  <c r="F143" i="2538"/>
  <c r="G148" i="2538"/>
  <c r="E152" i="2538"/>
  <c r="D163" i="2538"/>
  <c r="E167" i="2537"/>
  <c r="G167" i="2537" s="1"/>
  <c r="J233" i="2541" s="1"/>
  <c r="F163" i="2537"/>
  <c r="R81" i="2539"/>
  <c r="F108" i="2539"/>
  <c r="D225" i="2541"/>
  <c r="G108" i="2539"/>
  <c r="C223" i="2541"/>
  <c r="D227" i="2541"/>
  <c r="E227" i="2541" s="1"/>
  <c r="G119" i="2540"/>
  <c r="G150" i="2538"/>
  <c r="F166" i="2537"/>
  <c r="F143" i="2536" l="1"/>
  <c r="R7" i="2538"/>
  <c r="R7" i="2537"/>
  <c r="F152" i="2538"/>
  <c r="D233" i="2541"/>
  <c r="C254" i="2541"/>
  <c r="F225" i="2541"/>
  <c r="E225" i="2541"/>
  <c r="C253" i="2541"/>
  <c r="F224" i="2541"/>
  <c r="D228" i="2541"/>
  <c r="F226" i="2541"/>
  <c r="C255" i="2541"/>
  <c r="E226" i="2541"/>
  <c r="D234" i="2541"/>
  <c r="F234" i="2541" s="1"/>
  <c r="G152" i="2538"/>
  <c r="D236" i="2541"/>
  <c r="G143" i="2536"/>
  <c r="J236" i="2541" s="1"/>
  <c r="F115" i="2539"/>
  <c r="F116" i="2539" s="1"/>
  <c r="G115" i="2539"/>
  <c r="D116" i="2539"/>
  <c r="C235" i="2541" s="1"/>
  <c r="C238" i="2541" s="1"/>
  <c r="F167" i="2537"/>
  <c r="G128" i="2540"/>
  <c r="J237" i="2541" s="1"/>
  <c r="D237" i="2541"/>
  <c r="C252" i="2541"/>
  <c r="C228" i="2541"/>
  <c r="E223" i="2541"/>
  <c r="F223" i="2541"/>
  <c r="F128" i="2540"/>
  <c r="F227" i="2541"/>
  <c r="C256" i="2541"/>
  <c r="D235" i="2541"/>
  <c r="D238" i="2541" l="1"/>
  <c r="F238" i="2541" s="1"/>
  <c r="N238" i="2541" s="1"/>
  <c r="F233" i="2541"/>
  <c r="N233" i="2541" s="1"/>
  <c r="F235" i="2541"/>
  <c r="F236" i="2541"/>
  <c r="N236" i="2541" s="1"/>
  <c r="E236" i="2541"/>
  <c r="F237" i="2541"/>
  <c r="N237" i="2541" s="1"/>
  <c r="E237" i="2541"/>
  <c r="E235" i="2541"/>
  <c r="E228" i="2541"/>
  <c r="E234" i="2541"/>
  <c r="F228" i="2541"/>
  <c r="E233" i="2541"/>
  <c r="G116" i="2539"/>
  <c r="J235" i="2541" s="1"/>
  <c r="E238" i="2541" l="1"/>
  <c r="N235" i="2541"/>
</calcChain>
</file>

<file path=xl/sharedStrings.xml><?xml version="1.0" encoding="utf-8"?>
<sst xmlns="http://schemas.openxmlformats.org/spreadsheetml/2006/main" count="2998" uniqueCount="447">
  <si>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</si>
  <si>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</si>
  <si>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</si>
  <si>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</si>
  <si>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</si>
  <si>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</si>
  <si>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</si>
  <si>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</si>
  <si>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</si>
  <si>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</si>
  <si>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</si>
  <si>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</si>
  <si>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</si>
  <si>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</si>
  <si>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</si>
  <si>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</si>
  <si>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</si>
  <si>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</si>
  <si>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</si>
  <si>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</si>
  <si>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</si>
  <si>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</si>
  <si>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</si>
  <si>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</si>
  <si>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</si>
  <si>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</si>
  <si>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</si>
  <si>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</si>
  <si>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</si>
  <si>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</si>
  <si>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</si>
  <si>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</si>
  <si>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</si>
  <si>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</si>
  <si>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</si>
  <si>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</si>
  <si>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</si>
  <si>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</si>
  <si>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</si>
  <si>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</si>
  <si>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</si>
  <si>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</si>
  <si>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</si>
  <si>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</si>
  <si>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</si>
  <si>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</si>
  <si>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</si>
  <si>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</si>
  <si>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</si>
  <si>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</si>
  <si>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</si>
  <si>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</si>
  <si>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</si>
  <si>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</si>
  <si>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</si>
  <si>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</si>
  <si>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</si>
  <si>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</si>
  <si>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</si>
  <si>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</si>
  <si>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</si>
  <si>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</si>
  <si>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</si>
  <si>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</si>
  <si>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</si>
  <si>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</si>
  <si>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</si>
  <si>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</si>
  <si>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</si>
  <si>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</si>
  <si>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</si>
  <si>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</si>
  <si>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</si>
  <si>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</si>
  <si>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</si>
  <si>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</si>
  <si>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</si>
  <si>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</si>
  <si>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</si>
  <si>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</si>
  <si>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</si>
  <si>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</si>
  <si>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</si>
  <si>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</si>
  <si>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</si>
  <si>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</si>
  <si>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</si>
  <si>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</si>
  <si>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</si>
  <si>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</si>
  <si>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</si>
  <si>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</si>
  <si>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</si>
  <si>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</si>
  <si>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</si>
  <si>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</si>
  <si>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</si>
  <si>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</si>
  <si>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</si>
  <si>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</si>
  <si>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</si>
  <si>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</si>
  <si>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</si>
  <si>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</si>
  <si>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</si>
  <si>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</si>
  <si>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</si>
  <si>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</si>
  <si>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</si>
  <si>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</si>
  <si>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</si>
  <si>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</si>
  <si>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</si>
  <si>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</si>
  <si>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</si>
  <si>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</si>
  <si>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</si>
  <si>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</si>
  <si>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</si>
  <si>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</si>
  <si>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</si>
  <si>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</si>
  <si>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</si>
  <si>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</si>
  <si>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</si>
  <si>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</si>
  <si>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</si>
  <si>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</si>
  <si>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</si>
  <si>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</si>
  <si>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</si>
  <si>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</si>
  <si>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</si>
  <si>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</si>
  <si>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</si>
  <si>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</si>
  <si>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</si>
  <si>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</si>
  <si>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</si>
  <si>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</si>
  <si>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</si>
  <si>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</si>
  <si>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</si>
  <si>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</si>
  <si>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</si>
  <si>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</si>
  <si>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</si>
  <si>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</si>
  <si>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</si>
  <si>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</si>
  <si>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</si>
  <si>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</si>
  <si>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</si>
  <si>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</si>
  <si>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</si>
  <si>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</si>
  <si>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</si>
  <si>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</si>
  <si>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</si>
  <si>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</si>
  <si>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</si>
  <si>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</si>
  <si>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</si>
  <si>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</si>
  <si>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</si>
  <si>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</si>
  <si>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</si>
  <si>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</si>
  <si>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</si>
  <si>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</si>
  <si>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</si>
  <si>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</si>
  <si>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</si>
  <si>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</si>
  <si>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</si>
  <si>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</si>
  <si>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</si>
  <si>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</si>
  <si>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</si>
  <si>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</si>
  <si>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</si>
  <si>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</si>
  <si>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</si>
  <si>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</si>
  <si>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</si>
  <si>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</si>
  <si>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</si>
  <si>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</si>
  <si>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</si>
  <si>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</si>
  <si>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</si>
  <si>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</si>
  <si>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</si>
  <si>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</si>
  <si>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</si>
  <si>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</si>
  <si>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</si>
  <si>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</si>
  <si>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</si>
  <si>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</si>
  <si>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</si>
  <si>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</si>
  <si>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</si>
  <si>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</si>
  <si>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</si>
  <si>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</si>
  <si>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</si>
  <si>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</si>
  <si>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</si>
  <si>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</si>
  <si>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</si>
  <si>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</si>
  <si>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</si>
  <si>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</si>
  <si>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</si>
  <si>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</si>
  <si>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</si>
  <si>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</si>
  <si>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</si>
  <si>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</si>
  <si>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</si>
  <si>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</si>
  <si>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</si>
  <si>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</si>
  <si>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</si>
  <si>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</si>
  <si>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</si>
  <si>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</si>
  <si>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</si>
  <si>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</si>
  <si>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</si>
  <si>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</si>
  <si>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</si>
  <si>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</si>
  <si>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</si>
  <si>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</si>
  <si>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</si>
  <si>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</si>
  <si>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</si>
  <si>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</si>
  <si>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</si>
  <si>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</si>
  <si>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</si>
  <si>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</si>
  <si>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</si>
  <si>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</si>
  <si>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</si>
  <si>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</si>
  <si>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</si>
  <si>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</si>
  <si>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</si>
  <si>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</si>
  <si>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</si>
  <si>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</si>
  <si>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</si>
  <si>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</si>
  <si>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</si>
  <si>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</si>
  <si>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</si>
  <si>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</si>
  <si>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</si>
  <si>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</si>
  <si>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</si>
  <si>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</si>
  <si>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</si>
  <si>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</si>
  <si>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</si>
  <si>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</si>
  <si>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</si>
  <si>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</si>
  <si>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</si>
  <si>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</si>
  <si>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</si>
  <si>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</si>
  <si>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</si>
  <si>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</si>
  <si>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</si>
  <si>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</si>
  <si>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</si>
  <si>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</si>
  <si>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</si>
  <si>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</si>
  <si>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</si>
  <si>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</si>
  <si>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</si>
  <si>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</si>
  <si>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</si>
  <si>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E-59999</t>
  </si>
  <si>
    <t>OTROS BIENES DURADEROS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</si>
  <si>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</si>
  <si>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</si>
  <si>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</si>
  <si>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</si>
  <si>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</si>
  <si>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</si>
  <si>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CENTRO NACIONAL DE LA MUSICA. (PARA GASTOS DE OPERACION SEGUN LEY NO. 8347 DEL 19/02/2003).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</si>
  <si>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</si>
  <si>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</si>
  <si>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</si>
  <si>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</si>
  <si>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TEATRO NACIONAL (JUNTA ADMINISTRATIVA TEATRO NACIONAL). (PARA GASTOS DE OPERACION SEGUN LEY NO 8290 DEL 23/07/2002).</t>
  </si>
  <si>
    <t>E6010222075100</t>
  </si>
  <si>
    <t>E6010222075800</t>
  </si>
  <si>
    <t>SISTEMA NACIONAL DE EDUCACION MUSICAL (SINEM). (PARA GASTOS DE OPERACION, SEGUN LEY NO. 8894 DEL 10/11/2010).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</si>
  <si>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</si>
  <si>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</si>
  <si>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</si>
  <si>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</si>
  <si>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JUNTA ADMINISTRATIVA DEL ARCHIVO NACIONAL. (PARA GASTOS DE OPERACION SEGUN LEY NO. 5574 DEL 17/09/1974 Y LEY NO. 7202 DEL 24/10/1990).</t>
  </si>
  <si>
    <t>E6010224575100</t>
  </si>
  <si>
    <t>E6010225075100</t>
  </si>
  <si>
    <t>MUSEO HISTORICO CULTURAL JUAN SANTAMARIA. (PARA GASTOS DE OPERACION SEGUN LEY NO. 6572 DEL 23/04/1981).</t>
  </si>
  <si>
    <t>E6010226075100</t>
  </si>
  <si>
    <t>MUSEO DR. RAFAEL ANGEL CALDERON GUARDIA. (PARA GASTOS DE OPERACION SEGUN LEY NO. 7606 DEL 24/05/1996).</t>
  </si>
  <si>
    <t>E6010227575100</t>
  </si>
  <si>
    <t>E6010228575100</t>
  </si>
  <si>
    <t>CENTRO CULTURAL E HISTORICO JOSE FIGUERES FERRER. (PARA GASTOS DE OPERACION SEGUN LEY NO. 7672 DEL 29/04/1997).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</si>
  <si>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</si>
  <si>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</si>
  <si>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</si>
  <si>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</si>
  <si>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</si>
  <si>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</si>
  <si>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</si>
  <si>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</si>
  <si>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</si>
  <si>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</si>
  <si>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</si>
  <si>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</si>
  <si>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</si>
  <si>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SISTEMA NACIONAL DE RADIO Y TELEVISION SOCIEDAD ANONIMA (SINART S.A.). (PARA GASTOS DE OPERACION SEGUN LEY NO. 8346 DEL 12/02/2003).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</si>
  <si>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</si>
  <si>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</si>
  <si>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</si>
  <si>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</si>
  <si>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</si>
  <si>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</si>
  <si>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</si>
  <si>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</si>
  <si>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</si>
  <si>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</si>
  <si>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</si>
  <si>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</si>
  <si>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</si>
  <si>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</si>
  <si>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</si>
  <si>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ASOCIACION ACADEMIA COSTARRICENSE DE CIENCIAS GENEALOGICAS. (PARA GASTOS DE OPERACION, SEGUN DECRETO EJECUTIVO NO. 8543-G DEL 03/05/78).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</si>
  <si>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</si>
  <si>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</si>
  <si>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</si>
  <si>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</si>
  <si>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</si>
  <si>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</si>
  <si>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</si>
  <si>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</si>
  <si>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</si>
  <si>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</si>
  <si>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TEMPORALIDADES DE LA ARQUIDIOCESIS DE SAN JOSE. (PARA EL ARCHIVO HISTORICO ARQUIDIOCESANO, SEGUN LEY NO. 6475 DEL 25/09/1980).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</si>
  <si>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</si>
  <si>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</si>
  <si>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</si>
  <si>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</si>
  <si>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</si>
  <si>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</si>
  <si>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</si>
  <si>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</si>
  <si>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</si>
  <si>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</si>
  <si>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</si>
  <si>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</si>
  <si>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</si>
  <si>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</si>
  <si>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</si>
  <si>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</si>
  <si>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</si>
  <si>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</si>
  <si>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</si>
  <si>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</si>
  <si>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</si>
  <si>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</si>
  <si>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</si>
  <si>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</si>
  <si>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</si>
  <si>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</si>
  <si>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</si>
  <si>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</si>
  <si>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</si>
  <si>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</si>
  <si>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</si>
  <si>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CENTRO COSTARRICENSE DE PRODUCCION CINEMATOGRAFICA. (PARA GASTOS DE OPERACION SEGUN LEY NO. 6158 DEL 25/11/1977).</t>
  </si>
  <si>
    <t>CONSEJO NACIONAL DE LA POLITICA PUBLICA DE LA PERSONA JOVEN. (PARA GASTOS DE OPERACION SEGUN LEY NO. 8261 DEL 02/05/2002).</t>
  </si>
  <si>
    <t>MUSEO NACIONAL DE COSTA RICA. (PARA GASTOS DE OPERACION SEGUN LEY NO. 7429 DEL 14/09/1994 Y EL DECRETO NO. 11496 DEL</t>
  </si>
  <si>
    <t>MUSEO DE ARTE COSTARRICENSE. (PARA GASTOS DE OPERACION SEGUN LEY NO. 6091 DEL 07/10/1977).</t>
  </si>
  <si>
    <t>JUNTA ADMINISTRATIVA DEL ARCHIVO NACIONAL. (EN CUMPLIMIENTO DE LA LEY DE SIMPLIFICACION Y EFICIENCIA TRIBUTARIA LEY Nº 8114 DEL 04/04/2001,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</si>
  <si>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</si>
  <si>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</si>
  <si>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FUNDACION AYUDENOS PARA AYUDAR. (PARA GASTOS DE OPERACION DEL MUSEO DE LOS NIÑOS, SEGUN LEY Nº 7972 DEL 22/12/1999).</t>
  </si>
  <si>
    <t>ACADEMIA DE GEOGRAFIA E HISTORIA. (PARA GASTOS DE OPERACION, SEGUN DECRETO EJECUTIVO N°32556-C DEL 08/06/2005).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</si>
  <si>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</si>
  <si>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</si>
  <si>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</si>
  <si>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CAJA COSTARRICENSE DE SEGURO SOCIAL. (CCSS) (CONTRIBUCION PATRONAL SEGURO DE SALUD, SEGUN LEY NO. 17 DEL 22 DE OCTUBRE DE 1943, LEY</t>
  </si>
  <si>
    <t>CAJA COSTARRICENSE DE SEGURO SOCIAL. (CCSS) (CONTRIBUCION PATRONAL SEGURO DE PENSIONES, SEGUN LEY NO. 17 DEL 22 DE OCTUBRE DE 1943, LEY</t>
  </si>
  <si>
    <t>CAJA COSTARRICENSE DE SEGURO SOCIAL. (CCSS) (APORTE PATRONAL AL REGIMEN DE PENSIONES, SEGUN LEY DE PROTECCION AL TRABAJADOR NO. 7983 DEL 16</t>
  </si>
  <si>
    <t>CAJA COSTARRICENSE DE SEGURO SOCIAL. (CCSS) (APORTE PATRONAL AL FONDO DE CAPITALIZACION LABORAL, SEGUN LEY DE PROTECCION AL TRABAJADOR</t>
  </si>
  <si>
    <t>E-10103</t>
  </si>
  <si>
    <t>ALQUILER DE EQUIPO DE COMPUTO</t>
  </si>
  <si>
    <t>E-10306</t>
  </si>
  <si>
    <t>COMIS. Y GASTOS POR SERV. FINANCIEROS Y COMERCIAL.</t>
  </si>
  <si>
    <t>SERVICIOS DE INGENIERIA Y ARQUITECTURA</t>
  </si>
  <si>
    <t>SERVICIOS INFORMATICOS</t>
  </si>
  <si>
    <t>E-20305</t>
  </si>
  <si>
    <t>MATERIALES Y PRODUCTOS DE VIDRIO</t>
  </si>
  <si>
    <t>UTILES, MATERIALES Y SUMINISTROS DIVERSOS</t>
  </si>
  <si>
    <t>E-50106</t>
  </si>
  <si>
    <t>EQUIPO SANITARIO, DE LABORATORIO E INVESTIGACION</t>
  </si>
  <si>
    <t>E-50107</t>
  </si>
  <si>
    <t>EQUIPO Y MOBILIARIO EDUCACIONAL, DEP. Y RECREATIVO</t>
  </si>
  <si>
    <t>E-50201</t>
  </si>
  <si>
    <t>EDIFICIOS</t>
  </si>
  <si>
    <t>MUSEO DE ARTE Y DISEÑO CONTEMPORANEO. (PARA GASTOS DE OPERACION SEGUN LEY NO. 7758 DEL 19/03/1998).</t>
  </si>
  <si>
    <t>CAJA COSTARRICENSE DE SEGURO SOCIAL. (CCSS) (CONTRIBUCION ESTATAL AL SEGURO DE PENSIONES, SEGUN LEY NO. 17 DEL 22 DE OCTUBRE DE 1943, LEY</t>
  </si>
  <si>
    <t>CAJA COSTARRICENSE DE SEGURO SOCIAL. (CCSS) (CONTRIBUCION ESTATAL AL SEGURO DE SALUD, SEGUN LEY NO. 17 DEL 22 DE OCTUBRE DE 1943, LEY</t>
  </si>
  <si>
    <t>FUNDACION PARQUE METROPOLITANO LA LIBERTAD. (PARA GASTOS DE OPERACION Y DE MANTENIMIENTO DEL PARQUE METROPOLITANO LA LIBERTAD, SEGUN LEY NO</t>
  </si>
  <si>
    <t>PROGRAMA DE LAS NACIONES UNIDAS PARA EL DESARROLLO (PNUD) (PARA LA IV FASE DEL PROYECTO SISTEMAS DE REGISTRO ADMINISTRATIVOS DE GESTION</t>
  </si>
  <si>
    <t>E-7</t>
  </si>
  <si>
    <t>TRANSFERENCIAS DE CAPITAL</t>
  </si>
  <si>
    <t>E-703</t>
  </si>
  <si>
    <t>TRANSF. DE C.TAL A ENTID. PRIV. SIN FINES DE LUCRO</t>
  </si>
  <si>
    <t>E7030230074900</t>
  </si>
  <si>
    <t>FUNDACION PARQUE METROPOLITANO LA LIBERTAD (PARA CONSTRUCCION DE BODEGAS PARQUE METROPOLITANO LA LIBERTAD SEGUN LEY NO5338 Y</t>
  </si>
  <si>
    <t>TRANSF. CAPITAL</t>
  </si>
  <si>
    <t>FUENTE FINANCIAMIENTO</t>
  </si>
  <si>
    <t>001</t>
  </si>
  <si>
    <t>280</t>
  </si>
  <si>
    <t>060</t>
  </si>
  <si>
    <t>21374900</t>
  </si>
  <si>
    <t>21375100</t>
  </si>
  <si>
    <t>21375300</t>
  </si>
  <si>
    <t>21375500</t>
  </si>
  <si>
    <t>21375800</t>
  </si>
  <si>
    <t>E6040140075100</t>
  </si>
  <si>
    <t>ASOCIACIÓN UNIVERSAL PARA EL MEJORAMIENTO DEL NE- GRO (UNIA). (PARA ASOCIACIÓN UNIVERSAL DEL NEGRO IMPROVEMENT ASSOCIATION BRANCH, SEGÚN LEY 9526)</t>
  </si>
  <si>
    <t>MCJ</t>
  </si>
  <si>
    <t xml:space="preserve">LIQUIDACION AL 31 DE DICIEMBRE DEL 2019 </t>
  </si>
  <si>
    <t>LIQUIDACION AL 31 DE DICIEMBRE DEL 2019</t>
  </si>
  <si>
    <t>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</si>
</sst>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  <numFmt numFmtId="167" formatCode="0.0%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5" fillId="28" borderId="5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7" fillId="30" borderId="0" applyNumberFormat="0" applyBorder="0" applyAlignment="0" applyProtection="0"/>
    <xf numFmtId="0" fontId="18" fillId="0" borderId="0"/>
    <xf numFmtId="0" fontId="18" fillId="0" borderId="0"/>
    <xf numFmtId="0" fontId="2" fillId="31" borderId="9" applyNumberFormat="0" applyFont="0" applyAlignment="0" applyProtection="0"/>
    <xf numFmtId="0" fontId="6" fillId="31" borderId="9" applyNumberFormat="0" applyFont="0" applyAlignment="0" applyProtection="0"/>
    <xf numFmtId="0" fontId="9" fillId="31" borderId="9" applyNumberFormat="0" applyFont="0" applyAlignment="0" applyProtection="0"/>
    <xf numFmtId="0" fontId="18" fillId="31" borderId="9" applyNumberFormat="0" applyFont="0" applyAlignment="0" applyProtection="0"/>
    <xf numFmtId="9" fontId="1" fillId="0" borderId="0" applyFont="0" applyFill="0" applyBorder="0" applyAlignment="0" applyProtection="0"/>
    <xf numFmtId="0" fontId="28" fillId="20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24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</cellStyleXfs>
  <cellXfs count="235">
    <xf numFmtId="0" fontId="0" fillId="0" borderId="0" xfId="0"/>
    <xf numFmtId="4" fontId="7" fillId="0" borderId="0" xfId="0" applyNumberFormat="1" applyFont="1"/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" fontId="3" fillId="0" borderId="0" xfId="0" applyNumberFormat="1" applyFont="1"/>
    <xf numFmtId="4" fontId="3" fillId="0" borderId="0" xfId="0" applyNumberFormat="1" applyFont="1" applyAlignment="1"/>
    <xf numFmtId="4" fontId="3" fillId="0" borderId="0" xfId="0" applyNumberFormat="1" applyFont="1" applyAlignment="1">
      <alignment horizontal="center"/>
    </xf>
    <xf numFmtId="4" fontId="5" fillId="0" borderId="0" xfId="0" applyNumberFormat="1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0" fontId="4" fillId="32" borderId="14" xfId="35" applyFont="1" applyFill="1" applyBorder="1" applyAlignment="1">
      <alignment horizontal="center" vertical="center" wrapText="1"/>
    </xf>
    <xf numFmtId="4" fontId="4" fillId="32" borderId="14" xfId="35" applyNumberFormat="1" applyFont="1" applyFill="1" applyBorder="1" applyAlignment="1">
      <alignment horizontal="center" vertical="center" wrapText="1"/>
    </xf>
    <xf numFmtId="165" fontId="5" fillId="0" borderId="0" xfId="32" applyFont="1" applyAlignment="1">
      <alignment horizontal="left"/>
    </xf>
    <xf numFmtId="164" fontId="0" fillId="0" borderId="0" xfId="33" applyFont="1"/>
    <xf numFmtId="0" fontId="11" fillId="0" borderId="0" xfId="0" applyFont="1"/>
    <xf numFmtId="164" fontId="11" fillId="0" borderId="0" xfId="33" applyFont="1"/>
    <xf numFmtId="0" fontId="1" fillId="0" borderId="0" xfId="0" applyFont="1"/>
    <xf numFmtId="4" fontId="3" fillId="32" borderId="14" xfId="35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10" fontId="1" fillId="0" borderId="0" xfId="41" applyNumberFormat="1" applyFont="1"/>
    <xf numFmtId="10" fontId="11" fillId="0" borderId="0" xfId="41" applyNumberFormat="1" applyFont="1"/>
    <xf numFmtId="4" fontId="13" fillId="0" borderId="0" xfId="0" applyNumberFormat="1" applyFont="1"/>
    <xf numFmtId="10" fontId="1" fillId="0" borderId="0" xfId="41" applyNumberFormat="1" applyFont="1" applyBorder="1"/>
    <xf numFmtId="4" fontId="5" fillId="0" borderId="0" xfId="0" applyNumberFormat="1" applyFont="1" applyFill="1"/>
    <xf numFmtId="165" fontId="35" fillId="0" borderId="0" xfId="32" applyFont="1" applyFill="1"/>
    <xf numFmtId="164" fontId="11" fillId="0" borderId="0" xfId="33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/>
    <xf numFmtId="0" fontId="13" fillId="0" borderId="0" xfId="0" applyFont="1"/>
    <xf numFmtId="4" fontId="13" fillId="0" borderId="0" xfId="0" applyNumberFormat="1" applyFont="1" applyFill="1"/>
    <xf numFmtId="165" fontId="13" fillId="0" borderId="0" xfId="32" applyFont="1" applyAlignment="1">
      <alignment horizontal="lef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Fill="1" applyAlignment="1">
      <alignment horizontal="right"/>
    </xf>
    <xf numFmtId="165" fontId="13" fillId="0" borderId="0" xfId="32" applyFont="1" applyFill="1"/>
    <xf numFmtId="10" fontId="8" fillId="0" borderId="0" xfId="41" applyNumberFormat="1" applyFont="1"/>
    <xf numFmtId="0" fontId="4" fillId="33" borderId="15" xfId="35" applyFont="1" applyFill="1" applyBorder="1" applyAlignment="1">
      <alignment horizontal="center" vertical="center" wrapText="1"/>
    </xf>
    <xf numFmtId="4" fontId="4" fillId="33" borderId="15" xfId="35" applyNumberFormat="1" applyFont="1" applyFill="1" applyBorder="1" applyAlignment="1">
      <alignment horizontal="center" vertical="center" wrapText="1"/>
    </xf>
    <xf numFmtId="0" fontId="11" fillId="33" borderId="15" xfId="0" applyFont="1" applyFill="1" applyBorder="1" applyAlignment="1">
      <alignment horizontal="center" vertical="center" wrapText="1"/>
    </xf>
    <xf numFmtId="164" fontId="1" fillId="0" borderId="0" xfId="33" applyFont="1"/>
    <xf numFmtId="10" fontId="13" fillId="0" borderId="0" xfId="41" applyNumberFormat="1" applyFont="1"/>
    <xf numFmtId="10" fontId="3" fillId="33" borderId="16" xfId="41" applyNumberFormat="1" applyFont="1" applyFill="1" applyBorder="1"/>
    <xf numFmtId="0" fontId="11" fillId="34" borderId="17" xfId="0" applyFont="1" applyFill="1" applyBorder="1" applyAlignment="1">
      <alignment horizontal="center" vertical="center" wrapText="1"/>
    </xf>
    <xf numFmtId="165" fontId="1" fillId="0" borderId="0" xfId="32" applyFont="1"/>
    <xf numFmtId="4" fontId="36" fillId="35" borderId="18" xfId="35" applyNumberFormat="1" applyFont="1" applyFill="1" applyBorder="1" applyAlignment="1">
      <alignment horizontal="center" vertical="center" wrapText="1"/>
    </xf>
    <xf numFmtId="4" fontId="37" fillId="35" borderId="19" xfId="0" applyNumberFormat="1" applyFont="1" applyFill="1" applyBorder="1" applyAlignment="1">
      <alignment horizontal="center" vertical="center" wrapText="1"/>
    </xf>
    <xf numFmtId="4" fontId="37" fillId="35" borderId="16" xfId="0" applyNumberFormat="1" applyFont="1" applyFill="1" applyBorder="1"/>
    <xf numFmtId="10" fontId="37" fillId="35" borderId="16" xfId="41" applyNumberFormat="1" applyFont="1" applyFill="1" applyBorder="1"/>
    <xf numFmtId="10" fontId="5" fillId="0" borderId="0" xfId="41" applyNumberFormat="1" applyFont="1"/>
    <xf numFmtId="4" fontId="11" fillId="0" borderId="0" xfId="0" applyNumberFormat="1" applyFont="1"/>
    <xf numFmtId="4" fontId="5" fillId="0" borderId="0" xfId="0" applyNumberFormat="1" applyFont="1" applyAlignment="1">
      <alignment horizontal="right"/>
    </xf>
    <xf numFmtId="4" fontId="3" fillId="33" borderId="16" xfId="0" applyNumberFormat="1" applyFont="1" applyFill="1" applyBorder="1"/>
    <xf numFmtId="4" fontId="36" fillId="35" borderId="1" xfId="0" applyNumberFormat="1" applyFont="1" applyFill="1" applyBorder="1" applyAlignment="1">
      <alignment horizontal="center" wrapText="1"/>
    </xf>
    <xf numFmtId="4" fontId="36" fillId="35" borderId="2" xfId="0" applyNumberFormat="1" applyFont="1" applyFill="1" applyBorder="1"/>
    <xf numFmtId="10" fontId="36" fillId="35" borderId="2" xfId="41" applyNumberFormat="1" applyFont="1" applyFill="1" applyBorder="1"/>
    <xf numFmtId="4" fontId="10" fillId="36" borderId="17" xfId="0" applyNumberFormat="1" applyFont="1" applyFill="1" applyBorder="1"/>
    <xf numFmtId="10" fontId="10" fillId="36" borderId="17" xfId="41" applyNumberFormat="1" applyFont="1" applyFill="1" applyBorder="1"/>
    <xf numFmtId="4" fontId="11" fillId="0" borderId="0" xfId="0" applyNumberFormat="1" applyFont="1" applyAlignment="1">
      <alignment horizontal="right"/>
    </xf>
    <xf numFmtId="4" fontId="10" fillId="36" borderId="2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3" fillId="33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5" fillId="0" borderId="0" xfId="0" applyNumberFormat="1" applyFont="1" applyAlignment="1">
      <alignment wrapText="1"/>
    </xf>
    <xf numFmtId="4" fontId="13" fillId="0" borderId="0" xfId="0" applyNumberFormat="1" applyFont="1" applyAlignment="1">
      <alignment horizontal="center"/>
    </xf>
    <xf numFmtId="4" fontId="38" fillId="0" borderId="0" xfId="0" applyNumberFormat="1" applyFont="1"/>
    <xf numFmtId="4" fontId="15" fillId="36" borderId="20" xfId="0" applyNumberFormat="1" applyFont="1" applyFill="1" applyBorder="1" applyAlignment="1">
      <alignment horizontal="center" vertical="center" wrapText="1"/>
    </xf>
    <xf numFmtId="4" fontId="15" fillId="36" borderId="17" xfId="0" applyNumberFormat="1" applyFont="1" applyFill="1" applyBorder="1"/>
    <xf numFmtId="10" fontId="15" fillId="36" borderId="17" xfId="41" applyNumberFormat="1" applyFont="1" applyFill="1" applyBorder="1"/>
    <xf numFmtId="4" fontId="39" fillId="35" borderId="1" xfId="0" applyNumberFormat="1" applyFont="1" applyFill="1" applyBorder="1" applyAlignment="1">
      <alignment horizontal="center" wrapText="1"/>
    </xf>
    <xf numFmtId="4" fontId="39" fillId="35" borderId="2" xfId="0" applyNumberFormat="1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3" fillId="0" borderId="0" xfId="0" applyFont="1" applyFill="1" applyBorder="1"/>
    <xf numFmtId="4" fontId="12" fillId="37" borderId="3" xfId="35" applyNumberFormat="1" applyFont="1" applyFill="1" applyBorder="1" applyAlignment="1">
      <alignment horizontal="center" vertical="center" wrapText="1"/>
    </xf>
    <xf numFmtId="4" fontId="39" fillId="35" borderId="3" xfId="35" applyNumberFormat="1" applyFont="1" applyFill="1" applyBorder="1" applyAlignment="1">
      <alignment horizontal="center" vertical="center" wrapText="1"/>
    </xf>
    <xf numFmtId="0" fontId="41" fillId="0" borderId="0" xfId="0" applyFont="1"/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/>
    <xf numFmtId="10" fontId="43" fillId="0" borderId="0" xfId="41" applyNumberFormat="1" applyFont="1"/>
    <xf numFmtId="164" fontId="43" fillId="0" borderId="0" xfId="33" applyFont="1"/>
    <xf numFmtId="4" fontId="44" fillId="0" borderId="0" xfId="0" applyNumberFormat="1" applyFont="1"/>
    <xf numFmtId="4" fontId="16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0" fontId="1" fillId="0" borderId="0" xfId="41" applyNumberFormat="1" applyFont="1" applyFill="1"/>
    <xf numFmtId="164" fontId="1" fillId="0" borderId="0" xfId="33" applyFont="1" applyFill="1"/>
    <xf numFmtId="4" fontId="14" fillId="0" borderId="0" xfId="0" applyNumberFormat="1" applyFont="1" applyFill="1"/>
    <xf numFmtId="0" fontId="1" fillId="0" borderId="0" xfId="0" applyFont="1" applyFill="1"/>
    <xf numFmtId="10" fontId="11" fillId="0" borderId="0" xfId="41" applyNumberFormat="1" applyFont="1" applyFill="1"/>
    <xf numFmtId="0" fontId="3" fillId="0" borderId="0" xfId="0" applyFont="1" applyFill="1"/>
    <xf numFmtId="0" fontId="5" fillId="0" borderId="0" xfId="0" applyFont="1" applyFill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15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4" fontId="11" fillId="0" borderId="0" xfId="0" applyNumberFormat="1" applyFont="1" applyFill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4" fillId="33" borderId="15" xfId="35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4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10" fontId="1" fillId="0" borderId="0" xfId="41" applyNumberFormat="1" applyFont="1" applyFill="1" applyBorder="1"/>
    <xf numFmtId="4" fontId="11" fillId="0" borderId="0" xfId="0" applyNumberFormat="1" applyFont="1" applyAlignment="1">
      <alignment horizontal="center"/>
    </xf>
    <xf numFmtId="0" fontId="17" fillId="38" borderId="21" xfId="35" applyFont="1" applyFill="1" applyBorder="1" applyAlignment="1">
      <alignment horizontal="center" vertical="center" wrapText="1"/>
    </xf>
    <xf numFmtId="49" fontId="17" fillId="38" borderId="21" xfId="35" applyNumberFormat="1" applyFont="1" applyFill="1" applyBorder="1" applyAlignment="1">
      <alignment horizontal="center" vertical="center" wrapText="1"/>
    </xf>
    <xf numFmtId="4" fontId="11" fillId="38" borderId="21" xfId="35" applyNumberFormat="1" applyFont="1" applyFill="1" applyBorder="1" applyAlignment="1">
      <alignment horizontal="center" vertical="center" wrapText="1"/>
    </xf>
    <xf numFmtId="4" fontId="17" fillId="38" borderId="21" xfId="35" applyNumberFormat="1" applyFont="1" applyFill="1" applyBorder="1" applyAlignment="1">
      <alignment horizontal="center" vertical="center" wrapText="1"/>
    </xf>
    <xf numFmtId="0" fontId="11" fillId="38" borderId="21" xfId="0" applyFont="1" applyFill="1" applyBorder="1" applyAlignment="1">
      <alignment horizontal="center" vertical="center" wrapText="1"/>
    </xf>
    <xf numFmtId="4" fontId="45" fillId="35" borderId="18" xfId="3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" fontId="11" fillId="38" borderId="22" xfId="0" applyNumberFormat="1" applyFont="1" applyFill="1" applyBorder="1" applyAlignment="1">
      <alignment horizontal="center" vertical="center" wrapText="1"/>
    </xf>
    <xf numFmtId="165" fontId="1" fillId="0" borderId="0" xfId="32" applyFont="1" applyAlignment="1">
      <alignment horizontal="left"/>
    </xf>
    <xf numFmtId="4" fontId="11" fillId="38" borderId="21" xfId="0" applyNumberFormat="1" applyFont="1" applyFill="1" applyBorder="1"/>
    <xf numFmtId="10" fontId="11" fillId="38" borderId="21" xfId="41" applyNumberFormat="1" applyFont="1" applyFill="1" applyBorder="1"/>
    <xf numFmtId="165" fontId="11" fillId="0" borderId="0" xfId="32" applyFont="1" applyFill="1"/>
    <xf numFmtId="165" fontId="1" fillId="0" borderId="0" xfId="32" applyFont="1" applyFill="1"/>
    <xf numFmtId="4" fontId="45" fillId="35" borderId="22" xfId="0" applyNumberFormat="1" applyFont="1" applyFill="1" applyBorder="1" applyAlignment="1">
      <alignment horizontal="center" vertical="center" wrapText="1"/>
    </xf>
    <xf numFmtId="4" fontId="45" fillId="35" borderId="21" xfId="0" applyNumberFormat="1" applyFont="1" applyFill="1" applyBorder="1"/>
    <xf numFmtId="10" fontId="45" fillId="35" borderId="21" xfId="41" applyNumberFormat="1" applyFont="1" applyFill="1" applyBorder="1"/>
    <xf numFmtId="0" fontId="46" fillId="0" borderId="0" xfId="0" applyFont="1"/>
    <xf numFmtId="49" fontId="46" fillId="0" borderId="0" xfId="0" applyNumberFormat="1" applyFont="1" applyAlignment="1">
      <alignment horizontal="center"/>
    </xf>
    <xf numFmtId="4" fontId="46" fillId="0" borderId="0" xfId="0" applyNumberFormat="1" applyFont="1"/>
    <xf numFmtId="4" fontId="46" fillId="0" borderId="0" xfId="0" applyNumberFormat="1" applyFont="1" applyFill="1"/>
    <xf numFmtId="0" fontId="4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7" fillId="39" borderId="23" xfId="35" applyFont="1" applyFill="1" applyBorder="1" applyAlignment="1">
      <alignment horizontal="center" vertical="center" wrapText="1"/>
    </xf>
    <xf numFmtId="49" fontId="17" fillId="39" borderId="23" xfId="35" applyNumberFormat="1" applyFont="1" applyFill="1" applyBorder="1" applyAlignment="1">
      <alignment horizontal="center" vertical="center" wrapText="1"/>
    </xf>
    <xf numFmtId="4" fontId="11" fillId="39" borderId="23" xfId="35" applyNumberFormat="1" applyFont="1" applyFill="1" applyBorder="1" applyAlignment="1">
      <alignment horizontal="center" vertical="center" wrapText="1"/>
    </xf>
    <xf numFmtId="4" fontId="17" fillId="39" borderId="23" xfId="35" applyNumberFormat="1" applyFont="1" applyFill="1" applyBorder="1" applyAlignment="1">
      <alignment horizontal="center" vertical="center" wrapText="1"/>
    </xf>
    <xf numFmtId="4" fontId="11" fillId="40" borderId="22" xfId="0" applyNumberFormat="1" applyFont="1" applyFill="1" applyBorder="1" applyAlignment="1">
      <alignment horizontal="center" vertical="center" wrapText="1"/>
    </xf>
    <xf numFmtId="4" fontId="11" fillId="40" borderId="24" xfId="0" applyNumberFormat="1" applyFont="1" applyFill="1" applyBorder="1"/>
    <xf numFmtId="165" fontId="11" fillId="40" borderId="24" xfId="32" applyFont="1" applyFill="1" applyBorder="1"/>
    <xf numFmtId="10" fontId="11" fillId="40" borderId="24" xfId="41" applyNumberFormat="1" applyFont="1" applyFill="1" applyBorder="1"/>
    <xf numFmtId="4" fontId="45" fillId="35" borderId="25" xfId="0" applyNumberFormat="1" applyFont="1" applyFill="1" applyBorder="1" applyAlignment="1">
      <alignment horizontal="center" vertical="center" wrapText="1"/>
    </xf>
    <xf numFmtId="4" fontId="45" fillId="35" borderId="24" xfId="0" applyNumberFormat="1" applyFont="1" applyFill="1" applyBorder="1"/>
    <xf numFmtId="165" fontId="45" fillId="35" borderId="24" xfId="32" applyFont="1" applyFill="1" applyBorder="1"/>
    <xf numFmtId="10" fontId="45" fillId="35" borderId="24" xfId="41" applyNumberFormat="1" applyFont="1" applyFill="1" applyBorder="1"/>
    <xf numFmtId="0" fontId="47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7" fillId="34" borderId="17" xfId="35" applyFont="1" applyFill="1" applyBorder="1" applyAlignment="1">
      <alignment horizontal="left" vertical="center" wrapText="1"/>
    </xf>
    <xf numFmtId="49" fontId="17" fillId="34" borderId="17" xfId="35" applyNumberFormat="1" applyFont="1" applyFill="1" applyBorder="1" applyAlignment="1">
      <alignment horizontal="center" vertical="center" wrapText="1"/>
    </xf>
    <xf numFmtId="0" fontId="17" fillId="34" borderId="17" xfId="35" applyFont="1" applyFill="1" applyBorder="1" applyAlignment="1">
      <alignment horizontal="center" vertical="center" wrapText="1"/>
    </xf>
    <xf numFmtId="4" fontId="17" fillId="34" borderId="17" xfId="35" applyNumberFormat="1" applyFont="1" applyFill="1" applyBorder="1" applyAlignment="1">
      <alignment horizontal="center" vertical="center" wrapText="1"/>
    </xf>
    <xf numFmtId="49" fontId="1" fillId="0" borderId="0" xfId="32" applyNumberFormat="1" applyFont="1" applyAlignment="1">
      <alignment horizontal="center"/>
    </xf>
    <xf numFmtId="4" fontId="11" fillId="36" borderId="20" xfId="0" applyNumberFormat="1" applyFont="1" applyFill="1" applyBorder="1" applyAlignment="1">
      <alignment horizontal="center" vertical="center" wrapText="1"/>
    </xf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45" fillId="35" borderId="1" xfId="0" applyNumberFormat="1" applyFont="1" applyFill="1" applyBorder="1" applyAlignment="1">
      <alignment horizontal="center" wrapText="1"/>
    </xf>
    <xf numFmtId="4" fontId="45" fillId="35" borderId="2" xfId="0" applyNumberFormat="1" applyFont="1" applyFill="1" applyBorder="1"/>
    <xf numFmtId="10" fontId="45" fillId="35" borderId="2" xfId="41" applyNumberFormat="1" applyFont="1" applyFill="1" applyBorder="1"/>
    <xf numFmtId="4" fontId="1" fillId="0" borderId="0" xfId="41" applyNumberFormat="1" applyFont="1"/>
    <xf numFmtId="0" fontId="11" fillId="0" borderId="0" xfId="0" applyFont="1" applyAlignment="1">
      <alignment horizontal="center" vertical="center"/>
    </xf>
    <xf numFmtId="10" fontId="11" fillId="0" borderId="0" xfId="41" applyNumberFormat="1" applyFont="1" applyFill="1" applyAlignment="1">
      <alignment horizontal="center" vertical="center"/>
    </xf>
    <xf numFmtId="164" fontId="11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3" fillId="0" borderId="0" xfId="32" applyFont="1"/>
    <xf numFmtId="165" fontId="38" fillId="0" borderId="0" xfId="32" applyFont="1"/>
    <xf numFmtId="4" fontId="1" fillId="0" borderId="0" xfId="0" applyNumberFormat="1" applyFont="1" applyFill="1" applyAlignment="1">
      <alignment horizontal="left"/>
    </xf>
    <xf numFmtId="10" fontId="11" fillId="0" borderId="0" xfId="41" applyNumberFormat="1" applyFont="1" applyFill="1" applyAlignment="1">
      <alignment horizontal="center"/>
    </xf>
    <xf numFmtId="10" fontId="1" fillId="0" borderId="0" xfId="41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165" fontId="11" fillId="0" borderId="0" xfId="32" applyFont="1"/>
    <xf numFmtId="165" fontId="17" fillId="34" borderId="17" xfId="32" applyFont="1" applyFill="1" applyBorder="1" applyAlignment="1">
      <alignment horizontal="center" vertical="center" wrapText="1"/>
    </xf>
    <xf numFmtId="165" fontId="11" fillId="0" borderId="0" xfId="32" applyFont="1" applyAlignment="1">
      <alignment horizontal="right"/>
    </xf>
    <xf numFmtId="165" fontId="11" fillId="0" borderId="0" xfId="32" applyFont="1" applyFill="1" applyAlignment="1">
      <alignment horizontal="right"/>
    </xf>
    <xf numFmtId="165" fontId="1" fillId="0" borderId="0" xfId="32" applyFont="1" applyFill="1" applyAlignment="1">
      <alignment horizontal="right"/>
    </xf>
    <xf numFmtId="165" fontId="1" fillId="0" borderId="0" xfId="32" applyFont="1" applyAlignment="1">
      <alignment horizontal="right"/>
    </xf>
    <xf numFmtId="165" fontId="11" fillId="0" borderId="0" xfId="32" applyFont="1" applyFill="1" applyAlignment="1">
      <alignment horizontal="center"/>
    </xf>
    <xf numFmtId="165" fontId="1" fillId="0" borderId="0" xfId="32" applyFont="1" applyFill="1" applyAlignment="1">
      <alignment horizontal="center"/>
    </xf>
    <xf numFmtId="165" fontId="1" fillId="0" borderId="0" xfId="32" applyFont="1" applyAlignment="1">
      <alignment horizontal="center"/>
    </xf>
    <xf numFmtId="0" fontId="8" fillId="0" borderId="0" xfId="0" applyFont="1" applyFill="1"/>
    <xf numFmtId="49" fontId="8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164" fontId="43" fillId="0" borderId="0" xfId="33" applyFont="1" applyFill="1"/>
    <xf numFmtId="49" fontId="5" fillId="0" borderId="0" xfId="0" applyNumberFormat="1" applyFont="1" applyFill="1" applyAlignment="1">
      <alignment horizontal="center"/>
    </xf>
    <xf numFmtId="0" fontId="40" fillId="37" borderId="30" xfId="0" applyFont="1" applyFill="1" applyBorder="1" applyAlignment="1">
      <alignment horizontal="center" vertical="center" wrapText="1"/>
    </xf>
    <xf numFmtId="165" fontId="40" fillId="37" borderId="30" xfId="32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4" fontId="45" fillId="35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0" fontId="13" fillId="0" borderId="0" xfId="41" applyNumberFormat="1" applyFont="1" applyFill="1"/>
    <xf numFmtId="4" fontId="11" fillId="0" borderId="0" xfId="0" applyNumberFormat="1" applyFont="1" applyFill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/>
    <xf numFmtId="4" fontId="45" fillId="0" borderId="0" xfId="0" applyNumberFormat="1" applyFont="1" applyFill="1" applyBorder="1" applyAlignment="1">
      <alignment horizontal="center" wrapText="1"/>
    </xf>
    <xf numFmtId="4" fontId="45" fillId="0" borderId="0" xfId="0" applyNumberFormat="1" applyFont="1" applyFill="1" applyBorder="1"/>
    <xf numFmtId="167" fontId="39" fillId="35" borderId="2" xfId="41" applyNumberFormat="1" applyFont="1" applyFill="1" applyBorder="1"/>
    <xf numFmtId="167" fontId="11" fillId="0" borderId="0" xfId="41" applyNumberFormat="1" applyFont="1" applyFill="1" applyAlignment="1">
      <alignment horizontal="center" vertical="center"/>
    </xf>
    <xf numFmtId="4" fontId="39" fillId="35" borderId="4" xfId="0" applyNumberFormat="1" applyFont="1" applyFill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" fontId="45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" fontId="11" fillId="36" borderId="0" xfId="0" applyNumberFormat="1" applyFont="1" applyFill="1" applyBorder="1" applyAlignment="1">
      <alignment horizontal="center" wrapText="1"/>
    </xf>
    <xf numFmtId="10" fontId="10" fillId="0" borderId="0" xfId="0" applyNumberFormat="1" applyFont="1" applyAlignment="1">
      <alignment horizontal="center"/>
    </xf>
    <xf numFmtId="4" fontId="10" fillId="36" borderId="26" xfId="0" applyNumberFormat="1" applyFont="1" applyFill="1" applyBorder="1" applyAlignment="1">
      <alignment horizontal="center" wrapText="1"/>
    </xf>
    <xf numFmtId="4" fontId="36" fillId="35" borderId="4" xfId="0" applyNumberFormat="1" applyFont="1" applyFill="1" applyBorder="1" applyAlignment="1">
      <alignment horizontal="center" wrapText="1"/>
    </xf>
    <xf numFmtId="4" fontId="10" fillId="0" borderId="0" xfId="0" applyNumberFormat="1" applyFont="1" applyAlignment="1">
      <alignment horizontal="center"/>
    </xf>
    <xf numFmtId="4" fontId="37" fillId="35" borderId="27" xfId="0" applyNumberFormat="1" applyFont="1" applyFill="1" applyBorder="1" applyAlignment="1">
      <alignment horizontal="center"/>
    </xf>
    <xf numFmtId="4" fontId="3" fillId="33" borderId="19" xfId="0" applyNumberFormat="1" applyFont="1" applyFill="1" applyBorder="1" applyAlignment="1">
      <alignment horizontal="center" vertical="center" wrapText="1"/>
    </xf>
    <xf numFmtId="4" fontId="11" fillId="38" borderId="28" xfId="0" applyNumberFormat="1" applyFont="1" applyFill="1" applyBorder="1" applyAlignment="1">
      <alignment horizontal="center"/>
    </xf>
    <xf numFmtId="4" fontId="45" fillId="35" borderId="28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" fontId="11" fillId="40" borderId="28" xfId="0" applyNumberFormat="1" applyFont="1" applyFill="1" applyBorder="1" applyAlignment="1">
      <alignment horizontal="center"/>
    </xf>
    <xf numFmtId="4" fontId="45" fillId="35" borderId="29" xfId="0" applyNumberFormat="1" applyFont="1" applyFill="1" applyBorder="1" applyAlignment="1">
      <alignment horizont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0.89948308129514443</c:v>
                </c:pt>
                <c:pt idx="1">
                  <c:v>0.90162501386121396</c:v>
                </c:pt>
                <c:pt idx="2">
                  <c:v>0.82226604939561776</c:v>
                </c:pt>
                <c:pt idx="3">
                  <c:v>0.86352077310000397</c:v>
                </c:pt>
                <c:pt idx="4">
                  <c:v>0.90966388914560359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32101168"/>
        <c:axId val="132101728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01168"/>
        <c:axId val="132101728"/>
      </c:lineChart>
      <c:catAx>
        <c:axId val="13210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32101728"/>
        <c:crosses val="autoZero"/>
        <c:auto val="1"/>
        <c:lblAlgn val="ctr"/>
        <c:lblOffset val="100"/>
        <c:noMultiLvlLbl val="0"/>
      </c:catAx>
      <c:valAx>
        <c:axId val="1321017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3210116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0.86910776021579661</c:v>
                </c:pt>
                <c:pt idx="1">
                  <c:v>0.80497432567938387</c:v>
                </c:pt>
                <c:pt idx="2">
                  <c:v>0.5620273997876728</c:v>
                </c:pt>
                <c:pt idx="3">
                  <c:v>0.51635009949572619</c:v>
                </c:pt>
                <c:pt idx="4">
                  <c:v>0.96762464290862882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32105088"/>
        <c:axId val="132105648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05088"/>
        <c:axId val="132105648"/>
      </c:lineChart>
      <c:catAx>
        <c:axId val="13210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32105648"/>
        <c:crosses val="autoZero"/>
        <c:auto val="1"/>
        <c:lblAlgn val="ctr"/>
        <c:lblOffset val="100"/>
        <c:noMultiLvlLbl val="0"/>
      </c:catAx>
      <c:valAx>
        <c:axId val="1321056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3210508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'751'!$D$162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'751'!$D$163:$D$167</c:f>
              <c:numCache>
                <c:formatCode>0.00%</c:formatCode>
                <c:ptCount val="5"/>
                <c:pt idx="0">
                  <c:v>0.82882428815441689</c:v>
                </c:pt>
                <c:pt idx="1">
                  <c:v>0.8104647121338332</c:v>
                </c:pt>
                <c:pt idx="2">
                  <c:v>0.55956063568909586</c:v>
                </c:pt>
                <c:pt idx="3">
                  <c:v>0.75327418174749428</c:v>
                </c:pt>
                <c:pt idx="4">
                  <c:v>0.93873554784529245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32109008"/>
        <c:axId val="132109568"/>
      </c:barChart>
      <c:lineChart>
        <c:grouping val="standard"/>
        <c:varyColors val="0"/>
        <c:ser>
          <c:idx val="1"/>
          <c:order val="1"/>
          <c:tx>
            <c:strRef>
              <c:f>'751'!$E$162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'751'!$E$163:$E$167</c:f>
              <c:numCache>
                <c:formatCode>0.00%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09008"/>
        <c:axId val="132109568"/>
      </c:lineChart>
      <c:catAx>
        <c:axId val="13210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32109568"/>
        <c:crosses val="autoZero"/>
        <c:auto val="1"/>
        <c:lblAlgn val="ctr"/>
        <c:lblOffset val="100"/>
        <c:noMultiLvlLbl val="0"/>
      </c:catAx>
      <c:valAx>
        <c:axId val="1321095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3210900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0.81257966160403683</c:v>
                </c:pt>
                <c:pt idx="1">
                  <c:v>0.84114312701008076</c:v>
                </c:pt>
                <c:pt idx="2">
                  <c:v>0.65929464677950489</c:v>
                </c:pt>
                <c:pt idx="3">
                  <c:v>0.16539536833333332</c:v>
                </c:pt>
                <c:pt idx="4">
                  <c:v>0.85142307834657571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5908560"/>
        <c:axId val="615909120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908560"/>
        <c:axId val="615909120"/>
      </c:lineChart>
      <c:catAx>
        <c:axId val="61590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5909120"/>
        <c:crosses val="autoZero"/>
        <c:auto val="1"/>
        <c:lblAlgn val="ctr"/>
        <c:lblOffset val="100"/>
        <c:noMultiLvlLbl val="0"/>
      </c:catAx>
      <c:valAx>
        <c:axId val="6159091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590856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0.85806284212929762</c:v>
                </c:pt>
                <c:pt idx="1">
                  <c:v>0.90866595759774194</c:v>
                </c:pt>
                <c:pt idx="2">
                  <c:v>0.58138438869322329</c:v>
                </c:pt>
                <c:pt idx="3">
                  <c:v>0.72101157951690831</c:v>
                </c:pt>
                <c:pt idx="4">
                  <c:v>0.93354178993005643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5912480"/>
        <c:axId val="615913040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912480"/>
        <c:axId val="615913040"/>
      </c:lineChart>
      <c:catAx>
        <c:axId val="6159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5913040"/>
        <c:crosses val="autoZero"/>
        <c:auto val="1"/>
        <c:lblAlgn val="ctr"/>
        <c:lblOffset val="100"/>
        <c:noMultiLvlLbl val="0"/>
      </c:catAx>
      <c:valAx>
        <c:axId val="6159130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591248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0.80292133144848321</c:v>
                </c:pt>
                <c:pt idx="1">
                  <c:v>0.80557669493491235</c:v>
                </c:pt>
                <c:pt idx="2">
                  <c:v>0.76877868798481164</c:v>
                </c:pt>
                <c:pt idx="3">
                  <c:v>0.68000572261401782</c:v>
                </c:pt>
                <c:pt idx="4">
                  <c:v>0.95101450281376831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6693120"/>
        <c:axId val="616693680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93120"/>
        <c:axId val="616693680"/>
      </c:lineChart>
      <c:catAx>
        <c:axId val="6166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6693680"/>
        <c:crosses val="autoZero"/>
        <c:auto val="1"/>
        <c:lblAlgn val="ctr"/>
        <c:lblOffset val="100"/>
        <c:noMultiLvlLbl val="0"/>
      </c:catAx>
      <c:valAx>
        <c:axId val="6166936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669312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DOCIEMBRE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DICIEMBRE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DICIEMBRE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 DICIEMBRE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DICIEMBRE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 DE DICIEMBRE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5" customWidth="1"/>
    <col min="8" max="8" width="20.140625" style="175" customWidth="1"/>
    <col min="9" max="9" width="19.85546875" style="175" customWidth="1"/>
    <col min="10" max="10" width="21.85546875" style="40" customWidth="1"/>
    <col min="11" max="11" width="20.85546875" style="175" customWidth="1"/>
    <col min="12" max="12" width="20.5703125" style="175" customWidth="1"/>
    <col min="13" max="13" width="22.85546875" style="175" customWidth="1"/>
    <col min="14" max="14" width="18" style="181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72"/>
      <c r="Q1" s="72"/>
    </row>
    <row r="2" spans="1:17" s="31" customFormat="1" ht="15.75" x14ac:dyDescent="0.25">
      <c r="B2" s="219" t="s">
        <v>1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72"/>
      <c r="Q2" s="72"/>
    </row>
    <row r="3" spans="1:17" s="31" customFormat="1" ht="15.75" x14ac:dyDescent="0.25">
      <c r="B3" s="219" t="s">
        <v>50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72"/>
      <c r="Q3" s="72"/>
    </row>
    <row r="4" spans="1:17" s="32" customFormat="1" ht="15.75" x14ac:dyDescent="0.25">
      <c r="B4" s="219" t="s">
        <v>445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35"/>
      <c r="Q4" s="35"/>
    </row>
    <row r="5" spans="1:17" s="79" customFormat="1" ht="15.75" x14ac:dyDescent="0.25">
      <c r="B5" s="80"/>
      <c r="C5" s="80"/>
      <c r="D5" s="80"/>
      <c r="E5" s="80"/>
      <c r="F5" s="80"/>
      <c r="G5" s="174"/>
      <c r="H5" s="174"/>
      <c r="I5" s="174"/>
      <c r="J5" s="174"/>
      <c r="K5" s="174"/>
      <c r="L5" s="174"/>
      <c r="M5" s="174"/>
      <c r="N5" s="90"/>
      <c r="O5" s="81"/>
      <c r="P5" s="81"/>
      <c r="Q5" s="81"/>
    </row>
    <row r="6" spans="1:17" s="33" customFormat="1" ht="47.25" x14ac:dyDescent="0.2">
      <c r="A6" s="17"/>
      <c r="B6" s="196" t="s">
        <v>41</v>
      </c>
      <c r="C6" s="196" t="s">
        <v>40</v>
      </c>
      <c r="D6" s="196" t="s">
        <v>13</v>
      </c>
      <c r="E6" s="196" t="s">
        <v>14</v>
      </c>
      <c r="F6" s="196" t="s">
        <v>15</v>
      </c>
      <c r="G6" s="197" t="s">
        <v>16</v>
      </c>
      <c r="H6" s="197" t="s">
        <v>17</v>
      </c>
      <c r="I6" s="197" t="s">
        <v>18</v>
      </c>
      <c r="J6" s="197" t="s">
        <v>19</v>
      </c>
      <c r="K6" s="197" t="s">
        <v>20</v>
      </c>
      <c r="L6" s="197" t="s">
        <v>42</v>
      </c>
      <c r="M6" s="197" t="s">
        <v>43</v>
      </c>
      <c r="N6" s="82" t="s">
        <v>34</v>
      </c>
      <c r="O6" s="83" t="s">
        <v>30</v>
      </c>
      <c r="P6" s="83" t="s">
        <v>28</v>
      </c>
      <c r="Q6" s="83" t="s">
        <v>29</v>
      </c>
    </row>
    <row r="7" spans="1:17" s="33" customFormat="1" ht="15" x14ac:dyDescent="0.2">
      <c r="A7" s="171"/>
      <c r="B7" s="202">
        <v>213</v>
      </c>
      <c r="C7" s="202" t="s">
        <v>443</v>
      </c>
      <c r="D7" s="63">
        <v>43869000000</v>
      </c>
      <c r="E7" s="63">
        <v>43047040222</v>
      </c>
      <c r="F7" s="63">
        <v>42779884996.449997</v>
      </c>
      <c r="G7" s="63">
        <v>163688778.50999999</v>
      </c>
      <c r="H7" s="63">
        <v>74920305.659999996</v>
      </c>
      <c r="I7" s="63">
        <v>6582.66</v>
      </c>
      <c r="J7" s="63">
        <v>38575378702.150002</v>
      </c>
      <c r="K7" s="63">
        <v>38092485379.230003</v>
      </c>
      <c r="L7" s="63">
        <v>4233045853.02</v>
      </c>
      <c r="M7" s="63">
        <v>3965890627.4699998</v>
      </c>
      <c r="N7" s="172">
        <f>+J7/E7</f>
        <v>0.89612151040375887</v>
      </c>
      <c r="O7" s="173">
        <f>+O48+O103+O132+O147</f>
        <v>7585252413</v>
      </c>
      <c r="P7" s="173">
        <f>+P48+P103+P132+P147</f>
        <v>6083131603.1599998</v>
      </c>
      <c r="Q7" s="217">
        <f>+P7/O7</f>
        <v>0.80196824996020077</v>
      </c>
    </row>
    <row r="8" spans="1:17" s="91" customFormat="1" ht="12.75" x14ac:dyDescent="0.2">
      <c r="B8" s="204" t="s">
        <v>54</v>
      </c>
      <c r="C8" s="204" t="s">
        <v>22</v>
      </c>
      <c r="D8" s="203">
        <v>12206577133</v>
      </c>
      <c r="E8" s="203">
        <v>11662908185</v>
      </c>
      <c r="F8" s="203">
        <v>11512009531</v>
      </c>
      <c r="G8" s="205">
        <v>0</v>
      </c>
      <c r="H8" s="205">
        <v>0</v>
      </c>
      <c r="I8" s="205">
        <v>0</v>
      </c>
      <c r="J8" s="203">
        <v>9813258709.4099998</v>
      </c>
      <c r="K8" s="203">
        <v>9813258709.4099998</v>
      </c>
      <c r="L8" s="203">
        <v>1849649475.5899999</v>
      </c>
      <c r="M8" s="203">
        <v>1698750821.5899999</v>
      </c>
      <c r="N8" s="178">
        <f t="shared" ref="N8:N71" si="0">+J8/E8</f>
        <v>0.84140752492856907</v>
      </c>
    </row>
    <row r="9" spans="1:17" s="36" customFormat="1" x14ac:dyDescent="0.2">
      <c r="A9" s="95"/>
      <c r="B9" s="199" t="s">
        <v>55</v>
      </c>
      <c r="C9" s="199" t="s">
        <v>56</v>
      </c>
      <c r="D9" s="200">
        <v>4678563488</v>
      </c>
      <c r="E9" s="200">
        <v>4558753338</v>
      </c>
      <c r="F9" s="200">
        <v>4558445338</v>
      </c>
      <c r="G9" s="201">
        <v>0</v>
      </c>
      <c r="H9" s="201">
        <v>0</v>
      </c>
      <c r="I9" s="201">
        <v>0</v>
      </c>
      <c r="J9" s="200">
        <v>4145632201.7199998</v>
      </c>
      <c r="K9" s="200">
        <v>4145632201.7199998</v>
      </c>
      <c r="L9" s="200">
        <v>413121136.27999997</v>
      </c>
      <c r="M9" s="200">
        <v>412813136.27999997</v>
      </c>
      <c r="N9" s="179">
        <f t="shared" si="0"/>
        <v>0.90937848450005343</v>
      </c>
      <c r="O9" s="93"/>
      <c r="P9" s="93"/>
      <c r="Q9" s="92"/>
    </row>
    <row r="10" spans="1:17" s="36" customFormat="1" x14ac:dyDescent="0.2">
      <c r="A10" s="95"/>
      <c r="B10" s="199" t="s">
        <v>57</v>
      </c>
      <c r="C10" s="199" t="s">
        <v>58</v>
      </c>
      <c r="D10" s="200">
        <v>4630158488</v>
      </c>
      <c r="E10" s="200">
        <v>4497948338</v>
      </c>
      <c r="F10" s="200">
        <v>4497640338</v>
      </c>
      <c r="G10" s="201">
        <v>0</v>
      </c>
      <c r="H10" s="201">
        <v>0</v>
      </c>
      <c r="I10" s="201">
        <v>0</v>
      </c>
      <c r="J10" s="200">
        <v>4131139688.3800001</v>
      </c>
      <c r="K10" s="200">
        <v>4131139688.3800001</v>
      </c>
      <c r="L10" s="200">
        <v>366808649.62</v>
      </c>
      <c r="M10" s="200">
        <v>366500649.62</v>
      </c>
      <c r="N10" s="179">
        <f t="shared" si="0"/>
        <v>0.91844978597884464</v>
      </c>
      <c r="O10" s="93"/>
      <c r="P10" s="93"/>
      <c r="Q10" s="92"/>
    </row>
    <row r="11" spans="1:17" s="36" customFormat="1" x14ac:dyDescent="0.2">
      <c r="A11" s="95"/>
      <c r="B11" s="199" t="s">
        <v>59</v>
      </c>
      <c r="C11" s="199" t="s">
        <v>60</v>
      </c>
      <c r="D11" s="200">
        <v>48405000</v>
      </c>
      <c r="E11" s="200">
        <v>60805000</v>
      </c>
      <c r="F11" s="200">
        <v>60805000</v>
      </c>
      <c r="G11" s="201">
        <v>0</v>
      </c>
      <c r="H11" s="201">
        <v>0</v>
      </c>
      <c r="I11" s="201">
        <v>0</v>
      </c>
      <c r="J11" s="200">
        <v>14492513.34</v>
      </c>
      <c r="K11" s="200">
        <v>14492513.34</v>
      </c>
      <c r="L11" s="200">
        <v>46312486.659999996</v>
      </c>
      <c r="M11" s="200">
        <v>46312486.659999996</v>
      </c>
      <c r="N11" s="179">
        <f t="shared" si="0"/>
        <v>0.23834410558342242</v>
      </c>
      <c r="O11" s="93"/>
      <c r="P11" s="93"/>
      <c r="Q11" s="92"/>
    </row>
    <row r="12" spans="1:17" s="36" customFormat="1" x14ac:dyDescent="0.2">
      <c r="A12" s="95"/>
      <c r="B12" s="199" t="s">
        <v>61</v>
      </c>
      <c r="C12" s="199" t="s">
        <v>62</v>
      </c>
      <c r="D12" s="200">
        <v>71839714</v>
      </c>
      <c r="E12" s="200">
        <v>106375844</v>
      </c>
      <c r="F12" s="200">
        <v>93060264</v>
      </c>
      <c r="G12" s="201">
        <v>0</v>
      </c>
      <c r="H12" s="201">
        <v>0</v>
      </c>
      <c r="I12" s="201">
        <v>0</v>
      </c>
      <c r="J12" s="200">
        <v>69263164.980000004</v>
      </c>
      <c r="K12" s="200">
        <v>69263164.980000004</v>
      </c>
      <c r="L12" s="200">
        <v>37112679.020000003</v>
      </c>
      <c r="M12" s="200">
        <v>23797099.02</v>
      </c>
      <c r="N12" s="179">
        <f t="shared" si="0"/>
        <v>0.6511174189132638</v>
      </c>
      <c r="O12" s="93"/>
      <c r="P12" s="93"/>
      <c r="Q12" s="92"/>
    </row>
    <row r="13" spans="1:17" s="36" customFormat="1" x14ac:dyDescent="0.2">
      <c r="A13" s="95"/>
      <c r="B13" s="199" t="s">
        <v>63</v>
      </c>
      <c r="C13" s="199" t="s">
        <v>64</v>
      </c>
      <c r="D13" s="200">
        <v>71839714</v>
      </c>
      <c r="E13" s="200">
        <v>106375844</v>
      </c>
      <c r="F13" s="200">
        <v>93060264</v>
      </c>
      <c r="G13" s="201">
        <v>0</v>
      </c>
      <c r="H13" s="201">
        <v>0</v>
      </c>
      <c r="I13" s="201">
        <v>0</v>
      </c>
      <c r="J13" s="200">
        <v>69263164.980000004</v>
      </c>
      <c r="K13" s="200">
        <v>69263164.980000004</v>
      </c>
      <c r="L13" s="200">
        <v>37112679.020000003</v>
      </c>
      <c r="M13" s="200">
        <v>23797099.02</v>
      </c>
      <c r="N13" s="179">
        <f t="shared" si="0"/>
        <v>0.6511174189132638</v>
      </c>
      <c r="O13" s="93"/>
      <c r="P13" s="93"/>
      <c r="Q13" s="92"/>
    </row>
    <row r="14" spans="1:17" s="36" customFormat="1" x14ac:dyDescent="0.2">
      <c r="A14" s="95"/>
      <c r="B14" s="199" t="s">
        <v>65</v>
      </c>
      <c r="C14" s="199" t="s">
        <v>66</v>
      </c>
      <c r="D14" s="200">
        <v>5550058388</v>
      </c>
      <c r="E14" s="200">
        <v>5150813485</v>
      </c>
      <c r="F14" s="200">
        <v>5014555759</v>
      </c>
      <c r="G14" s="201">
        <v>0</v>
      </c>
      <c r="H14" s="201">
        <v>0</v>
      </c>
      <c r="I14" s="201">
        <v>0</v>
      </c>
      <c r="J14" s="200">
        <v>4056951576.02</v>
      </c>
      <c r="K14" s="200">
        <v>4056951576.02</v>
      </c>
      <c r="L14" s="200">
        <v>1093861908.98</v>
      </c>
      <c r="M14" s="200">
        <v>957604182.98000002</v>
      </c>
      <c r="N14" s="179">
        <f t="shared" si="0"/>
        <v>0.78763317441691449</v>
      </c>
      <c r="O14" s="93"/>
      <c r="P14" s="93"/>
      <c r="Q14" s="92"/>
    </row>
    <row r="15" spans="1:17" s="36" customFormat="1" x14ac:dyDescent="0.2">
      <c r="A15" s="95"/>
      <c r="B15" s="199" t="s">
        <v>67</v>
      </c>
      <c r="C15" s="199" t="s">
        <v>68</v>
      </c>
      <c r="D15" s="200">
        <v>1870623004</v>
      </c>
      <c r="E15" s="200">
        <v>1819675509</v>
      </c>
      <c r="F15" s="200">
        <v>1819675509</v>
      </c>
      <c r="G15" s="201">
        <v>0</v>
      </c>
      <c r="H15" s="201">
        <v>0</v>
      </c>
      <c r="I15" s="201">
        <v>0</v>
      </c>
      <c r="J15" s="200">
        <v>1409485038.22</v>
      </c>
      <c r="K15" s="200">
        <v>1409485038.22</v>
      </c>
      <c r="L15" s="200">
        <v>410190470.77999997</v>
      </c>
      <c r="M15" s="200">
        <v>410190470.77999997</v>
      </c>
      <c r="N15" s="179">
        <f t="shared" si="0"/>
        <v>0.77458042999907195</v>
      </c>
      <c r="O15" s="93"/>
      <c r="P15" s="93"/>
      <c r="Q15" s="92"/>
    </row>
    <row r="16" spans="1:17" s="36" customFormat="1" x14ac:dyDescent="0.2">
      <c r="A16" s="95"/>
      <c r="B16" s="199" t="s">
        <v>69</v>
      </c>
      <c r="C16" s="199" t="s">
        <v>70</v>
      </c>
      <c r="D16" s="200">
        <v>1428615892</v>
      </c>
      <c r="E16" s="200">
        <v>1390316921</v>
      </c>
      <c r="F16" s="200">
        <v>1390316921</v>
      </c>
      <c r="G16" s="201">
        <v>0</v>
      </c>
      <c r="H16" s="201">
        <v>0</v>
      </c>
      <c r="I16" s="201">
        <v>0</v>
      </c>
      <c r="J16" s="200">
        <v>1102842251.78</v>
      </c>
      <c r="K16" s="200">
        <v>1102842251.78</v>
      </c>
      <c r="L16" s="200">
        <v>287474669.22000003</v>
      </c>
      <c r="M16" s="200">
        <v>287474669.22000003</v>
      </c>
      <c r="N16" s="179">
        <f t="shared" si="0"/>
        <v>0.79323083472707012</v>
      </c>
      <c r="O16" s="93"/>
      <c r="P16" s="93"/>
      <c r="Q16" s="92"/>
    </row>
    <row r="17" spans="1:17" s="36" customFormat="1" x14ac:dyDescent="0.2">
      <c r="A17" s="95"/>
      <c r="B17" s="199" t="s">
        <v>71</v>
      </c>
      <c r="C17" s="199" t="s">
        <v>72</v>
      </c>
      <c r="D17" s="200">
        <v>775831025</v>
      </c>
      <c r="E17" s="200">
        <v>744360248</v>
      </c>
      <c r="F17" s="200">
        <v>744360248</v>
      </c>
      <c r="G17" s="201">
        <v>0</v>
      </c>
      <c r="H17" s="201">
        <v>0</v>
      </c>
      <c r="I17" s="201">
        <v>0</v>
      </c>
      <c r="J17" s="200">
        <v>644814175.63</v>
      </c>
      <c r="K17" s="200">
        <v>644814175.63</v>
      </c>
      <c r="L17" s="200">
        <v>99546072.370000005</v>
      </c>
      <c r="M17" s="200">
        <v>99546072.370000005</v>
      </c>
      <c r="N17" s="179">
        <f t="shared" si="0"/>
        <v>0.86626627007894708</v>
      </c>
      <c r="O17" s="93"/>
      <c r="P17" s="93"/>
      <c r="Q17" s="92"/>
    </row>
    <row r="18" spans="1:17" s="36" customFormat="1" x14ac:dyDescent="0.2">
      <c r="A18" s="95"/>
      <c r="B18" s="199" t="s">
        <v>73</v>
      </c>
      <c r="C18" s="199" t="s">
        <v>74</v>
      </c>
      <c r="D18" s="200">
        <v>611917541</v>
      </c>
      <c r="E18" s="200">
        <v>611917541</v>
      </c>
      <c r="F18" s="200">
        <v>611917541</v>
      </c>
      <c r="G18" s="201">
        <v>0</v>
      </c>
      <c r="H18" s="201">
        <v>0</v>
      </c>
      <c r="I18" s="201">
        <v>0</v>
      </c>
      <c r="J18" s="200">
        <v>599640806.00999999</v>
      </c>
      <c r="K18" s="200">
        <v>599640806.00999999</v>
      </c>
      <c r="L18" s="200">
        <v>12276734.99</v>
      </c>
      <c r="M18" s="200">
        <v>12276734.99</v>
      </c>
      <c r="N18" s="179">
        <f t="shared" si="0"/>
        <v>0.97993727231623839</v>
      </c>
      <c r="O18" s="93"/>
      <c r="P18" s="93"/>
      <c r="Q18" s="92"/>
    </row>
    <row r="19" spans="1:17" s="36" customFormat="1" x14ac:dyDescent="0.2">
      <c r="A19" s="95"/>
      <c r="B19" s="199" t="s">
        <v>75</v>
      </c>
      <c r="C19" s="199" t="s">
        <v>76</v>
      </c>
      <c r="D19" s="200">
        <v>863070926</v>
      </c>
      <c r="E19" s="200">
        <v>584543266</v>
      </c>
      <c r="F19" s="200">
        <v>448285540</v>
      </c>
      <c r="G19" s="201">
        <v>0</v>
      </c>
      <c r="H19" s="201">
        <v>0</v>
      </c>
      <c r="I19" s="201">
        <v>0</v>
      </c>
      <c r="J19" s="200">
        <v>300169304.38</v>
      </c>
      <c r="K19" s="200">
        <v>300169304.38</v>
      </c>
      <c r="L19" s="200">
        <v>284373961.62</v>
      </c>
      <c r="M19" s="200">
        <v>148116235.62</v>
      </c>
      <c r="N19" s="179">
        <f t="shared" si="0"/>
        <v>0.51351084143701353</v>
      </c>
      <c r="O19" s="93"/>
      <c r="P19" s="93"/>
      <c r="Q19" s="92"/>
    </row>
    <row r="20" spans="1:17" s="36" customFormat="1" x14ac:dyDescent="0.2">
      <c r="A20" s="95"/>
      <c r="B20" s="199" t="s">
        <v>77</v>
      </c>
      <c r="C20" s="199" t="s">
        <v>78</v>
      </c>
      <c r="D20" s="200">
        <v>931175713</v>
      </c>
      <c r="E20" s="200">
        <v>887003518</v>
      </c>
      <c r="F20" s="200">
        <v>886978363</v>
      </c>
      <c r="G20" s="201">
        <v>0</v>
      </c>
      <c r="H20" s="201">
        <v>0</v>
      </c>
      <c r="I20" s="201">
        <v>0</v>
      </c>
      <c r="J20" s="200">
        <v>746054251</v>
      </c>
      <c r="K20" s="200">
        <v>746054251</v>
      </c>
      <c r="L20" s="200">
        <v>140949267</v>
      </c>
      <c r="M20" s="200">
        <v>140924112</v>
      </c>
      <c r="N20" s="179">
        <f t="shared" si="0"/>
        <v>0.84109503047089385</v>
      </c>
      <c r="O20" s="93"/>
      <c r="P20" s="93"/>
      <c r="Q20" s="92"/>
    </row>
    <row r="21" spans="1:17" s="36" customFormat="1" x14ac:dyDescent="0.2">
      <c r="A21" s="95"/>
      <c r="B21" s="199" t="s">
        <v>79</v>
      </c>
      <c r="C21" s="199" t="s">
        <v>401</v>
      </c>
      <c r="D21" s="200">
        <v>269845027</v>
      </c>
      <c r="E21" s="200">
        <v>264106748</v>
      </c>
      <c r="F21" s="200">
        <v>264106748</v>
      </c>
      <c r="G21" s="201">
        <v>0</v>
      </c>
      <c r="H21" s="201">
        <v>0</v>
      </c>
      <c r="I21" s="201">
        <v>0</v>
      </c>
      <c r="J21" s="200">
        <v>228060276.77000001</v>
      </c>
      <c r="K21" s="200">
        <v>228060276.77000001</v>
      </c>
      <c r="L21" s="200">
        <v>36046471.229999997</v>
      </c>
      <c r="M21" s="200">
        <v>36046471.229999997</v>
      </c>
      <c r="N21" s="179">
        <f t="shared" si="0"/>
        <v>0.86351552354126149</v>
      </c>
      <c r="O21" s="93"/>
      <c r="P21" s="93"/>
      <c r="Q21" s="92"/>
    </row>
    <row r="22" spans="1:17" s="36" customFormat="1" x14ac:dyDescent="0.2">
      <c r="A22" s="95"/>
      <c r="B22" s="199" t="s">
        <v>80</v>
      </c>
      <c r="C22" s="199" t="s">
        <v>401</v>
      </c>
      <c r="D22" s="200">
        <v>55546519</v>
      </c>
      <c r="E22" s="200">
        <v>54394864</v>
      </c>
      <c r="F22" s="200">
        <v>54394864</v>
      </c>
      <c r="G22" s="201">
        <v>0</v>
      </c>
      <c r="H22" s="201">
        <v>0</v>
      </c>
      <c r="I22" s="201">
        <v>0</v>
      </c>
      <c r="J22" s="200">
        <v>45105405.479999997</v>
      </c>
      <c r="K22" s="200">
        <v>45105405.479999997</v>
      </c>
      <c r="L22" s="200">
        <v>9289458.5199999996</v>
      </c>
      <c r="M22" s="200">
        <v>9289458.5199999996</v>
      </c>
      <c r="N22" s="179">
        <f t="shared" si="0"/>
        <v>0.82922177137900366</v>
      </c>
      <c r="O22" s="93"/>
      <c r="P22" s="93"/>
      <c r="Q22" s="92"/>
    </row>
    <row r="23" spans="1:17" s="36" customFormat="1" x14ac:dyDescent="0.2">
      <c r="A23" s="95"/>
      <c r="B23" s="199" t="s">
        <v>81</v>
      </c>
      <c r="C23" s="199" t="s">
        <v>401</v>
      </c>
      <c r="D23" s="200">
        <v>68133639</v>
      </c>
      <c r="E23" s="200">
        <v>65504687</v>
      </c>
      <c r="F23" s="200">
        <v>65504687</v>
      </c>
      <c r="G23" s="201">
        <v>0</v>
      </c>
      <c r="H23" s="201">
        <v>0</v>
      </c>
      <c r="I23" s="201">
        <v>0</v>
      </c>
      <c r="J23" s="200">
        <v>52011736.939999998</v>
      </c>
      <c r="K23" s="200">
        <v>52011736.939999998</v>
      </c>
      <c r="L23" s="200">
        <v>13492950.060000001</v>
      </c>
      <c r="M23" s="200">
        <v>13492950.060000001</v>
      </c>
      <c r="N23" s="179">
        <f t="shared" si="0"/>
        <v>0.7940155021273515</v>
      </c>
      <c r="O23" s="93"/>
      <c r="P23" s="93"/>
      <c r="Q23" s="92"/>
    </row>
    <row r="24" spans="1:17" s="36" customFormat="1" x14ac:dyDescent="0.2">
      <c r="A24" s="95"/>
      <c r="B24" s="199" t="s">
        <v>82</v>
      </c>
      <c r="C24" s="199" t="s">
        <v>401</v>
      </c>
      <c r="D24" s="200">
        <v>235826609</v>
      </c>
      <c r="E24" s="200">
        <v>229895237</v>
      </c>
      <c r="F24" s="200">
        <v>229895237</v>
      </c>
      <c r="G24" s="201">
        <v>0</v>
      </c>
      <c r="H24" s="201">
        <v>0</v>
      </c>
      <c r="I24" s="201">
        <v>0</v>
      </c>
      <c r="J24" s="200">
        <v>199246801.25</v>
      </c>
      <c r="K24" s="200">
        <v>199246801.25</v>
      </c>
      <c r="L24" s="200">
        <v>30648435.75</v>
      </c>
      <c r="M24" s="200">
        <v>30648435.75</v>
      </c>
      <c r="N24" s="179">
        <f t="shared" si="0"/>
        <v>0.86668520779314795</v>
      </c>
      <c r="O24" s="93"/>
      <c r="P24" s="93"/>
      <c r="Q24" s="92"/>
    </row>
    <row r="25" spans="1:17" s="36" customFormat="1" x14ac:dyDescent="0.2">
      <c r="A25" s="95"/>
      <c r="B25" s="199" t="s">
        <v>83</v>
      </c>
      <c r="C25" s="199" t="s">
        <v>401</v>
      </c>
      <c r="D25" s="200">
        <v>254071318</v>
      </c>
      <c r="E25" s="200">
        <v>227614622</v>
      </c>
      <c r="F25" s="200">
        <v>227590757</v>
      </c>
      <c r="G25" s="201">
        <v>0</v>
      </c>
      <c r="H25" s="201">
        <v>0</v>
      </c>
      <c r="I25" s="201">
        <v>0</v>
      </c>
      <c r="J25" s="200">
        <v>183467044.56</v>
      </c>
      <c r="K25" s="200">
        <v>183467044.56</v>
      </c>
      <c r="L25" s="200">
        <v>44147577.439999998</v>
      </c>
      <c r="M25" s="200">
        <v>44123712.439999998</v>
      </c>
      <c r="N25" s="179">
        <f t="shared" si="0"/>
        <v>0.80604243676401421</v>
      </c>
      <c r="O25" s="93"/>
      <c r="P25" s="93"/>
      <c r="Q25" s="92"/>
    </row>
    <row r="26" spans="1:17" s="36" customFormat="1" x14ac:dyDescent="0.2">
      <c r="A26" s="95"/>
      <c r="B26" s="199" t="s">
        <v>84</v>
      </c>
      <c r="C26" s="199" t="s">
        <v>388</v>
      </c>
      <c r="D26" s="200">
        <v>14586218</v>
      </c>
      <c r="E26" s="200">
        <v>14276041</v>
      </c>
      <c r="F26" s="200">
        <v>14276041</v>
      </c>
      <c r="G26" s="201">
        <v>0</v>
      </c>
      <c r="H26" s="201">
        <v>0</v>
      </c>
      <c r="I26" s="201">
        <v>0</v>
      </c>
      <c r="J26" s="200">
        <v>12326059.16</v>
      </c>
      <c r="K26" s="200">
        <v>12326059.16</v>
      </c>
      <c r="L26" s="200">
        <v>1949981.84</v>
      </c>
      <c r="M26" s="200">
        <v>1949981.84</v>
      </c>
      <c r="N26" s="179">
        <f t="shared" si="0"/>
        <v>0.86340878118800579</v>
      </c>
      <c r="O26" s="93"/>
      <c r="P26" s="93"/>
      <c r="Q26" s="92"/>
    </row>
    <row r="27" spans="1:17" s="36" customFormat="1" x14ac:dyDescent="0.2">
      <c r="A27" s="95"/>
      <c r="B27" s="199" t="s">
        <v>85</v>
      </c>
      <c r="C27" s="199" t="s">
        <v>388</v>
      </c>
      <c r="D27" s="200">
        <v>3002515</v>
      </c>
      <c r="E27" s="200">
        <v>2940263</v>
      </c>
      <c r="F27" s="200">
        <v>2940263</v>
      </c>
      <c r="G27" s="201">
        <v>0</v>
      </c>
      <c r="H27" s="201">
        <v>0</v>
      </c>
      <c r="I27" s="201">
        <v>0</v>
      </c>
      <c r="J27" s="200">
        <v>2433657.87</v>
      </c>
      <c r="K27" s="200">
        <v>2433657.87</v>
      </c>
      <c r="L27" s="200">
        <v>506605.13</v>
      </c>
      <c r="M27" s="200">
        <v>506605.13</v>
      </c>
      <c r="N27" s="179">
        <f t="shared" si="0"/>
        <v>0.82770074309679109</v>
      </c>
      <c r="O27" s="93"/>
      <c r="P27" s="93"/>
      <c r="Q27" s="92"/>
    </row>
    <row r="28" spans="1:17" s="36" customFormat="1" x14ac:dyDescent="0.2">
      <c r="A28" s="95"/>
      <c r="B28" s="199" t="s">
        <v>86</v>
      </c>
      <c r="C28" s="199" t="s">
        <v>388</v>
      </c>
      <c r="D28" s="200">
        <v>3682899</v>
      </c>
      <c r="E28" s="200">
        <v>3540793</v>
      </c>
      <c r="F28" s="200">
        <v>3540793</v>
      </c>
      <c r="G28" s="201">
        <v>0</v>
      </c>
      <c r="H28" s="201">
        <v>0</v>
      </c>
      <c r="I28" s="201">
        <v>0</v>
      </c>
      <c r="J28" s="200">
        <v>2810693.88</v>
      </c>
      <c r="K28" s="200">
        <v>2810693.88</v>
      </c>
      <c r="L28" s="200">
        <v>730099.12</v>
      </c>
      <c r="M28" s="200">
        <v>730099.12</v>
      </c>
      <c r="N28" s="179">
        <f t="shared" si="0"/>
        <v>0.79380350108012521</v>
      </c>
      <c r="O28" s="93"/>
      <c r="P28" s="93"/>
      <c r="Q28" s="92"/>
    </row>
    <row r="29" spans="1:17" s="36" customFormat="1" x14ac:dyDescent="0.2">
      <c r="A29" s="95"/>
      <c r="B29" s="199" t="s">
        <v>87</v>
      </c>
      <c r="C29" s="199" t="s">
        <v>388</v>
      </c>
      <c r="D29" s="200">
        <v>12747384</v>
      </c>
      <c r="E29" s="200">
        <v>12426770</v>
      </c>
      <c r="F29" s="200">
        <v>12426770</v>
      </c>
      <c r="G29" s="201">
        <v>0</v>
      </c>
      <c r="H29" s="201">
        <v>0</v>
      </c>
      <c r="I29" s="201">
        <v>0</v>
      </c>
      <c r="J29" s="200">
        <v>10676241.300000001</v>
      </c>
      <c r="K29" s="200">
        <v>10676241.300000001</v>
      </c>
      <c r="L29" s="200">
        <v>1750528.7</v>
      </c>
      <c r="M29" s="200">
        <v>1750528.7</v>
      </c>
      <c r="N29" s="179">
        <f t="shared" si="0"/>
        <v>0.85913244551882761</v>
      </c>
      <c r="O29" s="93"/>
      <c r="P29" s="93"/>
      <c r="Q29" s="92"/>
    </row>
    <row r="30" spans="1:17" s="36" customFormat="1" x14ac:dyDescent="0.2">
      <c r="A30" s="95"/>
      <c r="B30" s="199" t="s">
        <v>88</v>
      </c>
      <c r="C30" s="199" t="s">
        <v>388</v>
      </c>
      <c r="D30" s="200">
        <v>13733585</v>
      </c>
      <c r="E30" s="200">
        <v>12303493</v>
      </c>
      <c r="F30" s="200">
        <v>12302203</v>
      </c>
      <c r="G30" s="201">
        <v>0</v>
      </c>
      <c r="H30" s="201">
        <v>0</v>
      </c>
      <c r="I30" s="201">
        <v>0</v>
      </c>
      <c r="J30" s="200">
        <v>9916333.7899999991</v>
      </c>
      <c r="K30" s="200">
        <v>9916333.7899999991</v>
      </c>
      <c r="L30" s="200">
        <v>2387159.21</v>
      </c>
      <c r="M30" s="200">
        <v>2385869.21</v>
      </c>
      <c r="N30" s="179">
        <f t="shared" si="0"/>
        <v>0.80597711479170986</v>
      </c>
      <c r="O30" s="93"/>
      <c r="P30" s="93"/>
      <c r="Q30" s="92"/>
    </row>
    <row r="31" spans="1:17" s="36" customFormat="1" x14ac:dyDescent="0.2">
      <c r="A31" s="95"/>
      <c r="B31" s="199" t="s">
        <v>89</v>
      </c>
      <c r="C31" s="199" t="s">
        <v>90</v>
      </c>
      <c r="D31" s="200">
        <v>974939830</v>
      </c>
      <c r="E31" s="200">
        <v>959962000</v>
      </c>
      <c r="F31" s="200">
        <v>958969807</v>
      </c>
      <c r="G31" s="201">
        <v>0</v>
      </c>
      <c r="H31" s="201">
        <v>0</v>
      </c>
      <c r="I31" s="201">
        <v>0</v>
      </c>
      <c r="J31" s="200">
        <v>795357515.69000006</v>
      </c>
      <c r="K31" s="200">
        <v>795357515.69000006</v>
      </c>
      <c r="L31" s="200">
        <v>164604484.31</v>
      </c>
      <c r="M31" s="200">
        <v>163612291.31</v>
      </c>
      <c r="N31" s="179">
        <f t="shared" si="0"/>
        <v>0.82853020816448986</v>
      </c>
      <c r="O31" s="93"/>
      <c r="P31" s="93"/>
      <c r="Q31" s="92"/>
    </row>
    <row r="32" spans="1:17" s="36" customFormat="1" x14ac:dyDescent="0.2">
      <c r="A32" s="95"/>
      <c r="B32" s="199" t="s">
        <v>91</v>
      </c>
      <c r="C32" s="199" t="s">
        <v>402</v>
      </c>
      <c r="D32" s="200">
        <v>148195972</v>
      </c>
      <c r="E32" s="200">
        <v>145044571</v>
      </c>
      <c r="F32" s="200">
        <v>145044571</v>
      </c>
      <c r="G32" s="201">
        <v>0</v>
      </c>
      <c r="H32" s="201">
        <v>0</v>
      </c>
      <c r="I32" s="201">
        <v>0</v>
      </c>
      <c r="J32" s="200">
        <v>124665808.83</v>
      </c>
      <c r="K32" s="200">
        <v>124665808.83</v>
      </c>
      <c r="L32" s="200">
        <v>20378762.170000002</v>
      </c>
      <c r="M32" s="200">
        <v>20378762.170000002</v>
      </c>
      <c r="N32" s="179">
        <f t="shared" si="0"/>
        <v>0.85950000038264096</v>
      </c>
      <c r="O32" s="93"/>
      <c r="P32" s="93"/>
      <c r="Q32" s="92"/>
    </row>
    <row r="33" spans="1:17" s="36" customFormat="1" x14ac:dyDescent="0.2">
      <c r="A33" s="95"/>
      <c r="B33" s="199" t="s">
        <v>92</v>
      </c>
      <c r="C33" s="199" t="s">
        <v>402</v>
      </c>
      <c r="D33" s="200">
        <v>30505548</v>
      </c>
      <c r="E33" s="200">
        <v>29873072</v>
      </c>
      <c r="F33" s="200">
        <v>29873072</v>
      </c>
      <c r="G33" s="201">
        <v>0</v>
      </c>
      <c r="H33" s="201">
        <v>0</v>
      </c>
      <c r="I33" s="201">
        <v>0</v>
      </c>
      <c r="J33" s="200">
        <v>24732546.91</v>
      </c>
      <c r="K33" s="200">
        <v>24732546.91</v>
      </c>
      <c r="L33" s="200">
        <v>5140525.09</v>
      </c>
      <c r="M33" s="200">
        <v>5140525.09</v>
      </c>
      <c r="N33" s="179">
        <f t="shared" si="0"/>
        <v>0.82792110935226215</v>
      </c>
      <c r="O33" s="93"/>
      <c r="P33" s="93"/>
      <c r="Q33" s="92"/>
    </row>
    <row r="34" spans="1:17" s="36" customFormat="1" x14ac:dyDescent="0.2">
      <c r="A34" s="95"/>
      <c r="B34" s="199" t="s">
        <v>93</v>
      </c>
      <c r="C34" s="199" t="s">
        <v>402</v>
      </c>
      <c r="D34" s="200">
        <v>37418258</v>
      </c>
      <c r="E34" s="200">
        <v>35974466</v>
      </c>
      <c r="F34" s="200">
        <v>35974466</v>
      </c>
      <c r="G34" s="201">
        <v>0</v>
      </c>
      <c r="H34" s="201">
        <v>0</v>
      </c>
      <c r="I34" s="201">
        <v>0</v>
      </c>
      <c r="J34" s="200">
        <v>28433230.82</v>
      </c>
      <c r="K34" s="200">
        <v>28433230.82</v>
      </c>
      <c r="L34" s="200">
        <v>7541235.1799999997</v>
      </c>
      <c r="M34" s="200">
        <v>7541235.1799999997</v>
      </c>
      <c r="N34" s="179">
        <f t="shared" si="0"/>
        <v>0.79037256091584518</v>
      </c>
      <c r="O34" s="93"/>
      <c r="P34" s="93"/>
      <c r="Q34" s="92"/>
    </row>
    <row r="35" spans="1:17" s="36" customFormat="1" x14ac:dyDescent="0.2">
      <c r="A35" s="95"/>
      <c r="B35" s="199" t="s">
        <v>94</v>
      </c>
      <c r="C35" s="199" t="s">
        <v>402</v>
      </c>
      <c r="D35" s="200">
        <v>129513424</v>
      </c>
      <c r="E35" s="200">
        <v>126255979</v>
      </c>
      <c r="F35" s="200">
        <v>126255979</v>
      </c>
      <c r="G35" s="201">
        <v>0</v>
      </c>
      <c r="H35" s="201">
        <v>0</v>
      </c>
      <c r="I35" s="201">
        <v>0</v>
      </c>
      <c r="J35" s="200">
        <v>107973415.39</v>
      </c>
      <c r="K35" s="200">
        <v>107973415.39</v>
      </c>
      <c r="L35" s="200">
        <v>18282563.609999999</v>
      </c>
      <c r="M35" s="200">
        <v>18282563.609999999</v>
      </c>
      <c r="N35" s="179">
        <f t="shared" si="0"/>
        <v>0.85519447273067362</v>
      </c>
      <c r="O35" s="93"/>
      <c r="P35" s="93"/>
      <c r="Q35" s="92"/>
    </row>
    <row r="36" spans="1:17" s="36" customFormat="1" x14ac:dyDescent="0.2">
      <c r="A36" s="95"/>
      <c r="B36" s="199" t="s">
        <v>95</v>
      </c>
      <c r="C36" s="199" t="s">
        <v>402</v>
      </c>
      <c r="D36" s="200">
        <v>139533221</v>
      </c>
      <c r="E36" s="200">
        <v>125003490</v>
      </c>
      <c r="F36" s="200">
        <v>124990383</v>
      </c>
      <c r="G36" s="201">
        <v>0</v>
      </c>
      <c r="H36" s="201">
        <v>0</v>
      </c>
      <c r="I36" s="201">
        <v>0</v>
      </c>
      <c r="J36" s="200">
        <v>79645734.049999997</v>
      </c>
      <c r="K36" s="200">
        <v>79645734.049999997</v>
      </c>
      <c r="L36" s="200">
        <v>45357755.950000003</v>
      </c>
      <c r="M36" s="200">
        <v>45344648.950000003</v>
      </c>
      <c r="N36" s="179">
        <f t="shared" si="0"/>
        <v>0.6371480832255163</v>
      </c>
      <c r="O36" s="93"/>
      <c r="P36" s="93"/>
      <c r="Q36" s="92"/>
    </row>
    <row r="37" spans="1:17" s="36" customFormat="1" x14ac:dyDescent="0.2">
      <c r="A37" s="95"/>
      <c r="B37" s="199" t="s">
        <v>96</v>
      </c>
      <c r="C37" s="199" t="s">
        <v>403</v>
      </c>
      <c r="D37" s="200">
        <v>43758653</v>
      </c>
      <c r="E37" s="200">
        <v>42828122</v>
      </c>
      <c r="F37" s="200">
        <v>42828122</v>
      </c>
      <c r="G37" s="201">
        <v>0</v>
      </c>
      <c r="H37" s="201">
        <v>0</v>
      </c>
      <c r="I37" s="201">
        <v>0</v>
      </c>
      <c r="J37" s="200">
        <v>36978108.509999998</v>
      </c>
      <c r="K37" s="200">
        <v>36978108.509999998</v>
      </c>
      <c r="L37" s="200">
        <v>5850013.4900000002</v>
      </c>
      <c r="M37" s="200">
        <v>5850013.4900000002</v>
      </c>
      <c r="N37" s="179">
        <f t="shared" si="0"/>
        <v>0.86340719095738072</v>
      </c>
      <c r="O37" s="93"/>
      <c r="P37" s="93"/>
      <c r="Q37" s="92"/>
    </row>
    <row r="38" spans="1:17" s="36" customFormat="1" x14ac:dyDescent="0.2">
      <c r="A38" s="95"/>
      <c r="B38" s="199" t="s">
        <v>97</v>
      </c>
      <c r="C38" s="199" t="s">
        <v>403</v>
      </c>
      <c r="D38" s="200">
        <v>9007544</v>
      </c>
      <c r="E38" s="200">
        <v>8820789</v>
      </c>
      <c r="F38" s="200">
        <v>8820789</v>
      </c>
      <c r="G38" s="201">
        <v>0</v>
      </c>
      <c r="H38" s="201">
        <v>0</v>
      </c>
      <c r="I38" s="201">
        <v>0</v>
      </c>
      <c r="J38" s="200">
        <v>7300934.4000000004</v>
      </c>
      <c r="K38" s="200">
        <v>7300934.4000000004</v>
      </c>
      <c r="L38" s="200">
        <v>1519854.6</v>
      </c>
      <c r="M38" s="200">
        <v>1519854.6</v>
      </c>
      <c r="N38" s="179">
        <f t="shared" si="0"/>
        <v>0.8276962979162068</v>
      </c>
      <c r="O38" s="93"/>
      <c r="P38" s="93"/>
      <c r="Q38" s="92"/>
    </row>
    <row r="39" spans="1:17" s="36" customFormat="1" x14ac:dyDescent="0.2">
      <c r="A39" s="95"/>
      <c r="B39" s="199" t="s">
        <v>98</v>
      </c>
      <c r="C39" s="199" t="s">
        <v>403</v>
      </c>
      <c r="D39" s="200">
        <v>11048698</v>
      </c>
      <c r="E39" s="200">
        <v>10622381</v>
      </c>
      <c r="F39" s="200">
        <v>10622381</v>
      </c>
      <c r="G39" s="201">
        <v>0</v>
      </c>
      <c r="H39" s="201">
        <v>0</v>
      </c>
      <c r="I39" s="201">
        <v>0</v>
      </c>
      <c r="J39" s="200">
        <v>8432141.4399999995</v>
      </c>
      <c r="K39" s="200">
        <v>8432141.4399999995</v>
      </c>
      <c r="L39" s="200">
        <v>2190239.56</v>
      </c>
      <c r="M39" s="200">
        <v>2190239.56</v>
      </c>
      <c r="N39" s="179">
        <f t="shared" si="0"/>
        <v>0.79380898124441213</v>
      </c>
      <c r="O39" s="93"/>
      <c r="P39" s="93"/>
      <c r="Q39" s="92"/>
    </row>
    <row r="40" spans="1:17" s="36" customFormat="1" x14ac:dyDescent="0.2">
      <c r="A40" s="95"/>
      <c r="B40" s="199" t="s">
        <v>99</v>
      </c>
      <c r="C40" s="199" t="s">
        <v>403</v>
      </c>
      <c r="D40" s="200">
        <v>38242153</v>
      </c>
      <c r="E40" s="200">
        <v>37280309</v>
      </c>
      <c r="F40" s="200">
        <v>37280309</v>
      </c>
      <c r="G40" s="201">
        <v>0</v>
      </c>
      <c r="H40" s="201">
        <v>0</v>
      </c>
      <c r="I40" s="201">
        <v>0</v>
      </c>
      <c r="J40" s="200">
        <v>32028608.039999999</v>
      </c>
      <c r="K40" s="200">
        <v>32028608.039999999</v>
      </c>
      <c r="L40" s="200">
        <v>5251700.96</v>
      </c>
      <c r="M40" s="200">
        <v>5251700.96</v>
      </c>
      <c r="N40" s="179">
        <f t="shared" si="0"/>
        <v>0.85912936075717605</v>
      </c>
      <c r="O40" s="93"/>
      <c r="P40" s="93"/>
      <c r="Q40" s="92"/>
    </row>
    <row r="41" spans="1:17" s="36" customFormat="1" x14ac:dyDescent="0.2">
      <c r="A41" s="95"/>
      <c r="B41" s="199" t="s">
        <v>100</v>
      </c>
      <c r="C41" s="199" t="s">
        <v>403</v>
      </c>
      <c r="D41" s="200">
        <v>41200754</v>
      </c>
      <c r="E41" s="200">
        <v>36910479</v>
      </c>
      <c r="F41" s="200">
        <v>36906609</v>
      </c>
      <c r="G41" s="201">
        <v>0</v>
      </c>
      <c r="H41" s="201">
        <v>0</v>
      </c>
      <c r="I41" s="201">
        <v>0</v>
      </c>
      <c r="J41" s="200">
        <v>29748995.600000001</v>
      </c>
      <c r="K41" s="200">
        <v>29748995.600000001</v>
      </c>
      <c r="L41" s="200">
        <v>7161483.4000000004</v>
      </c>
      <c r="M41" s="200">
        <v>7157613.4000000004</v>
      </c>
      <c r="N41" s="179">
        <f t="shared" si="0"/>
        <v>0.80597695846753981</v>
      </c>
      <c r="O41" s="93"/>
      <c r="P41" s="93"/>
      <c r="Q41" s="92"/>
    </row>
    <row r="42" spans="1:17" s="36" customFormat="1" x14ac:dyDescent="0.2">
      <c r="A42" s="95"/>
      <c r="B42" s="199" t="s">
        <v>101</v>
      </c>
      <c r="C42" s="199" t="s">
        <v>404</v>
      </c>
      <c r="D42" s="200">
        <v>87517306</v>
      </c>
      <c r="E42" s="200">
        <v>85656243</v>
      </c>
      <c r="F42" s="200">
        <v>85656243</v>
      </c>
      <c r="G42" s="201">
        <v>0</v>
      </c>
      <c r="H42" s="201">
        <v>0</v>
      </c>
      <c r="I42" s="201">
        <v>0</v>
      </c>
      <c r="J42" s="200">
        <v>73956303.379999995</v>
      </c>
      <c r="K42" s="200">
        <v>73956303.379999995</v>
      </c>
      <c r="L42" s="200">
        <v>11699939.619999999</v>
      </c>
      <c r="M42" s="200">
        <v>11699939.619999999</v>
      </c>
      <c r="N42" s="179">
        <f t="shared" si="0"/>
        <v>0.86340820925335238</v>
      </c>
      <c r="O42" s="93"/>
      <c r="P42" s="93"/>
      <c r="Q42" s="92"/>
    </row>
    <row r="43" spans="1:17" s="36" customFormat="1" x14ac:dyDescent="0.2">
      <c r="A43" s="95"/>
      <c r="B43" s="199" t="s">
        <v>102</v>
      </c>
      <c r="C43" s="199" t="s">
        <v>404</v>
      </c>
      <c r="D43" s="200">
        <v>18015087</v>
      </c>
      <c r="E43" s="200">
        <v>17641577</v>
      </c>
      <c r="F43" s="200">
        <v>17641577</v>
      </c>
      <c r="G43" s="201">
        <v>0</v>
      </c>
      <c r="H43" s="201">
        <v>0</v>
      </c>
      <c r="I43" s="201">
        <v>0</v>
      </c>
      <c r="J43" s="200">
        <v>14601872.689999999</v>
      </c>
      <c r="K43" s="200">
        <v>14601872.689999999</v>
      </c>
      <c r="L43" s="200">
        <v>3039704.31</v>
      </c>
      <c r="M43" s="200">
        <v>3039704.31</v>
      </c>
      <c r="N43" s="179">
        <f t="shared" si="0"/>
        <v>0.82769656533540059</v>
      </c>
      <c r="O43" s="93"/>
      <c r="P43" s="93"/>
      <c r="Q43" s="92"/>
    </row>
    <row r="44" spans="1:17" s="36" customFormat="1" x14ac:dyDescent="0.2">
      <c r="A44" s="95"/>
      <c r="B44" s="199" t="s">
        <v>103</v>
      </c>
      <c r="C44" s="199" t="s">
        <v>404</v>
      </c>
      <c r="D44" s="200">
        <v>22097397</v>
      </c>
      <c r="E44" s="200">
        <v>21244764</v>
      </c>
      <c r="F44" s="200">
        <v>21244764</v>
      </c>
      <c r="G44" s="201">
        <v>0</v>
      </c>
      <c r="H44" s="201">
        <v>0</v>
      </c>
      <c r="I44" s="201">
        <v>0</v>
      </c>
      <c r="J44" s="200">
        <v>16864222.710000001</v>
      </c>
      <c r="K44" s="200">
        <v>16864222.710000001</v>
      </c>
      <c r="L44" s="200">
        <v>4380541.29</v>
      </c>
      <c r="M44" s="200">
        <v>4380541.29</v>
      </c>
      <c r="N44" s="179">
        <f t="shared" si="0"/>
        <v>0.79380607428729266</v>
      </c>
      <c r="O44" s="93"/>
      <c r="P44" s="93"/>
      <c r="Q44" s="92"/>
    </row>
    <row r="45" spans="1:17" s="36" customFormat="1" x14ac:dyDescent="0.2">
      <c r="A45" s="95"/>
      <c r="B45" s="199" t="s">
        <v>104</v>
      </c>
      <c r="C45" s="199" t="s">
        <v>404</v>
      </c>
      <c r="D45" s="200">
        <v>76484306</v>
      </c>
      <c r="E45" s="200">
        <v>74560618</v>
      </c>
      <c r="F45" s="200">
        <v>74560618</v>
      </c>
      <c r="G45" s="201">
        <v>0</v>
      </c>
      <c r="H45" s="201">
        <v>0</v>
      </c>
      <c r="I45" s="201">
        <v>0</v>
      </c>
      <c r="J45" s="200">
        <v>64057113.530000001</v>
      </c>
      <c r="K45" s="200">
        <v>64057113.530000001</v>
      </c>
      <c r="L45" s="200">
        <v>10503504.470000001</v>
      </c>
      <c r="M45" s="200">
        <v>10503504.470000001</v>
      </c>
      <c r="N45" s="179">
        <f t="shared" si="0"/>
        <v>0.85912798536621571</v>
      </c>
      <c r="O45" s="93"/>
      <c r="P45" s="93"/>
      <c r="Q45" s="92"/>
    </row>
    <row r="46" spans="1:17" s="36" customFormat="1" x14ac:dyDescent="0.2">
      <c r="A46" s="95"/>
      <c r="B46" s="199" t="s">
        <v>105</v>
      </c>
      <c r="C46" s="199" t="s">
        <v>404</v>
      </c>
      <c r="D46" s="200">
        <v>82401509</v>
      </c>
      <c r="E46" s="200">
        <v>73820959</v>
      </c>
      <c r="F46" s="200">
        <v>73813219</v>
      </c>
      <c r="G46" s="201">
        <v>0</v>
      </c>
      <c r="H46" s="201">
        <v>0</v>
      </c>
      <c r="I46" s="201">
        <v>0</v>
      </c>
      <c r="J46" s="200">
        <v>59497965.689999998</v>
      </c>
      <c r="K46" s="200">
        <v>59497965.689999998</v>
      </c>
      <c r="L46" s="200">
        <v>14322993.310000001</v>
      </c>
      <c r="M46" s="200">
        <v>14315253.310000001</v>
      </c>
      <c r="N46" s="179">
        <f t="shared" si="0"/>
        <v>0.80597660198372656</v>
      </c>
      <c r="O46" s="93"/>
      <c r="P46" s="93"/>
      <c r="Q46" s="92"/>
    </row>
    <row r="47" spans="1:17" s="36" customFormat="1" x14ac:dyDescent="0.2">
      <c r="A47" s="95"/>
      <c r="B47" s="199" t="s">
        <v>106</v>
      </c>
      <c r="C47" s="199" t="s">
        <v>107</v>
      </c>
      <c r="D47" s="200">
        <v>60000000</v>
      </c>
      <c r="E47" s="200">
        <v>88424181</v>
      </c>
      <c r="F47" s="200">
        <v>87456705</v>
      </c>
      <c r="G47" s="201">
        <v>0</v>
      </c>
      <c r="H47" s="201">
        <v>0</v>
      </c>
      <c r="I47" s="201">
        <v>0</v>
      </c>
      <c r="J47" s="200">
        <v>86440513.700000003</v>
      </c>
      <c r="K47" s="200">
        <v>86440513.700000003</v>
      </c>
      <c r="L47" s="200">
        <v>1983667.3</v>
      </c>
      <c r="M47" s="200">
        <v>1016191.3</v>
      </c>
      <c r="N47" s="179">
        <f t="shared" si="0"/>
        <v>0.97756646114709278</v>
      </c>
      <c r="O47" s="93"/>
      <c r="P47" s="93"/>
      <c r="Q47" s="92"/>
    </row>
    <row r="48" spans="1:17" s="94" customFormat="1" ht="15" x14ac:dyDescent="0.25">
      <c r="A48" s="91"/>
      <c r="B48" s="204" t="s">
        <v>108</v>
      </c>
      <c r="C48" s="204" t="s">
        <v>109</v>
      </c>
      <c r="D48" s="203">
        <v>4968206193</v>
      </c>
      <c r="E48" s="203">
        <v>4947244099</v>
      </c>
      <c r="F48" s="203">
        <v>4880595747.3999996</v>
      </c>
      <c r="G48" s="203">
        <v>16721106.51</v>
      </c>
      <c r="H48" s="203">
        <v>41437661.630000003</v>
      </c>
      <c r="I48" s="205">
        <v>0</v>
      </c>
      <c r="J48" s="203">
        <v>4070435322.98</v>
      </c>
      <c r="K48" s="203">
        <v>3895069344.71</v>
      </c>
      <c r="L48" s="203">
        <v>818650007.88</v>
      </c>
      <c r="M48" s="203">
        <v>752001656.27999997</v>
      </c>
      <c r="N48" s="178">
        <f t="shared" si="0"/>
        <v>0.82276824056503872</v>
      </c>
      <c r="O48" s="28">
        <f>+E48</f>
        <v>4947244099</v>
      </c>
      <c r="P48" s="28">
        <f>+J48</f>
        <v>4070435322.98</v>
      </c>
      <c r="Q48" s="96">
        <f>+P48/O48</f>
        <v>0.82276824056503872</v>
      </c>
    </row>
    <row r="49" spans="1:17" s="36" customFormat="1" x14ac:dyDescent="0.2">
      <c r="A49" s="95"/>
      <c r="B49" s="199" t="s">
        <v>110</v>
      </c>
      <c r="C49" s="199" t="s">
        <v>111</v>
      </c>
      <c r="D49" s="200">
        <v>466144452</v>
      </c>
      <c r="E49" s="200">
        <v>459813582</v>
      </c>
      <c r="F49" s="200">
        <v>459763582</v>
      </c>
      <c r="G49" s="201">
        <v>0</v>
      </c>
      <c r="H49" s="200">
        <v>2541901.08</v>
      </c>
      <c r="I49" s="201">
        <v>0</v>
      </c>
      <c r="J49" s="200">
        <v>349775332.69999999</v>
      </c>
      <c r="K49" s="200">
        <v>348491122.69999999</v>
      </c>
      <c r="L49" s="200">
        <v>107496348.22</v>
      </c>
      <c r="M49" s="200">
        <v>107446348.22</v>
      </c>
      <c r="N49" s="179">
        <f t="shared" si="0"/>
        <v>0.76068943239697517</v>
      </c>
      <c r="O49" s="93">
        <f t="shared" ref="O49:O112" si="1">+E49</f>
        <v>459813582</v>
      </c>
      <c r="P49" s="93">
        <f t="shared" ref="P49:P112" si="2">+J49</f>
        <v>349775332.69999999</v>
      </c>
      <c r="Q49" s="92">
        <f t="shared" ref="Q49:Q112" si="3">+P49/O49</f>
        <v>0.76068943239697517</v>
      </c>
    </row>
    <row r="50" spans="1:17" s="36" customFormat="1" x14ac:dyDescent="0.2">
      <c r="A50" s="95"/>
      <c r="B50" s="199" t="s">
        <v>112</v>
      </c>
      <c r="C50" s="199" t="s">
        <v>113</v>
      </c>
      <c r="D50" s="200">
        <v>78230101</v>
      </c>
      <c r="E50" s="200">
        <v>88349231</v>
      </c>
      <c r="F50" s="200">
        <v>88349231</v>
      </c>
      <c r="G50" s="201">
        <v>0</v>
      </c>
      <c r="H50" s="201">
        <v>0</v>
      </c>
      <c r="I50" s="201">
        <v>0</v>
      </c>
      <c r="J50" s="200">
        <v>85982549.969999999</v>
      </c>
      <c r="K50" s="200">
        <v>85982549.969999999</v>
      </c>
      <c r="L50" s="200">
        <v>2366681.0299999998</v>
      </c>
      <c r="M50" s="200">
        <v>2366681.0299999998</v>
      </c>
      <c r="N50" s="179">
        <f t="shared" si="0"/>
        <v>0.97321220566141653</v>
      </c>
      <c r="O50" s="93">
        <f t="shared" si="1"/>
        <v>88349231</v>
      </c>
      <c r="P50" s="93">
        <f t="shared" si="2"/>
        <v>85982549.969999999</v>
      </c>
      <c r="Q50" s="92">
        <f t="shared" si="3"/>
        <v>0.97321220566141653</v>
      </c>
    </row>
    <row r="51" spans="1:17" s="36" customFormat="1" x14ac:dyDescent="0.2">
      <c r="A51" s="95"/>
      <c r="B51" s="199" t="s">
        <v>114</v>
      </c>
      <c r="C51" s="199" t="s">
        <v>115</v>
      </c>
      <c r="D51" s="200">
        <v>195406033</v>
      </c>
      <c r="E51" s="200">
        <v>163406033</v>
      </c>
      <c r="F51" s="200">
        <v>163406033</v>
      </c>
      <c r="G51" s="201">
        <v>0</v>
      </c>
      <c r="H51" s="201">
        <v>0</v>
      </c>
      <c r="I51" s="201">
        <v>0</v>
      </c>
      <c r="J51" s="200">
        <v>138896360</v>
      </c>
      <c r="K51" s="200">
        <v>138896360</v>
      </c>
      <c r="L51" s="200">
        <v>24509673</v>
      </c>
      <c r="M51" s="200">
        <v>24509673</v>
      </c>
      <c r="N51" s="179">
        <f t="shared" si="0"/>
        <v>0.85000753919532457</v>
      </c>
      <c r="O51" s="93">
        <f t="shared" si="1"/>
        <v>163406033</v>
      </c>
      <c r="P51" s="93">
        <f t="shared" si="2"/>
        <v>138896360</v>
      </c>
      <c r="Q51" s="92">
        <f t="shared" si="3"/>
        <v>0.85000753919532457</v>
      </c>
    </row>
    <row r="52" spans="1:17" s="36" customFormat="1" x14ac:dyDescent="0.2">
      <c r="A52" s="95"/>
      <c r="B52" s="199" t="s">
        <v>405</v>
      </c>
      <c r="C52" s="199" t="s">
        <v>406</v>
      </c>
      <c r="D52" s="200">
        <v>10000000</v>
      </c>
      <c r="E52" s="200">
        <v>10000000</v>
      </c>
      <c r="F52" s="200">
        <v>10000000</v>
      </c>
      <c r="G52" s="201">
        <v>0</v>
      </c>
      <c r="H52" s="201">
        <v>0</v>
      </c>
      <c r="I52" s="201">
        <v>0</v>
      </c>
      <c r="J52" s="201">
        <v>0</v>
      </c>
      <c r="K52" s="201">
        <v>0</v>
      </c>
      <c r="L52" s="200">
        <v>10000000</v>
      </c>
      <c r="M52" s="200">
        <v>10000000</v>
      </c>
      <c r="N52" s="179">
        <v>0</v>
      </c>
      <c r="O52" s="93">
        <f t="shared" si="1"/>
        <v>10000000</v>
      </c>
      <c r="P52" s="93">
        <f t="shared" si="2"/>
        <v>0</v>
      </c>
      <c r="Q52" s="92">
        <v>0</v>
      </c>
    </row>
    <row r="53" spans="1:17" s="36" customFormat="1" x14ac:dyDescent="0.2">
      <c r="A53" s="95"/>
      <c r="B53" s="199" t="s">
        <v>116</v>
      </c>
      <c r="C53" s="199" t="s">
        <v>117</v>
      </c>
      <c r="D53" s="200">
        <v>53100500</v>
      </c>
      <c r="E53" s="200">
        <v>53100500</v>
      </c>
      <c r="F53" s="200">
        <v>53050500</v>
      </c>
      <c r="G53" s="201">
        <v>0</v>
      </c>
      <c r="H53" s="201">
        <v>0</v>
      </c>
      <c r="I53" s="201">
        <v>0</v>
      </c>
      <c r="J53" s="200">
        <v>4578187.5</v>
      </c>
      <c r="K53" s="200">
        <v>3293977.5</v>
      </c>
      <c r="L53" s="200">
        <v>48522312.5</v>
      </c>
      <c r="M53" s="200">
        <v>48472312.5</v>
      </c>
      <c r="N53" s="179">
        <f t="shared" si="0"/>
        <v>8.6217408498978354E-2</v>
      </c>
      <c r="O53" s="93">
        <f t="shared" si="1"/>
        <v>53100500</v>
      </c>
      <c r="P53" s="93">
        <f t="shared" si="2"/>
        <v>4578187.5</v>
      </c>
      <c r="Q53" s="92">
        <f t="shared" si="3"/>
        <v>8.6217408498978354E-2</v>
      </c>
    </row>
    <row r="54" spans="1:17" s="36" customFormat="1" x14ac:dyDescent="0.2">
      <c r="A54" s="95"/>
      <c r="B54" s="199" t="s">
        <v>118</v>
      </c>
      <c r="C54" s="199" t="s">
        <v>119</v>
      </c>
      <c r="D54" s="200">
        <v>129407818</v>
      </c>
      <c r="E54" s="200">
        <v>144957818</v>
      </c>
      <c r="F54" s="200">
        <v>144957818</v>
      </c>
      <c r="G54" s="201">
        <v>0</v>
      </c>
      <c r="H54" s="200">
        <v>2541901.08</v>
      </c>
      <c r="I54" s="201">
        <v>0</v>
      </c>
      <c r="J54" s="200">
        <v>120318235.23</v>
      </c>
      <c r="K54" s="200">
        <v>120318235.23</v>
      </c>
      <c r="L54" s="200">
        <v>22097681.690000001</v>
      </c>
      <c r="M54" s="200">
        <v>22097681.690000001</v>
      </c>
      <c r="N54" s="179">
        <f t="shared" si="0"/>
        <v>0.83002239472175277</v>
      </c>
      <c r="O54" s="93">
        <f t="shared" si="1"/>
        <v>144957818</v>
      </c>
      <c r="P54" s="93">
        <f t="shared" si="2"/>
        <v>120318235.23</v>
      </c>
      <c r="Q54" s="92">
        <f t="shared" si="3"/>
        <v>0.83002239472175277</v>
      </c>
    </row>
    <row r="55" spans="1:17" s="36" customFormat="1" x14ac:dyDescent="0.2">
      <c r="A55" s="95"/>
      <c r="B55" s="199" t="s">
        <v>120</v>
      </c>
      <c r="C55" s="199" t="s">
        <v>121</v>
      </c>
      <c r="D55" s="200">
        <v>321834143</v>
      </c>
      <c r="E55" s="200">
        <v>377441803</v>
      </c>
      <c r="F55" s="200">
        <v>368386803</v>
      </c>
      <c r="G55" s="201">
        <v>0</v>
      </c>
      <c r="H55" s="200">
        <v>72650</v>
      </c>
      <c r="I55" s="201">
        <v>0</v>
      </c>
      <c r="J55" s="200">
        <v>324640548</v>
      </c>
      <c r="K55" s="200">
        <v>324604261</v>
      </c>
      <c r="L55" s="200">
        <v>52728605</v>
      </c>
      <c r="M55" s="200">
        <v>43673605</v>
      </c>
      <c r="N55" s="179">
        <f t="shared" si="0"/>
        <v>0.86010755941625261</v>
      </c>
      <c r="O55" s="93">
        <f t="shared" si="1"/>
        <v>377441803</v>
      </c>
      <c r="P55" s="93">
        <f t="shared" si="2"/>
        <v>324640548</v>
      </c>
      <c r="Q55" s="92">
        <f t="shared" si="3"/>
        <v>0.86010755941625261</v>
      </c>
    </row>
    <row r="56" spans="1:17" s="36" customFormat="1" x14ac:dyDescent="0.2">
      <c r="A56" s="95"/>
      <c r="B56" s="199" t="s">
        <v>122</v>
      </c>
      <c r="C56" s="199" t="s">
        <v>123</v>
      </c>
      <c r="D56" s="200">
        <v>89968635</v>
      </c>
      <c r="E56" s="200">
        <v>103798635</v>
      </c>
      <c r="F56" s="200">
        <v>97543635</v>
      </c>
      <c r="G56" s="201">
        <v>0</v>
      </c>
      <c r="H56" s="201">
        <v>0</v>
      </c>
      <c r="I56" s="201">
        <v>0</v>
      </c>
      <c r="J56" s="200">
        <v>79430193.120000005</v>
      </c>
      <c r="K56" s="200">
        <v>79423906.120000005</v>
      </c>
      <c r="L56" s="200">
        <v>24368441.879999999</v>
      </c>
      <c r="M56" s="200">
        <v>18113441.879999999</v>
      </c>
      <c r="N56" s="179">
        <f t="shared" si="0"/>
        <v>0.76523350350416464</v>
      </c>
      <c r="O56" s="93">
        <f t="shared" si="1"/>
        <v>103798635</v>
      </c>
      <c r="P56" s="93">
        <f t="shared" si="2"/>
        <v>79430193.120000005</v>
      </c>
      <c r="Q56" s="92">
        <f t="shared" si="3"/>
        <v>0.76523350350416464</v>
      </c>
    </row>
    <row r="57" spans="1:17" s="36" customFormat="1" x14ac:dyDescent="0.2">
      <c r="A57" s="95"/>
      <c r="B57" s="199" t="s">
        <v>124</v>
      </c>
      <c r="C57" s="199" t="s">
        <v>125</v>
      </c>
      <c r="D57" s="200">
        <v>96966540</v>
      </c>
      <c r="E57" s="200">
        <v>105119446</v>
      </c>
      <c r="F57" s="200">
        <v>104619446</v>
      </c>
      <c r="G57" s="201">
        <v>0</v>
      </c>
      <c r="H57" s="201">
        <v>0</v>
      </c>
      <c r="I57" s="201">
        <v>0</v>
      </c>
      <c r="J57" s="200">
        <v>101252535.64</v>
      </c>
      <c r="K57" s="200">
        <v>101252535.64</v>
      </c>
      <c r="L57" s="200">
        <v>3866910.36</v>
      </c>
      <c r="M57" s="200">
        <v>3366910.36</v>
      </c>
      <c r="N57" s="179">
        <f t="shared" si="0"/>
        <v>0.9632141291916626</v>
      </c>
      <c r="O57" s="93">
        <f t="shared" si="1"/>
        <v>105119446</v>
      </c>
      <c r="P57" s="93">
        <f t="shared" si="2"/>
        <v>101252535.64</v>
      </c>
      <c r="Q57" s="92">
        <f t="shared" si="3"/>
        <v>0.9632141291916626</v>
      </c>
    </row>
    <row r="58" spans="1:17" s="36" customFormat="1" x14ac:dyDescent="0.2">
      <c r="A58" s="95"/>
      <c r="B58" s="199" t="s">
        <v>126</v>
      </c>
      <c r="C58" s="199" t="s">
        <v>127</v>
      </c>
      <c r="D58" s="200">
        <v>1077040</v>
      </c>
      <c r="E58" s="200">
        <v>1077040</v>
      </c>
      <c r="F58" s="200">
        <v>1077040</v>
      </c>
      <c r="G58" s="201">
        <v>0</v>
      </c>
      <c r="H58" s="200">
        <v>72650</v>
      </c>
      <c r="I58" s="201">
        <v>0</v>
      </c>
      <c r="J58" s="200">
        <v>77642.5</v>
      </c>
      <c r="K58" s="200">
        <v>77642.5</v>
      </c>
      <c r="L58" s="200">
        <v>926747.5</v>
      </c>
      <c r="M58" s="200">
        <v>926747.5</v>
      </c>
      <c r="N58" s="179">
        <f t="shared" si="0"/>
        <v>7.2088780360989382E-2</v>
      </c>
      <c r="O58" s="93">
        <f t="shared" si="1"/>
        <v>1077040</v>
      </c>
      <c r="P58" s="93">
        <f t="shared" si="2"/>
        <v>77642.5</v>
      </c>
      <c r="Q58" s="92">
        <f t="shared" si="3"/>
        <v>7.2088780360989382E-2</v>
      </c>
    </row>
    <row r="59" spans="1:17" s="36" customFormat="1" x14ac:dyDescent="0.2">
      <c r="A59" s="95"/>
      <c r="B59" s="199" t="s">
        <v>128</v>
      </c>
      <c r="C59" s="199" t="s">
        <v>129</v>
      </c>
      <c r="D59" s="200">
        <v>118545206</v>
      </c>
      <c r="E59" s="200">
        <v>145765206</v>
      </c>
      <c r="F59" s="200">
        <v>144965206</v>
      </c>
      <c r="G59" s="201">
        <v>0</v>
      </c>
      <c r="H59" s="201">
        <v>0</v>
      </c>
      <c r="I59" s="201">
        <v>0</v>
      </c>
      <c r="J59" s="200">
        <v>125176355.68000001</v>
      </c>
      <c r="K59" s="200">
        <v>125176355.68000001</v>
      </c>
      <c r="L59" s="200">
        <v>20588850.32</v>
      </c>
      <c r="M59" s="200">
        <v>19788850.32</v>
      </c>
      <c r="N59" s="179">
        <f t="shared" si="0"/>
        <v>0.85875332745730837</v>
      </c>
      <c r="O59" s="93">
        <f t="shared" si="1"/>
        <v>145765206</v>
      </c>
      <c r="P59" s="93">
        <f t="shared" si="2"/>
        <v>125176355.68000001</v>
      </c>
      <c r="Q59" s="92">
        <f t="shared" si="3"/>
        <v>0.85875332745730837</v>
      </c>
    </row>
    <row r="60" spans="1:17" s="36" customFormat="1" x14ac:dyDescent="0.2">
      <c r="A60" s="95"/>
      <c r="B60" s="199" t="s">
        <v>130</v>
      </c>
      <c r="C60" s="199" t="s">
        <v>131</v>
      </c>
      <c r="D60" s="200">
        <v>15276722</v>
      </c>
      <c r="E60" s="200">
        <v>21681476</v>
      </c>
      <c r="F60" s="200">
        <v>20181476</v>
      </c>
      <c r="G60" s="201">
        <v>0</v>
      </c>
      <c r="H60" s="201">
        <v>0</v>
      </c>
      <c r="I60" s="201">
        <v>0</v>
      </c>
      <c r="J60" s="200">
        <v>18703821.059999999</v>
      </c>
      <c r="K60" s="200">
        <v>18673821.059999999</v>
      </c>
      <c r="L60" s="200">
        <v>2977654.94</v>
      </c>
      <c r="M60" s="200">
        <v>1477654.94</v>
      </c>
      <c r="N60" s="179">
        <f t="shared" si="0"/>
        <v>0.86266364245681426</v>
      </c>
      <c r="O60" s="93">
        <f t="shared" si="1"/>
        <v>21681476</v>
      </c>
      <c r="P60" s="93">
        <f t="shared" si="2"/>
        <v>18703821.059999999</v>
      </c>
      <c r="Q60" s="92">
        <f t="shared" si="3"/>
        <v>0.86266364245681426</v>
      </c>
    </row>
    <row r="61" spans="1:17" s="36" customFormat="1" x14ac:dyDescent="0.2">
      <c r="A61" s="95"/>
      <c r="B61" s="199" t="s">
        <v>132</v>
      </c>
      <c r="C61" s="199" t="s">
        <v>133</v>
      </c>
      <c r="D61" s="200">
        <v>222350469</v>
      </c>
      <c r="E61" s="200">
        <v>195950469</v>
      </c>
      <c r="F61" s="200">
        <v>195750469</v>
      </c>
      <c r="G61" s="201">
        <v>0</v>
      </c>
      <c r="H61" s="201">
        <v>0</v>
      </c>
      <c r="I61" s="201">
        <v>0</v>
      </c>
      <c r="J61" s="200">
        <v>159344458.75</v>
      </c>
      <c r="K61" s="200">
        <v>137712065.59</v>
      </c>
      <c r="L61" s="200">
        <v>36606010.25</v>
      </c>
      <c r="M61" s="200">
        <v>36406010.25</v>
      </c>
      <c r="N61" s="179">
        <f t="shared" si="0"/>
        <v>0.81318743233015689</v>
      </c>
      <c r="O61" s="93">
        <f t="shared" si="1"/>
        <v>195950469</v>
      </c>
      <c r="P61" s="93">
        <f t="shared" si="2"/>
        <v>159344458.75</v>
      </c>
      <c r="Q61" s="92">
        <f t="shared" si="3"/>
        <v>0.81318743233015689</v>
      </c>
    </row>
    <row r="62" spans="1:17" s="36" customFormat="1" x14ac:dyDescent="0.2">
      <c r="A62" s="95"/>
      <c r="B62" s="199" t="s">
        <v>134</v>
      </c>
      <c r="C62" s="199" t="s">
        <v>135</v>
      </c>
      <c r="D62" s="200">
        <v>104155675</v>
      </c>
      <c r="E62" s="200">
        <v>82305675</v>
      </c>
      <c r="F62" s="200">
        <v>82105675</v>
      </c>
      <c r="G62" s="201">
        <v>0</v>
      </c>
      <c r="H62" s="201">
        <v>0</v>
      </c>
      <c r="I62" s="201">
        <v>0</v>
      </c>
      <c r="J62" s="200">
        <v>68368756.150000006</v>
      </c>
      <c r="K62" s="200">
        <v>54458722.990000002</v>
      </c>
      <c r="L62" s="200">
        <v>13936918.85</v>
      </c>
      <c r="M62" s="200">
        <v>13736918.85</v>
      </c>
      <c r="N62" s="179">
        <f t="shared" si="0"/>
        <v>0.83066879835442708</v>
      </c>
      <c r="O62" s="93">
        <f t="shared" si="1"/>
        <v>82305675</v>
      </c>
      <c r="P62" s="93">
        <f t="shared" si="2"/>
        <v>68368756.150000006</v>
      </c>
      <c r="Q62" s="92">
        <f t="shared" si="3"/>
        <v>0.83066879835442708</v>
      </c>
    </row>
    <row r="63" spans="1:17" s="36" customFormat="1" x14ac:dyDescent="0.2">
      <c r="A63" s="95"/>
      <c r="B63" s="199" t="s">
        <v>136</v>
      </c>
      <c r="C63" s="199" t="s">
        <v>137</v>
      </c>
      <c r="D63" s="201">
        <v>0</v>
      </c>
      <c r="E63" s="201"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201">
        <v>0</v>
      </c>
      <c r="L63" s="201">
        <v>0</v>
      </c>
      <c r="M63" s="201">
        <v>0</v>
      </c>
      <c r="N63" s="179">
        <v>0</v>
      </c>
      <c r="O63" s="93">
        <f t="shared" si="1"/>
        <v>0</v>
      </c>
      <c r="P63" s="93">
        <f t="shared" si="2"/>
        <v>0</v>
      </c>
      <c r="Q63" s="92">
        <v>0</v>
      </c>
    </row>
    <row r="64" spans="1:17" s="36" customFormat="1" x14ac:dyDescent="0.2">
      <c r="A64" s="95"/>
      <c r="B64" s="199" t="s">
        <v>138</v>
      </c>
      <c r="C64" s="199" t="s">
        <v>139</v>
      </c>
      <c r="D64" s="200">
        <v>15961105</v>
      </c>
      <c r="E64" s="200">
        <v>15961105</v>
      </c>
      <c r="F64" s="200">
        <v>15961105</v>
      </c>
      <c r="G64" s="201">
        <v>0</v>
      </c>
      <c r="H64" s="201">
        <v>0</v>
      </c>
      <c r="I64" s="201">
        <v>0</v>
      </c>
      <c r="J64" s="200">
        <v>7600567.5</v>
      </c>
      <c r="K64" s="200">
        <v>2940567.5</v>
      </c>
      <c r="L64" s="200">
        <v>8360537.5</v>
      </c>
      <c r="M64" s="200">
        <v>8360537.5</v>
      </c>
      <c r="N64" s="179">
        <f t="shared" si="0"/>
        <v>0.47619306432731318</v>
      </c>
      <c r="O64" s="93">
        <f t="shared" si="1"/>
        <v>15961105</v>
      </c>
      <c r="P64" s="93">
        <f t="shared" si="2"/>
        <v>7600567.5</v>
      </c>
      <c r="Q64" s="92">
        <f t="shared" si="3"/>
        <v>0.47619306432731318</v>
      </c>
    </row>
    <row r="65" spans="1:17" s="36" customFormat="1" x14ac:dyDescent="0.2">
      <c r="A65" s="95"/>
      <c r="B65" s="199" t="s">
        <v>140</v>
      </c>
      <c r="C65" s="199" t="s">
        <v>141</v>
      </c>
      <c r="D65" s="200">
        <v>64015069</v>
      </c>
      <c r="E65" s="200">
        <v>75740069</v>
      </c>
      <c r="F65" s="200">
        <v>75740069</v>
      </c>
      <c r="G65" s="201">
        <v>0</v>
      </c>
      <c r="H65" s="201">
        <v>0</v>
      </c>
      <c r="I65" s="201">
        <v>0</v>
      </c>
      <c r="J65" s="200">
        <v>64869834</v>
      </c>
      <c r="K65" s="200">
        <v>61807474</v>
      </c>
      <c r="L65" s="200">
        <v>10870235</v>
      </c>
      <c r="M65" s="200">
        <v>10870235</v>
      </c>
      <c r="N65" s="179">
        <f t="shared" si="0"/>
        <v>0.85647973201608785</v>
      </c>
      <c r="O65" s="93">
        <f t="shared" si="1"/>
        <v>75740069</v>
      </c>
      <c r="P65" s="93">
        <f t="shared" si="2"/>
        <v>64869834</v>
      </c>
      <c r="Q65" s="92">
        <f t="shared" si="3"/>
        <v>0.85647973201608785</v>
      </c>
    </row>
    <row r="66" spans="1:17" s="36" customFormat="1" x14ac:dyDescent="0.2">
      <c r="A66" s="95"/>
      <c r="B66" s="199" t="s">
        <v>142</v>
      </c>
      <c r="C66" s="199" t="s">
        <v>143</v>
      </c>
      <c r="D66" s="200">
        <v>11991279</v>
      </c>
      <c r="E66" s="200">
        <v>716279</v>
      </c>
      <c r="F66" s="200">
        <v>716279</v>
      </c>
      <c r="G66" s="201">
        <v>0</v>
      </c>
      <c r="H66" s="201">
        <v>0</v>
      </c>
      <c r="I66" s="201">
        <v>0</v>
      </c>
      <c r="J66" s="201">
        <v>0</v>
      </c>
      <c r="K66" s="201">
        <v>0</v>
      </c>
      <c r="L66" s="200">
        <v>716279</v>
      </c>
      <c r="M66" s="200">
        <v>716279</v>
      </c>
      <c r="N66" s="179">
        <v>0</v>
      </c>
      <c r="O66" s="93">
        <f t="shared" si="1"/>
        <v>716279</v>
      </c>
      <c r="P66" s="93">
        <f t="shared" si="2"/>
        <v>0</v>
      </c>
      <c r="Q66" s="92">
        <v>0</v>
      </c>
    </row>
    <row r="67" spans="1:17" s="36" customFormat="1" x14ac:dyDescent="0.2">
      <c r="A67" s="95"/>
      <c r="B67" s="199" t="s">
        <v>407</v>
      </c>
      <c r="C67" s="199" t="s">
        <v>408</v>
      </c>
      <c r="D67" s="200">
        <v>1000000</v>
      </c>
      <c r="E67" s="200">
        <v>1000000</v>
      </c>
      <c r="F67" s="200">
        <v>1000000</v>
      </c>
      <c r="G67" s="201">
        <v>0</v>
      </c>
      <c r="H67" s="201">
        <v>0</v>
      </c>
      <c r="I67" s="201">
        <v>0</v>
      </c>
      <c r="J67" s="200">
        <v>11680</v>
      </c>
      <c r="K67" s="200">
        <v>11680</v>
      </c>
      <c r="L67" s="200">
        <v>988320</v>
      </c>
      <c r="M67" s="200">
        <v>988320</v>
      </c>
      <c r="N67" s="179">
        <f t="shared" si="0"/>
        <v>1.1679999999999999E-2</v>
      </c>
      <c r="O67" s="93">
        <f t="shared" si="1"/>
        <v>1000000</v>
      </c>
      <c r="P67" s="93">
        <f t="shared" si="2"/>
        <v>11680</v>
      </c>
      <c r="Q67" s="92">
        <f t="shared" si="3"/>
        <v>1.1679999999999999E-2</v>
      </c>
    </row>
    <row r="68" spans="1:17" s="36" customFormat="1" x14ac:dyDescent="0.2">
      <c r="A68" s="95"/>
      <c r="B68" s="199" t="s">
        <v>144</v>
      </c>
      <c r="C68" s="199" t="s">
        <v>145</v>
      </c>
      <c r="D68" s="200">
        <v>25227341</v>
      </c>
      <c r="E68" s="200">
        <v>20227341</v>
      </c>
      <c r="F68" s="200">
        <v>20227341</v>
      </c>
      <c r="G68" s="201">
        <v>0</v>
      </c>
      <c r="H68" s="201">
        <v>0</v>
      </c>
      <c r="I68" s="201">
        <v>0</v>
      </c>
      <c r="J68" s="200">
        <v>18493621.100000001</v>
      </c>
      <c r="K68" s="200">
        <v>18493621.100000001</v>
      </c>
      <c r="L68" s="200">
        <v>1733719.9</v>
      </c>
      <c r="M68" s="200">
        <v>1733719.9</v>
      </c>
      <c r="N68" s="179">
        <f t="shared" si="0"/>
        <v>0.91428829424490354</v>
      </c>
      <c r="O68" s="93">
        <f t="shared" si="1"/>
        <v>20227341</v>
      </c>
      <c r="P68" s="93">
        <f t="shared" si="2"/>
        <v>18493621.100000001</v>
      </c>
      <c r="Q68" s="92">
        <f t="shared" si="3"/>
        <v>0.91428829424490354</v>
      </c>
    </row>
    <row r="69" spans="1:17" s="36" customFormat="1" x14ac:dyDescent="0.2">
      <c r="A69" s="95"/>
      <c r="B69" s="199" t="s">
        <v>146</v>
      </c>
      <c r="C69" s="199" t="s">
        <v>147</v>
      </c>
      <c r="D69" s="200">
        <v>2502852154</v>
      </c>
      <c r="E69" s="200">
        <v>2549912154</v>
      </c>
      <c r="F69" s="200">
        <v>2509922303.96</v>
      </c>
      <c r="G69" s="201">
        <v>0</v>
      </c>
      <c r="H69" s="200">
        <v>28385492.030000001</v>
      </c>
      <c r="I69" s="201">
        <v>0</v>
      </c>
      <c r="J69" s="200">
        <v>2172159966.71</v>
      </c>
      <c r="K69" s="200">
        <v>2050080584.0599999</v>
      </c>
      <c r="L69" s="200">
        <v>349366695.25999999</v>
      </c>
      <c r="M69" s="200">
        <v>309376845.22000003</v>
      </c>
      <c r="N69" s="179">
        <f t="shared" si="0"/>
        <v>0.85185678389060304</v>
      </c>
      <c r="O69" s="93">
        <f t="shared" si="1"/>
        <v>2549912154</v>
      </c>
      <c r="P69" s="93">
        <f t="shared" si="2"/>
        <v>2172159966.71</v>
      </c>
      <c r="Q69" s="92">
        <f t="shared" si="3"/>
        <v>0.85185678389060304</v>
      </c>
    </row>
    <row r="70" spans="1:17" s="36" customFormat="1" x14ac:dyDescent="0.2">
      <c r="A70" s="95"/>
      <c r="B70" s="199" t="s">
        <v>148</v>
      </c>
      <c r="C70" s="199" t="s">
        <v>149</v>
      </c>
      <c r="D70" s="200">
        <v>50000</v>
      </c>
      <c r="E70" s="200">
        <v>50000</v>
      </c>
      <c r="F70" s="200">
        <v>50000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0">
        <v>50000</v>
      </c>
      <c r="M70" s="200">
        <v>50000</v>
      </c>
      <c r="N70" s="179">
        <v>0</v>
      </c>
      <c r="O70" s="93">
        <f t="shared" si="1"/>
        <v>50000</v>
      </c>
      <c r="P70" s="93">
        <f t="shared" si="2"/>
        <v>0</v>
      </c>
      <c r="Q70" s="92">
        <v>0</v>
      </c>
    </row>
    <row r="71" spans="1:17" s="36" customFormat="1" x14ac:dyDescent="0.2">
      <c r="A71" s="95"/>
      <c r="B71" s="199" t="s">
        <v>150</v>
      </c>
      <c r="C71" s="199" t="s">
        <v>409</v>
      </c>
      <c r="D71" s="200">
        <v>150879700</v>
      </c>
      <c r="E71" s="200">
        <v>68879700</v>
      </c>
      <c r="F71" s="200">
        <v>38889850</v>
      </c>
      <c r="G71" s="201">
        <v>0</v>
      </c>
      <c r="H71" s="201">
        <v>0</v>
      </c>
      <c r="I71" s="201">
        <v>0</v>
      </c>
      <c r="J71" s="200">
        <v>16891404.739999998</v>
      </c>
      <c r="K71" s="200">
        <v>16891404.739999998</v>
      </c>
      <c r="L71" s="200">
        <v>51988295.259999998</v>
      </c>
      <c r="M71" s="200">
        <v>21998445.260000002</v>
      </c>
      <c r="N71" s="179">
        <f t="shared" si="0"/>
        <v>0.24523052132921599</v>
      </c>
      <c r="O71" s="93">
        <f t="shared" si="1"/>
        <v>68879700</v>
      </c>
      <c r="P71" s="93">
        <f t="shared" si="2"/>
        <v>16891404.739999998</v>
      </c>
      <c r="Q71" s="92">
        <f t="shared" si="3"/>
        <v>0.24523052132921599</v>
      </c>
    </row>
    <row r="72" spans="1:17" s="36" customFormat="1" x14ac:dyDescent="0.2">
      <c r="A72" s="95"/>
      <c r="B72" s="199" t="s">
        <v>151</v>
      </c>
      <c r="C72" s="199" t="s">
        <v>152</v>
      </c>
      <c r="D72" s="200">
        <v>227347480</v>
      </c>
      <c r="E72" s="200">
        <v>291607480</v>
      </c>
      <c r="F72" s="200">
        <v>291607480</v>
      </c>
      <c r="G72" s="201">
        <v>0</v>
      </c>
      <c r="H72" s="200">
        <v>21480000</v>
      </c>
      <c r="I72" s="201">
        <v>0</v>
      </c>
      <c r="J72" s="200">
        <v>184351062.13999999</v>
      </c>
      <c r="K72" s="200">
        <v>162142492.03999999</v>
      </c>
      <c r="L72" s="200">
        <v>85776417.859999999</v>
      </c>
      <c r="M72" s="200">
        <v>85776417.859999999</v>
      </c>
      <c r="N72" s="179">
        <f t="shared" ref="N72:N135" si="4">+J72/E72</f>
        <v>0.63218907189897866</v>
      </c>
      <c r="O72" s="93">
        <f t="shared" si="1"/>
        <v>291607480</v>
      </c>
      <c r="P72" s="93">
        <f t="shared" si="2"/>
        <v>184351062.13999999</v>
      </c>
      <c r="Q72" s="92">
        <f t="shared" si="3"/>
        <v>0.63218907189897866</v>
      </c>
    </row>
    <row r="73" spans="1:17" s="36" customFormat="1" x14ac:dyDescent="0.2">
      <c r="A73" s="95"/>
      <c r="B73" s="199" t="s">
        <v>153</v>
      </c>
      <c r="C73" s="199" t="s">
        <v>410</v>
      </c>
      <c r="D73" s="200">
        <v>59576040</v>
      </c>
      <c r="E73" s="200">
        <v>89576040</v>
      </c>
      <c r="F73" s="200">
        <v>89576040</v>
      </c>
      <c r="G73" s="201">
        <v>0</v>
      </c>
      <c r="H73" s="201">
        <v>0</v>
      </c>
      <c r="I73" s="201">
        <v>0</v>
      </c>
      <c r="J73" s="200">
        <v>21730000</v>
      </c>
      <c r="K73" s="200">
        <v>18730000</v>
      </c>
      <c r="L73" s="200">
        <v>67846040</v>
      </c>
      <c r="M73" s="200">
        <v>67846040</v>
      </c>
      <c r="N73" s="179">
        <f t="shared" si="4"/>
        <v>0.24258719184281868</v>
      </c>
      <c r="O73" s="93">
        <f t="shared" si="1"/>
        <v>89576040</v>
      </c>
      <c r="P73" s="93">
        <f t="shared" si="2"/>
        <v>21730000</v>
      </c>
      <c r="Q73" s="92">
        <f t="shared" si="3"/>
        <v>0.24258719184281868</v>
      </c>
    </row>
    <row r="74" spans="1:17" s="36" customFormat="1" x14ac:dyDescent="0.2">
      <c r="A74" s="95"/>
      <c r="B74" s="199" t="s">
        <v>154</v>
      </c>
      <c r="C74" s="199" t="s">
        <v>155</v>
      </c>
      <c r="D74" s="200">
        <v>927626025</v>
      </c>
      <c r="E74" s="200">
        <v>990426025</v>
      </c>
      <c r="F74" s="200">
        <v>990426025</v>
      </c>
      <c r="G74" s="201">
        <v>0</v>
      </c>
      <c r="H74" s="200">
        <v>1375492.03</v>
      </c>
      <c r="I74" s="201">
        <v>0</v>
      </c>
      <c r="J74" s="200">
        <v>949175038.72000003</v>
      </c>
      <c r="K74" s="200">
        <v>913750465.96000004</v>
      </c>
      <c r="L74" s="200">
        <v>39875494.25</v>
      </c>
      <c r="M74" s="200">
        <v>39875494.25</v>
      </c>
      <c r="N74" s="179">
        <f t="shared" si="4"/>
        <v>0.95835026015193814</v>
      </c>
      <c r="O74" s="93">
        <f t="shared" si="1"/>
        <v>990426025</v>
      </c>
      <c r="P74" s="93">
        <f t="shared" si="2"/>
        <v>949175038.72000003</v>
      </c>
      <c r="Q74" s="92">
        <f t="shared" si="3"/>
        <v>0.95835026015193814</v>
      </c>
    </row>
    <row r="75" spans="1:17" s="36" customFormat="1" x14ac:dyDescent="0.2">
      <c r="A75" s="95"/>
      <c r="B75" s="199" t="s">
        <v>156</v>
      </c>
      <c r="C75" s="199" t="s">
        <v>157</v>
      </c>
      <c r="D75" s="200">
        <v>1137372909</v>
      </c>
      <c r="E75" s="200">
        <v>1109372909</v>
      </c>
      <c r="F75" s="200">
        <v>1099372908.96</v>
      </c>
      <c r="G75" s="201">
        <v>0</v>
      </c>
      <c r="H75" s="200">
        <v>5530000</v>
      </c>
      <c r="I75" s="201">
        <v>0</v>
      </c>
      <c r="J75" s="200">
        <v>1000012461.11</v>
      </c>
      <c r="K75" s="200">
        <v>938566221.32000005</v>
      </c>
      <c r="L75" s="200">
        <v>103830447.89</v>
      </c>
      <c r="M75" s="200">
        <v>93830447.849999994</v>
      </c>
      <c r="N75" s="179">
        <f t="shared" si="4"/>
        <v>0.90142138229373336</v>
      </c>
      <c r="O75" s="93">
        <f t="shared" si="1"/>
        <v>1109372909</v>
      </c>
      <c r="P75" s="93">
        <f t="shared" si="2"/>
        <v>1000012461.11</v>
      </c>
      <c r="Q75" s="92">
        <f t="shared" si="3"/>
        <v>0.90142138229373336</v>
      </c>
    </row>
    <row r="76" spans="1:17" s="36" customFormat="1" x14ac:dyDescent="0.2">
      <c r="A76" s="95"/>
      <c r="B76" s="199" t="s">
        <v>158</v>
      </c>
      <c r="C76" s="199" t="s">
        <v>159</v>
      </c>
      <c r="D76" s="200">
        <v>262621265</v>
      </c>
      <c r="E76" s="200">
        <v>306601265</v>
      </c>
      <c r="F76" s="200">
        <v>306301265</v>
      </c>
      <c r="G76" s="201">
        <v>0</v>
      </c>
      <c r="H76" s="200">
        <v>5573809.1299999999</v>
      </c>
      <c r="I76" s="201">
        <v>0</v>
      </c>
      <c r="J76" s="200">
        <v>228935219.22999999</v>
      </c>
      <c r="K76" s="200">
        <v>225542419.22999999</v>
      </c>
      <c r="L76" s="200">
        <v>72092236.640000001</v>
      </c>
      <c r="M76" s="200">
        <v>71792236.640000001</v>
      </c>
      <c r="N76" s="179">
        <f t="shared" si="4"/>
        <v>0.74668713199862369</v>
      </c>
      <c r="O76" s="93">
        <f t="shared" si="1"/>
        <v>306601265</v>
      </c>
      <c r="P76" s="93">
        <f t="shared" si="2"/>
        <v>228935219.22999999</v>
      </c>
      <c r="Q76" s="92">
        <f t="shared" si="3"/>
        <v>0.74668713199862369</v>
      </c>
    </row>
    <row r="77" spans="1:17" s="36" customFormat="1" x14ac:dyDescent="0.2">
      <c r="A77" s="95"/>
      <c r="B77" s="199" t="s">
        <v>160</v>
      </c>
      <c r="C77" s="199" t="s">
        <v>161</v>
      </c>
      <c r="D77" s="200">
        <v>82873776</v>
      </c>
      <c r="E77" s="200">
        <v>91553776</v>
      </c>
      <c r="F77" s="200">
        <v>91553776</v>
      </c>
      <c r="G77" s="201">
        <v>0</v>
      </c>
      <c r="H77" s="200">
        <v>645117.46</v>
      </c>
      <c r="I77" s="201">
        <v>0</v>
      </c>
      <c r="J77" s="200">
        <v>66971577.880000003</v>
      </c>
      <c r="K77" s="200">
        <v>63578777.880000003</v>
      </c>
      <c r="L77" s="200">
        <v>23937080.66</v>
      </c>
      <c r="M77" s="200">
        <v>23937080.66</v>
      </c>
      <c r="N77" s="179">
        <f t="shared" si="4"/>
        <v>0.73149989881356725</v>
      </c>
      <c r="O77" s="93">
        <f t="shared" si="1"/>
        <v>91553776</v>
      </c>
      <c r="P77" s="93">
        <f t="shared" si="2"/>
        <v>66971577.880000003</v>
      </c>
      <c r="Q77" s="92">
        <f t="shared" si="3"/>
        <v>0.73149989881356725</v>
      </c>
    </row>
    <row r="78" spans="1:17" s="36" customFormat="1" x14ac:dyDescent="0.2">
      <c r="A78" s="95"/>
      <c r="B78" s="199" t="s">
        <v>162</v>
      </c>
      <c r="C78" s="199" t="s">
        <v>163</v>
      </c>
      <c r="D78" s="200">
        <v>121905739</v>
      </c>
      <c r="E78" s="200">
        <v>158405739</v>
      </c>
      <c r="F78" s="200">
        <v>158405739</v>
      </c>
      <c r="G78" s="201">
        <v>0</v>
      </c>
      <c r="H78" s="200">
        <v>4928691.67</v>
      </c>
      <c r="I78" s="201">
        <v>0</v>
      </c>
      <c r="J78" s="200">
        <v>140666727.36000001</v>
      </c>
      <c r="K78" s="200">
        <v>140666727.36000001</v>
      </c>
      <c r="L78" s="200">
        <v>12810319.970000001</v>
      </c>
      <c r="M78" s="200">
        <v>12810319.970000001</v>
      </c>
      <c r="N78" s="179">
        <f t="shared" si="4"/>
        <v>0.88801534747424782</v>
      </c>
      <c r="O78" s="93">
        <f t="shared" si="1"/>
        <v>158405739</v>
      </c>
      <c r="P78" s="93">
        <f t="shared" si="2"/>
        <v>140666727.36000001</v>
      </c>
      <c r="Q78" s="92">
        <f t="shared" si="3"/>
        <v>0.88801534747424782</v>
      </c>
    </row>
    <row r="79" spans="1:17" s="36" customFormat="1" x14ac:dyDescent="0.2">
      <c r="A79" s="95"/>
      <c r="B79" s="199" t="s">
        <v>164</v>
      </c>
      <c r="C79" s="199" t="s">
        <v>165</v>
      </c>
      <c r="D79" s="200">
        <v>38000000</v>
      </c>
      <c r="E79" s="200">
        <v>36800000</v>
      </c>
      <c r="F79" s="200">
        <v>36500000</v>
      </c>
      <c r="G79" s="201">
        <v>0</v>
      </c>
      <c r="H79" s="201">
        <v>0</v>
      </c>
      <c r="I79" s="201">
        <v>0</v>
      </c>
      <c r="J79" s="200">
        <v>10474401.4</v>
      </c>
      <c r="K79" s="200">
        <v>10474401.4</v>
      </c>
      <c r="L79" s="200">
        <v>26325598.600000001</v>
      </c>
      <c r="M79" s="200">
        <v>26025598.600000001</v>
      </c>
      <c r="N79" s="179">
        <f t="shared" si="4"/>
        <v>0.28463047282608694</v>
      </c>
      <c r="O79" s="93">
        <f t="shared" si="1"/>
        <v>36800000</v>
      </c>
      <c r="P79" s="93">
        <f t="shared" si="2"/>
        <v>10474401.4</v>
      </c>
      <c r="Q79" s="92">
        <f t="shared" si="3"/>
        <v>0.28463047282608694</v>
      </c>
    </row>
    <row r="80" spans="1:17" s="36" customFormat="1" x14ac:dyDescent="0.2">
      <c r="A80" s="95"/>
      <c r="B80" s="199" t="s">
        <v>166</v>
      </c>
      <c r="C80" s="199" t="s">
        <v>167</v>
      </c>
      <c r="D80" s="200">
        <v>19841750</v>
      </c>
      <c r="E80" s="200">
        <v>19841750</v>
      </c>
      <c r="F80" s="200">
        <v>19841750</v>
      </c>
      <c r="G80" s="201">
        <v>0</v>
      </c>
      <c r="H80" s="201">
        <v>0</v>
      </c>
      <c r="I80" s="201">
        <v>0</v>
      </c>
      <c r="J80" s="200">
        <v>10822512.59</v>
      </c>
      <c r="K80" s="200">
        <v>10822512.59</v>
      </c>
      <c r="L80" s="200">
        <v>9019237.4100000001</v>
      </c>
      <c r="M80" s="200">
        <v>9019237.4100000001</v>
      </c>
      <c r="N80" s="179">
        <f t="shared" si="4"/>
        <v>0.54544143485327656</v>
      </c>
      <c r="O80" s="93">
        <f t="shared" si="1"/>
        <v>19841750</v>
      </c>
      <c r="P80" s="93">
        <f t="shared" si="2"/>
        <v>10822512.59</v>
      </c>
      <c r="Q80" s="92">
        <f t="shared" si="3"/>
        <v>0.54544143485327656</v>
      </c>
    </row>
    <row r="81" spans="1:17" s="36" customFormat="1" x14ac:dyDescent="0.2">
      <c r="A81" s="95"/>
      <c r="B81" s="199" t="s">
        <v>168</v>
      </c>
      <c r="C81" s="199" t="s">
        <v>169</v>
      </c>
      <c r="D81" s="200">
        <v>102826833</v>
      </c>
      <c r="E81" s="200">
        <v>101526833</v>
      </c>
      <c r="F81" s="200">
        <v>101526833</v>
      </c>
      <c r="G81" s="201">
        <v>0</v>
      </c>
      <c r="H81" s="201">
        <v>0</v>
      </c>
      <c r="I81" s="201">
        <v>0</v>
      </c>
      <c r="J81" s="200">
        <v>92234956</v>
      </c>
      <c r="K81" s="200">
        <v>92234956</v>
      </c>
      <c r="L81" s="200">
        <v>9291877</v>
      </c>
      <c r="M81" s="200">
        <v>9291877</v>
      </c>
      <c r="N81" s="179">
        <f t="shared" si="4"/>
        <v>0.90847860880285702</v>
      </c>
      <c r="O81" s="93">
        <f t="shared" si="1"/>
        <v>101526833</v>
      </c>
      <c r="P81" s="93">
        <f t="shared" si="2"/>
        <v>92234956</v>
      </c>
      <c r="Q81" s="92">
        <f t="shared" si="3"/>
        <v>0.90847860880285702</v>
      </c>
    </row>
    <row r="82" spans="1:17" s="36" customFormat="1" x14ac:dyDescent="0.2">
      <c r="A82" s="95"/>
      <c r="B82" s="199" t="s">
        <v>170</v>
      </c>
      <c r="C82" s="199" t="s">
        <v>171</v>
      </c>
      <c r="D82" s="200">
        <v>102826833</v>
      </c>
      <c r="E82" s="200">
        <v>101526833</v>
      </c>
      <c r="F82" s="200">
        <v>101526833</v>
      </c>
      <c r="G82" s="201">
        <v>0</v>
      </c>
      <c r="H82" s="201">
        <v>0</v>
      </c>
      <c r="I82" s="201">
        <v>0</v>
      </c>
      <c r="J82" s="200">
        <v>92234956</v>
      </c>
      <c r="K82" s="200">
        <v>92234956</v>
      </c>
      <c r="L82" s="200">
        <v>9291877</v>
      </c>
      <c r="M82" s="200">
        <v>9291877</v>
      </c>
      <c r="N82" s="179">
        <f t="shared" si="4"/>
        <v>0.90847860880285702</v>
      </c>
      <c r="O82" s="93">
        <f t="shared" si="1"/>
        <v>101526833</v>
      </c>
      <c r="P82" s="93">
        <f t="shared" si="2"/>
        <v>92234956</v>
      </c>
      <c r="Q82" s="92">
        <f t="shared" si="3"/>
        <v>0.90847860880285702</v>
      </c>
    </row>
    <row r="83" spans="1:17" s="36" customFormat="1" x14ac:dyDescent="0.2">
      <c r="A83" s="95"/>
      <c r="B83" s="199" t="s">
        <v>172</v>
      </c>
      <c r="C83" s="199" t="s">
        <v>173</v>
      </c>
      <c r="D83" s="200">
        <v>43115540</v>
      </c>
      <c r="E83" s="200">
        <v>43115540</v>
      </c>
      <c r="F83" s="200">
        <v>43115540</v>
      </c>
      <c r="G83" s="201">
        <v>0</v>
      </c>
      <c r="H83" s="201">
        <v>0</v>
      </c>
      <c r="I83" s="201">
        <v>0</v>
      </c>
      <c r="J83" s="200">
        <v>17763090</v>
      </c>
      <c r="K83" s="200">
        <v>14676692.07</v>
      </c>
      <c r="L83" s="200">
        <v>25352450</v>
      </c>
      <c r="M83" s="200">
        <v>25352450</v>
      </c>
      <c r="N83" s="179">
        <f t="shared" si="4"/>
        <v>0.41198811379841238</v>
      </c>
      <c r="O83" s="93">
        <f t="shared" si="1"/>
        <v>43115540</v>
      </c>
      <c r="P83" s="93">
        <f t="shared" si="2"/>
        <v>17763090</v>
      </c>
      <c r="Q83" s="92">
        <f t="shared" si="3"/>
        <v>0.41198811379841238</v>
      </c>
    </row>
    <row r="84" spans="1:17" s="36" customFormat="1" x14ac:dyDescent="0.2">
      <c r="A84" s="95"/>
      <c r="B84" s="199" t="s">
        <v>174</v>
      </c>
      <c r="C84" s="199" t="s">
        <v>175</v>
      </c>
      <c r="D84" s="200">
        <v>29686074</v>
      </c>
      <c r="E84" s="200">
        <v>29686074</v>
      </c>
      <c r="F84" s="200">
        <v>29686074</v>
      </c>
      <c r="G84" s="201">
        <v>0</v>
      </c>
      <c r="H84" s="201">
        <v>0</v>
      </c>
      <c r="I84" s="201">
        <v>0</v>
      </c>
      <c r="J84" s="200">
        <v>11661936.5</v>
      </c>
      <c r="K84" s="200">
        <v>9048466</v>
      </c>
      <c r="L84" s="200">
        <v>18024137.5</v>
      </c>
      <c r="M84" s="200">
        <v>18024137.5</v>
      </c>
      <c r="N84" s="179">
        <f t="shared" si="4"/>
        <v>0.39284199385880397</v>
      </c>
      <c r="O84" s="93">
        <f t="shared" si="1"/>
        <v>29686074</v>
      </c>
      <c r="P84" s="93">
        <f t="shared" si="2"/>
        <v>11661936.5</v>
      </c>
      <c r="Q84" s="92">
        <f t="shared" si="3"/>
        <v>0.39284199385880397</v>
      </c>
    </row>
    <row r="85" spans="1:17" s="36" customFormat="1" x14ac:dyDescent="0.2">
      <c r="A85" s="95"/>
      <c r="B85" s="199" t="s">
        <v>176</v>
      </c>
      <c r="C85" s="199" t="s">
        <v>177</v>
      </c>
      <c r="D85" s="200">
        <v>12402193</v>
      </c>
      <c r="E85" s="200">
        <v>12402193</v>
      </c>
      <c r="F85" s="200">
        <v>12402193</v>
      </c>
      <c r="G85" s="201">
        <v>0</v>
      </c>
      <c r="H85" s="201">
        <v>0</v>
      </c>
      <c r="I85" s="201">
        <v>0</v>
      </c>
      <c r="J85" s="200">
        <v>5530858.4000000004</v>
      </c>
      <c r="K85" s="200">
        <v>5057930.97</v>
      </c>
      <c r="L85" s="200">
        <v>6871334.5999999996</v>
      </c>
      <c r="M85" s="200">
        <v>6871334.5999999996</v>
      </c>
      <c r="N85" s="179">
        <f t="shared" si="4"/>
        <v>0.44595809789446111</v>
      </c>
      <c r="O85" s="93">
        <f t="shared" si="1"/>
        <v>12402193</v>
      </c>
      <c r="P85" s="93">
        <f t="shared" si="2"/>
        <v>5530858.4000000004</v>
      </c>
      <c r="Q85" s="92">
        <f t="shared" si="3"/>
        <v>0.44595809789446111</v>
      </c>
    </row>
    <row r="86" spans="1:17" s="36" customFormat="1" x14ac:dyDescent="0.2">
      <c r="A86" s="95"/>
      <c r="B86" s="199" t="s">
        <v>178</v>
      </c>
      <c r="C86" s="199" t="s">
        <v>179</v>
      </c>
      <c r="D86" s="200">
        <v>1027273</v>
      </c>
      <c r="E86" s="200">
        <v>1027273</v>
      </c>
      <c r="F86" s="200">
        <v>1027273</v>
      </c>
      <c r="G86" s="201">
        <v>0</v>
      </c>
      <c r="H86" s="201">
        <v>0</v>
      </c>
      <c r="I86" s="201">
        <v>0</v>
      </c>
      <c r="J86" s="200">
        <v>570295.1</v>
      </c>
      <c r="K86" s="200">
        <v>570295.1</v>
      </c>
      <c r="L86" s="200">
        <v>456977.9</v>
      </c>
      <c r="M86" s="200">
        <v>456977.9</v>
      </c>
      <c r="N86" s="179">
        <f t="shared" si="4"/>
        <v>0.55515437473777662</v>
      </c>
      <c r="O86" s="93">
        <f t="shared" si="1"/>
        <v>1027273</v>
      </c>
      <c r="P86" s="93">
        <f t="shared" si="2"/>
        <v>570295.1</v>
      </c>
      <c r="Q86" s="92">
        <f t="shared" si="3"/>
        <v>0.55515437473777662</v>
      </c>
    </row>
    <row r="87" spans="1:17" s="36" customFormat="1" x14ac:dyDescent="0.2">
      <c r="A87" s="95"/>
      <c r="B87" s="199" t="s">
        <v>180</v>
      </c>
      <c r="C87" s="199" t="s">
        <v>181</v>
      </c>
      <c r="D87" s="200">
        <v>1039386337</v>
      </c>
      <c r="E87" s="200">
        <v>906037453</v>
      </c>
      <c r="F87" s="200">
        <v>888983951.44000006</v>
      </c>
      <c r="G87" s="200">
        <v>16721106.51</v>
      </c>
      <c r="H87" s="200">
        <v>4863809.3899999997</v>
      </c>
      <c r="I87" s="201">
        <v>0</v>
      </c>
      <c r="J87" s="200">
        <v>722951405.59000003</v>
      </c>
      <c r="K87" s="200">
        <v>699096898.05999994</v>
      </c>
      <c r="L87" s="200">
        <v>161501131.50999999</v>
      </c>
      <c r="M87" s="200">
        <v>144447629.94999999</v>
      </c>
      <c r="N87" s="179">
        <f t="shared" si="4"/>
        <v>0.79792662344831344</v>
      </c>
      <c r="O87" s="93">
        <f t="shared" si="1"/>
        <v>906037453</v>
      </c>
      <c r="P87" s="93">
        <f t="shared" si="2"/>
        <v>722951405.59000003</v>
      </c>
      <c r="Q87" s="92">
        <f t="shared" si="3"/>
        <v>0.79792662344831344</v>
      </c>
    </row>
    <row r="88" spans="1:17" s="36" customFormat="1" x14ac:dyDescent="0.2">
      <c r="A88" s="95"/>
      <c r="B88" s="199" t="s">
        <v>182</v>
      </c>
      <c r="C88" s="199" t="s">
        <v>183</v>
      </c>
      <c r="D88" s="200">
        <v>858500000</v>
      </c>
      <c r="E88" s="200">
        <v>678330879</v>
      </c>
      <c r="F88" s="200">
        <v>668677395.44000006</v>
      </c>
      <c r="G88" s="200">
        <v>16721106.51</v>
      </c>
      <c r="H88" s="200">
        <v>1550000</v>
      </c>
      <c r="I88" s="201">
        <v>0</v>
      </c>
      <c r="J88" s="200">
        <v>571729460.47000003</v>
      </c>
      <c r="K88" s="200">
        <v>556891528.34000003</v>
      </c>
      <c r="L88" s="200">
        <v>88330312.019999996</v>
      </c>
      <c r="M88" s="200">
        <v>78676828.459999993</v>
      </c>
      <c r="N88" s="179">
        <f t="shared" si="4"/>
        <v>0.84284746304465386</v>
      </c>
      <c r="O88" s="93">
        <f t="shared" si="1"/>
        <v>678330879</v>
      </c>
      <c r="P88" s="93">
        <f t="shared" si="2"/>
        <v>571729460.47000003</v>
      </c>
      <c r="Q88" s="92">
        <f t="shared" si="3"/>
        <v>0.84284746304465386</v>
      </c>
    </row>
    <row r="89" spans="1:17" s="36" customFormat="1" x14ac:dyDescent="0.2">
      <c r="A89" s="95"/>
      <c r="B89" s="199" t="s">
        <v>379</v>
      </c>
      <c r="C89" s="199" t="s">
        <v>380</v>
      </c>
      <c r="D89" s="200">
        <v>20833334</v>
      </c>
      <c r="E89" s="200">
        <v>24998571</v>
      </c>
      <c r="F89" s="200">
        <v>24998571</v>
      </c>
      <c r="G89" s="201">
        <v>0</v>
      </c>
      <c r="H89" s="201">
        <v>0</v>
      </c>
      <c r="I89" s="201">
        <v>0</v>
      </c>
      <c r="J89" s="200">
        <v>24998571</v>
      </c>
      <c r="K89" s="200">
        <v>24998571</v>
      </c>
      <c r="L89" s="201">
        <v>0</v>
      </c>
      <c r="M89" s="201">
        <v>0</v>
      </c>
      <c r="N89" s="179">
        <f t="shared" si="4"/>
        <v>1</v>
      </c>
      <c r="O89" s="93">
        <f t="shared" si="1"/>
        <v>24998571</v>
      </c>
      <c r="P89" s="93">
        <f t="shared" si="2"/>
        <v>24998571</v>
      </c>
      <c r="Q89" s="92">
        <f t="shared" si="3"/>
        <v>1</v>
      </c>
    </row>
    <row r="90" spans="1:17" s="36" customFormat="1" x14ac:dyDescent="0.2">
      <c r="A90" s="95"/>
      <c r="B90" s="199" t="s">
        <v>184</v>
      </c>
      <c r="C90" s="199" t="s">
        <v>185</v>
      </c>
      <c r="D90" s="200">
        <v>957143</v>
      </c>
      <c r="E90" s="200">
        <v>2457143</v>
      </c>
      <c r="F90" s="200">
        <v>2457143</v>
      </c>
      <c r="G90" s="201">
        <v>0</v>
      </c>
      <c r="H90" s="200">
        <v>742001.41</v>
      </c>
      <c r="I90" s="201">
        <v>0</v>
      </c>
      <c r="J90" s="200">
        <v>1038245</v>
      </c>
      <c r="K90" s="200">
        <v>1038245</v>
      </c>
      <c r="L90" s="200">
        <v>676896.59</v>
      </c>
      <c r="M90" s="200">
        <v>676896.59</v>
      </c>
      <c r="N90" s="179">
        <f t="shared" si="4"/>
        <v>0.42254154520107295</v>
      </c>
      <c r="O90" s="93">
        <f t="shared" si="1"/>
        <v>2457143</v>
      </c>
      <c r="P90" s="93">
        <f t="shared" si="2"/>
        <v>1038245</v>
      </c>
      <c r="Q90" s="92">
        <f t="shared" si="3"/>
        <v>0.42254154520107295</v>
      </c>
    </row>
    <row r="91" spans="1:17" s="36" customFormat="1" x14ac:dyDescent="0.2">
      <c r="A91" s="95"/>
      <c r="B91" s="199" t="s">
        <v>186</v>
      </c>
      <c r="C91" s="199" t="s">
        <v>187</v>
      </c>
      <c r="D91" s="200">
        <v>25851197</v>
      </c>
      <c r="E91" s="200">
        <v>26682410</v>
      </c>
      <c r="F91" s="200">
        <v>26682410</v>
      </c>
      <c r="G91" s="201">
        <v>0</v>
      </c>
      <c r="H91" s="200">
        <v>64799.95</v>
      </c>
      <c r="I91" s="201">
        <v>0</v>
      </c>
      <c r="J91" s="200">
        <v>12813758.130000001</v>
      </c>
      <c r="K91" s="200">
        <v>12813758.130000001</v>
      </c>
      <c r="L91" s="200">
        <v>13803851.92</v>
      </c>
      <c r="M91" s="200">
        <v>13803851.92</v>
      </c>
      <c r="N91" s="179">
        <f t="shared" si="4"/>
        <v>0.48023241266437328</v>
      </c>
      <c r="O91" s="93">
        <f t="shared" si="1"/>
        <v>26682410</v>
      </c>
      <c r="P91" s="93">
        <f t="shared" si="2"/>
        <v>12813758.130000001</v>
      </c>
      <c r="Q91" s="92">
        <f t="shared" si="3"/>
        <v>0.48023241266437328</v>
      </c>
    </row>
    <row r="92" spans="1:17" s="36" customFormat="1" x14ac:dyDescent="0.2">
      <c r="A92" s="95"/>
      <c r="B92" s="199" t="s">
        <v>188</v>
      </c>
      <c r="C92" s="199" t="s">
        <v>189</v>
      </c>
      <c r="D92" s="200">
        <v>26473000</v>
      </c>
      <c r="E92" s="200">
        <v>16473000</v>
      </c>
      <c r="F92" s="200">
        <v>9073000</v>
      </c>
      <c r="G92" s="201">
        <v>0</v>
      </c>
      <c r="H92" s="201">
        <v>0</v>
      </c>
      <c r="I92" s="201">
        <v>0</v>
      </c>
      <c r="J92" s="200">
        <v>6960652.2000000002</v>
      </c>
      <c r="K92" s="200">
        <v>200000</v>
      </c>
      <c r="L92" s="200">
        <v>9512347.8000000007</v>
      </c>
      <c r="M92" s="200">
        <v>2112347.7999999998</v>
      </c>
      <c r="N92" s="179">
        <f t="shared" si="4"/>
        <v>0.42254915315971592</v>
      </c>
      <c r="O92" s="93">
        <f t="shared" si="1"/>
        <v>16473000</v>
      </c>
      <c r="P92" s="93">
        <f t="shared" si="2"/>
        <v>6960652.2000000002</v>
      </c>
      <c r="Q92" s="92">
        <f t="shared" si="3"/>
        <v>0.42254915315971592</v>
      </c>
    </row>
    <row r="93" spans="1:17" s="36" customFormat="1" x14ac:dyDescent="0.2">
      <c r="A93" s="95"/>
      <c r="B93" s="199" t="s">
        <v>190</v>
      </c>
      <c r="C93" s="199" t="s">
        <v>191</v>
      </c>
      <c r="D93" s="200">
        <v>13353506</v>
      </c>
      <c r="E93" s="200">
        <v>16869793</v>
      </c>
      <c r="F93" s="200">
        <v>16869775</v>
      </c>
      <c r="G93" s="201">
        <v>0</v>
      </c>
      <c r="H93" s="201">
        <v>0</v>
      </c>
      <c r="I93" s="201">
        <v>0</v>
      </c>
      <c r="J93" s="200">
        <v>6410565.3499999996</v>
      </c>
      <c r="K93" s="200">
        <v>5726655.3499999996</v>
      </c>
      <c r="L93" s="200">
        <v>10459227.65</v>
      </c>
      <c r="M93" s="200">
        <v>10459209.65</v>
      </c>
      <c r="N93" s="179">
        <f t="shared" si="4"/>
        <v>0.38000260880498055</v>
      </c>
      <c r="O93" s="93">
        <f t="shared" si="1"/>
        <v>16869793</v>
      </c>
      <c r="P93" s="93">
        <f t="shared" si="2"/>
        <v>6410565.3499999996</v>
      </c>
      <c r="Q93" s="92">
        <f t="shared" si="3"/>
        <v>0.38000260880498055</v>
      </c>
    </row>
    <row r="94" spans="1:17" s="36" customFormat="1" x14ac:dyDescent="0.2">
      <c r="A94" s="95"/>
      <c r="B94" s="199" t="s">
        <v>192</v>
      </c>
      <c r="C94" s="199" t="s">
        <v>193</v>
      </c>
      <c r="D94" s="200">
        <v>89680657</v>
      </c>
      <c r="E94" s="200">
        <v>135480657</v>
      </c>
      <c r="F94" s="200">
        <v>135480657</v>
      </c>
      <c r="G94" s="201">
        <v>0</v>
      </c>
      <c r="H94" s="200">
        <v>2507008.0299999998</v>
      </c>
      <c r="I94" s="201">
        <v>0</v>
      </c>
      <c r="J94" s="200">
        <v>96005153.439999998</v>
      </c>
      <c r="K94" s="200">
        <v>94433140.239999995</v>
      </c>
      <c r="L94" s="200">
        <v>36968495.530000001</v>
      </c>
      <c r="M94" s="200">
        <v>36968495.530000001</v>
      </c>
      <c r="N94" s="179">
        <f t="shared" si="4"/>
        <v>0.70862627600041828</v>
      </c>
      <c r="O94" s="93">
        <f t="shared" si="1"/>
        <v>135480657</v>
      </c>
      <c r="P94" s="93">
        <f t="shared" si="2"/>
        <v>96005153.439999998</v>
      </c>
      <c r="Q94" s="92">
        <f t="shared" si="3"/>
        <v>0.70862627600041828</v>
      </c>
    </row>
    <row r="95" spans="1:17" s="36" customFormat="1" x14ac:dyDescent="0.2">
      <c r="A95" s="95"/>
      <c r="B95" s="199" t="s">
        <v>194</v>
      </c>
      <c r="C95" s="199" t="s">
        <v>195</v>
      </c>
      <c r="D95" s="200">
        <v>3737500</v>
      </c>
      <c r="E95" s="200">
        <v>4745000</v>
      </c>
      <c r="F95" s="200">
        <v>4745000</v>
      </c>
      <c r="G95" s="201">
        <v>0</v>
      </c>
      <c r="H95" s="201">
        <v>0</v>
      </c>
      <c r="I95" s="201">
        <v>0</v>
      </c>
      <c r="J95" s="200">
        <v>2995000</v>
      </c>
      <c r="K95" s="200">
        <v>2995000</v>
      </c>
      <c r="L95" s="200">
        <v>1750000</v>
      </c>
      <c r="M95" s="200">
        <v>1750000</v>
      </c>
      <c r="N95" s="179">
        <f t="shared" si="4"/>
        <v>0.63119072708113799</v>
      </c>
      <c r="O95" s="93">
        <f t="shared" si="1"/>
        <v>4745000</v>
      </c>
      <c r="P95" s="93">
        <f t="shared" si="2"/>
        <v>2995000</v>
      </c>
      <c r="Q95" s="92">
        <f t="shared" si="3"/>
        <v>0.63119072708113799</v>
      </c>
    </row>
    <row r="96" spans="1:17" s="36" customFormat="1" x14ac:dyDescent="0.2">
      <c r="A96" s="95"/>
      <c r="B96" s="199" t="s">
        <v>196</v>
      </c>
      <c r="C96" s="199" t="s">
        <v>197</v>
      </c>
      <c r="D96" s="200">
        <v>1710000</v>
      </c>
      <c r="E96" s="200">
        <v>1630000</v>
      </c>
      <c r="F96" s="200">
        <v>1630000</v>
      </c>
      <c r="G96" s="201">
        <v>0</v>
      </c>
      <c r="H96" s="201">
        <v>0</v>
      </c>
      <c r="I96" s="201">
        <v>0</v>
      </c>
      <c r="J96" s="200">
        <v>1200346</v>
      </c>
      <c r="K96" s="200">
        <v>1200346</v>
      </c>
      <c r="L96" s="200">
        <v>429654</v>
      </c>
      <c r="M96" s="200">
        <v>429654</v>
      </c>
      <c r="N96" s="179">
        <f t="shared" si="4"/>
        <v>0.73640858895705519</v>
      </c>
      <c r="O96" s="93">
        <f t="shared" si="1"/>
        <v>1630000</v>
      </c>
      <c r="P96" s="93">
        <f t="shared" si="2"/>
        <v>1200346</v>
      </c>
      <c r="Q96" s="92">
        <f t="shared" si="3"/>
        <v>0.73640858895705519</v>
      </c>
    </row>
    <row r="97" spans="1:17" s="36" customFormat="1" x14ac:dyDescent="0.2">
      <c r="A97" s="95"/>
      <c r="B97" s="199" t="s">
        <v>198</v>
      </c>
      <c r="C97" s="199" t="s">
        <v>199</v>
      </c>
      <c r="D97" s="200">
        <v>100000</v>
      </c>
      <c r="E97" s="200">
        <v>100000</v>
      </c>
      <c r="F97" s="200">
        <v>100000</v>
      </c>
      <c r="G97" s="201">
        <v>0</v>
      </c>
      <c r="H97" s="201">
        <v>0</v>
      </c>
      <c r="I97" s="201">
        <v>0</v>
      </c>
      <c r="J97" s="201">
        <v>0</v>
      </c>
      <c r="K97" s="201">
        <v>0</v>
      </c>
      <c r="L97" s="200">
        <v>100000</v>
      </c>
      <c r="M97" s="200">
        <v>100000</v>
      </c>
      <c r="N97" s="179">
        <v>0</v>
      </c>
      <c r="O97" s="93">
        <f t="shared" si="1"/>
        <v>100000</v>
      </c>
      <c r="P97" s="93">
        <f t="shared" si="2"/>
        <v>0</v>
      </c>
      <c r="Q97" s="92">
        <v>0</v>
      </c>
    </row>
    <row r="98" spans="1:17" s="36" customFormat="1" x14ac:dyDescent="0.2">
      <c r="A98" s="95"/>
      <c r="B98" s="199" t="s">
        <v>200</v>
      </c>
      <c r="C98" s="199" t="s">
        <v>201</v>
      </c>
      <c r="D98" s="200">
        <v>1610000</v>
      </c>
      <c r="E98" s="200">
        <v>1530000</v>
      </c>
      <c r="F98" s="200">
        <v>1530000</v>
      </c>
      <c r="G98" s="201">
        <v>0</v>
      </c>
      <c r="H98" s="201">
        <v>0</v>
      </c>
      <c r="I98" s="201">
        <v>0</v>
      </c>
      <c r="J98" s="200">
        <v>1200346</v>
      </c>
      <c r="K98" s="200">
        <v>1200346</v>
      </c>
      <c r="L98" s="200">
        <v>329654</v>
      </c>
      <c r="M98" s="200">
        <v>329654</v>
      </c>
      <c r="N98" s="179">
        <f t="shared" si="4"/>
        <v>0.7845398692810458</v>
      </c>
      <c r="O98" s="93">
        <f t="shared" si="1"/>
        <v>1530000</v>
      </c>
      <c r="P98" s="93">
        <f t="shared" si="2"/>
        <v>1200346</v>
      </c>
      <c r="Q98" s="92">
        <f t="shared" si="3"/>
        <v>0.7845398692810458</v>
      </c>
    </row>
    <row r="99" spans="1:17" s="36" customFormat="1" x14ac:dyDescent="0.2">
      <c r="A99" s="95"/>
      <c r="B99" s="199" t="s">
        <v>202</v>
      </c>
      <c r="C99" s="199" t="s">
        <v>203</v>
      </c>
      <c r="D99" s="200">
        <v>5365000</v>
      </c>
      <c r="E99" s="200">
        <v>5215000</v>
      </c>
      <c r="F99" s="200">
        <v>5215000</v>
      </c>
      <c r="G99" s="201">
        <v>0</v>
      </c>
      <c r="H99" s="201">
        <v>0</v>
      </c>
      <c r="I99" s="201">
        <v>0</v>
      </c>
      <c r="J99" s="200">
        <v>1430000</v>
      </c>
      <c r="K99" s="200">
        <v>1430000</v>
      </c>
      <c r="L99" s="200">
        <v>3785000</v>
      </c>
      <c r="M99" s="200">
        <v>3785000</v>
      </c>
      <c r="N99" s="179">
        <f t="shared" si="4"/>
        <v>0.274209012464046</v>
      </c>
      <c r="O99" s="93">
        <f t="shared" si="1"/>
        <v>5215000</v>
      </c>
      <c r="P99" s="93">
        <f t="shared" si="2"/>
        <v>1430000</v>
      </c>
      <c r="Q99" s="92">
        <f t="shared" si="3"/>
        <v>0.274209012464046</v>
      </c>
    </row>
    <row r="100" spans="1:17" s="36" customFormat="1" x14ac:dyDescent="0.2">
      <c r="A100" s="95"/>
      <c r="B100" s="199" t="s">
        <v>204</v>
      </c>
      <c r="C100" s="199" t="s">
        <v>205</v>
      </c>
      <c r="D100" s="200">
        <v>1545000</v>
      </c>
      <c r="E100" s="200">
        <v>1145000</v>
      </c>
      <c r="F100" s="200">
        <v>1145000</v>
      </c>
      <c r="G100" s="201">
        <v>0</v>
      </c>
      <c r="H100" s="201">
        <v>0</v>
      </c>
      <c r="I100" s="201">
        <v>0</v>
      </c>
      <c r="J100" s="201">
        <v>0</v>
      </c>
      <c r="K100" s="201">
        <v>0</v>
      </c>
      <c r="L100" s="200">
        <v>1145000</v>
      </c>
      <c r="M100" s="200">
        <v>1145000</v>
      </c>
      <c r="N100" s="179">
        <v>0</v>
      </c>
      <c r="O100" s="93">
        <f t="shared" si="1"/>
        <v>1145000</v>
      </c>
      <c r="P100" s="93">
        <f t="shared" si="2"/>
        <v>0</v>
      </c>
      <c r="Q100" s="92">
        <v>0</v>
      </c>
    </row>
    <row r="101" spans="1:17" s="36" customFormat="1" x14ac:dyDescent="0.2">
      <c r="A101" s="95"/>
      <c r="B101" s="199" t="s">
        <v>206</v>
      </c>
      <c r="C101" s="199" t="s">
        <v>207</v>
      </c>
      <c r="D101" s="200">
        <v>3320000</v>
      </c>
      <c r="E101" s="200">
        <v>3570000</v>
      </c>
      <c r="F101" s="200">
        <v>3570000</v>
      </c>
      <c r="G101" s="201">
        <v>0</v>
      </c>
      <c r="H101" s="201">
        <v>0</v>
      </c>
      <c r="I101" s="201">
        <v>0</v>
      </c>
      <c r="J101" s="200">
        <v>1400000</v>
      </c>
      <c r="K101" s="200">
        <v>1400000</v>
      </c>
      <c r="L101" s="200">
        <v>2170000</v>
      </c>
      <c r="M101" s="200">
        <v>2170000</v>
      </c>
      <c r="N101" s="179">
        <f t="shared" si="4"/>
        <v>0.39215686274509803</v>
      </c>
      <c r="O101" s="93">
        <f t="shared" si="1"/>
        <v>3570000</v>
      </c>
      <c r="P101" s="93">
        <f t="shared" si="2"/>
        <v>1400000</v>
      </c>
      <c r="Q101" s="92">
        <f t="shared" si="3"/>
        <v>0.39215686274509803</v>
      </c>
    </row>
    <row r="102" spans="1:17" s="36" customFormat="1" x14ac:dyDescent="0.2">
      <c r="A102" s="95"/>
      <c r="B102" s="199" t="s">
        <v>208</v>
      </c>
      <c r="C102" s="199" t="s">
        <v>209</v>
      </c>
      <c r="D102" s="200">
        <v>500000</v>
      </c>
      <c r="E102" s="200">
        <v>500000</v>
      </c>
      <c r="F102" s="200">
        <v>500000</v>
      </c>
      <c r="G102" s="201">
        <v>0</v>
      </c>
      <c r="H102" s="201">
        <v>0</v>
      </c>
      <c r="I102" s="201">
        <v>0</v>
      </c>
      <c r="J102" s="200">
        <v>30000</v>
      </c>
      <c r="K102" s="200">
        <v>30000</v>
      </c>
      <c r="L102" s="200">
        <v>470000</v>
      </c>
      <c r="M102" s="200">
        <v>470000</v>
      </c>
      <c r="N102" s="179">
        <f t="shared" si="4"/>
        <v>0.06</v>
      </c>
      <c r="O102" s="93">
        <f t="shared" si="1"/>
        <v>500000</v>
      </c>
      <c r="P102" s="93">
        <f t="shared" si="2"/>
        <v>30000</v>
      </c>
      <c r="Q102" s="92">
        <f t="shared" si="3"/>
        <v>0.06</v>
      </c>
    </row>
    <row r="103" spans="1:17" s="94" customFormat="1" ht="15" x14ac:dyDescent="0.25">
      <c r="A103" s="91"/>
      <c r="B103" s="204" t="s">
        <v>210</v>
      </c>
      <c r="C103" s="204" t="s">
        <v>211</v>
      </c>
      <c r="D103" s="203">
        <v>223335694</v>
      </c>
      <c r="E103" s="203">
        <v>190282788</v>
      </c>
      <c r="F103" s="203">
        <v>186558955.90000001</v>
      </c>
      <c r="G103" s="203">
        <v>818302</v>
      </c>
      <c r="H103" s="203">
        <v>12497976.1</v>
      </c>
      <c r="I103" s="203">
        <v>6582.66</v>
      </c>
      <c r="J103" s="203">
        <v>112568530.66</v>
      </c>
      <c r="K103" s="203">
        <v>105355784.98</v>
      </c>
      <c r="L103" s="203">
        <v>64391396.579999998</v>
      </c>
      <c r="M103" s="203">
        <v>60667564.479999997</v>
      </c>
      <c r="N103" s="178">
        <f t="shared" si="4"/>
        <v>0.59158545995237355</v>
      </c>
      <c r="O103" s="28">
        <f t="shared" si="1"/>
        <v>190282788</v>
      </c>
      <c r="P103" s="28">
        <f t="shared" si="2"/>
        <v>112568530.66</v>
      </c>
      <c r="Q103" s="96">
        <f t="shared" si="3"/>
        <v>0.59158545995237355</v>
      </c>
    </row>
    <row r="104" spans="1:17" s="36" customFormat="1" x14ac:dyDescent="0.2">
      <c r="A104" s="95"/>
      <c r="B104" s="199" t="s">
        <v>212</v>
      </c>
      <c r="C104" s="199" t="s">
        <v>213</v>
      </c>
      <c r="D104" s="200">
        <v>70724519</v>
      </c>
      <c r="E104" s="200">
        <v>65144160.07</v>
      </c>
      <c r="F104" s="200">
        <v>65144160.07</v>
      </c>
      <c r="G104" s="201">
        <v>0</v>
      </c>
      <c r="H104" s="200">
        <v>4071211.75</v>
      </c>
      <c r="I104" s="201">
        <v>0</v>
      </c>
      <c r="J104" s="200">
        <v>44203760.380000003</v>
      </c>
      <c r="K104" s="200">
        <v>43268306.420000002</v>
      </c>
      <c r="L104" s="200">
        <v>16869187.940000001</v>
      </c>
      <c r="M104" s="200">
        <v>16869187.940000001</v>
      </c>
      <c r="N104" s="179">
        <f t="shared" si="4"/>
        <v>0.67855292527375133</v>
      </c>
      <c r="O104" s="93">
        <f t="shared" si="1"/>
        <v>65144160.07</v>
      </c>
      <c r="P104" s="93">
        <f t="shared" si="2"/>
        <v>44203760.380000003</v>
      </c>
      <c r="Q104" s="92">
        <f t="shared" si="3"/>
        <v>0.67855292527375133</v>
      </c>
    </row>
    <row r="105" spans="1:17" s="36" customFormat="1" x14ac:dyDescent="0.2">
      <c r="A105" s="95"/>
      <c r="B105" s="199" t="s">
        <v>214</v>
      </c>
      <c r="C105" s="199" t="s">
        <v>215</v>
      </c>
      <c r="D105" s="200">
        <v>33264121</v>
      </c>
      <c r="E105" s="200">
        <v>33839121</v>
      </c>
      <c r="F105" s="200">
        <v>33839121</v>
      </c>
      <c r="G105" s="201">
        <v>0</v>
      </c>
      <c r="H105" s="201">
        <v>0</v>
      </c>
      <c r="I105" s="201">
        <v>0</v>
      </c>
      <c r="J105" s="200">
        <v>27472050.800000001</v>
      </c>
      <c r="K105" s="200">
        <v>27472050.800000001</v>
      </c>
      <c r="L105" s="200">
        <v>6367070.2000000002</v>
      </c>
      <c r="M105" s="200">
        <v>6367070.2000000002</v>
      </c>
      <c r="N105" s="179">
        <f t="shared" si="4"/>
        <v>0.81184291991508883</v>
      </c>
      <c r="O105" s="93">
        <f t="shared" si="1"/>
        <v>33839121</v>
      </c>
      <c r="P105" s="93">
        <f t="shared" si="2"/>
        <v>27472050.800000001</v>
      </c>
      <c r="Q105" s="92">
        <f t="shared" si="3"/>
        <v>0.81184291991508883</v>
      </c>
    </row>
    <row r="106" spans="1:17" s="36" customFormat="1" x14ac:dyDescent="0.2">
      <c r="A106" s="95"/>
      <c r="B106" s="199" t="s">
        <v>216</v>
      </c>
      <c r="C106" s="199" t="s">
        <v>217</v>
      </c>
      <c r="D106" s="200">
        <v>1300000</v>
      </c>
      <c r="E106" s="200">
        <v>1000000</v>
      </c>
      <c r="F106" s="200">
        <v>1000000</v>
      </c>
      <c r="G106" s="201">
        <v>0</v>
      </c>
      <c r="H106" s="201">
        <v>0</v>
      </c>
      <c r="I106" s="201">
        <v>0</v>
      </c>
      <c r="J106" s="200">
        <v>662965</v>
      </c>
      <c r="K106" s="200">
        <v>481485</v>
      </c>
      <c r="L106" s="200">
        <v>337035</v>
      </c>
      <c r="M106" s="200">
        <v>337035</v>
      </c>
      <c r="N106" s="179">
        <f t="shared" si="4"/>
        <v>0.66296500000000003</v>
      </c>
      <c r="O106" s="93">
        <f t="shared" si="1"/>
        <v>1000000</v>
      </c>
      <c r="P106" s="93">
        <f t="shared" si="2"/>
        <v>662965</v>
      </c>
      <c r="Q106" s="92">
        <f t="shared" si="3"/>
        <v>0.66296500000000003</v>
      </c>
    </row>
    <row r="107" spans="1:17" s="36" customFormat="1" x14ac:dyDescent="0.2">
      <c r="A107" s="95"/>
      <c r="B107" s="199" t="s">
        <v>218</v>
      </c>
      <c r="C107" s="199" t="s">
        <v>219</v>
      </c>
      <c r="D107" s="200">
        <v>33660398</v>
      </c>
      <c r="E107" s="200">
        <v>29305039.07</v>
      </c>
      <c r="F107" s="200">
        <v>29305039.07</v>
      </c>
      <c r="G107" s="201">
        <v>0</v>
      </c>
      <c r="H107" s="200">
        <v>4071211.75</v>
      </c>
      <c r="I107" s="201">
        <v>0</v>
      </c>
      <c r="J107" s="200">
        <v>15866244.58</v>
      </c>
      <c r="K107" s="200">
        <v>15112270.619999999</v>
      </c>
      <c r="L107" s="200">
        <v>9367582.7400000002</v>
      </c>
      <c r="M107" s="200">
        <v>9367582.7400000002</v>
      </c>
      <c r="N107" s="179">
        <f t="shared" si="4"/>
        <v>0.54141694000478258</v>
      </c>
      <c r="O107" s="93">
        <f t="shared" si="1"/>
        <v>29305039.07</v>
      </c>
      <c r="P107" s="93">
        <f t="shared" si="2"/>
        <v>15866244.58</v>
      </c>
      <c r="Q107" s="92">
        <f t="shared" si="3"/>
        <v>0.54141694000478258</v>
      </c>
    </row>
    <row r="108" spans="1:17" s="36" customFormat="1" x14ac:dyDescent="0.2">
      <c r="A108" s="95"/>
      <c r="B108" s="199" t="s">
        <v>220</v>
      </c>
      <c r="C108" s="199" t="s">
        <v>221</v>
      </c>
      <c r="D108" s="200">
        <v>2500000</v>
      </c>
      <c r="E108" s="200">
        <v>1000000</v>
      </c>
      <c r="F108" s="200">
        <v>1000000</v>
      </c>
      <c r="G108" s="201">
        <v>0</v>
      </c>
      <c r="H108" s="201">
        <v>0</v>
      </c>
      <c r="I108" s="201">
        <v>0</v>
      </c>
      <c r="J108" s="200">
        <v>202500</v>
      </c>
      <c r="K108" s="200">
        <v>202500</v>
      </c>
      <c r="L108" s="200">
        <v>797500</v>
      </c>
      <c r="M108" s="200">
        <v>797500</v>
      </c>
      <c r="N108" s="179">
        <f t="shared" si="4"/>
        <v>0.20250000000000001</v>
      </c>
      <c r="O108" s="93">
        <f t="shared" si="1"/>
        <v>1000000</v>
      </c>
      <c r="P108" s="93">
        <f t="shared" si="2"/>
        <v>202500</v>
      </c>
      <c r="Q108" s="92">
        <f t="shared" si="3"/>
        <v>0.20250000000000001</v>
      </c>
    </row>
    <row r="109" spans="1:17" s="36" customFormat="1" x14ac:dyDescent="0.2">
      <c r="A109" s="95"/>
      <c r="B109" s="199" t="s">
        <v>222</v>
      </c>
      <c r="C109" s="199" t="s">
        <v>223</v>
      </c>
      <c r="D109" s="200">
        <v>1025000</v>
      </c>
      <c r="E109" s="200">
        <v>1025000</v>
      </c>
      <c r="F109" s="200">
        <v>1025000</v>
      </c>
      <c r="G109" s="201">
        <v>0</v>
      </c>
      <c r="H109" s="201">
        <v>0</v>
      </c>
      <c r="I109" s="201">
        <v>0</v>
      </c>
      <c r="J109" s="200">
        <v>49774.51</v>
      </c>
      <c r="K109" s="200">
        <v>49774.51</v>
      </c>
      <c r="L109" s="200">
        <v>975225.49</v>
      </c>
      <c r="M109" s="200">
        <v>975225.49</v>
      </c>
      <c r="N109" s="179">
        <f t="shared" si="4"/>
        <v>4.8560497560975614E-2</v>
      </c>
      <c r="O109" s="93">
        <f t="shared" si="1"/>
        <v>1025000</v>
      </c>
      <c r="P109" s="93">
        <f t="shared" si="2"/>
        <v>49774.51</v>
      </c>
      <c r="Q109" s="92">
        <f t="shared" si="3"/>
        <v>4.8560497560975614E-2</v>
      </c>
    </row>
    <row r="110" spans="1:17" s="36" customFormat="1" x14ac:dyDescent="0.2">
      <c r="A110" s="95"/>
      <c r="B110" s="199" t="s">
        <v>224</v>
      </c>
      <c r="C110" s="199" t="s">
        <v>225</v>
      </c>
      <c r="D110" s="200">
        <v>350000</v>
      </c>
      <c r="E110" s="200">
        <v>350000</v>
      </c>
      <c r="F110" s="200">
        <v>350000</v>
      </c>
      <c r="G110" s="201">
        <v>0</v>
      </c>
      <c r="H110" s="201">
        <v>0</v>
      </c>
      <c r="I110" s="201">
        <v>0</v>
      </c>
      <c r="J110" s="201">
        <v>0</v>
      </c>
      <c r="K110" s="201">
        <v>0</v>
      </c>
      <c r="L110" s="200">
        <v>350000</v>
      </c>
      <c r="M110" s="200">
        <v>350000</v>
      </c>
      <c r="N110" s="179">
        <v>0</v>
      </c>
      <c r="O110" s="93">
        <f t="shared" si="1"/>
        <v>350000</v>
      </c>
      <c r="P110" s="93">
        <f t="shared" si="2"/>
        <v>0</v>
      </c>
      <c r="Q110" s="92">
        <v>0</v>
      </c>
    </row>
    <row r="111" spans="1:17" s="36" customFormat="1" x14ac:dyDescent="0.2">
      <c r="A111" s="95"/>
      <c r="B111" s="199" t="s">
        <v>226</v>
      </c>
      <c r="C111" s="199" t="s">
        <v>227</v>
      </c>
      <c r="D111" s="200">
        <v>675000</v>
      </c>
      <c r="E111" s="200">
        <v>675000</v>
      </c>
      <c r="F111" s="200">
        <v>675000</v>
      </c>
      <c r="G111" s="201">
        <v>0</v>
      </c>
      <c r="H111" s="201">
        <v>0</v>
      </c>
      <c r="I111" s="201">
        <v>0</v>
      </c>
      <c r="J111" s="200">
        <v>49774.51</v>
      </c>
      <c r="K111" s="200">
        <v>49774.51</v>
      </c>
      <c r="L111" s="200">
        <v>625225.49</v>
      </c>
      <c r="M111" s="200">
        <v>625225.49</v>
      </c>
      <c r="N111" s="179">
        <f t="shared" si="4"/>
        <v>7.3740014814814819E-2</v>
      </c>
      <c r="O111" s="93">
        <f t="shared" si="1"/>
        <v>675000</v>
      </c>
      <c r="P111" s="93">
        <f t="shared" si="2"/>
        <v>49774.51</v>
      </c>
      <c r="Q111" s="92">
        <f t="shared" si="3"/>
        <v>7.3740014814814819E-2</v>
      </c>
    </row>
    <row r="112" spans="1:17" s="36" customFormat="1" x14ac:dyDescent="0.2">
      <c r="A112" s="95"/>
      <c r="B112" s="199" t="s">
        <v>228</v>
      </c>
      <c r="C112" s="199" t="s">
        <v>229</v>
      </c>
      <c r="D112" s="200">
        <v>29718422</v>
      </c>
      <c r="E112" s="200">
        <v>25618422</v>
      </c>
      <c r="F112" s="200">
        <v>25618422</v>
      </c>
      <c r="G112" s="200">
        <v>521852</v>
      </c>
      <c r="H112" s="200">
        <v>4071441.05</v>
      </c>
      <c r="I112" s="201">
        <v>0</v>
      </c>
      <c r="J112" s="200">
        <v>9251171.9299999997</v>
      </c>
      <c r="K112" s="200">
        <v>5941934.4299999997</v>
      </c>
      <c r="L112" s="200">
        <v>11773957.02</v>
      </c>
      <c r="M112" s="200">
        <v>11773957.02</v>
      </c>
      <c r="N112" s="179">
        <f t="shared" si="4"/>
        <v>0.36111404246522288</v>
      </c>
      <c r="O112" s="93">
        <f t="shared" si="1"/>
        <v>25618422</v>
      </c>
      <c r="P112" s="93">
        <f t="shared" si="2"/>
        <v>9251171.9299999997</v>
      </c>
      <c r="Q112" s="92">
        <f t="shared" si="3"/>
        <v>0.36111404246522288</v>
      </c>
    </row>
    <row r="113" spans="1:17" s="36" customFormat="1" x14ac:dyDescent="0.2">
      <c r="A113" s="95"/>
      <c r="B113" s="199" t="s">
        <v>230</v>
      </c>
      <c r="C113" s="199" t="s">
        <v>231</v>
      </c>
      <c r="D113" s="200">
        <v>4350000</v>
      </c>
      <c r="E113" s="200">
        <v>3850000</v>
      </c>
      <c r="F113" s="200">
        <v>3850000</v>
      </c>
      <c r="G113" s="201">
        <v>0</v>
      </c>
      <c r="H113" s="200">
        <v>473400</v>
      </c>
      <c r="I113" s="201">
        <v>0</v>
      </c>
      <c r="J113" s="200">
        <v>730230.5</v>
      </c>
      <c r="K113" s="200">
        <v>687430.5</v>
      </c>
      <c r="L113" s="200">
        <v>2646369.5</v>
      </c>
      <c r="M113" s="200">
        <v>2646369.5</v>
      </c>
      <c r="N113" s="179">
        <f t="shared" si="4"/>
        <v>0.18967025974025975</v>
      </c>
      <c r="O113" s="93">
        <f t="shared" ref="O113:O146" si="5">+E113</f>
        <v>3850000</v>
      </c>
      <c r="P113" s="93">
        <f t="shared" ref="P113:P146" si="6">+J113</f>
        <v>730230.5</v>
      </c>
      <c r="Q113" s="92">
        <f t="shared" ref="Q113:Q145" si="7">+P113/O113</f>
        <v>0.18967025974025975</v>
      </c>
    </row>
    <row r="114" spans="1:17" s="36" customFormat="1" x14ac:dyDescent="0.2">
      <c r="A114" s="95"/>
      <c r="B114" s="199" t="s">
        <v>232</v>
      </c>
      <c r="C114" s="199" t="s">
        <v>233</v>
      </c>
      <c r="D114" s="200">
        <v>200000</v>
      </c>
      <c r="E114" s="200">
        <v>200000</v>
      </c>
      <c r="F114" s="200">
        <v>200000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0">
        <v>200000</v>
      </c>
      <c r="M114" s="200">
        <v>200000</v>
      </c>
      <c r="N114" s="179">
        <v>0</v>
      </c>
      <c r="O114" s="93">
        <f t="shared" si="5"/>
        <v>200000</v>
      </c>
      <c r="P114" s="93">
        <f t="shared" si="6"/>
        <v>0</v>
      </c>
      <c r="Q114" s="92">
        <v>0</v>
      </c>
    </row>
    <row r="115" spans="1:17" s="36" customFormat="1" x14ac:dyDescent="0.2">
      <c r="A115" s="95"/>
      <c r="B115" s="199" t="s">
        <v>234</v>
      </c>
      <c r="C115" s="199" t="s">
        <v>235</v>
      </c>
      <c r="D115" s="200">
        <v>6150000</v>
      </c>
      <c r="E115" s="200">
        <v>750000</v>
      </c>
      <c r="F115" s="200">
        <v>750000</v>
      </c>
      <c r="G115" s="201">
        <v>0</v>
      </c>
      <c r="H115" s="201">
        <v>0</v>
      </c>
      <c r="I115" s="201">
        <v>0</v>
      </c>
      <c r="J115" s="200">
        <v>3340</v>
      </c>
      <c r="K115" s="200">
        <v>3340</v>
      </c>
      <c r="L115" s="200">
        <v>746660</v>
      </c>
      <c r="M115" s="200">
        <v>746660</v>
      </c>
      <c r="N115" s="179">
        <f t="shared" si="4"/>
        <v>4.4533333333333334E-3</v>
      </c>
      <c r="O115" s="93">
        <f t="shared" si="5"/>
        <v>750000</v>
      </c>
      <c r="P115" s="93">
        <f t="shared" si="6"/>
        <v>3340</v>
      </c>
      <c r="Q115" s="92">
        <f t="shared" si="7"/>
        <v>4.4533333333333334E-3</v>
      </c>
    </row>
    <row r="116" spans="1:17" s="36" customFormat="1" x14ac:dyDescent="0.2">
      <c r="A116" s="95"/>
      <c r="B116" s="199" t="s">
        <v>236</v>
      </c>
      <c r="C116" s="199" t="s">
        <v>237</v>
      </c>
      <c r="D116" s="200">
        <v>9168422</v>
      </c>
      <c r="E116" s="200">
        <v>10968422</v>
      </c>
      <c r="F116" s="200">
        <v>10968422</v>
      </c>
      <c r="G116" s="200">
        <v>424750</v>
      </c>
      <c r="H116" s="200">
        <v>2291566.46</v>
      </c>
      <c r="I116" s="201">
        <v>0</v>
      </c>
      <c r="J116" s="200">
        <v>5128744.07</v>
      </c>
      <c r="K116" s="200">
        <v>3368744.07</v>
      </c>
      <c r="L116" s="200">
        <v>3123361.47</v>
      </c>
      <c r="M116" s="200">
        <v>3123361.47</v>
      </c>
      <c r="N116" s="179">
        <f t="shared" si="4"/>
        <v>0.46759178941145774</v>
      </c>
      <c r="O116" s="93">
        <f t="shared" si="5"/>
        <v>10968422</v>
      </c>
      <c r="P116" s="93">
        <f t="shared" si="6"/>
        <v>5128744.07</v>
      </c>
      <c r="Q116" s="92">
        <f t="shared" si="7"/>
        <v>0.46759178941145774</v>
      </c>
    </row>
    <row r="117" spans="1:17" s="36" customFormat="1" x14ac:dyDescent="0.2">
      <c r="A117" s="95"/>
      <c r="B117" s="199" t="s">
        <v>411</v>
      </c>
      <c r="C117" s="199" t="s">
        <v>412</v>
      </c>
      <c r="D117" s="200">
        <v>500000</v>
      </c>
      <c r="E117" s="200">
        <v>500000</v>
      </c>
      <c r="F117" s="200">
        <v>500000</v>
      </c>
      <c r="G117" s="201">
        <v>0</v>
      </c>
      <c r="H117" s="201">
        <v>0</v>
      </c>
      <c r="I117" s="201">
        <v>0</v>
      </c>
      <c r="J117" s="200">
        <v>148885</v>
      </c>
      <c r="K117" s="200">
        <v>148885</v>
      </c>
      <c r="L117" s="200">
        <v>351115</v>
      </c>
      <c r="M117" s="200">
        <v>351115</v>
      </c>
      <c r="N117" s="179">
        <f t="shared" si="4"/>
        <v>0.29776999999999998</v>
      </c>
      <c r="O117" s="93">
        <f t="shared" si="5"/>
        <v>500000</v>
      </c>
      <c r="P117" s="93">
        <f t="shared" si="6"/>
        <v>148885</v>
      </c>
      <c r="Q117" s="92">
        <f t="shared" si="7"/>
        <v>0.29776999999999998</v>
      </c>
    </row>
    <row r="118" spans="1:17" s="36" customFormat="1" x14ac:dyDescent="0.2">
      <c r="A118" s="95"/>
      <c r="B118" s="199" t="s">
        <v>238</v>
      </c>
      <c r="C118" s="199" t="s">
        <v>239</v>
      </c>
      <c r="D118" s="200">
        <v>5000000</v>
      </c>
      <c r="E118" s="200">
        <v>5000000</v>
      </c>
      <c r="F118" s="200">
        <v>5000000</v>
      </c>
      <c r="G118" s="201">
        <v>0</v>
      </c>
      <c r="H118" s="200">
        <v>126076.55</v>
      </c>
      <c r="I118" s="201">
        <v>0</v>
      </c>
      <c r="J118" s="200">
        <v>638095.5</v>
      </c>
      <c r="K118" s="200">
        <v>446608</v>
      </c>
      <c r="L118" s="200">
        <v>4235827.95</v>
      </c>
      <c r="M118" s="200">
        <v>4235827.95</v>
      </c>
      <c r="N118" s="179">
        <f t="shared" si="4"/>
        <v>0.12761910000000001</v>
      </c>
      <c r="O118" s="93">
        <f t="shared" si="5"/>
        <v>5000000</v>
      </c>
      <c r="P118" s="93">
        <f t="shared" si="6"/>
        <v>638095.5</v>
      </c>
      <c r="Q118" s="92">
        <f t="shared" si="7"/>
        <v>0.12761910000000001</v>
      </c>
    </row>
    <row r="119" spans="1:17" s="36" customFormat="1" x14ac:dyDescent="0.2">
      <c r="A119" s="95"/>
      <c r="B119" s="199" t="s">
        <v>240</v>
      </c>
      <c r="C119" s="199" t="s">
        <v>241</v>
      </c>
      <c r="D119" s="200">
        <v>4350000</v>
      </c>
      <c r="E119" s="200">
        <v>4350000</v>
      </c>
      <c r="F119" s="200">
        <v>4350000</v>
      </c>
      <c r="G119" s="200">
        <v>97102</v>
      </c>
      <c r="H119" s="200">
        <v>1180398.04</v>
      </c>
      <c r="I119" s="201">
        <v>0</v>
      </c>
      <c r="J119" s="200">
        <v>2601876.86</v>
      </c>
      <c r="K119" s="200">
        <v>1286926.8600000001</v>
      </c>
      <c r="L119" s="200">
        <v>470623.1</v>
      </c>
      <c r="M119" s="200">
        <v>470623.1</v>
      </c>
      <c r="N119" s="179">
        <f t="shared" si="4"/>
        <v>0.5981326114942529</v>
      </c>
      <c r="O119" s="93">
        <f t="shared" si="5"/>
        <v>4350000</v>
      </c>
      <c r="P119" s="93">
        <f t="shared" si="6"/>
        <v>2601876.86</v>
      </c>
      <c r="Q119" s="92">
        <f t="shared" si="7"/>
        <v>0.5981326114942529</v>
      </c>
    </row>
    <row r="120" spans="1:17" s="36" customFormat="1" x14ac:dyDescent="0.2">
      <c r="A120" s="95"/>
      <c r="B120" s="199" t="s">
        <v>242</v>
      </c>
      <c r="C120" s="199" t="s">
        <v>243</v>
      </c>
      <c r="D120" s="200">
        <v>27152929</v>
      </c>
      <c r="E120" s="200">
        <v>25256382.68</v>
      </c>
      <c r="F120" s="200">
        <v>25256382.68</v>
      </c>
      <c r="G120" s="200">
        <v>139700</v>
      </c>
      <c r="H120" s="200">
        <v>496389.39</v>
      </c>
      <c r="I120" s="201">
        <v>0</v>
      </c>
      <c r="J120" s="200">
        <v>12609504.640000001</v>
      </c>
      <c r="K120" s="200">
        <v>12193537.140000001</v>
      </c>
      <c r="L120" s="200">
        <v>12010788.65</v>
      </c>
      <c r="M120" s="200">
        <v>12010788.65</v>
      </c>
      <c r="N120" s="179">
        <f t="shared" si="4"/>
        <v>0.49926011969977013</v>
      </c>
      <c r="O120" s="93">
        <f t="shared" si="5"/>
        <v>25256382.68</v>
      </c>
      <c r="P120" s="93">
        <f t="shared" si="6"/>
        <v>12609504.640000001</v>
      </c>
      <c r="Q120" s="92">
        <f t="shared" si="7"/>
        <v>0.49926011969977013</v>
      </c>
    </row>
    <row r="121" spans="1:17" s="36" customFormat="1" x14ac:dyDescent="0.2">
      <c r="A121" s="95"/>
      <c r="B121" s="199" t="s">
        <v>244</v>
      </c>
      <c r="C121" s="199" t="s">
        <v>245</v>
      </c>
      <c r="D121" s="200">
        <v>12650000</v>
      </c>
      <c r="E121" s="200">
        <v>7836200</v>
      </c>
      <c r="F121" s="200">
        <v>7836200</v>
      </c>
      <c r="G121" s="200">
        <v>139700</v>
      </c>
      <c r="H121" s="200">
        <v>192100</v>
      </c>
      <c r="I121" s="201">
        <v>0</v>
      </c>
      <c r="J121" s="200">
        <v>110207.5</v>
      </c>
      <c r="K121" s="200">
        <v>18645</v>
      </c>
      <c r="L121" s="200">
        <v>7394192.5</v>
      </c>
      <c r="M121" s="200">
        <v>7394192.5</v>
      </c>
      <c r="N121" s="179">
        <f t="shared" si="4"/>
        <v>1.4063895765804855E-2</v>
      </c>
      <c r="O121" s="93">
        <f t="shared" si="5"/>
        <v>7836200</v>
      </c>
      <c r="P121" s="93">
        <f t="shared" si="6"/>
        <v>110207.5</v>
      </c>
      <c r="Q121" s="92">
        <f t="shared" si="7"/>
        <v>1.4063895765804855E-2</v>
      </c>
    </row>
    <row r="122" spans="1:17" s="36" customFormat="1" x14ac:dyDescent="0.2">
      <c r="A122" s="95"/>
      <c r="B122" s="199" t="s">
        <v>246</v>
      </c>
      <c r="C122" s="199" t="s">
        <v>247</v>
      </c>
      <c r="D122" s="200">
        <v>14502929</v>
      </c>
      <c r="E122" s="200">
        <v>17420182.68</v>
      </c>
      <c r="F122" s="200">
        <v>17420182.68</v>
      </c>
      <c r="G122" s="201">
        <v>0</v>
      </c>
      <c r="H122" s="200">
        <v>304289.39</v>
      </c>
      <c r="I122" s="201">
        <v>0</v>
      </c>
      <c r="J122" s="200">
        <v>12499297.140000001</v>
      </c>
      <c r="K122" s="200">
        <v>12174892.140000001</v>
      </c>
      <c r="L122" s="200">
        <v>4616596.1500000004</v>
      </c>
      <c r="M122" s="200">
        <v>4616596.1500000004</v>
      </c>
      <c r="N122" s="179">
        <f t="shared" si="4"/>
        <v>0.71751814373051115</v>
      </c>
      <c r="O122" s="93">
        <f t="shared" si="5"/>
        <v>17420182.68</v>
      </c>
      <c r="P122" s="93">
        <f t="shared" si="6"/>
        <v>12499297.140000001</v>
      </c>
      <c r="Q122" s="92">
        <f t="shared" si="7"/>
        <v>0.71751814373051115</v>
      </c>
    </row>
    <row r="123" spans="1:17" s="36" customFormat="1" x14ac:dyDescent="0.2">
      <c r="A123" s="95"/>
      <c r="B123" s="199" t="s">
        <v>248</v>
      </c>
      <c r="C123" s="199" t="s">
        <v>413</v>
      </c>
      <c r="D123" s="200">
        <v>94714824</v>
      </c>
      <c r="E123" s="200">
        <v>73238823.25</v>
      </c>
      <c r="F123" s="200">
        <v>69514991.150000006</v>
      </c>
      <c r="G123" s="200">
        <v>156750</v>
      </c>
      <c r="H123" s="200">
        <v>3858933.91</v>
      </c>
      <c r="I123" s="200">
        <v>6582.66</v>
      </c>
      <c r="J123" s="200">
        <v>46454319.200000003</v>
      </c>
      <c r="K123" s="200">
        <v>43902232.479999997</v>
      </c>
      <c r="L123" s="200">
        <v>22762237.48</v>
      </c>
      <c r="M123" s="200">
        <v>19038405.379999999</v>
      </c>
      <c r="N123" s="179">
        <f t="shared" si="4"/>
        <v>0.63428543958753469</v>
      </c>
      <c r="O123" s="93">
        <f t="shared" si="5"/>
        <v>73238823.25</v>
      </c>
      <c r="P123" s="93">
        <f t="shared" si="6"/>
        <v>46454319.200000003</v>
      </c>
      <c r="Q123" s="92">
        <f t="shared" si="7"/>
        <v>0.63428543958753469</v>
      </c>
    </row>
    <row r="124" spans="1:17" s="36" customFormat="1" x14ac:dyDescent="0.2">
      <c r="A124" s="95"/>
      <c r="B124" s="199" t="s">
        <v>249</v>
      </c>
      <c r="C124" s="199" t="s">
        <v>250</v>
      </c>
      <c r="D124" s="200">
        <v>10735715</v>
      </c>
      <c r="E124" s="200">
        <v>7862620.25</v>
      </c>
      <c r="F124" s="200">
        <v>7862619.1500000004</v>
      </c>
      <c r="G124" s="201">
        <v>0</v>
      </c>
      <c r="H124" s="200">
        <v>229331.38</v>
      </c>
      <c r="I124" s="201">
        <v>0</v>
      </c>
      <c r="J124" s="200">
        <v>4901719.83</v>
      </c>
      <c r="K124" s="200">
        <v>4743039.1500000004</v>
      </c>
      <c r="L124" s="200">
        <v>2731569.04</v>
      </c>
      <c r="M124" s="200">
        <v>2731567.94</v>
      </c>
      <c r="N124" s="179">
        <f t="shared" si="4"/>
        <v>0.62342065038687322</v>
      </c>
      <c r="O124" s="93">
        <f t="shared" si="5"/>
        <v>7862620.25</v>
      </c>
      <c r="P124" s="93">
        <f t="shared" si="6"/>
        <v>4901719.83</v>
      </c>
      <c r="Q124" s="92">
        <f t="shared" si="7"/>
        <v>0.62342065038687322</v>
      </c>
    </row>
    <row r="125" spans="1:17" s="36" customFormat="1" x14ac:dyDescent="0.2">
      <c r="A125" s="95"/>
      <c r="B125" s="199" t="s">
        <v>251</v>
      </c>
      <c r="C125" s="199" t="s">
        <v>252</v>
      </c>
      <c r="D125" s="200">
        <v>4250000</v>
      </c>
      <c r="E125" s="200">
        <v>4250000</v>
      </c>
      <c r="F125" s="200">
        <v>4250000</v>
      </c>
      <c r="G125" s="200">
        <v>156750</v>
      </c>
      <c r="H125" s="201">
        <v>0</v>
      </c>
      <c r="I125" s="201">
        <v>0</v>
      </c>
      <c r="J125" s="200">
        <v>1927659.24</v>
      </c>
      <c r="K125" s="200">
        <v>1632759.24</v>
      </c>
      <c r="L125" s="200">
        <v>2165590.7599999998</v>
      </c>
      <c r="M125" s="200">
        <v>2165590.7599999998</v>
      </c>
      <c r="N125" s="179">
        <f t="shared" si="4"/>
        <v>0.45356688000000001</v>
      </c>
      <c r="O125" s="93">
        <f t="shared" si="5"/>
        <v>4250000</v>
      </c>
      <c r="P125" s="93">
        <f t="shared" si="6"/>
        <v>1927659.24</v>
      </c>
      <c r="Q125" s="92">
        <f t="shared" si="7"/>
        <v>0.45356688000000001</v>
      </c>
    </row>
    <row r="126" spans="1:17" s="36" customFormat="1" x14ac:dyDescent="0.2">
      <c r="A126" s="95"/>
      <c r="B126" s="199" t="s">
        <v>253</v>
      </c>
      <c r="C126" s="199" t="s">
        <v>254</v>
      </c>
      <c r="D126" s="200">
        <v>65699038</v>
      </c>
      <c r="E126" s="200">
        <v>48046132</v>
      </c>
      <c r="F126" s="200">
        <v>44322301</v>
      </c>
      <c r="G126" s="201">
        <v>0</v>
      </c>
      <c r="H126" s="200">
        <v>3629602.53</v>
      </c>
      <c r="I126" s="200">
        <v>6582.66</v>
      </c>
      <c r="J126" s="200">
        <v>34311576.950000003</v>
      </c>
      <c r="K126" s="200">
        <v>32418556.82</v>
      </c>
      <c r="L126" s="200">
        <v>10098369.859999999</v>
      </c>
      <c r="M126" s="200">
        <v>6374538.8600000003</v>
      </c>
      <c r="N126" s="179">
        <f t="shared" si="4"/>
        <v>0.71413817349542319</v>
      </c>
      <c r="O126" s="93">
        <f t="shared" si="5"/>
        <v>48046132</v>
      </c>
      <c r="P126" s="93">
        <f t="shared" si="6"/>
        <v>34311576.950000003</v>
      </c>
      <c r="Q126" s="92">
        <f t="shared" si="7"/>
        <v>0.71413817349542319</v>
      </c>
    </row>
    <row r="127" spans="1:17" s="36" customFormat="1" x14ac:dyDescent="0.2">
      <c r="A127" s="95"/>
      <c r="B127" s="199" t="s">
        <v>255</v>
      </c>
      <c r="C127" s="199" t="s">
        <v>256</v>
      </c>
      <c r="D127" s="200">
        <v>2500000</v>
      </c>
      <c r="E127" s="200">
        <v>2500000</v>
      </c>
      <c r="F127" s="200">
        <v>2500000</v>
      </c>
      <c r="G127" s="201">
        <v>0</v>
      </c>
      <c r="H127" s="201">
        <v>0</v>
      </c>
      <c r="I127" s="201">
        <v>0</v>
      </c>
      <c r="J127" s="200">
        <v>1636080</v>
      </c>
      <c r="K127" s="200">
        <v>1636080</v>
      </c>
      <c r="L127" s="200">
        <v>863920</v>
      </c>
      <c r="M127" s="200">
        <v>863920</v>
      </c>
      <c r="N127" s="179">
        <f t="shared" si="4"/>
        <v>0.65443200000000001</v>
      </c>
      <c r="O127" s="93">
        <f t="shared" si="5"/>
        <v>2500000</v>
      </c>
      <c r="P127" s="93">
        <f t="shared" si="6"/>
        <v>1636080</v>
      </c>
      <c r="Q127" s="92">
        <f t="shared" si="7"/>
        <v>0.65443200000000001</v>
      </c>
    </row>
    <row r="128" spans="1:17" s="36" customFormat="1" x14ac:dyDescent="0.2">
      <c r="A128" s="95"/>
      <c r="B128" s="199" t="s">
        <v>257</v>
      </c>
      <c r="C128" s="199" t="s">
        <v>258</v>
      </c>
      <c r="D128" s="200">
        <v>5080071</v>
      </c>
      <c r="E128" s="200">
        <v>5480071</v>
      </c>
      <c r="F128" s="200">
        <v>5480071</v>
      </c>
      <c r="G128" s="201">
        <v>0</v>
      </c>
      <c r="H128" s="201">
        <v>0</v>
      </c>
      <c r="I128" s="201">
        <v>0</v>
      </c>
      <c r="J128" s="200">
        <v>2729128.66</v>
      </c>
      <c r="K128" s="200">
        <v>2729128.66</v>
      </c>
      <c r="L128" s="200">
        <v>2750942.34</v>
      </c>
      <c r="M128" s="200">
        <v>2750942.34</v>
      </c>
      <c r="N128" s="179">
        <f t="shared" si="4"/>
        <v>0.49800972651631709</v>
      </c>
      <c r="O128" s="93">
        <f t="shared" si="5"/>
        <v>5480071</v>
      </c>
      <c r="P128" s="93">
        <f t="shared" si="6"/>
        <v>2729128.66</v>
      </c>
      <c r="Q128" s="92">
        <f t="shared" si="7"/>
        <v>0.49800972651631709</v>
      </c>
    </row>
    <row r="129" spans="1:17" s="36" customFormat="1" x14ac:dyDescent="0.2">
      <c r="A129" s="95"/>
      <c r="B129" s="199" t="s">
        <v>259</v>
      </c>
      <c r="C129" s="199" t="s">
        <v>260</v>
      </c>
      <c r="D129" s="200">
        <v>4150000</v>
      </c>
      <c r="E129" s="200">
        <v>3450000</v>
      </c>
      <c r="F129" s="200">
        <v>3450000</v>
      </c>
      <c r="G129" s="201">
        <v>0</v>
      </c>
      <c r="H129" s="201">
        <v>0</v>
      </c>
      <c r="I129" s="201">
        <v>0</v>
      </c>
      <c r="J129" s="200">
        <v>776164.91</v>
      </c>
      <c r="K129" s="200">
        <v>570679</v>
      </c>
      <c r="L129" s="200">
        <v>2673835.09</v>
      </c>
      <c r="M129" s="200">
        <v>2673835.09</v>
      </c>
      <c r="N129" s="179">
        <f t="shared" si="4"/>
        <v>0.22497533623188407</v>
      </c>
      <c r="O129" s="93">
        <f t="shared" si="5"/>
        <v>3450000</v>
      </c>
      <c r="P129" s="93">
        <f t="shared" si="6"/>
        <v>776164.91</v>
      </c>
      <c r="Q129" s="92">
        <f t="shared" si="7"/>
        <v>0.22497533623188407</v>
      </c>
    </row>
    <row r="130" spans="1:17" s="36" customFormat="1" x14ac:dyDescent="0.2">
      <c r="A130" s="95"/>
      <c r="B130" s="199" t="s">
        <v>261</v>
      </c>
      <c r="C130" s="199" t="s">
        <v>262</v>
      </c>
      <c r="D130" s="200">
        <v>700000</v>
      </c>
      <c r="E130" s="200">
        <v>500000</v>
      </c>
      <c r="F130" s="200">
        <v>500000</v>
      </c>
      <c r="G130" s="201">
        <v>0</v>
      </c>
      <c r="H130" s="201">
        <v>0</v>
      </c>
      <c r="I130" s="201">
        <v>0</v>
      </c>
      <c r="J130" s="201">
        <v>0</v>
      </c>
      <c r="K130" s="201">
        <v>0</v>
      </c>
      <c r="L130" s="200">
        <v>500000</v>
      </c>
      <c r="M130" s="200">
        <v>500000</v>
      </c>
      <c r="N130" s="179">
        <v>0</v>
      </c>
      <c r="O130" s="93">
        <f t="shared" si="5"/>
        <v>500000</v>
      </c>
      <c r="P130" s="93">
        <f t="shared" si="6"/>
        <v>0</v>
      </c>
      <c r="Q130" s="92">
        <v>0</v>
      </c>
    </row>
    <row r="131" spans="1:17" s="36" customFormat="1" x14ac:dyDescent="0.2">
      <c r="A131" s="95"/>
      <c r="B131" s="199" t="s">
        <v>263</v>
      </c>
      <c r="C131" s="199" t="s">
        <v>264</v>
      </c>
      <c r="D131" s="200">
        <v>1600000</v>
      </c>
      <c r="E131" s="200">
        <v>1150000</v>
      </c>
      <c r="F131" s="200">
        <v>1150000</v>
      </c>
      <c r="G131" s="201">
        <v>0</v>
      </c>
      <c r="H131" s="201">
        <v>0</v>
      </c>
      <c r="I131" s="201">
        <v>0</v>
      </c>
      <c r="J131" s="200">
        <v>171989.61</v>
      </c>
      <c r="K131" s="200">
        <v>171989.61</v>
      </c>
      <c r="L131" s="200">
        <v>978010.39</v>
      </c>
      <c r="M131" s="200">
        <v>978010.39</v>
      </c>
      <c r="N131" s="179">
        <f t="shared" si="4"/>
        <v>0.14955618260869563</v>
      </c>
      <c r="O131" s="93">
        <f t="shared" si="5"/>
        <v>1150000</v>
      </c>
      <c r="P131" s="93">
        <f t="shared" si="6"/>
        <v>171989.61</v>
      </c>
      <c r="Q131" s="92">
        <f t="shared" si="7"/>
        <v>0.14955618260869563</v>
      </c>
    </row>
    <row r="132" spans="1:17" s="94" customFormat="1" ht="15" x14ac:dyDescent="0.25">
      <c r="A132" s="91"/>
      <c r="B132" s="204" t="s">
        <v>265</v>
      </c>
      <c r="C132" s="204" t="s">
        <v>266</v>
      </c>
      <c r="D132" s="203">
        <v>1571263471</v>
      </c>
      <c r="E132" s="203">
        <v>1571263471</v>
      </c>
      <c r="F132" s="203">
        <v>1571263470.5</v>
      </c>
      <c r="G132" s="203">
        <v>146149370</v>
      </c>
      <c r="H132" s="203">
        <v>20984667.93</v>
      </c>
      <c r="I132" s="205">
        <v>0</v>
      </c>
      <c r="J132" s="203">
        <v>1139614227.48</v>
      </c>
      <c r="K132" s="203">
        <v>839305915.83000004</v>
      </c>
      <c r="L132" s="203">
        <v>264515205.59</v>
      </c>
      <c r="M132" s="203">
        <v>264515205.09</v>
      </c>
      <c r="N132" s="178">
        <f t="shared" si="4"/>
        <v>0.72528525515502174</v>
      </c>
      <c r="O132" s="28">
        <f t="shared" si="5"/>
        <v>1571263471</v>
      </c>
      <c r="P132" s="28">
        <f t="shared" si="6"/>
        <v>1139614227.48</v>
      </c>
      <c r="Q132" s="96">
        <f t="shared" si="7"/>
        <v>0.72528525515502174</v>
      </c>
    </row>
    <row r="133" spans="1:17" s="36" customFormat="1" x14ac:dyDescent="0.2">
      <c r="A133" s="95"/>
      <c r="B133" s="199" t="s">
        <v>267</v>
      </c>
      <c r="C133" s="199" t="s">
        <v>268</v>
      </c>
      <c r="D133" s="200">
        <v>204907587</v>
      </c>
      <c r="E133" s="200">
        <v>203807587</v>
      </c>
      <c r="F133" s="200">
        <v>203807586.5</v>
      </c>
      <c r="G133" s="200">
        <v>590370</v>
      </c>
      <c r="H133" s="200">
        <v>17692748.77</v>
      </c>
      <c r="I133" s="201">
        <v>0</v>
      </c>
      <c r="J133" s="200">
        <v>112667467.73</v>
      </c>
      <c r="K133" s="200">
        <v>54865892.649999999</v>
      </c>
      <c r="L133" s="200">
        <v>72857000.5</v>
      </c>
      <c r="M133" s="200">
        <v>72857000</v>
      </c>
      <c r="N133" s="179">
        <f t="shared" si="4"/>
        <v>0.55281292217055689</v>
      </c>
      <c r="O133" s="93">
        <f t="shared" si="5"/>
        <v>203807587</v>
      </c>
      <c r="P133" s="93">
        <f t="shared" si="6"/>
        <v>112667467.73</v>
      </c>
      <c r="Q133" s="92">
        <f t="shared" si="7"/>
        <v>0.55281292217055689</v>
      </c>
    </row>
    <row r="134" spans="1:17" s="36" customFormat="1" x14ac:dyDescent="0.2">
      <c r="A134" s="95"/>
      <c r="B134" s="199" t="s">
        <v>269</v>
      </c>
      <c r="C134" s="199" t="s">
        <v>270</v>
      </c>
      <c r="D134" s="200">
        <v>10000000</v>
      </c>
      <c r="E134" s="200">
        <v>10000000</v>
      </c>
      <c r="F134" s="200">
        <v>10000000</v>
      </c>
      <c r="G134" s="200">
        <v>327870</v>
      </c>
      <c r="H134" s="200">
        <v>542910</v>
      </c>
      <c r="I134" s="201">
        <v>0</v>
      </c>
      <c r="J134" s="200">
        <v>1124000</v>
      </c>
      <c r="K134" s="200">
        <v>1124000</v>
      </c>
      <c r="L134" s="200">
        <v>8005220</v>
      </c>
      <c r="M134" s="200">
        <v>8005220</v>
      </c>
      <c r="N134" s="179">
        <f t="shared" si="4"/>
        <v>0.1124</v>
      </c>
      <c r="O134" s="93">
        <f t="shared" si="5"/>
        <v>10000000</v>
      </c>
      <c r="P134" s="93">
        <f t="shared" si="6"/>
        <v>1124000</v>
      </c>
      <c r="Q134" s="92">
        <f t="shared" si="7"/>
        <v>0.1124</v>
      </c>
    </row>
    <row r="135" spans="1:17" s="36" customFormat="1" x14ac:dyDescent="0.2">
      <c r="A135" s="95"/>
      <c r="B135" s="199" t="s">
        <v>271</v>
      </c>
      <c r="C135" s="199" t="s">
        <v>272</v>
      </c>
      <c r="D135" s="200">
        <v>9636207</v>
      </c>
      <c r="E135" s="200">
        <v>8536207</v>
      </c>
      <c r="F135" s="200">
        <v>8536207</v>
      </c>
      <c r="G135" s="201">
        <v>0</v>
      </c>
      <c r="H135" s="200">
        <v>405436.69</v>
      </c>
      <c r="I135" s="201">
        <v>0</v>
      </c>
      <c r="J135" s="200">
        <v>4649054.68</v>
      </c>
      <c r="K135" s="200">
        <v>3078417</v>
      </c>
      <c r="L135" s="200">
        <v>3481715.63</v>
      </c>
      <c r="M135" s="200">
        <v>3481715.63</v>
      </c>
      <c r="N135" s="179">
        <f t="shared" si="4"/>
        <v>0.54462768768376868</v>
      </c>
      <c r="O135" s="93">
        <f t="shared" si="5"/>
        <v>8536207</v>
      </c>
      <c r="P135" s="93">
        <f t="shared" si="6"/>
        <v>4649054.68</v>
      </c>
      <c r="Q135" s="92">
        <f t="shared" si="7"/>
        <v>0.54462768768376868</v>
      </c>
    </row>
    <row r="136" spans="1:17" s="36" customFormat="1" x14ac:dyDescent="0.2">
      <c r="A136" s="95"/>
      <c r="B136" s="199" t="s">
        <v>273</v>
      </c>
      <c r="C136" s="199" t="s">
        <v>274</v>
      </c>
      <c r="D136" s="200">
        <v>27613462</v>
      </c>
      <c r="E136" s="200">
        <v>27613462</v>
      </c>
      <c r="F136" s="200">
        <v>27613462</v>
      </c>
      <c r="G136" s="201">
        <v>0</v>
      </c>
      <c r="H136" s="200">
        <v>6119157.6600000001</v>
      </c>
      <c r="I136" s="201">
        <v>0</v>
      </c>
      <c r="J136" s="200">
        <v>7624145.5999999996</v>
      </c>
      <c r="K136" s="200">
        <v>7150890.5999999996</v>
      </c>
      <c r="L136" s="200">
        <v>13870158.74</v>
      </c>
      <c r="M136" s="200">
        <v>13870158.74</v>
      </c>
      <c r="N136" s="179">
        <f t="shared" ref="N136:N199" si="8">+J136/E136</f>
        <v>0.27610248943069871</v>
      </c>
      <c r="O136" s="93">
        <f t="shared" si="5"/>
        <v>27613462</v>
      </c>
      <c r="P136" s="93">
        <f t="shared" si="6"/>
        <v>7624145.5999999996</v>
      </c>
      <c r="Q136" s="92">
        <f t="shared" si="7"/>
        <v>0.27610248943069871</v>
      </c>
    </row>
    <row r="137" spans="1:17" s="36" customFormat="1" x14ac:dyDescent="0.2">
      <c r="A137" s="95"/>
      <c r="B137" s="199" t="s">
        <v>275</v>
      </c>
      <c r="C137" s="199" t="s">
        <v>276</v>
      </c>
      <c r="D137" s="200">
        <v>84306424</v>
      </c>
      <c r="E137" s="200">
        <v>84306424</v>
      </c>
      <c r="F137" s="200">
        <v>84306424</v>
      </c>
      <c r="G137" s="201">
        <v>0</v>
      </c>
      <c r="H137" s="200">
        <v>7887744.4199999999</v>
      </c>
      <c r="I137" s="201">
        <v>0</v>
      </c>
      <c r="J137" s="200">
        <v>41751968.350000001</v>
      </c>
      <c r="K137" s="200">
        <v>41751968.350000001</v>
      </c>
      <c r="L137" s="200">
        <v>34666711.229999997</v>
      </c>
      <c r="M137" s="200">
        <v>34666711.229999997</v>
      </c>
      <c r="N137" s="179">
        <f t="shared" si="8"/>
        <v>0.49524065153089641</v>
      </c>
      <c r="O137" s="93">
        <f t="shared" si="5"/>
        <v>84306424</v>
      </c>
      <c r="P137" s="93">
        <f t="shared" si="6"/>
        <v>41751968.350000001</v>
      </c>
      <c r="Q137" s="92">
        <f t="shared" si="7"/>
        <v>0.49524065153089641</v>
      </c>
    </row>
    <row r="138" spans="1:17" s="36" customFormat="1" x14ac:dyDescent="0.2">
      <c r="A138" s="95"/>
      <c r="B138" s="199" t="s">
        <v>414</v>
      </c>
      <c r="C138" s="199" t="s">
        <v>415</v>
      </c>
      <c r="D138" s="200">
        <v>2000000</v>
      </c>
      <c r="E138" s="200">
        <v>2000000</v>
      </c>
      <c r="F138" s="200">
        <v>2000000</v>
      </c>
      <c r="G138" s="201">
        <v>0</v>
      </c>
      <c r="H138" s="201">
        <v>0</v>
      </c>
      <c r="I138" s="201">
        <v>0</v>
      </c>
      <c r="J138" s="200">
        <v>1751200</v>
      </c>
      <c r="K138" s="200">
        <v>567700</v>
      </c>
      <c r="L138" s="200">
        <v>248800</v>
      </c>
      <c r="M138" s="200">
        <v>248800</v>
      </c>
      <c r="N138" s="179">
        <v>0</v>
      </c>
      <c r="O138" s="93">
        <f t="shared" si="5"/>
        <v>2000000</v>
      </c>
      <c r="P138" s="93">
        <f t="shared" si="6"/>
        <v>1751200</v>
      </c>
      <c r="Q138" s="92">
        <v>0</v>
      </c>
    </row>
    <row r="139" spans="1:17" s="36" customFormat="1" x14ac:dyDescent="0.2">
      <c r="A139" s="95"/>
      <c r="B139" s="199" t="s">
        <v>416</v>
      </c>
      <c r="C139" s="199" t="s">
        <v>417</v>
      </c>
      <c r="D139" s="200">
        <v>65000000</v>
      </c>
      <c r="E139" s="200">
        <v>65000000</v>
      </c>
      <c r="F139" s="200">
        <v>65000000</v>
      </c>
      <c r="G139" s="201">
        <v>0</v>
      </c>
      <c r="H139" s="201">
        <v>0</v>
      </c>
      <c r="I139" s="201">
        <v>0</v>
      </c>
      <c r="J139" s="200">
        <v>54934099.100000001</v>
      </c>
      <c r="K139" s="200">
        <v>359916.7</v>
      </c>
      <c r="L139" s="200">
        <v>10065900.9</v>
      </c>
      <c r="M139" s="200">
        <v>10065900.9</v>
      </c>
      <c r="N139" s="179">
        <v>0</v>
      </c>
      <c r="O139" s="93">
        <f t="shared" si="5"/>
        <v>65000000</v>
      </c>
      <c r="P139" s="93">
        <f t="shared" si="6"/>
        <v>54934099.100000001</v>
      </c>
      <c r="Q139" s="92">
        <v>0</v>
      </c>
    </row>
    <row r="140" spans="1:17" s="36" customFormat="1" x14ac:dyDescent="0.2">
      <c r="A140" s="95"/>
      <c r="B140" s="199" t="s">
        <v>277</v>
      </c>
      <c r="C140" s="199" t="s">
        <v>278</v>
      </c>
      <c r="D140" s="200">
        <v>6351494</v>
      </c>
      <c r="E140" s="200">
        <v>6351494</v>
      </c>
      <c r="F140" s="200">
        <v>6351493.5</v>
      </c>
      <c r="G140" s="200">
        <v>262500</v>
      </c>
      <c r="H140" s="200">
        <v>2737500</v>
      </c>
      <c r="I140" s="201">
        <v>0</v>
      </c>
      <c r="J140" s="200">
        <v>833000</v>
      </c>
      <c r="K140" s="200">
        <v>833000</v>
      </c>
      <c r="L140" s="200">
        <v>2518494</v>
      </c>
      <c r="M140" s="200">
        <v>2518493.5</v>
      </c>
      <c r="N140" s="179">
        <f t="shared" si="8"/>
        <v>0.13115024591064717</v>
      </c>
      <c r="O140" s="93">
        <f t="shared" si="5"/>
        <v>6351494</v>
      </c>
      <c r="P140" s="93">
        <f t="shared" si="6"/>
        <v>833000</v>
      </c>
      <c r="Q140" s="92">
        <f t="shared" si="7"/>
        <v>0.13115024591064717</v>
      </c>
    </row>
    <row r="141" spans="1:17" s="36" customFormat="1" x14ac:dyDescent="0.2">
      <c r="A141" s="95"/>
      <c r="B141" s="199" t="s">
        <v>279</v>
      </c>
      <c r="C141" s="199" t="s">
        <v>280</v>
      </c>
      <c r="D141" s="200">
        <v>1305842713</v>
      </c>
      <c r="E141" s="200">
        <v>1305842713</v>
      </c>
      <c r="F141" s="200">
        <v>1305842713</v>
      </c>
      <c r="G141" s="200">
        <v>145559000</v>
      </c>
      <c r="H141" s="200">
        <v>1092284.78</v>
      </c>
      <c r="I141" s="201">
        <v>0</v>
      </c>
      <c r="J141" s="200">
        <v>999783217.78999996</v>
      </c>
      <c r="K141" s="200">
        <v>757276481.22000003</v>
      </c>
      <c r="L141" s="200">
        <v>159408210.43000001</v>
      </c>
      <c r="M141" s="200">
        <v>159408210.43000001</v>
      </c>
      <c r="N141" s="179">
        <f t="shared" si="8"/>
        <v>0.76562300178796494</v>
      </c>
      <c r="O141" s="93">
        <f t="shared" si="5"/>
        <v>1305842713</v>
      </c>
      <c r="P141" s="93">
        <f t="shared" si="6"/>
        <v>999783217.78999996</v>
      </c>
      <c r="Q141" s="92">
        <f t="shared" si="7"/>
        <v>0.76562300178796494</v>
      </c>
    </row>
    <row r="142" spans="1:17" s="36" customFormat="1" x14ac:dyDescent="0.2">
      <c r="A142" s="95"/>
      <c r="B142" s="199" t="s">
        <v>418</v>
      </c>
      <c r="C142" s="199" t="s">
        <v>419</v>
      </c>
      <c r="D142" s="200">
        <v>62584760</v>
      </c>
      <c r="E142" s="200">
        <v>62584760</v>
      </c>
      <c r="F142" s="200">
        <v>62584760</v>
      </c>
      <c r="G142" s="201">
        <v>0</v>
      </c>
      <c r="H142" s="200">
        <v>1092284.78</v>
      </c>
      <c r="I142" s="201">
        <v>0</v>
      </c>
      <c r="J142" s="200">
        <v>53521953.850000001</v>
      </c>
      <c r="K142" s="200">
        <v>53521953.850000001</v>
      </c>
      <c r="L142" s="200">
        <v>7970521.3700000001</v>
      </c>
      <c r="M142" s="200">
        <v>7970521.3700000001</v>
      </c>
      <c r="N142" s="179">
        <v>0</v>
      </c>
      <c r="O142" s="93">
        <f t="shared" si="5"/>
        <v>62584760</v>
      </c>
      <c r="P142" s="93">
        <f t="shared" si="6"/>
        <v>53521953.850000001</v>
      </c>
      <c r="Q142" s="92">
        <v>0</v>
      </c>
    </row>
    <row r="143" spans="1:17" s="36" customFormat="1" x14ac:dyDescent="0.2">
      <c r="A143" s="95"/>
      <c r="B143" s="199" t="s">
        <v>281</v>
      </c>
      <c r="C143" s="199" t="s">
        <v>282</v>
      </c>
      <c r="D143" s="200">
        <v>1243257953</v>
      </c>
      <c r="E143" s="200">
        <v>1243257953</v>
      </c>
      <c r="F143" s="200">
        <v>1243257953</v>
      </c>
      <c r="G143" s="200">
        <v>145559000</v>
      </c>
      <c r="H143" s="201">
        <v>0</v>
      </c>
      <c r="I143" s="201">
        <v>0</v>
      </c>
      <c r="J143" s="200">
        <v>946261263.94000006</v>
      </c>
      <c r="K143" s="200">
        <v>703754527.37</v>
      </c>
      <c r="L143" s="200">
        <v>151437689.06</v>
      </c>
      <c r="M143" s="200">
        <v>151437689.06</v>
      </c>
      <c r="N143" s="179">
        <f t="shared" si="8"/>
        <v>0.76111418523940066</v>
      </c>
      <c r="O143" s="93">
        <f t="shared" si="5"/>
        <v>1243257953</v>
      </c>
      <c r="P143" s="93">
        <f t="shared" si="6"/>
        <v>946261263.94000006</v>
      </c>
      <c r="Q143" s="92">
        <f t="shared" si="7"/>
        <v>0.76111418523940066</v>
      </c>
    </row>
    <row r="144" spans="1:17" s="36" customFormat="1" x14ac:dyDescent="0.2">
      <c r="A144" s="95"/>
      <c r="B144" s="199" t="s">
        <v>283</v>
      </c>
      <c r="C144" s="199" t="s">
        <v>284</v>
      </c>
      <c r="D144" s="200">
        <v>60513171</v>
      </c>
      <c r="E144" s="200">
        <v>61613171</v>
      </c>
      <c r="F144" s="200">
        <v>61613171</v>
      </c>
      <c r="G144" s="201">
        <v>0</v>
      </c>
      <c r="H144" s="200">
        <v>2199634.38</v>
      </c>
      <c r="I144" s="201">
        <v>0</v>
      </c>
      <c r="J144" s="200">
        <v>27163541.960000001</v>
      </c>
      <c r="K144" s="200">
        <v>27163541.960000001</v>
      </c>
      <c r="L144" s="200">
        <v>32249994.66</v>
      </c>
      <c r="M144" s="200">
        <v>32249994.66</v>
      </c>
      <c r="N144" s="179">
        <f t="shared" si="8"/>
        <v>0.44087232517216168</v>
      </c>
      <c r="O144" s="93">
        <f t="shared" si="5"/>
        <v>61613171</v>
      </c>
      <c r="P144" s="93">
        <f t="shared" si="6"/>
        <v>27163541.960000001</v>
      </c>
      <c r="Q144" s="92">
        <f t="shared" si="7"/>
        <v>0.44087232517216168</v>
      </c>
    </row>
    <row r="145" spans="1:17" s="36" customFormat="1" x14ac:dyDescent="0.2">
      <c r="A145" s="95"/>
      <c r="B145" s="199" t="s">
        <v>285</v>
      </c>
      <c r="C145" s="199" t="s">
        <v>286</v>
      </c>
      <c r="D145" s="200">
        <v>35513171</v>
      </c>
      <c r="E145" s="200">
        <v>61613171</v>
      </c>
      <c r="F145" s="200">
        <v>61613171</v>
      </c>
      <c r="G145" s="201">
        <v>0</v>
      </c>
      <c r="H145" s="200">
        <v>2199634.38</v>
      </c>
      <c r="I145" s="201">
        <v>0</v>
      </c>
      <c r="J145" s="200">
        <v>27163541.960000001</v>
      </c>
      <c r="K145" s="200">
        <v>27163541.960000001</v>
      </c>
      <c r="L145" s="200">
        <v>32249994.66</v>
      </c>
      <c r="M145" s="200">
        <v>32249994.66</v>
      </c>
      <c r="N145" s="179">
        <f t="shared" si="8"/>
        <v>0.44087232517216168</v>
      </c>
      <c r="O145" s="93">
        <f t="shared" si="5"/>
        <v>61613171</v>
      </c>
      <c r="P145" s="93">
        <f t="shared" si="6"/>
        <v>27163541.960000001</v>
      </c>
      <c r="Q145" s="92">
        <f t="shared" si="7"/>
        <v>0.44087232517216168</v>
      </c>
    </row>
    <row r="146" spans="1:17" s="36" customFormat="1" x14ac:dyDescent="0.2">
      <c r="A146" s="95"/>
      <c r="B146" s="199" t="s">
        <v>287</v>
      </c>
      <c r="C146" s="199" t="s">
        <v>288</v>
      </c>
      <c r="D146" s="200">
        <v>25000000</v>
      </c>
      <c r="E146" s="201">
        <v>0</v>
      </c>
      <c r="F146" s="201">
        <v>0</v>
      </c>
      <c r="G146" s="201">
        <v>0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179">
        <v>0</v>
      </c>
      <c r="O146" s="93">
        <f t="shared" si="5"/>
        <v>0</v>
      </c>
      <c r="P146" s="93">
        <f t="shared" si="6"/>
        <v>0</v>
      </c>
      <c r="Q146" s="92">
        <v>0</v>
      </c>
    </row>
    <row r="147" spans="1:17" s="94" customFormat="1" ht="15" x14ac:dyDescent="0.25">
      <c r="A147" s="91"/>
      <c r="B147" s="204" t="s">
        <v>289</v>
      </c>
      <c r="C147" s="204" t="s">
        <v>290</v>
      </c>
      <c r="D147" s="203">
        <v>24389617509</v>
      </c>
      <c r="E147" s="203">
        <v>24165341679</v>
      </c>
      <c r="F147" s="203">
        <v>24119457291.650002</v>
      </c>
      <c r="G147" s="205">
        <v>0</v>
      </c>
      <c r="H147" s="205">
        <v>0</v>
      </c>
      <c r="I147" s="205">
        <v>0</v>
      </c>
      <c r="J147" s="203">
        <v>22929501911.619999</v>
      </c>
      <c r="K147" s="203">
        <v>22929495624.299999</v>
      </c>
      <c r="L147" s="203">
        <v>1235839767.3800001</v>
      </c>
      <c r="M147" s="203">
        <v>1189955380.03</v>
      </c>
      <c r="N147" s="178">
        <f t="shared" si="8"/>
        <v>0.94885899881755187</v>
      </c>
      <c r="O147" s="28">
        <f>+O176+O179+O193</f>
        <v>876462055</v>
      </c>
      <c r="P147" s="28">
        <f>+P176+P179+P193</f>
        <v>760513522.03999996</v>
      </c>
      <c r="Q147" s="96">
        <f>+P147/O147</f>
        <v>0.86770843951709919</v>
      </c>
    </row>
    <row r="148" spans="1:17" s="36" customFormat="1" x14ac:dyDescent="0.2">
      <c r="A148" s="95"/>
      <c r="B148" s="199" t="s">
        <v>291</v>
      </c>
      <c r="C148" s="199" t="s">
        <v>292</v>
      </c>
      <c r="D148" s="200">
        <v>21142032578</v>
      </c>
      <c r="E148" s="200">
        <v>20882620628</v>
      </c>
      <c r="F148" s="200">
        <v>20879507963.650002</v>
      </c>
      <c r="G148" s="201">
        <v>0</v>
      </c>
      <c r="H148" s="201">
        <v>0</v>
      </c>
      <c r="I148" s="201">
        <v>0</v>
      </c>
      <c r="J148" s="200">
        <v>19816268351.200001</v>
      </c>
      <c r="K148" s="200">
        <v>19816268351.200001</v>
      </c>
      <c r="L148" s="200">
        <v>1066352276.8</v>
      </c>
      <c r="M148" s="200">
        <v>1063239612.45</v>
      </c>
      <c r="N148" s="179">
        <f t="shared" si="8"/>
        <v>0.94893589766361963</v>
      </c>
      <c r="O148" s="93"/>
      <c r="P148" s="93"/>
      <c r="Q148" s="92"/>
    </row>
    <row r="149" spans="1:17" s="36" customFormat="1" x14ac:dyDescent="0.2">
      <c r="A149" s="95"/>
      <c r="B149" s="199" t="s">
        <v>293</v>
      </c>
      <c r="C149" s="199" t="s">
        <v>389</v>
      </c>
      <c r="D149" s="200">
        <v>986241421</v>
      </c>
      <c r="E149" s="200">
        <v>989241421</v>
      </c>
      <c r="F149" s="200">
        <v>989241421</v>
      </c>
      <c r="G149" s="201">
        <v>0</v>
      </c>
      <c r="H149" s="201">
        <v>0</v>
      </c>
      <c r="I149" s="201">
        <v>0</v>
      </c>
      <c r="J149" s="200">
        <v>905022786</v>
      </c>
      <c r="K149" s="200">
        <v>905022786</v>
      </c>
      <c r="L149" s="200">
        <v>84218635</v>
      </c>
      <c r="M149" s="200">
        <v>84218635</v>
      </c>
      <c r="N149" s="179">
        <f t="shared" si="8"/>
        <v>0.91486543809006149</v>
      </c>
      <c r="O149" s="93"/>
      <c r="P149" s="93"/>
      <c r="Q149" s="92"/>
    </row>
    <row r="150" spans="1:17" s="36" customFormat="1" x14ac:dyDescent="0.2">
      <c r="A150" s="95"/>
      <c r="B150" s="199" t="s">
        <v>294</v>
      </c>
      <c r="C150" s="199" t="s">
        <v>295</v>
      </c>
      <c r="D150" s="200">
        <v>2857490000</v>
      </c>
      <c r="E150" s="200">
        <v>2887490000</v>
      </c>
      <c r="F150" s="200">
        <v>2887490000</v>
      </c>
      <c r="G150" s="201">
        <v>0</v>
      </c>
      <c r="H150" s="201">
        <v>0</v>
      </c>
      <c r="I150" s="201">
        <v>0</v>
      </c>
      <c r="J150" s="200">
        <v>2885722962</v>
      </c>
      <c r="K150" s="200">
        <v>2885722962</v>
      </c>
      <c r="L150" s="200">
        <v>1767038</v>
      </c>
      <c r="M150" s="200">
        <v>1767038</v>
      </c>
      <c r="N150" s="179">
        <f t="shared" si="8"/>
        <v>0.99938803666852527</v>
      </c>
      <c r="O150" s="93"/>
      <c r="P150" s="93"/>
      <c r="Q150" s="92"/>
    </row>
    <row r="151" spans="1:17" s="36" customFormat="1" x14ac:dyDescent="0.2">
      <c r="A151" s="95"/>
      <c r="B151" s="199" t="s">
        <v>296</v>
      </c>
      <c r="C151" s="199" t="s">
        <v>390</v>
      </c>
      <c r="D151" s="200">
        <v>912718313</v>
      </c>
      <c r="E151" s="200">
        <v>912718313</v>
      </c>
      <c r="F151" s="200">
        <v>912718312.29999995</v>
      </c>
      <c r="G151" s="201">
        <v>0</v>
      </c>
      <c r="H151" s="201">
        <v>0</v>
      </c>
      <c r="I151" s="201">
        <v>0</v>
      </c>
      <c r="J151" s="200">
        <v>912718312</v>
      </c>
      <c r="K151" s="200">
        <v>912718312</v>
      </c>
      <c r="L151" s="201">
        <v>1</v>
      </c>
      <c r="M151" s="201">
        <v>0.3</v>
      </c>
      <c r="N151" s="179">
        <f t="shared" si="8"/>
        <v>0.99999999890437175</v>
      </c>
      <c r="O151" s="93"/>
      <c r="P151" s="93"/>
      <c r="Q151" s="92"/>
    </row>
    <row r="152" spans="1:17" s="36" customFormat="1" x14ac:dyDescent="0.2">
      <c r="A152" s="95"/>
      <c r="B152" s="199" t="s">
        <v>297</v>
      </c>
      <c r="C152" s="199" t="s">
        <v>298</v>
      </c>
      <c r="D152" s="200">
        <v>2521753226</v>
      </c>
      <c r="E152" s="200">
        <v>2503720916</v>
      </c>
      <c r="F152" s="200">
        <v>2500720915.0500002</v>
      </c>
      <c r="G152" s="201">
        <v>0</v>
      </c>
      <c r="H152" s="201">
        <v>0</v>
      </c>
      <c r="I152" s="201">
        <v>0</v>
      </c>
      <c r="J152" s="200">
        <v>2491974961</v>
      </c>
      <c r="K152" s="200">
        <v>2491974961</v>
      </c>
      <c r="L152" s="200">
        <v>11745955</v>
      </c>
      <c r="M152" s="200">
        <v>8745954.0500000007</v>
      </c>
      <c r="N152" s="179">
        <f t="shared" si="8"/>
        <v>0.99530860052135295</v>
      </c>
      <c r="O152" s="93"/>
      <c r="P152" s="93"/>
      <c r="Q152" s="92"/>
    </row>
    <row r="153" spans="1:17" s="36" customFormat="1" x14ac:dyDescent="0.2">
      <c r="A153" s="95"/>
      <c r="B153" s="199" t="s">
        <v>299</v>
      </c>
      <c r="C153" s="199" t="s">
        <v>300</v>
      </c>
      <c r="D153" s="200">
        <v>915708427</v>
      </c>
      <c r="E153" s="200">
        <v>915708427</v>
      </c>
      <c r="F153" s="200">
        <v>915708427</v>
      </c>
      <c r="G153" s="201">
        <v>0</v>
      </c>
      <c r="H153" s="201">
        <v>0</v>
      </c>
      <c r="I153" s="201">
        <v>0</v>
      </c>
      <c r="J153" s="200">
        <v>915708427</v>
      </c>
      <c r="K153" s="200">
        <v>915708427</v>
      </c>
      <c r="L153" s="201">
        <v>0</v>
      </c>
      <c r="M153" s="201">
        <v>0</v>
      </c>
      <c r="N153" s="179">
        <f t="shared" si="8"/>
        <v>1</v>
      </c>
      <c r="O153" s="93"/>
      <c r="P153" s="93"/>
      <c r="Q153" s="92"/>
    </row>
    <row r="154" spans="1:17" s="36" customFormat="1" x14ac:dyDescent="0.2">
      <c r="A154" s="95"/>
      <c r="B154" s="199" t="s">
        <v>301</v>
      </c>
      <c r="C154" s="199" t="s">
        <v>391</v>
      </c>
      <c r="D154" s="200">
        <v>3269297450</v>
      </c>
      <c r="E154" s="200">
        <v>3187951954</v>
      </c>
      <c r="F154" s="200">
        <v>3187951953.5</v>
      </c>
      <c r="G154" s="201">
        <v>0</v>
      </c>
      <c r="H154" s="201">
        <v>0</v>
      </c>
      <c r="I154" s="201">
        <v>0</v>
      </c>
      <c r="J154" s="200">
        <v>2906695209</v>
      </c>
      <c r="K154" s="200">
        <v>2906695209</v>
      </c>
      <c r="L154" s="200">
        <v>281256745</v>
      </c>
      <c r="M154" s="200">
        <v>281256744.5</v>
      </c>
      <c r="N154" s="179">
        <f t="shared" si="8"/>
        <v>0.91177509916763322</v>
      </c>
      <c r="O154" s="93"/>
      <c r="P154" s="93"/>
      <c r="Q154" s="92"/>
    </row>
    <row r="155" spans="1:17" s="36" customFormat="1" x14ac:dyDescent="0.2">
      <c r="A155" s="95"/>
      <c r="B155" s="199" t="s">
        <v>302</v>
      </c>
      <c r="C155" s="199" t="s">
        <v>303</v>
      </c>
      <c r="D155" s="200">
        <v>3263170000</v>
      </c>
      <c r="E155" s="200">
        <v>3158734661</v>
      </c>
      <c r="F155" s="200">
        <v>3158734661</v>
      </c>
      <c r="G155" s="201">
        <v>0</v>
      </c>
      <c r="H155" s="201">
        <v>0</v>
      </c>
      <c r="I155" s="201">
        <v>0</v>
      </c>
      <c r="J155" s="200">
        <v>2737628789</v>
      </c>
      <c r="K155" s="200">
        <v>2737628789</v>
      </c>
      <c r="L155" s="200">
        <v>421105872</v>
      </c>
      <c r="M155" s="200">
        <v>421105872</v>
      </c>
      <c r="N155" s="179">
        <f t="shared" si="8"/>
        <v>0.86668526571754356</v>
      </c>
      <c r="O155" s="93"/>
      <c r="P155" s="93"/>
      <c r="Q155" s="92"/>
    </row>
    <row r="156" spans="1:17" s="36" customFormat="1" x14ac:dyDescent="0.2">
      <c r="A156" s="95"/>
      <c r="B156" s="199" t="s">
        <v>304</v>
      </c>
      <c r="C156" s="199" t="s">
        <v>392</v>
      </c>
      <c r="D156" s="200">
        <v>1394735536</v>
      </c>
      <c r="E156" s="200">
        <v>1380359071</v>
      </c>
      <c r="F156" s="200">
        <v>1380359071</v>
      </c>
      <c r="G156" s="201">
        <v>0</v>
      </c>
      <c r="H156" s="201">
        <v>0</v>
      </c>
      <c r="I156" s="201">
        <v>0</v>
      </c>
      <c r="J156" s="200">
        <v>1240928138</v>
      </c>
      <c r="K156" s="200">
        <v>1240928138</v>
      </c>
      <c r="L156" s="200">
        <v>139430933</v>
      </c>
      <c r="M156" s="200">
        <v>139430933</v>
      </c>
      <c r="N156" s="179">
        <f>+J156/E156</f>
        <v>0.89898937462772688</v>
      </c>
      <c r="O156" s="93"/>
      <c r="P156" s="93"/>
      <c r="Q156" s="92"/>
    </row>
    <row r="157" spans="1:17" s="36" customFormat="1" x14ac:dyDescent="0.2">
      <c r="B157" s="199" t="s">
        <v>305</v>
      </c>
      <c r="C157" s="199" t="s">
        <v>306</v>
      </c>
      <c r="D157" s="200">
        <v>574806</v>
      </c>
      <c r="E157" s="200">
        <v>574806</v>
      </c>
      <c r="F157" s="200">
        <v>574806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0">
        <v>574806</v>
      </c>
      <c r="M157" s="200">
        <v>574806</v>
      </c>
      <c r="N157" s="179">
        <v>0</v>
      </c>
      <c r="O157" s="93"/>
      <c r="P157" s="93"/>
      <c r="Q157" s="92"/>
    </row>
    <row r="158" spans="1:17" s="36" customFormat="1" x14ac:dyDescent="0.2">
      <c r="B158" s="199" t="s">
        <v>307</v>
      </c>
      <c r="C158" s="199" t="s">
        <v>308</v>
      </c>
      <c r="D158" s="200">
        <v>2171182482</v>
      </c>
      <c r="E158" s="200">
        <v>2119982482</v>
      </c>
      <c r="F158" s="200">
        <v>2119982481.8</v>
      </c>
      <c r="G158" s="201">
        <v>0</v>
      </c>
      <c r="H158" s="201">
        <v>0</v>
      </c>
      <c r="I158" s="201">
        <v>0</v>
      </c>
      <c r="J158" s="200">
        <v>2119982481</v>
      </c>
      <c r="K158" s="200">
        <v>2119982481</v>
      </c>
      <c r="L158" s="201">
        <v>1</v>
      </c>
      <c r="M158" s="201">
        <v>0.8</v>
      </c>
      <c r="N158" s="179">
        <f t="shared" si="8"/>
        <v>0.99999999952829799</v>
      </c>
      <c r="O158" s="93"/>
      <c r="P158" s="93"/>
      <c r="Q158" s="92"/>
    </row>
    <row r="159" spans="1:17" s="36" customFormat="1" x14ac:dyDescent="0.2">
      <c r="B159" s="199" t="s">
        <v>309</v>
      </c>
      <c r="C159" s="199" t="s">
        <v>393</v>
      </c>
      <c r="D159" s="200">
        <v>54600000</v>
      </c>
      <c r="E159" s="200">
        <v>54600000</v>
      </c>
      <c r="F159" s="200">
        <v>54600000</v>
      </c>
      <c r="G159" s="201">
        <v>0</v>
      </c>
      <c r="H159" s="201">
        <v>0</v>
      </c>
      <c r="I159" s="201">
        <v>0</v>
      </c>
      <c r="J159" s="200">
        <v>54600000</v>
      </c>
      <c r="K159" s="200">
        <v>54600000</v>
      </c>
      <c r="L159" s="201">
        <v>0</v>
      </c>
      <c r="M159" s="201">
        <v>0</v>
      </c>
      <c r="N159" s="179">
        <f t="shared" si="8"/>
        <v>1</v>
      </c>
      <c r="O159" s="93"/>
      <c r="P159" s="93"/>
      <c r="Q159" s="92"/>
    </row>
    <row r="160" spans="1:17" s="36" customFormat="1" x14ac:dyDescent="0.2">
      <c r="B160" s="199" t="s">
        <v>310</v>
      </c>
      <c r="C160" s="199" t="s">
        <v>311</v>
      </c>
      <c r="D160" s="200">
        <v>384662030</v>
      </c>
      <c r="E160" s="200">
        <v>373383964</v>
      </c>
      <c r="F160" s="200">
        <v>373383963.25</v>
      </c>
      <c r="G160" s="201">
        <v>0</v>
      </c>
      <c r="H160" s="201">
        <v>0</v>
      </c>
      <c r="I160" s="201">
        <v>0</v>
      </c>
      <c r="J160" s="200">
        <v>373383963</v>
      </c>
      <c r="K160" s="200">
        <v>373383963</v>
      </c>
      <c r="L160" s="201">
        <v>1</v>
      </c>
      <c r="M160" s="201">
        <v>0.25</v>
      </c>
      <c r="N160" s="179">
        <f t="shared" si="8"/>
        <v>0.99999999732179179</v>
      </c>
      <c r="O160" s="93"/>
      <c r="P160" s="93"/>
      <c r="Q160" s="92"/>
    </row>
    <row r="161" spans="2:17" s="36" customFormat="1" x14ac:dyDescent="0.2">
      <c r="B161" s="199" t="s">
        <v>312</v>
      </c>
      <c r="C161" s="199" t="s">
        <v>313</v>
      </c>
      <c r="D161" s="200">
        <v>265260000</v>
      </c>
      <c r="E161" s="200">
        <v>264913778</v>
      </c>
      <c r="F161" s="200">
        <v>264913778</v>
      </c>
      <c r="G161" s="201">
        <v>0</v>
      </c>
      <c r="H161" s="201">
        <v>0</v>
      </c>
      <c r="I161" s="201">
        <v>0</v>
      </c>
      <c r="J161" s="200">
        <v>264913778</v>
      </c>
      <c r="K161" s="200">
        <v>264913778</v>
      </c>
      <c r="L161" s="201">
        <v>0</v>
      </c>
      <c r="M161" s="201">
        <v>0</v>
      </c>
      <c r="N161" s="179">
        <f t="shared" si="8"/>
        <v>1</v>
      </c>
      <c r="O161" s="93"/>
      <c r="P161" s="93"/>
      <c r="Q161" s="92"/>
    </row>
    <row r="162" spans="2:17" s="36" customFormat="1" x14ac:dyDescent="0.2">
      <c r="B162" s="199" t="s">
        <v>314</v>
      </c>
      <c r="C162" s="199" t="s">
        <v>420</v>
      </c>
      <c r="D162" s="200">
        <v>342490000</v>
      </c>
      <c r="E162" s="200">
        <v>335592525</v>
      </c>
      <c r="F162" s="200">
        <v>335592525</v>
      </c>
      <c r="G162" s="201">
        <v>0</v>
      </c>
      <c r="H162" s="201">
        <v>0</v>
      </c>
      <c r="I162" s="201">
        <v>0</v>
      </c>
      <c r="J162" s="200">
        <v>309349525</v>
      </c>
      <c r="K162" s="200">
        <v>309349525</v>
      </c>
      <c r="L162" s="200">
        <v>26243000</v>
      </c>
      <c r="M162" s="200">
        <v>26243000</v>
      </c>
      <c r="N162" s="179">
        <f t="shared" si="8"/>
        <v>0.92180099959020245</v>
      </c>
      <c r="O162" s="93"/>
      <c r="P162" s="93"/>
      <c r="Q162" s="92"/>
    </row>
    <row r="163" spans="2:17" s="36" customFormat="1" x14ac:dyDescent="0.2">
      <c r="B163" s="199" t="s">
        <v>315</v>
      </c>
      <c r="C163" s="199" t="s">
        <v>316</v>
      </c>
      <c r="D163" s="200">
        <v>171120000</v>
      </c>
      <c r="E163" s="200">
        <v>169334578</v>
      </c>
      <c r="F163" s="200">
        <v>169334578</v>
      </c>
      <c r="G163" s="201">
        <v>0</v>
      </c>
      <c r="H163" s="201">
        <v>0</v>
      </c>
      <c r="I163" s="201">
        <v>0</v>
      </c>
      <c r="J163" s="200">
        <v>145823386</v>
      </c>
      <c r="K163" s="200">
        <v>145823386</v>
      </c>
      <c r="L163" s="200">
        <v>23511192</v>
      </c>
      <c r="M163" s="200">
        <v>23511192</v>
      </c>
      <c r="N163" s="179">
        <f t="shared" si="8"/>
        <v>0.86115539851524003</v>
      </c>
      <c r="O163" s="93"/>
      <c r="P163" s="93"/>
      <c r="Q163" s="92"/>
    </row>
    <row r="164" spans="2:17" s="36" customFormat="1" x14ac:dyDescent="0.2">
      <c r="B164" s="199" t="s">
        <v>317</v>
      </c>
      <c r="C164" s="199" t="s">
        <v>318</v>
      </c>
      <c r="D164" s="200">
        <v>90656137</v>
      </c>
      <c r="E164" s="200">
        <v>90517612</v>
      </c>
      <c r="F164" s="200">
        <v>90517611.75</v>
      </c>
      <c r="G164" s="201">
        <v>0</v>
      </c>
      <c r="H164" s="201">
        <v>0</v>
      </c>
      <c r="I164" s="201">
        <v>0</v>
      </c>
      <c r="J164" s="200">
        <v>90517611</v>
      </c>
      <c r="K164" s="200">
        <v>90517611</v>
      </c>
      <c r="L164" s="201">
        <v>1</v>
      </c>
      <c r="M164" s="201">
        <v>0.75</v>
      </c>
      <c r="N164" s="179">
        <f t="shared" si="8"/>
        <v>0.99999998895242614</v>
      </c>
      <c r="O164" s="93"/>
      <c r="P164" s="93"/>
      <c r="Q164" s="92"/>
    </row>
    <row r="165" spans="2:17" s="36" customFormat="1" x14ac:dyDescent="0.2">
      <c r="B165" s="199" t="s">
        <v>319</v>
      </c>
      <c r="C165" s="199" t="s">
        <v>421</v>
      </c>
      <c r="D165" s="200">
        <v>36173820</v>
      </c>
      <c r="E165" s="200">
        <v>36251050</v>
      </c>
      <c r="F165" s="200">
        <v>36173820</v>
      </c>
      <c r="G165" s="201">
        <v>0</v>
      </c>
      <c r="H165" s="201">
        <v>0</v>
      </c>
      <c r="I165" s="201">
        <v>0</v>
      </c>
      <c r="J165" s="200">
        <v>14298290.390000001</v>
      </c>
      <c r="K165" s="200">
        <v>14298290.390000001</v>
      </c>
      <c r="L165" s="200">
        <v>21952759.609999999</v>
      </c>
      <c r="M165" s="200">
        <v>21875529.609999999</v>
      </c>
      <c r="N165" s="179">
        <f t="shared" si="8"/>
        <v>0.39442417226535509</v>
      </c>
      <c r="O165" s="93"/>
      <c r="P165" s="93"/>
      <c r="Q165" s="92"/>
    </row>
    <row r="166" spans="2:17" s="36" customFormat="1" x14ac:dyDescent="0.2">
      <c r="B166" s="199" t="s">
        <v>320</v>
      </c>
      <c r="C166" s="199" t="s">
        <v>421</v>
      </c>
      <c r="D166" s="200">
        <v>7446236</v>
      </c>
      <c r="E166" s="200">
        <v>7446236</v>
      </c>
      <c r="F166" s="200">
        <v>7446236</v>
      </c>
      <c r="G166" s="201">
        <v>0</v>
      </c>
      <c r="H166" s="201">
        <v>0</v>
      </c>
      <c r="I166" s="201">
        <v>0</v>
      </c>
      <c r="J166" s="200">
        <v>2835154.43</v>
      </c>
      <c r="K166" s="200">
        <v>2835154.43</v>
      </c>
      <c r="L166" s="200">
        <v>4611081.57</v>
      </c>
      <c r="M166" s="200">
        <v>4611081.57</v>
      </c>
      <c r="N166" s="179">
        <f t="shared" si="8"/>
        <v>0.38075000980361084</v>
      </c>
      <c r="O166" s="93"/>
      <c r="P166" s="93"/>
      <c r="Q166" s="92"/>
    </row>
    <row r="167" spans="2:17" s="36" customFormat="1" x14ac:dyDescent="0.2">
      <c r="B167" s="199" t="s">
        <v>321</v>
      </c>
      <c r="C167" s="199" t="s">
        <v>421</v>
      </c>
      <c r="D167" s="200">
        <v>9133591</v>
      </c>
      <c r="E167" s="200">
        <v>9133591</v>
      </c>
      <c r="F167" s="200">
        <v>9133591</v>
      </c>
      <c r="G167" s="201">
        <v>0</v>
      </c>
      <c r="H167" s="201">
        <v>0</v>
      </c>
      <c r="I167" s="201">
        <v>0</v>
      </c>
      <c r="J167" s="200">
        <v>3260430.95</v>
      </c>
      <c r="K167" s="200">
        <v>3260430.95</v>
      </c>
      <c r="L167" s="200">
        <v>5873160.0499999998</v>
      </c>
      <c r="M167" s="200">
        <v>5873160.0499999998</v>
      </c>
      <c r="N167" s="179">
        <f t="shared" si="8"/>
        <v>0.35697142011285599</v>
      </c>
      <c r="O167" s="93"/>
      <c r="P167" s="93"/>
      <c r="Q167" s="92"/>
    </row>
    <row r="168" spans="2:17" s="36" customFormat="1" x14ac:dyDescent="0.2">
      <c r="B168" s="199" t="s">
        <v>322</v>
      </c>
      <c r="C168" s="199" t="s">
        <v>421</v>
      </c>
      <c r="D168" s="200">
        <v>31613513</v>
      </c>
      <c r="E168" s="200">
        <v>31497513</v>
      </c>
      <c r="F168" s="200">
        <v>31497513</v>
      </c>
      <c r="G168" s="201">
        <v>0</v>
      </c>
      <c r="H168" s="201">
        <v>0</v>
      </c>
      <c r="I168" s="201">
        <v>0</v>
      </c>
      <c r="J168" s="200">
        <v>12384440.65</v>
      </c>
      <c r="K168" s="200">
        <v>12384440.65</v>
      </c>
      <c r="L168" s="200">
        <v>19113072.350000001</v>
      </c>
      <c r="M168" s="200">
        <v>19113072.350000001</v>
      </c>
      <c r="N168" s="179">
        <f t="shared" si="8"/>
        <v>0.39318788915175623</v>
      </c>
      <c r="O168" s="93"/>
      <c r="P168" s="93"/>
      <c r="Q168" s="92"/>
    </row>
    <row r="169" spans="2:17" s="36" customFormat="1" x14ac:dyDescent="0.2">
      <c r="B169" s="199" t="s">
        <v>323</v>
      </c>
      <c r="C169" s="199" t="s">
        <v>421</v>
      </c>
      <c r="D169" s="200">
        <v>34059290</v>
      </c>
      <c r="E169" s="200">
        <v>32400384</v>
      </c>
      <c r="F169" s="200">
        <v>32398887</v>
      </c>
      <c r="G169" s="201">
        <v>0</v>
      </c>
      <c r="H169" s="201">
        <v>0</v>
      </c>
      <c r="I169" s="201">
        <v>0</v>
      </c>
      <c r="J169" s="200">
        <v>11502987.68</v>
      </c>
      <c r="K169" s="200">
        <v>11502987.68</v>
      </c>
      <c r="L169" s="200">
        <v>20897396.32</v>
      </c>
      <c r="M169" s="200">
        <v>20895899.32</v>
      </c>
      <c r="N169" s="179">
        <f t="shared" si="8"/>
        <v>0.35502627623178784</v>
      </c>
      <c r="O169" s="93"/>
      <c r="P169" s="93"/>
      <c r="Q169" s="92"/>
    </row>
    <row r="170" spans="2:17" s="36" customFormat="1" x14ac:dyDescent="0.2">
      <c r="B170" s="199" t="s">
        <v>324</v>
      </c>
      <c r="C170" s="199" t="s">
        <v>422</v>
      </c>
      <c r="D170" s="200">
        <v>7293109</v>
      </c>
      <c r="E170" s="200">
        <v>7326398</v>
      </c>
      <c r="F170" s="200">
        <v>7293109</v>
      </c>
      <c r="G170" s="201">
        <v>0</v>
      </c>
      <c r="H170" s="201">
        <v>0</v>
      </c>
      <c r="I170" s="201">
        <v>0</v>
      </c>
      <c r="J170" s="200">
        <v>6163056.21</v>
      </c>
      <c r="K170" s="200">
        <v>6163056.21</v>
      </c>
      <c r="L170" s="200">
        <v>1163341.79</v>
      </c>
      <c r="M170" s="200">
        <v>1130052.79</v>
      </c>
      <c r="N170" s="179">
        <f t="shared" si="8"/>
        <v>0.84121231333596669</v>
      </c>
      <c r="O170" s="93"/>
      <c r="P170" s="93"/>
      <c r="Q170" s="92"/>
    </row>
    <row r="171" spans="2:17" s="36" customFormat="1" x14ac:dyDescent="0.2">
      <c r="B171" s="199" t="s">
        <v>325</v>
      </c>
      <c r="C171" s="199" t="s">
        <v>422</v>
      </c>
      <c r="D171" s="200">
        <v>1501257</v>
      </c>
      <c r="E171" s="200">
        <v>1501257</v>
      </c>
      <c r="F171" s="200">
        <v>1501257</v>
      </c>
      <c r="G171" s="201">
        <v>0</v>
      </c>
      <c r="H171" s="201">
        <v>0</v>
      </c>
      <c r="I171" s="201">
        <v>0</v>
      </c>
      <c r="J171" s="200">
        <v>1229196.33</v>
      </c>
      <c r="K171" s="200">
        <v>1229196.33</v>
      </c>
      <c r="L171" s="200">
        <v>272060.67</v>
      </c>
      <c r="M171" s="200">
        <v>272060.67</v>
      </c>
      <c r="N171" s="179">
        <f t="shared" si="8"/>
        <v>0.81877808396563689</v>
      </c>
      <c r="O171" s="93"/>
      <c r="P171" s="93"/>
      <c r="Q171" s="92"/>
    </row>
    <row r="172" spans="2:17" s="36" customFormat="1" x14ac:dyDescent="0.2">
      <c r="B172" s="199" t="s">
        <v>326</v>
      </c>
      <c r="C172" s="199" t="s">
        <v>422</v>
      </c>
      <c r="D172" s="200">
        <v>1841450</v>
      </c>
      <c r="E172" s="200">
        <v>1841450</v>
      </c>
      <c r="F172" s="200">
        <v>1841450</v>
      </c>
      <c r="G172" s="201">
        <v>0</v>
      </c>
      <c r="H172" s="201">
        <v>0</v>
      </c>
      <c r="I172" s="201">
        <v>0</v>
      </c>
      <c r="J172" s="200">
        <v>1405358.18</v>
      </c>
      <c r="K172" s="200">
        <v>1405358.18</v>
      </c>
      <c r="L172" s="200">
        <v>436091.82</v>
      </c>
      <c r="M172" s="200">
        <v>436091.82</v>
      </c>
      <c r="N172" s="179">
        <f t="shared" si="8"/>
        <v>0.76318020038556567</v>
      </c>
      <c r="O172" s="93"/>
      <c r="P172" s="93"/>
      <c r="Q172" s="92"/>
    </row>
    <row r="173" spans="2:17" s="36" customFormat="1" x14ac:dyDescent="0.2">
      <c r="B173" s="199" t="s">
        <v>327</v>
      </c>
      <c r="C173" s="199" t="s">
        <v>422</v>
      </c>
      <c r="D173" s="200">
        <v>6373692</v>
      </c>
      <c r="E173" s="200">
        <v>6323692</v>
      </c>
      <c r="F173" s="200">
        <v>6323692</v>
      </c>
      <c r="G173" s="201">
        <v>0</v>
      </c>
      <c r="H173" s="201">
        <v>0</v>
      </c>
      <c r="I173" s="201">
        <v>0</v>
      </c>
      <c r="J173" s="200">
        <v>5338121</v>
      </c>
      <c r="K173" s="200">
        <v>5338121</v>
      </c>
      <c r="L173" s="200">
        <v>985571</v>
      </c>
      <c r="M173" s="200">
        <v>985571</v>
      </c>
      <c r="N173" s="179">
        <f t="shared" si="8"/>
        <v>0.8441462677182886</v>
      </c>
      <c r="O173" s="93"/>
      <c r="P173" s="93"/>
      <c r="Q173" s="92"/>
    </row>
    <row r="174" spans="2:17" s="36" customFormat="1" x14ac:dyDescent="0.2">
      <c r="B174" s="199" t="s">
        <v>328</v>
      </c>
      <c r="C174" s="199" t="s">
        <v>422</v>
      </c>
      <c r="D174" s="200">
        <v>6866792</v>
      </c>
      <c r="E174" s="200">
        <v>6151746</v>
      </c>
      <c r="F174" s="200">
        <v>6151101</v>
      </c>
      <c r="G174" s="201">
        <v>0</v>
      </c>
      <c r="H174" s="201">
        <v>0</v>
      </c>
      <c r="I174" s="201">
        <v>0</v>
      </c>
      <c r="J174" s="200">
        <v>4958184.38</v>
      </c>
      <c r="K174" s="200">
        <v>4958184.38</v>
      </c>
      <c r="L174" s="200">
        <v>1193561.6200000001</v>
      </c>
      <c r="M174" s="200">
        <v>1192916.6200000001</v>
      </c>
      <c r="N174" s="179">
        <f t="shared" si="8"/>
        <v>0.80598002258220669</v>
      </c>
      <c r="O174" s="93"/>
      <c r="P174" s="93"/>
      <c r="Q174" s="92"/>
    </row>
    <row r="175" spans="2:17" s="36" customFormat="1" x14ac:dyDescent="0.2">
      <c r="B175" s="199" t="s">
        <v>329</v>
      </c>
      <c r="C175" s="199" t="s">
        <v>330</v>
      </c>
      <c r="D175" s="200">
        <v>1398070000</v>
      </c>
      <c r="E175" s="200">
        <v>1397922803</v>
      </c>
      <c r="F175" s="200">
        <v>1397922803</v>
      </c>
      <c r="G175" s="201">
        <v>0</v>
      </c>
      <c r="H175" s="201">
        <v>0</v>
      </c>
      <c r="I175" s="201">
        <v>0</v>
      </c>
      <c r="J175" s="200">
        <v>1397922803</v>
      </c>
      <c r="K175" s="200">
        <v>1397922803</v>
      </c>
      <c r="L175" s="201">
        <v>0</v>
      </c>
      <c r="M175" s="201">
        <v>0</v>
      </c>
      <c r="N175" s="179">
        <f t="shared" si="8"/>
        <v>1</v>
      </c>
      <c r="O175" s="93"/>
      <c r="P175" s="93"/>
      <c r="Q175" s="92"/>
    </row>
    <row r="176" spans="2:17" s="36" customFormat="1" x14ac:dyDescent="0.2">
      <c r="B176" s="207" t="s">
        <v>331</v>
      </c>
      <c r="C176" s="207" t="s">
        <v>332</v>
      </c>
      <c r="D176" s="208">
        <v>476300000</v>
      </c>
      <c r="E176" s="208">
        <v>372340000</v>
      </c>
      <c r="F176" s="208">
        <v>331229212</v>
      </c>
      <c r="G176" s="209">
        <v>0</v>
      </c>
      <c r="H176" s="209">
        <v>0</v>
      </c>
      <c r="I176" s="209">
        <v>0</v>
      </c>
      <c r="J176" s="208">
        <v>322761772.19</v>
      </c>
      <c r="K176" s="208">
        <v>322761772.19</v>
      </c>
      <c r="L176" s="208">
        <v>49578227.810000002</v>
      </c>
      <c r="M176" s="208">
        <v>8467439.8100000005</v>
      </c>
      <c r="N176" s="179">
        <f t="shared" si="8"/>
        <v>0.86684689313530638</v>
      </c>
      <c r="O176" s="93">
        <f t="shared" ref="O176:O181" si="9">+E176</f>
        <v>372340000</v>
      </c>
      <c r="P176" s="93">
        <f t="shared" ref="P176:P181" si="10">+J176</f>
        <v>322761772.19</v>
      </c>
      <c r="Q176" s="92">
        <f t="shared" ref="Q176:Q181" si="11">+P176/O176</f>
        <v>0.86684689313530638</v>
      </c>
    </row>
    <row r="177" spans="2:17" s="36" customFormat="1" x14ac:dyDescent="0.2">
      <c r="B177" s="207" t="s">
        <v>333</v>
      </c>
      <c r="C177" s="207" t="s">
        <v>334</v>
      </c>
      <c r="D177" s="208">
        <v>46800000</v>
      </c>
      <c r="E177" s="208">
        <v>46800000</v>
      </c>
      <c r="F177" s="208">
        <v>46800000</v>
      </c>
      <c r="G177" s="209">
        <v>0</v>
      </c>
      <c r="H177" s="209">
        <v>0</v>
      </c>
      <c r="I177" s="209">
        <v>0</v>
      </c>
      <c r="J177" s="208">
        <v>44750000</v>
      </c>
      <c r="K177" s="208">
        <v>44750000</v>
      </c>
      <c r="L177" s="208">
        <v>2050000</v>
      </c>
      <c r="M177" s="208">
        <v>2050000</v>
      </c>
      <c r="N177" s="179">
        <f t="shared" si="8"/>
        <v>0.95619658119658124</v>
      </c>
      <c r="O177" s="93">
        <f t="shared" si="9"/>
        <v>46800000</v>
      </c>
      <c r="P177" s="93">
        <f t="shared" si="10"/>
        <v>44750000</v>
      </c>
      <c r="Q177" s="92">
        <f t="shared" si="11"/>
        <v>0.95619658119658124</v>
      </c>
    </row>
    <row r="178" spans="2:17" s="36" customFormat="1" x14ac:dyDescent="0.2">
      <c r="B178" s="207" t="s">
        <v>335</v>
      </c>
      <c r="C178" s="207" t="s">
        <v>336</v>
      </c>
      <c r="D178" s="208">
        <v>429500000</v>
      </c>
      <c r="E178" s="208">
        <v>325540000</v>
      </c>
      <c r="F178" s="208">
        <v>284429212</v>
      </c>
      <c r="G178" s="209">
        <v>0</v>
      </c>
      <c r="H178" s="209">
        <v>0</v>
      </c>
      <c r="I178" s="209">
        <v>0</v>
      </c>
      <c r="J178" s="208">
        <v>278011772.19</v>
      </c>
      <c r="K178" s="208">
        <v>278011772.19</v>
      </c>
      <c r="L178" s="208">
        <v>47528227.810000002</v>
      </c>
      <c r="M178" s="208">
        <v>6417439.8099999996</v>
      </c>
      <c r="N178" s="179">
        <f t="shared" si="8"/>
        <v>0.85400188053695403</v>
      </c>
      <c r="O178" s="93">
        <f t="shared" si="9"/>
        <v>325540000</v>
      </c>
      <c r="P178" s="93">
        <f t="shared" si="10"/>
        <v>278011772.19</v>
      </c>
      <c r="Q178" s="92">
        <f t="shared" si="11"/>
        <v>0.85400188053695403</v>
      </c>
    </row>
    <row r="179" spans="2:17" s="36" customFormat="1" x14ac:dyDescent="0.2">
      <c r="B179" s="207" t="s">
        <v>337</v>
      </c>
      <c r="C179" s="207" t="s">
        <v>338</v>
      </c>
      <c r="D179" s="208">
        <v>408950000</v>
      </c>
      <c r="E179" s="208">
        <v>376490000</v>
      </c>
      <c r="F179" s="208">
        <v>376490000</v>
      </c>
      <c r="G179" s="209">
        <v>0</v>
      </c>
      <c r="H179" s="209">
        <v>0</v>
      </c>
      <c r="I179" s="209">
        <v>0</v>
      </c>
      <c r="J179" s="208">
        <v>311780629.85000002</v>
      </c>
      <c r="K179" s="208">
        <v>311774342.52999997</v>
      </c>
      <c r="L179" s="208">
        <v>64709370.149999999</v>
      </c>
      <c r="M179" s="208">
        <v>64709370.149999999</v>
      </c>
      <c r="N179" s="179">
        <f t="shared" si="8"/>
        <v>0.82812459786448522</v>
      </c>
      <c r="O179" s="93">
        <f t="shared" si="9"/>
        <v>376490000</v>
      </c>
      <c r="P179" s="93">
        <f t="shared" si="10"/>
        <v>311780629.85000002</v>
      </c>
      <c r="Q179" s="92">
        <f t="shared" si="11"/>
        <v>0.82812459786448522</v>
      </c>
    </row>
    <row r="180" spans="2:17" s="36" customFormat="1" x14ac:dyDescent="0.2">
      <c r="B180" s="207" t="s">
        <v>339</v>
      </c>
      <c r="C180" s="207" t="s">
        <v>340</v>
      </c>
      <c r="D180" s="208">
        <v>351000000</v>
      </c>
      <c r="E180" s="208">
        <v>320000000</v>
      </c>
      <c r="F180" s="208">
        <v>320000000</v>
      </c>
      <c r="G180" s="209">
        <v>0</v>
      </c>
      <c r="H180" s="209">
        <v>0</v>
      </c>
      <c r="I180" s="209">
        <v>0</v>
      </c>
      <c r="J180" s="208">
        <v>282137377.94</v>
      </c>
      <c r="K180" s="208">
        <v>282131090.62</v>
      </c>
      <c r="L180" s="208">
        <v>37862622.060000002</v>
      </c>
      <c r="M180" s="208">
        <v>37862622.060000002</v>
      </c>
      <c r="N180" s="179">
        <f t="shared" si="8"/>
        <v>0.8816793060625</v>
      </c>
      <c r="O180" s="93">
        <f t="shared" si="9"/>
        <v>320000000</v>
      </c>
      <c r="P180" s="93">
        <f t="shared" si="10"/>
        <v>282137377.94</v>
      </c>
      <c r="Q180" s="92">
        <f t="shared" si="11"/>
        <v>0.8816793060625</v>
      </c>
    </row>
    <row r="181" spans="2:17" s="36" customFormat="1" x14ac:dyDescent="0.2">
      <c r="B181" s="207" t="s">
        <v>341</v>
      </c>
      <c r="C181" s="207" t="s">
        <v>342</v>
      </c>
      <c r="D181" s="208">
        <v>57950000</v>
      </c>
      <c r="E181" s="208">
        <v>56490000</v>
      </c>
      <c r="F181" s="208">
        <v>56490000</v>
      </c>
      <c r="G181" s="209">
        <v>0</v>
      </c>
      <c r="H181" s="209">
        <v>0</v>
      </c>
      <c r="I181" s="209">
        <v>0</v>
      </c>
      <c r="J181" s="208">
        <v>29643251.91</v>
      </c>
      <c r="K181" s="208">
        <v>29643251.91</v>
      </c>
      <c r="L181" s="208">
        <v>26846748.09</v>
      </c>
      <c r="M181" s="208">
        <v>26846748.09</v>
      </c>
      <c r="N181" s="179">
        <f t="shared" si="8"/>
        <v>0.52475220233669673</v>
      </c>
      <c r="O181" s="93">
        <f t="shared" si="9"/>
        <v>56490000</v>
      </c>
      <c r="P181" s="93">
        <f t="shared" si="10"/>
        <v>29643251.91</v>
      </c>
      <c r="Q181" s="92">
        <f t="shared" si="11"/>
        <v>0.52475220233669673</v>
      </c>
    </row>
    <row r="182" spans="2:17" s="36" customFormat="1" x14ac:dyDescent="0.2">
      <c r="B182" s="207" t="s">
        <v>343</v>
      </c>
      <c r="C182" s="207" t="s">
        <v>344</v>
      </c>
      <c r="D182" s="208">
        <v>2144575000</v>
      </c>
      <c r="E182" s="208">
        <v>2271755000</v>
      </c>
      <c r="F182" s="208">
        <v>2271755000</v>
      </c>
      <c r="G182" s="209">
        <v>0</v>
      </c>
      <c r="H182" s="209">
        <v>0</v>
      </c>
      <c r="I182" s="209">
        <v>0</v>
      </c>
      <c r="J182" s="208">
        <v>2218949752.48</v>
      </c>
      <c r="K182" s="208">
        <v>2218949752.48</v>
      </c>
      <c r="L182" s="208">
        <v>52805247.520000003</v>
      </c>
      <c r="M182" s="208">
        <v>52805247.520000003</v>
      </c>
      <c r="N182" s="179">
        <f t="shared" si="8"/>
        <v>0.97675574719985214</v>
      </c>
      <c r="O182" s="93"/>
      <c r="P182" s="93"/>
      <c r="Q182" s="92"/>
    </row>
    <row r="183" spans="2:17" s="36" customFormat="1" x14ac:dyDescent="0.2">
      <c r="B183" s="207" t="s">
        <v>345</v>
      </c>
      <c r="C183" s="207" t="s">
        <v>346</v>
      </c>
      <c r="D183" s="208">
        <v>4200000</v>
      </c>
      <c r="E183" s="208">
        <v>4200000</v>
      </c>
      <c r="F183" s="208">
        <v>4200000</v>
      </c>
      <c r="G183" s="209">
        <v>0</v>
      </c>
      <c r="H183" s="209">
        <v>0</v>
      </c>
      <c r="I183" s="209">
        <v>0</v>
      </c>
      <c r="J183" s="208">
        <v>4200000</v>
      </c>
      <c r="K183" s="208">
        <v>4200000</v>
      </c>
      <c r="L183" s="209">
        <v>0</v>
      </c>
      <c r="M183" s="209">
        <v>0</v>
      </c>
      <c r="N183" s="179">
        <v>0</v>
      </c>
      <c r="O183" s="93"/>
      <c r="P183" s="93"/>
      <c r="Q183" s="92"/>
    </row>
    <row r="184" spans="2:17" s="36" customFormat="1" x14ac:dyDescent="0.2">
      <c r="B184" s="207" t="s">
        <v>347</v>
      </c>
      <c r="C184" s="207" t="s">
        <v>394</v>
      </c>
      <c r="D184" s="208">
        <v>5160000</v>
      </c>
      <c r="E184" s="208">
        <v>5160000</v>
      </c>
      <c r="F184" s="208">
        <v>5160000</v>
      </c>
      <c r="G184" s="209">
        <v>0</v>
      </c>
      <c r="H184" s="209">
        <v>0</v>
      </c>
      <c r="I184" s="209">
        <v>0</v>
      </c>
      <c r="J184" s="208">
        <v>5160000</v>
      </c>
      <c r="K184" s="208">
        <v>5160000</v>
      </c>
      <c r="L184" s="209">
        <v>0</v>
      </c>
      <c r="M184" s="209">
        <v>0</v>
      </c>
      <c r="N184" s="179">
        <f t="shared" si="8"/>
        <v>1</v>
      </c>
      <c r="O184" s="93"/>
      <c r="P184" s="93"/>
      <c r="Q184" s="92"/>
    </row>
    <row r="185" spans="2:17" s="36" customFormat="1" x14ac:dyDescent="0.2">
      <c r="B185" s="207" t="s">
        <v>348</v>
      </c>
      <c r="C185" s="207" t="s">
        <v>395</v>
      </c>
      <c r="D185" s="208">
        <v>105000000</v>
      </c>
      <c r="E185" s="208">
        <v>105000000</v>
      </c>
      <c r="F185" s="208">
        <v>105000000</v>
      </c>
      <c r="G185" s="209">
        <v>0</v>
      </c>
      <c r="H185" s="209">
        <v>0</v>
      </c>
      <c r="I185" s="209">
        <v>0</v>
      </c>
      <c r="J185" s="208">
        <v>105000000</v>
      </c>
      <c r="K185" s="208">
        <v>105000000</v>
      </c>
      <c r="L185" s="209">
        <v>0</v>
      </c>
      <c r="M185" s="209">
        <v>0</v>
      </c>
      <c r="N185" s="179">
        <f t="shared" si="8"/>
        <v>1</v>
      </c>
      <c r="O185" s="93"/>
      <c r="P185" s="93"/>
      <c r="Q185" s="92"/>
    </row>
    <row r="186" spans="2:17" s="36" customFormat="1" x14ac:dyDescent="0.2">
      <c r="B186" s="207" t="s">
        <v>441</v>
      </c>
      <c r="C186" s="207" t="s">
        <v>442</v>
      </c>
      <c r="D186" s="209">
        <v>0</v>
      </c>
      <c r="E186" s="208">
        <v>2180000</v>
      </c>
      <c r="F186" s="208">
        <v>2180000</v>
      </c>
      <c r="G186" s="209">
        <v>0</v>
      </c>
      <c r="H186" s="209">
        <v>0</v>
      </c>
      <c r="I186" s="209">
        <v>0</v>
      </c>
      <c r="J186" s="208">
        <v>2180000</v>
      </c>
      <c r="K186" s="208">
        <v>2180000</v>
      </c>
      <c r="L186" s="209">
        <v>0</v>
      </c>
      <c r="M186" s="209">
        <v>0</v>
      </c>
      <c r="N186" s="179">
        <v>0</v>
      </c>
      <c r="O186" s="93"/>
      <c r="P186" s="93"/>
      <c r="Q186" s="92"/>
    </row>
    <row r="187" spans="2:17" s="36" customFormat="1" x14ac:dyDescent="0.2">
      <c r="B187" s="207" t="s">
        <v>349</v>
      </c>
      <c r="C187" s="207" t="s">
        <v>350</v>
      </c>
      <c r="D187" s="208">
        <v>100000000</v>
      </c>
      <c r="E187" s="208">
        <v>100000000</v>
      </c>
      <c r="F187" s="208">
        <v>100000000</v>
      </c>
      <c r="G187" s="209">
        <v>0</v>
      </c>
      <c r="H187" s="209">
        <v>0</v>
      </c>
      <c r="I187" s="209">
        <v>0</v>
      </c>
      <c r="J187" s="208">
        <v>100000000</v>
      </c>
      <c r="K187" s="208">
        <v>100000000</v>
      </c>
      <c r="L187" s="209">
        <v>0</v>
      </c>
      <c r="M187" s="209">
        <v>0</v>
      </c>
      <c r="N187" s="179">
        <f t="shared" si="8"/>
        <v>1</v>
      </c>
      <c r="O187" s="93"/>
      <c r="P187" s="93"/>
      <c r="Q187" s="92"/>
    </row>
    <row r="188" spans="2:17" s="36" customFormat="1" x14ac:dyDescent="0.2">
      <c r="B188" s="207" t="s">
        <v>351</v>
      </c>
      <c r="C188" s="207" t="s">
        <v>396</v>
      </c>
      <c r="D188" s="208">
        <v>847200000</v>
      </c>
      <c r="E188" s="208">
        <v>857200000</v>
      </c>
      <c r="F188" s="208">
        <v>857200000</v>
      </c>
      <c r="G188" s="209">
        <v>0</v>
      </c>
      <c r="H188" s="209">
        <v>0</v>
      </c>
      <c r="I188" s="209">
        <v>0</v>
      </c>
      <c r="J188" s="208">
        <v>804394752.48000002</v>
      </c>
      <c r="K188" s="208">
        <v>804394752.48000002</v>
      </c>
      <c r="L188" s="208">
        <v>52805247.520000003</v>
      </c>
      <c r="M188" s="208">
        <v>52805247.520000003</v>
      </c>
      <c r="N188" s="179">
        <f t="shared" si="8"/>
        <v>0.93839798469435376</v>
      </c>
      <c r="O188" s="93"/>
      <c r="P188" s="93"/>
      <c r="Q188" s="92"/>
    </row>
    <row r="189" spans="2:17" s="36" customFormat="1" x14ac:dyDescent="0.2">
      <c r="B189" s="207" t="s">
        <v>352</v>
      </c>
      <c r="C189" s="207" t="s">
        <v>423</v>
      </c>
      <c r="D189" s="208">
        <v>1050000000</v>
      </c>
      <c r="E189" s="208">
        <v>1165000000</v>
      </c>
      <c r="F189" s="208">
        <v>1165000000</v>
      </c>
      <c r="G189" s="209">
        <v>0</v>
      </c>
      <c r="H189" s="209">
        <v>0</v>
      </c>
      <c r="I189" s="209">
        <v>0</v>
      </c>
      <c r="J189" s="208">
        <v>1165000000</v>
      </c>
      <c r="K189" s="208">
        <v>1165000000</v>
      </c>
      <c r="L189" s="209">
        <v>0</v>
      </c>
      <c r="M189" s="209">
        <v>0</v>
      </c>
      <c r="N189" s="179">
        <f t="shared" si="8"/>
        <v>1</v>
      </c>
      <c r="O189" s="93"/>
      <c r="P189" s="93"/>
      <c r="Q189" s="92"/>
    </row>
    <row r="190" spans="2:17" s="36" customFormat="1" x14ac:dyDescent="0.2">
      <c r="B190" s="207" t="s">
        <v>353</v>
      </c>
      <c r="C190" s="207" t="s">
        <v>397</v>
      </c>
      <c r="D190" s="208">
        <v>3570000</v>
      </c>
      <c r="E190" s="208">
        <v>3570000</v>
      </c>
      <c r="F190" s="208">
        <v>3570000</v>
      </c>
      <c r="G190" s="209">
        <v>0</v>
      </c>
      <c r="H190" s="209">
        <v>0</v>
      </c>
      <c r="I190" s="209">
        <v>0</v>
      </c>
      <c r="J190" s="208">
        <v>3570000</v>
      </c>
      <c r="K190" s="208">
        <v>3570000</v>
      </c>
      <c r="L190" s="209">
        <v>0</v>
      </c>
      <c r="M190" s="209">
        <v>0</v>
      </c>
      <c r="N190" s="179">
        <f t="shared" si="8"/>
        <v>1</v>
      </c>
      <c r="O190" s="93"/>
      <c r="P190" s="93"/>
      <c r="Q190" s="92"/>
    </row>
    <row r="191" spans="2:17" s="36" customFormat="1" x14ac:dyDescent="0.2">
      <c r="B191" s="207" t="s">
        <v>354</v>
      </c>
      <c r="C191" s="207" t="s">
        <v>355</v>
      </c>
      <c r="D191" s="208">
        <v>11945000</v>
      </c>
      <c r="E191" s="208">
        <v>11945000</v>
      </c>
      <c r="F191" s="208">
        <v>11945000</v>
      </c>
      <c r="G191" s="209">
        <v>0</v>
      </c>
      <c r="H191" s="209">
        <v>0</v>
      </c>
      <c r="I191" s="209">
        <v>0</v>
      </c>
      <c r="J191" s="208">
        <v>11945000</v>
      </c>
      <c r="K191" s="208">
        <v>11945000</v>
      </c>
      <c r="L191" s="209">
        <v>0</v>
      </c>
      <c r="M191" s="209">
        <v>0</v>
      </c>
      <c r="N191" s="179">
        <v>0</v>
      </c>
      <c r="O191" s="93"/>
      <c r="P191" s="93"/>
      <c r="Q191" s="92"/>
    </row>
    <row r="192" spans="2:17" s="36" customFormat="1" x14ac:dyDescent="0.2">
      <c r="B192" s="207" t="s">
        <v>356</v>
      </c>
      <c r="C192" s="207" t="s">
        <v>357</v>
      </c>
      <c r="D192" s="208">
        <v>17500000</v>
      </c>
      <c r="E192" s="208">
        <v>17500000</v>
      </c>
      <c r="F192" s="208">
        <v>17500000</v>
      </c>
      <c r="G192" s="209">
        <v>0</v>
      </c>
      <c r="H192" s="209">
        <v>0</v>
      </c>
      <c r="I192" s="209">
        <v>0</v>
      </c>
      <c r="J192" s="208">
        <v>17500000</v>
      </c>
      <c r="K192" s="208">
        <v>17500000</v>
      </c>
      <c r="L192" s="209">
        <v>0</v>
      </c>
      <c r="M192" s="209">
        <v>0</v>
      </c>
      <c r="N192" s="179">
        <f t="shared" si="8"/>
        <v>1</v>
      </c>
      <c r="O192" s="93"/>
      <c r="P192" s="93"/>
      <c r="Q192" s="92"/>
    </row>
    <row r="193" spans="2:17" s="36" customFormat="1" x14ac:dyDescent="0.2">
      <c r="B193" s="207" t="s">
        <v>384</v>
      </c>
      <c r="C193" s="207" t="s">
        <v>385</v>
      </c>
      <c r="D193" s="208">
        <v>85360935</v>
      </c>
      <c r="E193" s="208">
        <v>127632055</v>
      </c>
      <c r="F193" s="208">
        <v>125971120</v>
      </c>
      <c r="G193" s="209">
        <v>0</v>
      </c>
      <c r="H193" s="209">
        <v>0</v>
      </c>
      <c r="I193" s="209">
        <v>0</v>
      </c>
      <c r="J193" s="208">
        <v>125971120</v>
      </c>
      <c r="K193" s="208">
        <v>125971120</v>
      </c>
      <c r="L193" s="208">
        <v>1660935</v>
      </c>
      <c r="M193" s="209">
        <v>0</v>
      </c>
      <c r="N193" s="179">
        <f t="shared" si="8"/>
        <v>0.98698653719866847</v>
      </c>
      <c r="O193" s="93">
        <f>+E193</f>
        <v>127632055</v>
      </c>
      <c r="P193" s="93">
        <f>+J193</f>
        <v>125971120</v>
      </c>
      <c r="Q193" s="92">
        <f>+P193/O193</f>
        <v>0.98698653719866847</v>
      </c>
    </row>
    <row r="194" spans="2:17" s="36" customFormat="1" x14ac:dyDescent="0.2">
      <c r="B194" s="207" t="s">
        <v>386</v>
      </c>
      <c r="C194" s="207" t="s">
        <v>387</v>
      </c>
      <c r="D194" s="208">
        <v>85360935</v>
      </c>
      <c r="E194" s="208">
        <v>127632055</v>
      </c>
      <c r="F194" s="208">
        <v>125971120</v>
      </c>
      <c r="G194" s="209">
        <v>0</v>
      </c>
      <c r="H194" s="209">
        <v>0</v>
      </c>
      <c r="I194" s="209">
        <v>0</v>
      </c>
      <c r="J194" s="208">
        <v>125971120</v>
      </c>
      <c r="K194" s="208">
        <v>125971120</v>
      </c>
      <c r="L194" s="208">
        <v>1660935</v>
      </c>
      <c r="M194" s="209">
        <v>0</v>
      </c>
      <c r="N194" s="179">
        <f t="shared" si="8"/>
        <v>0.98698653719866847</v>
      </c>
      <c r="O194" s="93">
        <f>+E194</f>
        <v>127632055</v>
      </c>
      <c r="P194" s="93">
        <f>+J194</f>
        <v>125971120</v>
      </c>
      <c r="Q194" s="92">
        <f>+P194/O194</f>
        <v>0.98698653719866847</v>
      </c>
    </row>
    <row r="195" spans="2:17" s="36" customFormat="1" x14ac:dyDescent="0.2">
      <c r="B195" s="207" t="s">
        <v>358</v>
      </c>
      <c r="C195" s="207" t="s">
        <v>359</v>
      </c>
      <c r="D195" s="208">
        <v>132398996</v>
      </c>
      <c r="E195" s="208">
        <v>134503996</v>
      </c>
      <c r="F195" s="208">
        <v>134503996</v>
      </c>
      <c r="G195" s="209">
        <v>0</v>
      </c>
      <c r="H195" s="209">
        <v>0</v>
      </c>
      <c r="I195" s="209">
        <v>0</v>
      </c>
      <c r="J195" s="208">
        <v>133770285.90000001</v>
      </c>
      <c r="K195" s="208">
        <v>133770285.90000001</v>
      </c>
      <c r="L195" s="208">
        <v>733710.1</v>
      </c>
      <c r="M195" s="208">
        <v>733710.1</v>
      </c>
      <c r="N195" s="179">
        <f t="shared" si="8"/>
        <v>0.99454506838592371</v>
      </c>
      <c r="O195" s="93"/>
      <c r="P195" s="93"/>
      <c r="Q195" s="92"/>
    </row>
    <row r="196" spans="2:17" s="36" customFormat="1" x14ac:dyDescent="0.2">
      <c r="B196" s="207" t="s">
        <v>360</v>
      </c>
      <c r="C196" s="207" t="s">
        <v>424</v>
      </c>
      <c r="D196" s="208">
        <v>65000000</v>
      </c>
      <c r="E196" s="208">
        <v>65000000</v>
      </c>
      <c r="F196" s="208">
        <v>65000000</v>
      </c>
      <c r="G196" s="209">
        <v>0</v>
      </c>
      <c r="H196" s="209">
        <v>0</v>
      </c>
      <c r="I196" s="209">
        <v>0</v>
      </c>
      <c r="J196" s="208">
        <v>65000000</v>
      </c>
      <c r="K196" s="208">
        <v>65000000</v>
      </c>
      <c r="L196" s="209">
        <v>0</v>
      </c>
      <c r="M196" s="209">
        <v>0</v>
      </c>
      <c r="N196" s="179">
        <f t="shared" si="8"/>
        <v>1</v>
      </c>
      <c r="O196" s="93"/>
      <c r="P196" s="93"/>
      <c r="Q196" s="92"/>
    </row>
    <row r="197" spans="2:17" s="36" customFormat="1" x14ac:dyDescent="0.2">
      <c r="B197" s="207" t="s">
        <v>361</v>
      </c>
      <c r="C197" s="207" t="s">
        <v>362</v>
      </c>
      <c r="D197" s="208">
        <v>14925000</v>
      </c>
      <c r="E197" s="208">
        <v>14925000</v>
      </c>
      <c r="F197" s="208">
        <v>14925000</v>
      </c>
      <c r="G197" s="209">
        <v>0</v>
      </c>
      <c r="H197" s="209">
        <v>0</v>
      </c>
      <c r="I197" s="209">
        <v>0</v>
      </c>
      <c r="J197" s="208">
        <v>14913280</v>
      </c>
      <c r="K197" s="208">
        <v>14913280</v>
      </c>
      <c r="L197" s="208">
        <v>11720</v>
      </c>
      <c r="M197" s="208">
        <v>11720</v>
      </c>
      <c r="N197" s="179">
        <f t="shared" si="8"/>
        <v>0.99921474036850921</v>
      </c>
      <c r="O197" s="93"/>
      <c r="P197" s="93"/>
      <c r="Q197" s="92"/>
    </row>
    <row r="198" spans="2:17" s="36" customFormat="1" x14ac:dyDescent="0.2">
      <c r="B198" s="207" t="s">
        <v>363</v>
      </c>
      <c r="C198" s="207" t="s">
        <v>364</v>
      </c>
      <c r="D198" s="208">
        <v>2029800</v>
      </c>
      <c r="E198" s="208">
        <v>2139800</v>
      </c>
      <c r="F198" s="208">
        <v>2139800</v>
      </c>
      <c r="G198" s="209">
        <v>0</v>
      </c>
      <c r="H198" s="209">
        <v>0</v>
      </c>
      <c r="I198" s="209">
        <v>0</v>
      </c>
      <c r="J198" s="208">
        <v>2102988</v>
      </c>
      <c r="K198" s="208">
        <v>2102988</v>
      </c>
      <c r="L198" s="208">
        <v>36812</v>
      </c>
      <c r="M198" s="208">
        <v>36812</v>
      </c>
      <c r="N198" s="179">
        <f t="shared" si="8"/>
        <v>0.98279652303953635</v>
      </c>
      <c r="O198" s="93"/>
      <c r="P198" s="93"/>
      <c r="Q198" s="92"/>
    </row>
    <row r="199" spans="2:17" s="36" customFormat="1" x14ac:dyDescent="0.2">
      <c r="B199" s="207" t="s">
        <v>365</v>
      </c>
      <c r="C199" s="207" t="s">
        <v>366</v>
      </c>
      <c r="D199" s="208">
        <v>602970</v>
      </c>
      <c r="E199" s="208">
        <v>619318</v>
      </c>
      <c r="F199" s="208">
        <v>619318</v>
      </c>
      <c r="G199" s="209">
        <v>0</v>
      </c>
      <c r="H199" s="209">
        <v>0</v>
      </c>
      <c r="I199" s="209">
        <v>0</v>
      </c>
      <c r="J199" s="208">
        <v>616370</v>
      </c>
      <c r="K199" s="208">
        <v>616370</v>
      </c>
      <c r="L199" s="208">
        <v>2948</v>
      </c>
      <c r="M199" s="208">
        <v>2948</v>
      </c>
      <c r="N199" s="179">
        <f t="shared" si="8"/>
        <v>0.99523992520805149</v>
      </c>
      <c r="O199" s="93"/>
      <c r="P199" s="93"/>
      <c r="Q199" s="92"/>
    </row>
    <row r="200" spans="2:17" s="36" customFormat="1" x14ac:dyDescent="0.2">
      <c r="B200" s="199" t="s">
        <v>367</v>
      </c>
      <c r="C200" s="199" t="s">
        <v>368</v>
      </c>
      <c r="D200" s="200">
        <v>582672</v>
      </c>
      <c r="E200" s="200">
        <v>602672</v>
      </c>
      <c r="F200" s="200">
        <v>602672</v>
      </c>
      <c r="G200" s="201">
        <v>0</v>
      </c>
      <c r="H200" s="201">
        <v>0</v>
      </c>
      <c r="I200" s="201">
        <v>0</v>
      </c>
      <c r="J200" s="200">
        <v>597550.28</v>
      </c>
      <c r="K200" s="200">
        <v>597550.28</v>
      </c>
      <c r="L200" s="200">
        <v>5121.72</v>
      </c>
      <c r="M200" s="200">
        <v>5121.72</v>
      </c>
      <c r="N200" s="179">
        <f t="shared" ref="N200:N210" si="12">+J200/E200</f>
        <v>0.99150164600313273</v>
      </c>
      <c r="O200" s="93"/>
      <c r="P200" s="93"/>
      <c r="Q200" s="92"/>
    </row>
    <row r="201" spans="2:17" s="36" customFormat="1" x14ac:dyDescent="0.2">
      <c r="B201" s="199" t="s">
        <v>369</v>
      </c>
      <c r="C201" s="199" t="s">
        <v>370</v>
      </c>
      <c r="D201" s="200">
        <v>4656600</v>
      </c>
      <c r="E201" s="200">
        <v>4786600</v>
      </c>
      <c r="F201" s="200">
        <v>4786600</v>
      </c>
      <c r="G201" s="201">
        <v>0</v>
      </c>
      <c r="H201" s="201">
        <v>0</v>
      </c>
      <c r="I201" s="201">
        <v>0</v>
      </c>
      <c r="J201" s="200">
        <v>4759824</v>
      </c>
      <c r="K201" s="200">
        <v>4759824</v>
      </c>
      <c r="L201" s="200">
        <v>26776</v>
      </c>
      <c r="M201" s="200">
        <v>26776</v>
      </c>
      <c r="N201" s="179">
        <f t="shared" si="12"/>
        <v>0.99440605022354067</v>
      </c>
      <c r="O201" s="93"/>
      <c r="P201" s="93"/>
      <c r="Q201" s="92"/>
    </row>
    <row r="202" spans="2:17" s="36" customFormat="1" x14ac:dyDescent="0.2">
      <c r="B202" s="199" t="s">
        <v>371</v>
      </c>
      <c r="C202" s="199" t="s">
        <v>372</v>
      </c>
      <c r="D202" s="200">
        <v>5970000</v>
      </c>
      <c r="E202" s="200">
        <v>6117447</v>
      </c>
      <c r="F202" s="200">
        <v>6117447</v>
      </c>
      <c r="G202" s="201">
        <v>0</v>
      </c>
      <c r="H202" s="201">
        <v>0</v>
      </c>
      <c r="I202" s="201">
        <v>0</v>
      </c>
      <c r="J202" s="200">
        <v>6102956.7999999998</v>
      </c>
      <c r="K202" s="200">
        <v>6102956.7999999998</v>
      </c>
      <c r="L202" s="200">
        <v>14490.2</v>
      </c>
      <c r="M202" s="200">
        <v>14490.2</v>
      </c>
      <c r="N202" s="179">
        <f t="shared" si="12"/>
        <v>0.9976313321553909</v>
      </c>
      <c r="O202" s="93"/>
      <c r="P202" s="93"/>
      <c r="Q202" s="92"/>
    </row>
    <row r="203" spans="2:17" s="36" customFormat="1" x14ac:dyDescent="0.2">
      <c r="B203" s="199" t="s">
        <v>373</v>
      </c>
      <c r="C203" s="199" t="s">
        <v>374</v>
      </c>
      <c r="D203" s="200">
        <v>7761000</v>
      </c>
      <c r="E203" s="200">
        <v>7947205</v>
      </c>
      <c r="F203" s="200">
        <v>7947205</v>
      </c>
      <c r="G203" s="201">
        <v>0</v>
      </c>
      <c r="H203" s="201">
        <v>0</v>
      </c>
      <c r="I203" s="201">
        <v>0</v>
      </c>
      <c r="J203" s="200">
        <v>7934107.5999999996</v>
      </c>
      <c r="K203" s="200">
        <v>7934107.5999999996</v>
      </c>
      <c r="L203" s="200">
        <v>13097.4</v>
      </c>
      <c r="M203" s="200">
        <v>13097.4</v>
      </c>
      <c r="N203" s="179">
        <f t="shared" si="12"/>
        <v>0.99835194889272383</v>
      </c>
      <c r="O203" s="93"/>
      <c r="P203" s="93"/>
      <c r="Q203" s="92"/>
    </row>
    <row r="204" spans="2:17" s="36" customFormat="1" x14ac:dyDescent="0.2">
      <c r="B204" s="199" t="s">
        <v>375</v>
      </c>
      <c r="C204" s="199" t="s">
        <v>398</v>
      </c>
      <c r="D204" s="200">
        <v>8955000</v>
      </c>
      <c r="E204" s="200">
        <v>9215000</v>
      </c>
      <c r="F204" s="200">
        <v>9215000</v>
      </c>
      <c r="G204" s="201">
        <v>0</v>
      </c>
      <c r="H204" s="201">
        <v>0</v>
      </c>
      <c r="I204" s="201">
        <v>0</v>
      </c>
      <c r="J204" s="200">
        <v>9152928</v>
      </c>
      <c r="K204" s="200">
        <v>9152928</v>
      </c>
      <c r="L204" s="200">
        <v>62072</v>
      </c>
      <c r="M204" s="200">
        <v>62072</v>
      </c>
      <c r="N204" s="179">
        <f t="shared" si="12"/>
        <v>0.99326402604449271</v>
      </c>
      <c r="O204" s="93"/>
      <c r="P204" s="93"/>
      <c r="Q204" s="92"/>
    </row>
    <row r="205" spans="2:17" s="36" customFormat="1" x14ac:dyDescent="0.2">
      <c r="B205" s="199" t="s">
        <v>376</v>
      </c>
      <c r="C205" s="199" t="s">
        <v>377</v>
      </c>
      <c r="D205" s="200">
        <v>17910000</v>
      </c>
      <c r="E205" s="200">
        <v>19020000</v>
      </c>
      <c r="F205" s="200">
        <v>19020000</v>
      </c>
      <c r="G205" s="201">
        <v>0</v>
      </c>
      <c r="H205" s="201">
        <v>0</v>
      </c>
      <c r="I205" s="201">
        <v>0</v>
      </c>
      <c r="J205" s="200">
        <v>18679320.5</v>
      </c>
      <c r="K205" s="200">
        <v>18679320.5</v>
      </c>
      <c r="L205" s="200">
        <v>340679.5</v>
      </c>
      <c r="M205" s="200">
        <v>340679.5</v>
      </c>
      <c r="N205" s="179">
        <f t="shared" si="12"/>
        <v>0.98208835436382758</v>
      </c>
      <c r="O205" s="93"/>
      <c r="P205" s="93"/>
      <c r="Q205" s="92"/>
    </row>
    <row r="206" spans="2:17" s="36" customFormat="1" x14ac:dyDescent="0.2">
      <c r="B206" s="199" t="s">
        <v>378</v>
      </c>
      <c r="C206" s="199" t="s">
        <v>399</v>
      </c>
      <c r="D206" s="200">
        <v>2985000</v>
      </c>
      <c r="E206" s="200">
        <v>3110000</v>
      </c>
      <c r="F206" s="200">
        <v>3110000</v>
      </c>
      <c r="G206" s="201">
        <v>0</v>
      </c>
      <c r="H206" s="201">
        <v>0</v>
      </c>
      <c r="I206" s="201">
        <v>0</v>
      </c>
      <c r="J206" s="200">
        <v>2988355</v>
      </c>
      <c r="K206" s="200">
        <v>2988355</v>
      </c>
      <c r="L206" s="200">
        <v>121645</v>
      </c>
      <c r="M206" s="200">
        <v>121645</v>
      </c>
      <c r="N206" s="179">
        <f t="shared" si="12"/>
        <v>0.96088585209003219</v>
      </c>
      <c r="O206" s="93"/>
      <c r="P206" s="93"/>
      <c r="Q206" s="92"/>
    </row>
    <row r="207" spans="2:17" s="36" customFormat="1" x14ac:dyDescent="0.2">
      <c r="B207" s="199" t="s">
        <v>381</v>
      </c>
      <c r="C207" s="199" t="s">
        <v>400</v>
      </c>
      <c r="D207" s="200">
        <v>453804</v>
      </c>
      <c r="E207" s="200">
        <v>453804</v>
      </c>
      <c r="F207" s="200">
        <v>453804</v>
      </c>
      <c r="G207" s="201">
        <v>0</v>
      </c>
      <c r="H207" s="201">
        <v>0</v>
      </c>
      <c r="I207" s="201">
        <v>0</v>
      </c>
      <c r="J207" s="200">
        <v>442311.64</v>
      </c>
      <c r="K207" s="200">
        <v>442311.64</v>
      </c>
      <c r="L207" s="200">
        <v>11492.36</v>
      </c>
      <c r="M207" s="200">
        <v>11492.36</v>
      </c>
      <c r="N207" s="179">
        <f t="shared" si="12"/>
        <v>0.97467549867343617</v>
      </c>
      <c r="O207" s="93"/>
      <c r="P207" s="93"/>
      <c r="Q207" s="92"/>
    </row>
    <row r="208" spans="2:17" s="36" customFormat="1" x14ac:dyDescent="0.2">
      <c r="B208" s="199" t="s">
        <v>382</v>
      </c>
      <c r="C208" s="199" t="s">
        <v>383</v>
      </c>
      <c r="D208" s="200">
        <v>567150</v>
      </c>
      <c r="E208" s="200">
        <v>567150</v>
      </c>
      <c r="F208" s="200">
        <v>567150</v>
      </c>
      <c r="G208" s="201">
        <v>0</v>
      </c>
      <c r="H208" s="201">
        <v>0</v>
      </c>
      <c r="I208" s="201">
        <v>0</v>
      </c>
      <c r="J208" s="200">
        <v>480294.08</v>
      </c>
      <c r="K208" s="200">
        <v>480294.08</v>
      </c>
      <c r="L208" s="200">
        <v>86855.92</v>
      </c>
      <c r="M208" s="200">
        <v>86855.92</v>
      </c>
      <c r="N208" s="179">
        <f t="shared" si="12"/>
        <v>0.84685547033412678</v>
      </c>
      <c r="Q208" s="102"/>
    </row>
    <row r="209" spans="2:17" s="94" customFormat="1" ht="15" x14ac:dyDescent="0.25">
      <c r="B209" s="204" t="s">
        <v>425</v>
      </c>
      <c r="C209" s="204" t="s">
        <v>426</v>
      </c>
      <c r="D209" s="203">
        <v>510000000</v>
      </c>
      <c r="E209" s="203">
        <v>510000000</v>
      </c>
      <c r="F209" s="203">
        <v>510000000</v>
      </c>
      <c r="G209" s="205">
        <v>0</v>
      </c>
      <c r="H209" s="205">
        <v>0</v>
      </c>
      <c r="I209" s="205">
        <v>0</v>
      </c>
      <c r="J209" s="203">
        <v>510000000</v>
      </c>
      <c r="K209" s="203">
        <v>510000000</v>
      </c>
      <c r="L209" s="205">
        <v>0</v>
      </c>
      <c r="M209" s="205">
        <v>0</v>
      </c>
      <c r="N209" s="178">
        <f t="shared" si="12"/>
        <v>1</v>
      </c>
      <c r="Q209" s="103"/>
    </row>
    <row r="210" spans="2:17" s="36" customFormat="1" ht="15.6" customHeight="1" x14ac:dyDescent="0.2">
      <c r="B210" s="199" t="s">
        <v>427</v>
      </c>
      <c r="C210" s="199" t="s">
        <v>428</v>
      </c>
      <c r="D210" s="200">
        <v>510000000</v>
      </c>
      <c r="E210" s="200">
        <v>510000000</v>
      </c>
      <c r="F210" s="200">
        <v>510000000</v>
      </c>
      <c r="G210" s="201">
        <v>0</v>
      </c>
      <c r="H210" s="201">
        <v>0</v>
      </c>
      <c r="I210" s="201">
        <v>0</v>
      </c>
      <c r="J210" s="200">
        <v>510000000</v>
      </c>
      <c r="K210" s="200">
        <v>510000000</v>
      </c>
      <c r="L210" s="201">
        <v>0</v>
      </c>
      <c r="M210" s="201">
        <v>0</v>
      </c>
      <c r="N210" s="179">
        <f t="shared" si="12"/>
        <v>1</v>
      </c>
      <c r="Q210" s="102"/>
    </row>
    <row r="211" spans="2:17" s="36" customFormat="1" ht="15.6" customHeight="1" x14ac:dyDescent="0.2">
      <c r="B211" s="199" t="s">
        <v>429</v>
      </c>
      <c r="C211" s="199" t="s">
        <v>430</v>
      </c>
      <c r="D211" s="200">
        <v>510000000</v>
      </c>
      <c r="E211" s="200">
        <v>510000000</v>
      </c>
      <c r="F211" s="200">
        <v>510000000</v>
      </c>
      <c r="G211" s="201">
        <v>0</v>
      </c>
      <c r="H211" s="201">
        <v>0</v>
      </c>
      <c r="I211" s="201">
        <v>0</v>
      </c>
      <c r="J211" s="200">
        <v>510000000</v>
      </c>
      <c r="K211" s="200">
        <v>510000000</v>
      </c>
      <c r="L211" s="201">
        <v>0</v>
      </c>
      <c r="M211" s="201">
        <v>0</v>
      </c>
      <c r="N211" s="180"/>
      <c r="Q211" s="102"/>
    </row>
    <row r="212" spans="2:17" s="36" customFormat="1" ht="15.6" customHeight="1" x14ac:dyDescent="0.25">
      <c r="B212" s="101"/>
      <c r="C212" s="101"/>
      <c r="D212" s="101"/>
      <c r="E212" s="101"/>
      <c r="F212" s="101"/>
      <c r="G212" s="40"/>
      <c r="H212" s="40"/>
      <c r="I212" s="40"/>
      <c r="J212" s="40"/>
      <c r="K212" s="40"/>
      <c r="L212" s="40"/>
      <c r="M212" s="40"/>
      <c r="N212" s="180"/>
      <c r="Q212" s="102"/>
    </row>
    <row r="213" spans="2:17" s="36" customFormat="1" ht="15.6" customHeight="1" x14ac:dyDescent="0.25">
      <c r="B213" s="101"/>
      <c r="C213" s="101"/>
      <c r="D213" s="101"/>
      <c r="E213" s="101"/>
      <c r="F213" s="101"/>
      <c r="G213" s="40"/>
      <c r="H213" s="40"/>
      <c r="I213" s="40"/>
      <c r="J213" s="40"/>
      <c r="K213" s="40"/>
      <c r="L213" s="40"/>
      <c r="M213" s="40"/>
      <c r="N213" s="180"/>
      <c r="Q213" s="102"/>
    </row>
    <row r="214" spans="2:17" s="36" customFormat="1" ht="15.6" customHeight="1" x14ac:dyDescent="0.25">
      <c r="B214" s="101"/>
      <c r="C214" s="101"/>
      <c r="D214" s="101"/>
      <c r="E214" s="101"/>
      <c r="F214" s="101"/>
      <c r="G214" s="40"/>
      <c r="H214" s="40"/>
      <c r="I214" s="40"/>
      <c r="J214" s="40"/>
      <c r="K214" s="40"/>
      <c r="L214" s="40"/>
      <c r="M214" s="40"/>
      <c r="N214" s="180"/>
      <c r="Q214" s="102"/>
    </row>
    <row r="215" spans="2:17" s="36" customFormat="1" ht="15.6" customHeight="1" x14ac:dyDescent="0.25">
      <c r="B215" s="101"/>
      <c r="C215" s="101"/>
      <c r="D215" s="101"/>
      <c r="E215" s="101"/>
      <c r="F215" s="101"/>
      <c r="G215" s="40"/>
      <c r="H215" s="40"/>
      <c r="I215" s="40"/>
      <c r="J215" s="40"/>
      <c r="K215" s="40"/>
      <c r="L215" s="40"/>
      <c r="M215" s="40"/>
      <c r="N215" s="180"/>
      <c r="Q215" s="102"/>
    </row>
    <row r="216" spans="2:17" s="36" customFormat="1" ht="15.6" customHeight="1" x14ac:dyDescent="0.25">
      <c r="B216" s="101"/>
      <c r="C216" s="101"/>
      <c r="D216" s="101"/>
      <c r="E216" s="101"/>
      <c r="F216" s="101"/>
      <c r="G216" s="40"/>
      <c r="H216" s="40"/>
      <c r="I216" s="40"/>
      <c r="J216" s="40"/>
      <c r="K216" s="40"/>
      <c r="L216" s="40"/>
      <c r="M216" s="40"/>
      <c r="N216" s="180"/>
      <c r="Q216" s="102"/>
    </row>
    <row r="217" spans="2:17" s="36" customFormat="1" ht="15.6" customHeight="1" x14ac:dyDescent="0.25">
      <c r="B217" s="101"/>
      <c r="C217" s="101"/>
      <c r="D217" s="101"/>
      <c r="E217" s="101"/>
      <c r="F217" s="101"/>
      <c r="G217" s="40"/>
      <c r="H217" s="40"/>
      <c r="I217" s="40"/>
      <c r="J217" s="40"/>
      <c r="K217" s="40"/>
      <c r="L217" s="40"/>
      <c r="M217" s="40"/>
      <c r="N217" s="180"/>
      <c r="Q217" s="102"/>
    </row>
    <row r="218" spans="2:17" s="36" customFormat="1" ht="15.6" customHeight="1" x14ac:dyDescent="0.25">
      <c r="B218" s="101"/>
      <c r="C218" s="101"/>
      <c r="D218" s="101"/>
      <c r="E218" s="101"/>
      <c r="F218" s="101"/>
      <c r="G218" s="40"/>
      <c r="H218" s="40"/>
      <c r="I218" s="40"/>
      <c r="J218" s="40"/>
      <c r="K218" s="40"/>
      <c r="L218" s="40"/>
      <c r="M218" s="40"/>
      <c r="N218" s="180"/>
      <c r="Q218" s="102"/>
    </row>
    <row r="219" spans="2:17" s="36" customFormat="1" ht="15.6" customHeight="1" x14ac:dyDescent="0.25">
      <c r="B219" s="101"/>
      <c r="C219" s="101"/>
      <c r="D219" s="101"/>
      <c r="E219" s="101"/>
      <c r="F219" s="101"/>
      <c r="G219" s="40"/>
      <c r="H219" s="40"/>
      <c r="I219" s="40"/>
      <c r="J219" s="40"/>
      <c r="K219" s="40"/>
      <c r="L219" s="40"/>
      <c r="M219" s="40"/>
      <c r="N219" s="180"/>
      <c r="Q219" s="102"/>
    </row>
    <row r="220" spans="2:17" s="36" customFormat="1" ht="15.6" customHeight="1" x14ac:dyDescent="0.25">
      <c r="B220" s="101"/>
      <c r="C220" s="101"/>
      <c r="D220" s="101"/>
      <c r="E220" s="101"/>
      <c r="F220" s="101"/>
      <c r="G220" s="40"/>
      <c r="H220" s="40"/>
      <c r="I220" s="40"/>
      <c r="J220" s="40"/>
      <c r="K220" s="40"/>
      <c r="L220" s="40"/>
      <c r="M220" s="40"/>
      <c r="N220" s="180"/>
      <c r="Q220" s="102"/>
    </row>
    <row r="221" spans="2:17" s="36" customFormat="1" ht="15.6" customHeight="1" x14ac:dyDescent="0.25">
      <c r="B221" s="101"/>
      <c r="C221" s="101"/>
      <c r="D221" s="101"/>
      <c r="E221" s="101"/>
      <c r="F221" s="101"/>
      <c r="G221" s="40"/>
      <c r="H221" s="40"/>
      <c r="I221" s="40"/>
      <c r="J221" s="40"/>
      <c r="K221" s="40"/>
      <c r="L221" s="40"/>
      <c r="M221" s="40"/>
      <c r="N221" s="180"/>
      <c r="Q221" s="102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12903657630</v>
      </c>
      <c r="D223" s="39">
        <f>+'749'!E158</f>
        <v>11606621725.01</v>
      </c>
      <c r="E223" s="24">
        <f>+C223-D223</f>
        <v>1297035904.9899998</v>
      </c>
      <c r="F223" s="46">
        <f t="shared" ref="F223:F228" si="13">+D223/C223</f>
        <v>0.89948308129514443</v>
      </c>
    </row>
    <row r="224" spans="2:17" x14ac:dyDescent="0.2">
      <c r="B224" s="37" t="s">
        <v>46</v>
      </c>
      <c r="C224" s="24">
        <f>+'751'!D143</f>
        <v>10606790952</v>
      </c>
      <c r="D224" s="36">
        <f>+'751'!E143</f>
        <v>9563348039.1199989</v>
      </c>
      <c r="E224" s="24">
        <f>+C224-D224</f>
        <v>1043442912.8800011</v>
      </c>
      <c r="F224" s="46">
        <f t="shared" si="13"/>
        <v>0.90162501386121396</v>
      </c>
    </row>
    <row r="225" spans="2:15" x14ac:dyDescent="0.2">
      <c r="B225" s="37" t="s">
        <v>47</v>
      </c>
      <c r="C225" s="24">
        <f>+'753'!D108</f>
        <v>1930380074</v>
      </c>
      <c r="D225" s="36">
        <f>+'753'!E108</f>
        <v>1587285997.2800002</v>
      </c>
      <c r="E225" s="24">
        <f>+C225-D225</f>
        <v>343094076.71999979</v>
      </c>
      <c r="F225" s="46">
        <f t="shared" si="13"/>
        <v>0.82226604939561776</v>
      </c>
    </row>
    <row r="226" spans="2:15" x14ac:dyDescent="0.2">
      <c r="B226" s="37" t="s">
        <v>48</v>
      </c>
      <c r="C226" s="24">
        <f>+'755'!D133</f>
        <v>4282587793</v>
      </c>
      <c r="D226" s="36">
        <f>+'755'!E133</f>
        <v>3698103521.8799996</v>
      </c>
      <c r="E226" s="24">
        <f>+C226-D226</f>
        <v>584484271.12000036</v>
      </c>
      <c r="F226" s="46">
        <f t="shared" si="13"/>
        <v>0.86352077310000397</v>
      </c>
    </row>
    <row r="227" spans="2:15" x14ac:dyDescent="0.2">
      <c r="B227" s="37" t="s">
        <v>49</v>
      </c>
      <c r="C227" s="24">
        <f>+'758'!D119</f>
        <v>13323623773</v>
      </c>
      <c r="D227" s="36">
        <f>+'758'!E119</f>
        <v>12120019418.860001</v>
      </c>
      <c r="E227" s="24">
        <f>+C227-D227</f>
        <v>1203604354.1399994</v>
      </c>
      <c r="F227" s="46">
        <f t="shared" si="13"/>
        <v>0.90966388914560359</v>
      </c>
    </row>
    <row r="228" spans="2:15" ht="16.5" thickBot="1" x14ac:dyDescent="0.3">
      <c r="B228" s="75" t="s">
        <v>10</v>
      </c>
      <c r="C228" s="75">
        <f>SUM(C223:C227)</f>
        <v>43047040222</v>
      </c>
      <c r="D228" s="75">
        <f>SUM(D223:D227)</f>
        <v>38575378702.149994</v>
      </c>
      <c r="E228" s="75">
        <f>SUM(E223:E227)</f>
        <v>4471661519.8500004</v>
      </c>
      <c r="F228" s="76">
        <f t="shared" si="13"/>
        <v>0.89612151040375876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218" t="s">
        <v>35</v>
      </c>
      <c r="C231" s="218"/>
      <c r="D231" s="218"/>
      <c r="E231" s="218"/>
      <c r="F231" s="218"/>
      <c r="G231" s="176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76"/>
      <c r="J232" s="210"/>
      <c r="O232" s="73"/>
    </row>
    <row r="233" spans="2:15" ht="15" thickTop="1" x14ac:dyDescent="0.2">
      <c r="B233" s="37" t="s">
        <v>45</v>
      </c>
      <c r="C233" s="24">
        <f>+'749'!D167</f>
        <v>3115350368</v>
      </c>
      <c r="D233" s="24">
        <f>+'749'!E167</f>
        <v>2465451589.27</v>
      </c>
      <c r="E233" s="24">
        <f>+C233-D233</f>
        <v>649898778.73000002</v>
      </c>
      <c r="F233" s="46">
        <f>+D233/C233</f>
        <v>0.79138822220268479</v>
      </c>
      <c r="G233" s="176"/>
      <c r="J233" s="210">
        <f>+'749'!G167</f>
        <v>0.79138822220268479</v>
      </c>
      <c r="N233" s="181">
        <f>+F233-J233</f>
        <v>0</v>
      </c>
      <c r="O233" s="73"/>
    </row>
    <row r="234" spans="2:15" x14ac:dyDescent="0.2">
      <c r="B234" s="37" t="s">
        <v>46</v>
      </c>
      <c r="C234" s="24">
        <f>+'751'!D152</f>
        <v>1922298397</v>
      </c>
      <c r="D234" s="24">
        <f>+'751'!E152</f>
        <v>1483297645.1199999</v>
      </c>
      <c r="E234" s="24">
        <f>+C234-D234</f>
        <v>439000751.88000011</v>
      </c>
      <c r="F234" s="46">
        <f t="shared" ref="F234:F237" si="14">+D234/C234</f>
        <v>0.77162715603096865</v>
      </c>
      <c r="G234" s="176"/>
      <c r="J234" s="210">
        <f>+'751'!G152</f>
        <v>0.77162715603096865</v>
      </c>
      <c r="N234" s="181">
        <f t="shared" ref="N234:N238" si="15">+F234-J234</f>
        <v>0</v>
      </c>
      <c r="O234" s="73"/>
    </row>
    <row r="235" spans="2:15" x14ac:dyDescent="0.2">
      <c r="B235" s="37" t="s">
        <v>47</v>
      </c>
      <c r="C235" s="24">
        <f>+'753'!D116</f>
        <v>916896391</v>
      </c>
      <c r="D235" s="24">
        <f>+'753'!E116</f>
        <v>747284617.11000001</v>
      </c>
      <c r="E235" s="24">
        <f>+C235-D235</f>
        <v>169611773.88999999</v>
      </c>
      <c r="F235" s="46">
        <f t="shared" si="14"/>
        <v>0.815015332642966</v>
      </c>
      <c r="G235" s="176"/>
      <c r="J235" s="210">
        <f>+'753'!G116</f>
        <v>0.815015332642966</v>
      </c>
      <c r="N235" s="181">
        <f t="shared" si="15"/>
        <v>0</v>
      </c>
      <c r="O235" s="73"/>
    </row>
    <row r="236" spans="2:15" x14ac:dyDescent="0.2">
      <c r="B236" s="37" t="s">
        <v>48</v>
      </c>
      <c r="C236" s="24">
        <f>+'755'!D143</f>
        <v>1049121626</v>
      </c>
      <c r="D236" s="24">
        <f>+'755'!E143</f>
        <v>935785014.67000008</v>
      </c>
      <c r="E236" s="24">
        <f>+C236-D236</f>
        <v>113336611.32999992</v>
      </c>
      <c r="F236" s="46">
        <f t="shared" si="14"/>
        <v>0.89196999802385168</v>
      </c>
      <c r="G236" s="176"/>
      <c r="J236" s="210">
        <f>+'755'!G143</f>
        <v>0.89196999802385168</v>
      </c>
      <c r="N236" s="181">
        <f t="shared" si="15"/>
        <v>0</v>
      </c>
      <c r="O236" s="73"/>
    </row>
    <row r="237" spans="2:15" x14ac:dyDescent="0.2">
      <c r="B237" s="37" t="s">
        <v>49</v>
      </c>
      <c r="C237" s="24">
        <f>+'758'!D128</f>
        <v>580224696</v>
      </c>
      <c r="D237" s="24">
        <f>+'758'!E128</f>
        <v>451012736.99000001</v>
      </c>
      <c r="E237" s="24">
        <f>+C237-D237</f>
        <v>129211959.00999999</v>
      </c>
      <c r="F237" s="46">
        <f t="shared" si="14"/>
        <v>0.77730703311876959</v>
      </c>
      <c r="G237" s="176"/>
      <c r="J237" s="210">
        <f>+'758'!G128</f>
        <v>0.77730703311876959</v>
      </c>
      <c r="N237" s="181">
        <f t="shared" si="15"/>
        <v>0</v>
      </c>
      <c r="O237" s="73"/>
    </row>
    <row r="238" spans="2:15" ht="16.5" thickBot="1" x14ac:dyDescent="0.3">
      <c r="B238" s="78" t="s">
        <v>10</v>
      </c>
      <c r="C238" s="78">
        <f>SUM(C233:C237)</f>
        <v>7583891478</v>
      </c>
      <c r="D238" s="78">
        <f>SUM(D233:D237)</f>
        <v>6082831603.1599998</v>
      </c>
      <c r="E238" s="78">
        <f>SUM(E233:E237)</f>
        <v>1501059874.8399999</v>
      </c>
      <c r="F238" s="216">
        <f>+D238/C238</f>
        <v>0.80207260623462207</v>
      </c>
      <c r="G238" s="176"/>
      <c r="J238" s="210"/>
      <c r="N238" s="181">
        <f t="shared" si="15"/>
        <v>0.80207260623462207</v>
      </c>
      <c r="O238" s="73"/>
    </row>
    <row r="239" spans="2:15" ht="15" thickTop="1" x14ac:dyDescent="0.2">
      <c r="B239" s="73"/>
      <c r="C239" s="73"/>
      <c r="D239" s="73"/>
      <c r="E239" s="73"/>
      <c r="F239" s="73"/>
      <c r="G239" s="176"/>
      <c r="J239" s="210"/>
      <c r="O239" s="73"/>
    </row>
    <row r="240" spans="2:15" x14ac:dyDescent="0.2">
      <c r="B240" s="73"/>
      <c r="C240" s="73"/>
      <c r="D240" s="73"/>
      <c r="E240" s="73"/>
      <c r="F240" s="73"/>
      <c r="G240" s="176"/>
      <c r="O240" s="73"/>
    </row>
    <row r="241" spans="2:15" x14ac:dyDescent="0.2">
      <c r="B241" s="73"/>
      <c r="C241" s="73"/>
      <c r="D241" s="73"/>
      <c r="E241" s="73"/>
      <c r="F241" s="73"/>
      <c r="G241" s="176"/>
      <c r="O241" s="73"/>
    </row>
    <row r="242" spans="2:15" x14ac:dyDescent="0.2">
      <c r="B242" s="73"/>
      <c r="C242" s="73"/>
      <c r="D242" s="73"/>
      <c r="E242" s="73"/>
      <c r="F242" s="73"/>
      <c r="G242" s="176"/>
      <c r="O242" s="73"/>
    </row>
    <row r="243" spans="2:15" x14ac:dyDescent="0.2">
      <c r="B243" s="73"/>
      <c r="C243" s="73"/>
      <c r="D243" s="73"/>
      <c r="E243" s="73"/>
      <c r="F243" s="73"/>
      <c r="G243" s="176"/>
      <c r="O243" s="73"/>
    </row>
    <row r="244" spans="2:15" x14ac:dyDescent="0.2">
      <c r="B244" s="73"/>
      <c r="C244" s="73"/>
      <c r="D244" s="73"/>
      <c r="E244" s="73"/>
      <c r="F244" s="73"/>
      <c r="G244" s="176"/>
      <c r="O244" s="73"/>
    </row>
    <row r="245" spans="2:15" x14ac:dyDescent="0.2">
      <c r="B245" s="73"/>
      <c r="C245" s="73"/>
      <c r="D245" s="73"/>
      <c r="E245" s="73"/>
      <c r="F245" s="73"/>
      <c r="G245" s="176"/>
      <c r="O245" s="73"/>
    </row>
    <row r="246" spans="2:15" x14ac:dyDescent="0.2">
      <c r="B246" s="73"/>
      <c r="C246" s="73"/>
      <c r="D246" s="73"/>
      <c r="E246" s="73"/>
      <c r="F246" s="73"/>
      <c r="G246" s="176"/>
      <c r="O246" s="73"/>
    </row>
    <row r="247" spans="2:15" x14ac:dyDescent="0.2">
      <c r="B247" s="73"/>
      <c r="C247" s="73"/>
      <c r="D247" s="73"/>
      <c r="E247" s="73"/>
      <c r="F247" s="73"/>
      <c r="G247" s="176"/>
      <c r="O247" s="73"/>
    </row>
    <row r="248" spans="2:15" x14ac:dyDescent="0.2">
      <c r="B248" s="73"/>
      <c r="C248" s="73"/>
      <c r="D248" s="73"/>
      <c r="E248" s="73"/>
      <c r="F248" s="73"/>
      <c r="G248" s="176"/>
      <c r="O248" s="73"/>
    </row>
    <row r="249" spans="2:15" x14ac:dyDescent="0.2">
      <c r="B249" s="73"/>
      <c r="C249" s="73"/>
      <c r="D249" s="73"/>
      <c r="E249" s="73"/>
      <c r="F249" s="73"/>
      <c r="G249" s="176"/>
      <c r="O249" s="73"/>
    </row>
    <row r="250" spans="2:15" x14ac:dyDescent="0.2">
      <c r="B250" s="73"/>
      <c r="C250" s="73"/>
      <c r="D250" s="73"/>
      <c r="E250" s="73"/>
      <c r="F250" s="73"/>
      <c r="G250" s="176"/>
      <c r="O250" s="73"/>
    </row>
    <row r="251" spans="2:15" ht="15" x14ac:dyDescent="0.2">
      <c r="B251" s="84" t="s">
        <v>51</v>
      </c>
      <c r="C251" s="85" t="s">
        <v>52</v>
      </c>
      <c r="D251" s="85" t="s">
        <v>53</v>
      </c>
      <c r="E251" s="84" t="s">
        <v>7</v>
      </c>
      <c r="F251" s="84" t="s">
        <v>19</v>
      </c>
      <c r="G251" s="176"/>
      <c r="O251" s="73"/>
    </row>
    <row r="252" spans="2:15" x14ac:dyDescent="0.2">
      <c r="B252" s="86" t="s">
        <v>45</v>
      </c>
      <c r="C252" s="87">
        <f>+F252/E252</f>
        <v>0.89948308129514443</v>
      </c>
      <c r="D252" s="87">
        <f>+(100%/12)*12</f>
        <v>1</v>
      </c>
      <c r="E252" s="88">
        <v>12903657630</v>
      </c>
      <c r="F252" s="88">
        <v>11606621725.01</v>
      </c>
      <c r="G252" s="176"/>
      <c r="O252" s="73"/>
    </row>
    <row r="253" spans="2:15" x14ac:dyDescent="0.2">
      <c r="B253" s="86" t="s">
        <v>46</v>
      </c>
      <c r="C253" s="87">
        <f>+F253/E253</f>
        <v>0.90162501386121396</v>
      </c>
      <c r="D253" s="87">
        <f t="shared" ref="D253:D256" si="16">+(100%/12)*12</f>
        <v>1</v>
      </c>
      <c r="E253" s="88">
        <v>10606790952</v>
      </c>
      <c r="F253" s="88">
        <v>9563348039.1199989</v>
      </c>
      <c r="G253" s="176"/>
      <c r="O253" s="73"/>
    </row>
    <row r="254" spans="2:15" x14ac:dyDescent="0.2">
      <c r="B254" s="86" t="s">
        <v>47</v>
      </c>
      <c r="C254" s="87">
        <f>+F254/E254</f>
        <v>0.82226604939561776</v>
      </c>
      <c r="D254" s="87">
        <f t="shared" si="16"/>
        <v>1</v>
      </c>
      <c r="E254" s="88">
        <v>1930380074</v>
      </c>
      <c r="F254" s="88">
        <v>1587285997.2800002</v>
      </c>
      <c r="G254" s="176"/>
      <c r="O254" s="73"/>
    </row>
    <row r="255" spans="2:15" x14ac:dyDescent="0.2">
      <c r="B255" s="86" t="s">
        <v>48</v>
      </c>
      <c r="C255" s="87">
        <f>+F255/E255</f>
        <v>0.86352077310000397</v>
      </c>
      <c r="D255" s="87">
        <f t="shared" si="16"/>
        <v>1</v>
      </c>
      <c r="E255" s="88">
        <v>4282587793</v>
      </c>
      <c r="F255" s="88">
        <v>3698103521.8799996</v>
      </c>
      <c r="G255" s="176"/>
      <c r="O255" s="73"/>
    </row>
    <row r="256" spans="2:15" x14ac:dyDescent="0.2">
      <c r="B256" s="86" t="s">
        <v>49</v>
      </c>
      <c r="C256" s="87">
        <f>+F256/E256</f>
        <v>0.90966388914560359</v>
      </c>
      <c r="D256" s="87">
        <f t="shared" si="16"/>
        <v>1</v>
      </c>
      <c r="E256" s="88">
        <v>13323623773</v>
      </c>
      <c r="F256" s="88">
        <v>12120019418.860001</v>
      </c>
      <c r="G256" s="176"/>
      <c r="O256" s="73"/>
    </row>
    <row r="257" spans="2:15" x14ac:dyDescent="0.2">
      <c r="B257" s="89"/>
      <c r="C257" s="89"/>
      <c r="D257" s="89"/>
      <c r="E257" s="89"/>
      <c r="F257" s="89"/>
      <c r="G257" s="176"/>
      <c r="O257" s="73"/>
    </row>
    <row r="258" spans="2:15" x14ac:dyDescent="0.2">
      <c r="B258" s="73"/>
      <c r="C258" s="73"/>
      <c r="D258" s="73"/>
      <c r="E258" s="73"/>
      <c r="F258" s="73"/>
      <c r="G258" s="176"/>
      <c r="O258" s="73"/>
    </row>
    <row r="259" spans="2:15" x14ac:dyDescent="0.2">
      <c r="B259" s="73"/>
      <c r="C259" s="73"/>
      <c r="D259" s="73"/>
      <c r="E259" s="73"/>
      <c r="F259" s="73"/>
      <c r="G259" s="176"/>
      <c r="O259" s="73"/>
    </row>
    <row r="260" spans="2:15" x14ac:dyDescent="0.2">
      <c r="B260" s="73"/>
      <c r="C260" s="73"/>
      <c r="D260" s="73"/>
      <c r="E260" s="73"/>
      <c r="F260" s="73"/>
      <c r="G260" s="176"/>
      <c r="O260" s="73"/>
    </row>
    <row r="261" spans="2:15" x14ac:dyDescent="0.2">
      <c r="B261" s="73"/>
      <c r="C261" s="73"/>
      <c r="D261" s="73"/>
      <c r="E261" s="73"/>
      <c r="F261" s="73"/>
      <c r="G261" s="176"/>
      <c r="O261" s="73"/>
    </row>
    <row r="262" spans="2:15" x14ac:dyDescent="0.2">
      <c r="B262" s="73"/>
      <c r="C262" s="73"/>
      <c r="D262" s="73"/>
      <c r="E262" s="73"/>
      <c r="F262" s="73"/>
      <c r="G262" s="176"/>
      <c r="O262" s="73"/>
    </row>
    <row r="263" spans="2:15" x14ac:dyDescent="0.2">
      <c r="B263" s="73"/>
      <c r="C263" s="73"/>
      <c r="D263" s="73"/>
      <c r="E263" s="73"/>
      <c r="F263" s="73"/>
      <c r="G263" s="176"/>
      <c r="O263" s="73"/>
    </row>
    <row r="264" spans="2:15" x14ac:dyDescent="0.2">
      <c r="B264" s="73"/>
      <c r="C264" s="73"/>
      <c r="D264" s="73"/>
      <c r="E264" s="73"/>
      <c r="F264" s="73"/>
      <c r="G264" s="176"/>
      <c r="O264" s="73"/>
    </row>
    <row r="265" spans="2:15" x14ac:dyDescent="0.2">
      <c r="B265" s="73"/>
      <c r="C265" s="73"/>
      <c r="D265" s="73"/>
      <c r="E265" s="73"/>
      <c r="F265" s="73"/>
      <c r="G265" s="176"/>
      <c r="O265" s="73"/>
    </row>
    <row r="266" spans="2:15" x14ac:dyDescent="0.2">
      <c r="B266" s="73"/>
      <c r="C266" s="73"/>
      <c r="D266" s="73"/>
      <c r="E266" s="73"/>
      <c r="F266" s="73"/>
      <c r="G266" s="176"/>
      <c r="O266" s="73"/>
    </row>
    <row r="267" spans="2:15" x14ac:dyDescent="0.2">
      <c r="B267" s="73"/>
      <c r="C267" s="73"/>
      <c r="D267" s="73"/>
      <c r="E267" s="73"/>
      <c r="F267" s="73"/>
      <c r="G267" s="176"/>
      <c r="O267" s="73"/>
    </row>
    <row r="268" spans="2:15" x14ac:dyDescent="0.2">
      <c r="B268" s="73"/>
      <c r="C268" s="73"/>
      <c r="D268" s="73"/>
      <c r="E268" s="73"/>
      <c r="F268" s="73"/>
      <c r="G268" s="176"/>
      <c r="O268" s="73"/>
    </row>
    <row r="269" spans="2:15" x14ac:dyDescent="0.2">
      <c r="B269" s="73"/>
      <c r="C269" s="73"/>
      <c r="D269" s="73"/>
      <c r="E269" s="73"/>
      <c r="F269" s="73"/>
      <c r="G269" s="176"/>
      <c r="O269" s="73"/>
    </row>
    <row r="270" spans="2:15" x14ac:dyDescent="0.2">
      <c r="B270" s="73"/>
      <c r="C270" s="73"/>
      <c r="D270" s="73"/>
      <c r="E270" s="73"/>
      <c r="F270" s="73"/>
      <c r="G270" s="176"/>
      <c r="O270" s="73"/>
    </row>
    <row r="271" spans="2:15" x14ac:dyDescent="0.2">
      <c r="B271" s="73"/>
      <c r="C271" s="73"/>
      <c r="D271" s="73"/>
      <c r="E271" s="73"/>
      <c r="F271" s="73"/>
      <c r="G271" s="176"/>
      <c r="O271" s="73"/>
    </row>
    <row r="272" spans="2:15" x14ac:dyDescent="0.2">
      <c r="B272" s="73"/>
      <c r="C272" s="73"/>
      <c r="D272" s="73"/>
      <c r="E272" s="73"/>
      <c r="F272" s="73"/>
      <c r="G272" s="176"/>
      <c r="O272" s="73"/>
    </row>
    <row r="273" spans="2:15" x14ac:dyDescent="0.2">
      <c r="B273" s="73"/>
      <c r="C273" s="73"/>
      <c r="D273" s="73"/>
      <c r="E273" s="73"/>
      <c r="F273" s="73"/>
      <c r="G273" s="176"/>
      <c r="O273" s="73"/>
    </row>
    <row r="274" spans="2:15" x14ac:dyDescent="0.2">
      <c r="B274" s="73"/>
      <c r="C274" s="73"/>
      <c r="D274" s="73"/>
      <c r="E274" s="73"/>
      <c r="F274" s="73"/>
      <c r="G274" s="176"/>
      <c r="O274" s="73"/>
    </row>
    <row r="275" spans="2:15" x14ac:dyDescent="0.2">
      <c r="B275" s="73"/>
      <c r="C275" s="73"/>
      <c r="D275" s="73"/>
      <c r="E275" s="73"/>
      <c r="F275" s="73"/>
      <c r="G275" s="176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topLeftCell="C1" zoomScaleNormal="100" zoomScalePageLayoutView="60" workbookViewId="0">
      <pane ySplit="6" topLeftCell="A7" activePane="bottomLeft" state="frozen"/>
      <selection activeCell="C1" sqref="C1"/>
      <selection pane="bottomLeft" activeCell="C7" sqref="C7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7" customWidth="1"/>
    <col min="3" max="3" width="16.85546875" style="21" customWidth="1"/>
    <col min="4" max="4" width="24" style="102" customWidth="1"/>
    <col min="5" max="5" width="21.85546875" style="21" customWidth="1"/>
    <col min="6" max="10" width="21.7109375" style="21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2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157"/>
    </row>
    <row r="2" spans="1:18" s="55" customFormat="1" x14ac:dyDescent="0.2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157"/>
    </row>
    <row r="3" spans="1:18" s="55" customFormat="1" x14ac:dyDescent="0.2">
      <c r="A3" s="222" t="s">
        <v>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157"/>
    </row>
    <row r="4" spans="1:18" s="17" customFormat="1" x14ac:dyDescent="0.2">
      <c r="A4" s="221" t="s">
        <v>444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156"/>
    </row>
    <row r="5" spans="1:18" s="55" customFormat="1" x14ac:dyDescent="0.2">
      <c r="B5" s="158"/>
      <c r="C5" s="18"/>
      <c r="D5" s="28"/>
      <c r="E5" s="18"/>
      <c r="F5" s="18"/>
      <c r="G5" s="18"/>
      <c r="H5" s="18"/>
      <c r="I5" s="18"/>
      <c r="J5" s="18"/>
      <c r="K5" s="182"/>
      <c r="L5" s="182"/>
      <c r="M5" s="182"/>
      <c r="N5" s="182"/>
      <c r="P5" s="28"/>
      <c r="Q5" s="18"/>
    </row>
    <row r="6" spans="1:18" s="125" customFormat="1" ht="38.25" customHeight="1" thickBot="1" x14ac:dyDescent="0.25">
      <c r="A6" s="159" t="s">
        <v>12</v>
      </c>
      <c r="B6" s="160" t="s">
        <v>432</v>
      </c>
      <c r="C6" s="161" t="s">
        <v>41</v>
      </c>
      <c r="D6" s="162" t="s">
        <v>40</v>
      </c>
      <c r="E6" s="162" t="s">
        <v>13</v>
      </c>
      <c r="F6" s="162" t="s">
        <v>14</v>
      </c>
      <c r="G6" s="162" t="s">
        <v>15</v>
      </c>
      <c r="H6" s="162" t="s">
        <v>16</v>
      </c>
      <c r="I6" s="162" t="s">
        <v>17</v>
      </c>
      <c r="J6" s="162" t="s">
        <v>18</v>
      </c>
      <c r="K6" s="183" t="s">
        <v>19</v>
      </c>
      <c r="L6" s="183" t="s">
        <v>20</v>
      </c>
      <c r="M6" s="183" t="s">
        <v>42</v>
      </c>
      <c r="N6" s="183" t="s">
        <v>43</v>
      </c>
      <c r="O6" s="48" t="s">
        <v>34</v>
      </c>
      <c r="P6" s="124" t="s">
        <v>30</v>
      </c>
      <c r="Q6" s="124" t="s">
        <v>28</v>
      </c>
      <c r="R6" s="124" t="s">
        <v>29</v>
      </c>
    </row>
    <row r="7" spans="1:18" s="55" customFormat="1" ht="13.5" thickTop="1" x14ac:dyDescent="0.2">
      <c r="A7" s="17" t="s">
        <v>436</v>
      </c>
      <c r="B7" s="198" t="s">
        <v>433</v>
      </c>
      <c r="C7" s="17"/>
      <c r="D7" s="17"/>
      <c r="E7" s="184">
        <v>12970624585</v>
      </c>
      <c r="F7" s="184">
        <v>12903657630</v>
      </c>
      <c r="G7" s="184">
        <v>12858879323.76</v>
      </c>
      <c r="H7" s="184">
        <v>156750</v>
      </c>
      <c r="I7" s="184">
        <v>20924944.43</v>
      </c>
      <c r="J7" s="184">
        <v>0</v>
      </c>
      <c r="K7" s="185">
        <v>11606621725.01</v>
      </c>
      <c r="L7" s="184">
        <v>11486531170.780001</v>
      </c>
      <c r="M7" s="184">
        <v>1275954210.5599999</v>
      </c>
      <c r="N7" s="184">
        <v>1231175904.3199999</v>
      </c>
      <c r="O7" s="23">
        <f t="shared" ref="O7:O18" si="0">+K7/F7</f>
        <v>0.89948308129514443</v>
      </c>
      <c r="P7" s="18">
        <f>+P30+P80+P106+P116</f>
        <v>3115350368</v>
      </c>
      <c r="Q7" s="18">
        <f>+Q30+Q80+Q106+Q116</f>
        <v>2465451589.27</v>
      </c>
      <c r="R7" s="23">
        <f>+Q7/P7</f>
        <v>0.79138822220268479</v>
      </c>
    </row>
    <row r="8" spans="1:18" s="91" customFormat="1" x14ac:dyDescent="0.2">
      <c r="A8" s="91" t="s">
        <v>436</v>
      </c>
      <c r="B8" s="105" t="s">
        <v>433</v>
      </c>
      <c r="C8" s="91" t="s">
        <v>54</v>
      </c>
      <c r="D8" s="91" t="s">
        <v>22</v>
      </c>
      <c r="E8" s="185">
        <v>3764298778</v>
      </c>
      <c r="F8" s="185">
        <v>3713368501</v>
      </c>
      <c r="G8" s="185">
        <v>3699085445</v>
      </c>
      <c r="H8" s="185">
        <v>0</v>
      </c>
      <c r="I8" s="185">
        <v>0</v>
      </c>
      <c r="J8" s="185">
        <v>0</v>
      </c>
      <c r="K8" s="185">
        <v>3227317380.7600002</v>
      </c>
      <c r="L8" s="185">
        <v>3227317380.7600002</v>
      </c>
      <c r="M8" s="185">
        <v>486051120.24000001</v>
      </c>
      <c r="N8" s="185">
        <v>471768064.24000001</v>
      </c>
      <c r="O8" s="23">
        <f t="shared" si="0"/>
        <v>0.86910776021579661</v>
      </c>
      <c r="P8" s="28"/>
      <c r="Q8" s="28"/>
      <c r="R8" s="96"/>
    </row>
    <row r="9" spans="1:18" s="95" customFormat="1" x14ac:dyDescent="0.2">
      <c r="A9" s="95" t="s">
        <v>436</v>
      </c>
      <c r="B9" s="109" t="s">
        <v>433</v>
      </c>
      <c r="C9" s="95" t="s">
        <v>55</v>
      </c>
      <c r="D9" s="95" t="s">
        <v>56</v>
      </c>
      <c r="E9" s="186">
        <v>1348049888</v>
      </c>
      <c r="F9" s="186">
        <v>1311350613</v>
      </c>
      <c r="G9" s="186">
        <v>1311350613</v>
      </c>
      <c r="H9" s="186">
        <v>0</v>
      </c>
      <c r="I9" s="186">
        <v>0</v>
      </c>
      <c r="J9" s="186">
        <v>0</v>
      </c>
      <c r="K9" s="186">
        <v>1211663253.3800001</v>
      </c>
      <c r="L9" s="186">
        <v>1211663253.3800001</v>
      </c>
      <c r="M9" s="186">
        <v>99687359.620000005</v>
      </c>
      <c r="N9" s="186">
        <v>99687359.620000005</v>
      </c>
      <c r="O9" s="92">
        <f t="shared" si="0"/>
        <v>0.92398115451980967</v>
      </c>
      <c r="P9" s="93"/>
      <c r="Q9" s="93"/>
      <c r="R9" s="92"/>
    </row>
    <row r="10" spans="1:18" s="95" customFormat="1" x14ac:dyDescent="0.2">
      <c r="A10" s="95" t="s">
        <v>436</v>
      </c>
      <c r="B10" s="109" t="s">
        <v>433</v>
      </c>
      <c r="C10" s="95" t="s">
        <v>57</v>
      </c>
      <c r="D10" s="95" t="s">
        <v>58</v>
      </c>
      <c r="E10" s="186">
        <v>1330049888</v>
      </c>
      <c r="F10" s="186">
        <v>1293350613</v>
      </c>
      <c r="G10" s="186">
        <v>1293350613</v>
      </c>
      <c r="H10" s="186">
        <v>0</v>
      </c>
      <c r="I10" s="186">
        <v>0</v>
      </c>
      <c r="J10" s="186">
        <v>0</v>
      </c>
      <c r="K10" s="186">
        <v>1207775736.72</v>
      </c>
      <c r="L10" s="186">
        <v>1207775736.72</v>
      </c>
      <c r="M10" s="186">
        <v>85574876.280000001</v>
      </c>
      <c r="N10" s="186">
        <v>85574876.280000001</v>
      </c>
      <c r="O10" s="92">
        <f t="shared" si="0"/>
        <v>0.9338347425517477</v>
      </c>
      <c r="P10" s="93"/>
      <c r="Q10" s="93"/>
      <c r="R10" s="92"/>
    </row>
    <row r="11" spans="1:18" s="95" customFormat="1" x14ac:dyDescent="0.2">
      <c r="A11" s="95" t="s">
        <v>436</v>
      </c>
      <c r="B11" s="109" t="s">
        <v>433</v>
      </c>
      <c r="C11" s="95" t="s">
        <v>59</v>
      </c>
      <c r="D11" s="95" t="s">
        <v>60</v>
      </c>
      <c r="E11" s="186">
        <v>18000000</v>
      </c>
      <c r="F11" s="186">
        <v>18000000</v>
      </c>
      <c r="G11" s="186">
        <v>18000000</v>
      </c>
      <c r="H11" s="186">
        <v>0</v>
      </c>
      <c r="I11" s="186">
        <v>0</v>
      </c>
      <c r="J11" s="186">
        <v>0</v>
      </c>
      <c r="K11" s="186">
        <v>3887516.66</v>
      </c>
      <c r="L11" s="186">
        <v>3887516.66</v>
      </c>
      <c r="M11" s="186">
        <v>14112483.34</v>
      </c>
      <c r="N11" s="186">
        <v>14112483.34</v>
      </c>
      <c r="O11" s="92">
        <f t="shared" si="0"/>
        <v>0.21597314777777779</v>
      </c>
      <c r="P11" s="93"/>
      <c r="Q11" s="93"/>
      <c r="R11" s="92"/>
    </row>
    <row r="12" spans="1:18" s="95" customFormat="1" x14ac:dyDescent="0.2">
      <c r="A12" s="95" t="s">
        <v>436</v>
      </c>
      <c r="B12" s="109" t="s">
        <v>433</v>
      </c>
      <c r="C12" s="95" t="s">
        <v>61</v>
      </c>
      <c r="D12" s="95" t="s">
        <v>62</v>
      </c>
      <c r="E12" s="186">
        <v>45658458</v>
      </c>
      <c r="F12" s="186">
        <v>58974038</v>
      </c>
      <c r="G12" s="186">
        <v>45658458</v>
      </c>
      <c r="H12" s="186">
        <v>0</v>
      </c>
      <c r="I12" s="186">
        <v>0</v>
      </c>
      <c r="J12" s="186">
        <v>0</v>
      </c>
      <c r="K12" s="186">
        <v>37114926.979999997</v>
      </c>
      <c r="L12" s="186">
        <v>37114926.979999997</v>
      </c>
      <c r="M12" s="186">
        <v>21859111.02</v>
      </c>
      <c r="N12" s="186">
        <v>8543531.0199999996</v>
      </c>
      <c r="O12" s="92">
        <f t="shared" si="0"/>
        <v>0.62934349145296775</v>
      </c>
      <c r="P12" s="93"/>
      <c r="Q12" s="93"/>
      <c r="R12" s="92"/>
    </row>
    <row r="13" spans="1:18" s="95" customFormat="1" x14ac:dyDescent="0.2">
      <c r="A13" s="95" t="s">
        <v>436</v>
      </c>
      <c r="B13" s="109" t="s">
        <v>433</v>
      </c>
      <c r="C13" s="95" t="s">
        <v>63</v>
      </c>
      <c r="D13" s="95" t="s">
        <v>64</v>
      </c>
      <c r="E13" s="186">
        <v>45658458</v>
      </c>
      <c r="F13" s="186">
        <v>58974038</v>
      </c>
      <c r="G13" s="186">
        <v>45658458</v>
      </c>
      <c r="H13" s="186">
        <v>0</v>
      </c>
      <c r="I13" s="186">
        <v>0</v>
      </c>
      <c r="J13" s="186">
        <v>0</v>
      </c>
      <c r="K13" s="186">
        <v>37114926.979999997</v>
      </c>
      <c r="L13" s="186">
        <v>37114926.979999997</v>
      </c>
      <c r="M13" s="186">
        <v>21859111.02</v>
      </c>
      <c r="N13" s="186">
        <v>8543531.0199999996</v>
      </c>
      <c r="O13" s="92">
        <f t="shared" si="0"/>
        <v>0.62934349145296775</v>
      </c>
      <c r="P13" s="93"/>
      <c r="Q13" s="93"/>
      <c r="R13" s="92"/>
    </row>
    <row r="14" spans="1:18" s="95" customFormat="1" x14ac:dyDescent="0.2">
      <c r="A14" s="95" t="s">
        <v>436</v>
      </c>
      <c r="B14" s="109" t="s">
        <v>433</v>
      </c>
      <c r="C14" s="95" t="s">
        <v>65</v>
      </c>
      <c r="D14" s="95" t="s">
        <v>66</v>
      </c>
      <c r="E14" s="186">
        <v>1746687256</v>
      </c>
      <c r="F14" s="186">
        <v>1702707944</v>
      </c>
      <c r="G14" s="186">
        <v>1702707944</v>
      </c>
      <c r="H14" s="186">
        <v>0</v>
      </c>
      <c r="I14" s="186">
        <v>0</v>
      </c>
      <c r="J14" s="186">
        <v>0</v>
      </c>
      <c r="K14" s="186">
        <v>1416112130.05</v>
      </c>
      <c r="L14" s="186">
        <v>1416112130.05</v>
      </c>
      <c r="M14" s="186">
        <v>286595813.94999999</v>
      </c>
      <c r="N14" s="186">
        <v>286595813.94999999</v>
      </c>
      <c r="O14" s="92">
        <f t="shared" si="0"/>
        <v>0.83168234167233079</v>
      </c>
      <c r="P14" s="93"/>
      <c r="Q14" s="93"/>
      <c r="R14" s="92"/>
    </row>
    <row r="15" spans="1:18" s="95" customFormat="1" x14ac:dyDescent="0.2">
      <c r="A15" s="95" t="s">
        <v>436</v>
      </c>
      <c r="B15" s="109" t="s">
        <v>433</v>
      </c>
      <c r="C15" s="95" t="s">
        <v>67</v>
      </c>
      <c r="D15" s="95" t="s">
        <v>68</v>
      </c>
      <c r="E15" s="186">
        <v>487721872</v>
      </c>
      <c r="F15" s="186">
        <v>471395411</v>
      </c>
      <c r="G15" s="186">
        <v>471395411</v>
      </c>
      <c r="H15" s="186">
        <v>0</v>
      </c>
      <c r="I15" s="186">
        <v>0</v>
      </c>
      <c r="J15" s="186">
        <v>0</v>
      </c>
      <c r="K15" s="186">
        <v>371100879.25999999</v>
      </c>
      <c r="L15" s="186">
        <v>371100879.25999999</v>
      </c>
      <c r="M15" s="186">
        <v>100294531.73999999</v>
      </c>
      <c r="N15" s="186">
        <v>100294531.73999999</v>
      </c>
      <c r="O15" s="92">
        <f t="shared" si="0"/>
        <v>0.78723905791267867</v>
      </c>
      <c r="P15" s="93"/>
      <c r="Q15" s="93"/>
      <c r="R15" s="92"/>
    </row>
    <row r="16" spans="1:18" s="95" customFormat="1" x14ac:dyDescent="0.2">
      <c r="A16" s="95" t="s">
        <v>436</v>
      </c>
      <c r="B16" s="109" t="s">
        <v>433</v>
      </c>
      <c r="C16" s="95" t="s">
        <v>69</v>
      </c>
      <c r="D16" s="95" t="s">
        <v>70</v>
      </c>
      <c r="E16" s="186">
        <v>629925942</v>
      </c>
      <c r="F16" s="186">
        <v>612539168</v>
      </c>
      <c r="G16" s="186">
        <v>612539168</v>
      </c>
      <c r="H16" s="186">
        <v>0</v>
      </c>
      <c r="I16" s="186">
        <v>0</v>
      </c>
      <c r="J16" s="186">
        <v>0</v>
      </c>
      <c r="K16" s="186">
        <v>513035395.61000001</v>
      </c>
      <c r="L16" s="186">
        <v>513035395.61000001</v>
      </c>
      <c r="M16" s="186">
        <v>99503772.390000001</v>
      </c>
      <c r="N16" s="186">
        <v>99503772.390000001</v>
      </c>
      <c r="O16" s="92">
        <f t="shared" si="0"/>
        <v>0.83755524938121184</v>
      </c>
      <c r="P16" s="93"/>
      <c r="Q16" s="93"/>
      <c r="R16" s="92"/>
    </row>
    <row r="17" spans="1:18" s="95" customFormat="1" x14ac:dyDescent="0.2">
      <c r="A17" s="95" t="s">
        <v>436</v>
      </c>
      <c r="B17" s="109" t="s">
        <v>433</v>
      </c>
      <c r="C17" s="95" t="s">
        <v>73</v>
      </c>
      <c r="D17" s="95" t="s">
        <v>74</v>
      </c>
      <c r="E17" s="186">
        <v>197546538</v>
      </c>
      <c r="F17" s="186">
        <v>197546538</v>
      </c>
      <c r="G17" s="186">
        <v>197546538</v>
      </c>
      <c r="H17" s="186">
        <v>0</v>
      </c>
      <c r="I17" s="186">
        <v>0</v>
      </c>
      <c r="J17" s="186">
        <v>0</v>
      </c>
      <c r="K17" s="186">
        <v>194309419.53999999</v>
      </c>
      <c r="L17" s="186">
        <v>194309419.53999999</v>
      </c>
      <c r="M17" s="186">
        <v>3237118.46</v>
      </c>
      <c r="N17" s="186">
        <v>3237118.46</v>
      </c>
      <c r="O17" s="92">
        <f t="shared" si="0"/>
        <v>0.98361338805137644</v>
      </c>
      <c r="P17" s="93"/>
      <c r="Q17" s="93"/>
      <c r="R17" s="92"/>
    </row>
    <row r="18" spans="1:18" s="95" customFormat="1" x14ac:dyDescent="0.2">
      <c r="A18" s="95" t="s">
        <v>436</v>
      </c>
      <c r="B18" s="109" t="s">
        <v>433</v>
      </c>
      <c r="C18" s="95" t="s">
        <v>75</v>
      </c>
      <c r="D18" s="95" t="s">
        <v>76</v>
      </c>
      <c r="E18" s="186">
        <v>192870000</v>
      </c>
      <c r="F18" s="186">
        <v>187931485</v>
      </c>
      <c r="G18" s="186">
        <v>187931485</v>
      </c>
      <c r="H18" s="186">
        <v>0</v>
      </c>
      <c r="I18" s="186">
        <v>0</v>
      </c>
      <c r="J18" s="186">
        <v>0</v>
      </c>
      <c r="K18" s="186">
        <v>130017872.31999999</v>
      </c>
      <c r="L18" s="186">
        <v>130017872.31999999</v>
      </c>
      <c r="M18" s="186">
        <v>57913612.68</v>
      </c>
      <c r="N18" s="186">
        <v>57913612.68</v>
      </c>
      <c r="O18" s="92">
        <f t="shared" si="0"/>
        <v>0.69183656118079417</v>
      </c>
      <c r="P18" s="93"/>
      <c r="Q18" s="93"/>
      <c r="R18" s="92"/>
    </row>
    <row r="19" spans="1:18" s="95" customFormat="1" ht="14.1" customHeight="1" x14ac:dyDescent="0.2">
      <c r="A19" s="95" t="s">
        <v>436</v>
      </c>
      <c r="B19" s="109" t="s">
        <v>434</v>
      </c>
      <c r="C19" s="95" t="s">
        <v>71</v>
      </c>
      <c r="D19" s="95" t="s">
        <v>72</v>
      </c>
      <c r="E19" s="186">
        <v>238622904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92">
        <v>0</v>
      </c>
      <c r="P19" s="93"/>
      <c r="Q19" s="93"/>
      <c r="R19" s="92"/>
    </row>
    <row r="20" spans="1:18" s="95" customFormat="1" x14ac:dyDescent="0.2">
      <c r="A20" s="95" t="s">
        <v>436</v>
      </c>
      <c r="B20" s="109" t="s">
        <v>446</v>
      </c>
      <c r="C20" s="95" t="s">
        <v>71</v>
      </c>
      <c r="D20" s="95" t="s">
        <v>72</v>
      </c>
      <c r="E20" s="186">
        <v>0</v>
      </c>
      <c r="F20" s="186">
        <v>233295342</v>
      </c>
      <c r="G20" s="186">
        <v>233295342</v>
      </c>
      <c r="H20" s="186">
        <v>0</v>
      </c>
      <c r="I20" s="186">
        <v>0</v>
      </c>
      <c r="J20" s="186">
        <v>0</v>
      </c>
      <c r="K20" s="186">
        <v>207648563.31999999</v>
      </c>
      <c r="L20" s="186">
        <v>207648563.31999999</v>
      </c>
      <c r="M20" s="186">
        <v>25646778.68</v>
      </c>
      <c r="N20" s="186">
        <v>25646778.68</v>
      </c>
      <c r="O20" s="92">
        <f t="shared" ref="O20:O27" si="1">+K20/F20</f>
        <v>0.89006733499205481</v>
      </c>
      <c r="P20" s="93"/>
      <c r="Q20" s="93"/>
      <c r="R20" s="92"/>
    </row>
    <row r="21" spans="1:18" s="95" customFormat="1" x14ac:dyDescent="0.2">
      <c r="A21" s="95" t="s">
        <v>436</v>
      </c>
      <c r="B21" s="109" t="s">
        <v>433</v>
      </c>
      <c r="C21" s="95" t="s">
        <v>77</v>
      </c>
      <c r="D21" s="95" t="s">
        <v>78</v>
      </c>
      <c r="E21" s="186">
        <v>284431245</v>
      </c>
      <c r="F21" s="186">
        <v>278382789</v>
      </c>
      <c r="G21" s="186">
        <v>278382789</v>
      </c>
      <c r="H21" s="186">
        <v>0</v>
      </c>
      <c r="I21" s="186">
        <v>0</v>
      </c>
      <c r="J21" s="186">
        <v>0</v>
      </c>
      <c r="K21" s="186">
        <v>240386335.93000001</v>
      </c>
      <c r="L21" s="186">
        <v>240386335.93000001</v>
      </c>
      <c r="M21" s="186">
        <v>37996453.07</v>
      </c>
      <c r="N21" s="186">
        <v>37996453.07</v>
      </c>
      <c r="O21" s="92">
        <f t="shared" si="1"/>
        <v>0.86351004957422139</v>
      </c>
      <c r="P21" s="93"/>
      <c r="Q21" s="93"/>
      <c r="R21" s="92"/>
    </row>
    <row r="22" spans="1:18" s="95" customFormat="1" x14ac:dyDescent="0.2">
      <c r="A22" s="95" t="s">
        <v>436</v>
      </c>
      <c r="B22" s="109" t="s">
        <v>433</v>
      </c>
      <c r="C22" s="95" t="s">
        <v>79</v>
      </c>
      <c r="D22" s="95" t="s">
        <v>401</v>
      </c>
      <c r="E22" s="186">
        <v>269845027</v>
      </c>
      <c r="F22" s="186">
        <v>264106748</v>
      </c>
      <c r="G22" s="186">
        <v>264106748</v>
      </c>
      <c r="H22" s="186">
        <v>0</v>
      </c>
      <c r="I22" s="186">
        <v>0</v>
      </c>
      <c r="J22" s="186">
        <v>0</v>
      </c>
      <c r="K22" s="186">
        <v>228060276.77000001</v>
      </c>
      <c r="L22" s="186">
        <v>228060276.77000001</v>
      </c>
      <c r="M22" s="186">
        <v>36046471.229999997</v>
      </c>
      <c r="N22" s="186">
        <v>36046471.229999997</v>
      </c>
      <c r="O22" s="92">
        <f t="shared" si="1"/>
        <v>0.86351552354126149</v>
      </c>
      <c r="P22" s="93"/>
      <c r="Q22" s="93"/>
      <c r="R22" s="92"/>
    </row>
    <row r="23" spans="1:18" s="95" customFormat="1" x14ac:dyDescent="0.2">
      <c r="A23" s="95" t="s">
        <v>436</v>
      </c>
      <c r="B23" s="109" t="s">
        <v>433</v>
      </c>
      <c r="C23" s="95" t="s">
        <v>84</v>
      </c>
      <c r="D23" s="95" t="s">
        <v>388</v>
      </c>
      <c r="E23" s="186">
        <v>14586218</v>
      </c>
      <c r="F23" s="186">
        <v>14276041</v>
      </c>
      <c r="G23" s="186">
        <v>14276041</v>
      </c>
      <c r="H23" s="186">
        <v>0</v>
      </c>
      <c r="I23" s="186">
        <v>0</v>
      </c>
      <c r="J23" s="186">
        <v>0</v>
      </c>
      <c r="K23" s="186">
        <v>12326059.16</v>
      </c>
      <c r="L23" s="186">
        <v>12326059.16</v>
      </c>
      <c r="M23" s="186">
        <v>1949981.84</v>
      </c>
      <c r="N23" s="186">
        <v>1949981.84</v>
      </c>
      <c r="O23" s="92">
        <f t="shared" si="1"/>
        <v>0.86340878118800579</v>
      </c>
      <c r="P23" s="93"/>
      <c r="Q23" s="93"/>
      <c r="R23" s="92"/>
    </row>
    <row r="24" spans="1:18" s="95" customFormat="1" x14ac:dyDescent="0.2">
      <c r="A24" s="95" t="s">
        <v>436</v>
      </c>
      <c r="B24" s="109" t="s">
        <v>433</v>
      </c>
      <c r="C24" s="95" t="s">
        <v>89</v>
      </c>
      <c r="D24" s="95" t="s">
        <v>90</v>
      </c>
      <c r="E24" s="186">
        <v>339471931</v>
      </c>
      <c r="F24" s="186">
        <v>361953117</v>
      </c>
      <c r="G24" s="186">
        <v>360985641</v>
      </c>
      <c r="H24" s="186">
        <v>0</v>
      </c>
      <c r="I24" s="186">
        <v>0</v>
      </c>
      <c r="J24" s="186">
        <v>0</v>
      </c>
      <c r="K24" s="186">
        <v>322040734.42000002</v>
      </c>
      <c r="L24" s="186">
        <v>322040734.42000002</v>
      </c>
      <c r="M24" s="186">
        <v>39912382.579999998</v>
      </c>
      <c r="N24" s="186">
        <v>38944906.579999998</v>
      </c>
      <c r="O24" s="92">
        <f t="shared" si="1"/>
        <v>0.88973051838644623</v>
      </c>
      <c r="P24" s="93"/>
      <c r="Q24" s="93"/>
      <c r="R24" s="92"/>
    </row>
    <row r="25" spans="1:18" s="95" customFormat="1" x14ac:dyDescent="0.2">
      <c r="A25" s="95" t="s">
        <v>436</v>
      </c>
      <c r="B25" s="109" t="s">
        <v>433</v>
      </c>
      <c r="C25" s="95" t="s">
        <v>91</v>
      </c>
      <c r="D25" s="95" t="s">
        <v>402</v>
      </c>
      <c r="E25" s="186">
        <v>148195972</v>
      </c>
      <c r="F25" s="186">
        <v>145044571</v>
      </c>
      <c r="G25" s="186">
        <v>145044571</v>
      </c>
      <c r="H25" s="186">
        <v>0</v>
      </c>
      <c r="I25" s="186">
        <v>0</v>
      </c>
      <c r="J25" s="186">
        <v>0</v>
      </c>
      <c r="K25" s="186">
        <v>124665808.83</v>
      </c>
      <c r="L25" s="186">
        <v>124665808.83</v>
      </c>
      <c r="M25" s="186">
        <v>20378762.170000002</v>
      </c>
      <c r="N25" s="186">
        <v>20378762.170000002</v>
      </c>
      <c r="O25" s="92">
        <f t="shared" si="1"/>
        <v>0.85950000038264096</v>
      </c>
      <c r="P25" s="93"/>
      <c r="Q25" s="93"/>
      <c r="R25" s="92"/>
    </row>
    <row r="26" spans="1:18" s="95" customFormat="1" x14ac:dyDescent="0.2">
      <c r="A26" s="95" t="s">
        <v>436</v>
      </c>
      <c r="B26" s="109" t="s">
        <v>433</v>
      </c>
      <c r="C26" s="95" t="s">
        <v>96</v>
      </c>
      <c r="D26" s="95" t="s">
        <v>403</v>
      </c>
      <c r="E26" s="186">
        <v>43758653</v>
      </c>
      <c r="F26" s="186">
        <v>42828122</v>
      </c>
      <c r="G26" s="186">
        <v>42828122</v>
      </c>
      <c r="H26" s="186">
        <v>0</v>
      </c>
      <c r="I26" s="186">
        <v>0</v>
      </c>
      <c r="J26" s="186">
        <v>0</v>
      </c>
      <c r="K26" s="186">
        <v>36978108.509999998</v>
      </c>
      <c r="L26" s="186">
        <v>36978108.509999998</v>
      </c>
      <c r="M26" s="186">
        <v>5850013.4900000002</v>
      </c>
      <c r="N26" s="186">
        <v>5850013.4900000002</v>
      </c>
      <c r="O26" s="92">
        <f t="shared" si="1"/>
        <v>0.86340719095738072</v>
      </c>
      <c r="P26" s="93"/>
      <c r="Q26" s="93"/>
      <c r="R26" s="92"/>
    </row>
    <row r="27" spans="1:18" s="95" customFormat="1" x14ac:dyDescent="0.2">
      <c r="A27" s="95" t="s">
        <v>436</v>
      </c>
      <c r="B27" s="109" t="s">
        <v>433</v>
      </c>
      <c r="C27" s="95" t="s">
        <v>101</v>
      </c>
      <c r="D27" s="95" t="s">
        <v>404</v>
      </c>
      <c r="E27" s="186">
        <v>87517306</v>
      </c>
      <c r="F27" s="186">
        <v>85656243</v>
      </c>
      <c r="G27" s="186">
        <v>85656243</v>
      </c>
      <c r="H27" s="186">
        <v>0</v>
      </c>
      <c r="I27" s="186">
        <v>0</v>
      </c>
      <c r="J27" s="186">
        <v>0</v>
      </c>
      <c r="K27" s="186">
        <v>73956303.379999995</v>
      </c>
      <c r="L27" s="186">
        <v>73956303.379999995</v>
      </c>
      <c r="M27" s="186">
        <v>11699939.619999999</v>
      </c>
      <c r="N27" s="186">
        <v>11699939.619999999</v>
      </c>
      <c r="O27" s="92">
        <f t="shared" si="1"/>
        <v>0.86340820925335238</v>
      </c>
      <c r="P27" s="93"/>
      <c r="Q27" s="93"/>
      <c r="R27" s="92"/>
    </row>
    <row r="28" spans="1:18" s="95" customFormat="1" x14ac:dyDescent="0.2">
      <c r="A28" s="95" t="s">
        <v>436</v>
      </c>
      <c r="B28" s="109" t="s">
        <v>433</v>
      </c>
      <c r="C28" s="95" t="s">
        <v>106</v>
      </c>
      <c r="D28" s="95" t="s">
        <v>107</v>
      </c>
      <c r="E28" s="186">
        <v>60000000</v>
      </c>
      <c r="F28" s="186">
        <v>87456705</v>
      </c>
      <c r="G28" s="186">
        <v>87456705</v>
      </c>
      <c r="H28" s="186">
        <v>0</v>
      </c>
      <c r="I28" s="186">
        <v>0</v>
      </c>
      <c r="J28" s="186">
        <v>0</v>
      </c>
      <c r="K28" s="186">
        <v>86440513.700000003</v>
      </c>
      <c r="L28" s="186">
        <v>86440513.700000003</v>
      </c>
      <c r="M28" s="186">
        <v>1016191.3</v>
      </c>
      <c r="N28" s="186">
        <v>1016191.3</v>
      </c>
      <c r="O28" s="92">
        <v>0</v>
      </c>
      <c r="P28" s="93"/>
      <c r="Q28" s="93"/>
      <c r="R28" s="92"/>
    </row>
    <row r="29" spans="1:18" s="95" customFormat="1" x14ac:dyDescent="0.2">
      <c r="A29" s="95" t="s">
        <v>436</v>
      </c>
      <c r="B29" s="109" t="s">
        <v>434</v>
      </c>
      <c r="C29" s="95" t="s">
        <v>106</v>
      </c>
      <c r="D29" s="95" t="s">
        <v>107</v>
      </c>
      <c r="E29" s="186">
        <v>0</v>
      </c>
      <c r="F29" s="186">
        <v>967476</v>
      </c>
      <c r="G29" s="186">
        <v>0</v>
      </c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186">
        <v>967476</v>
      </c>
      <c r="N29" s="186">
        <v>0</v>
      </c>
      <c r="O29" s="92">
        <f t="shared" ref="O29:O42" si="2">+K29/F29</f>
        <v>0</v>
      </c>
      <c r="P29" s="93"/>
      <c r="Q29" s="93">
        <f t="shared" ref="Q29:Q92" si="3">+K29</f>
        <v>0</v>
      </c>
      <c r="R29" s="92"/>
    </row>
    <row r="30" spans="1:18" s="91" customFormat="1" x14ac:dyDescent="0.2">
      <c r="A30" s="91" t="s">
        <v>436</v>
      </c>
      <c r="B30" s="105" t="s">
        <v>433</v>
      </c>
      <c r="C30" s="91" t="s">
        <v>108</v>
      </c>
      <c r="D30" s="91" t="s">
        <v>109</v>
      </c>
      <c r="E30" s="185">
        <v>2895557440</v>
      </c>
      <c r="F30" s="185">
        <v>2770557440</v>
      </c>
      <c r="G30" s="185">
        <v>2740172709.96</v>
      </c>
      <c r="H30" s="185">
        <v>0</v>
      </c>
      <c r="I30" s="185">
        <v>8588601.4800000004</v>
      </c>
      <c r="J30" s="185">
        <v>0</v>
      </c>
      <c r="K30" s="185">
        <v>2230227607.02</v>
      </c>
      <c r="L30" s="185">
        <v>2113005066.75</v>
      </c>
      <c r="M30" s="185">
        <v>531741231.5</v>
      </c>
      <c r="N30" s="185">
        <v>501356501.45999998</v>
      </c>
      <c r="O30" s="96">
        <f t="shared" si="2"/>
        <v>0.80497432567938387</v>
      </c>
      <c r="P30" s="28">
        <f t="shared" ref="P30:P61" si="4">+F30</f>
        <v>2770557440</v>
      </c>
      <c r="Q30" s="28">
        <f t="shared" si="3"/>
        <v>2230227607.02</v>
      </c>
      <c r="R30" s="96">
        <f t="shared" ref="R30:R92" si="5">+Q30/P30</f>
        <v>0.80497432567938387</v>
      </c>
    </row>
    <row r="31" spans="1:18" s="95" customFormat="1" x14ac:dyDescent="0.2">
      <c r="A31" s="95" t="s">
        <v>436</v>
      </c>
      <c r="B31" s="109" t="s">
        <v>433</v>
      </c>
      <c r="C31" s="95" t="s">
        <v>110</v>
      </c>
      <c r="D31" s="95" t="s">
        <v>111</v>
      </c>
      <c r="E31" s="186">
        <v>383163851</v>
      </c>
      <c r="F31" s="186">
        <v>368163851</v>
      </c>
      <c r="G31" s="186">
        <v>368163851</v>
      </c>
      <c r="H31" s="186">
        <v>0</v>
      </c>
      <c r="I31" s="186">
        <v>2541901.08</v>
      </c>
      <c r="J31" s="186">
        <v>0</v>
      </c>
      <c r="K31" s="186">
        <v>261204495.22999999</v>
      </c>
      <c r="L31" s="186">
        <v>261204495.22999999</v>
      </c>
      <c r="M31" s="186">
        <v>104417454.69</v>
      </c>
      <c r="N31" s="186">
        <v>104417454.69</v>
      </c>
      <c r="O31" s="92">
        <f t="shared" si="2"/>
        <v>0.70947893042872368</v>
      </c>
      <c r="P31" s="93">
        <f t="shared" si="4"/>
        <v>368163851</v>
      </c>
      <c r="Q31" s="93">
        <f t="shared" si="3"/>
        <v>261204495.22999999</v>
      </c>
      <c r="R31" s="92">
        <f t="shared" si="5"/>
        <v>0.70947893042872368</v>
      </c>
    </row>
    <row r="32" spans="1:18" s="95" customFormat="1" x14ac:dyDescent="0.2">
      <c r="A32" s="95" t="s">
        <v>436</v>
      </c>
      <c r="B32" s="109" t="s">
        <v>433</v>
      </c>
      <c r="C32" s="95" t="s">
        <v>114</v>
      </c>
      <c r="D32" s="95" t="s">
        <v>115</v>
      </c>
      <c r="E32" s="186">
        <v>195406033</v>
      </c>
      <c r="F32" s="186">
        <v>163406033</v>
      </c>
      <c r="G32" s="186">
        <v>163406033</v>
      </c>
      <c r="H32" s="186">
        <v>0</v>
      </c>
      <c r="I32" s="186">
        <v>0</v>
      </c>
      <c r="J32" s="186">
        <v>0</v>
      </c>
      <c r="K32" s="186">
        <v>138896360</v>
      </c>
      <c r="L32" s="186">
        <v>138896360</v>
      </c>
      <c r="M32" s="186">
        <v>24509673</v>
      </c>
      <c r="N32" s="186">
        <v>24509673</v>
      </c>
      <c r="O32" s="92">
        <f t="shared" si="2"/>
        <v>0.85000753919532457</v>
      </c>
      <c r="P32" s="93">
        <f t="shared" si="4"/>
        <v>163406033</v>
      </c>
      <c r="Q32" s="93">
        <f t="shared" si="3"/>
        <v>138896360</v>
      </c>
      <c r="R32" s="92">
        <f t="shared" si="5"/>
        <v>0.85000753919532457</v>
      </c>
    </row>
    <row r="33" spans="1:18" s="95" customFormat="1" x14ac:dyDescent="0.2">
      <c r="A33" s="95" t="s">
        <v>436</v>
      </c>
      <c r="B33" s="109" t="s">
        <v>433</v>
      </c>
      <c r="C33" s="95" t="s">
        <v>405</v>
      </c>
      <c r="D33" s="95" t="s">
        <v>406</v>
      </c>
      <c r="E33" s="186">
        <v>10000000</v>
      </c>
      <c r="F33" s="186">
        <v>10000000</v>
      </c>
      <c r="G33" s="186">
        <v>10000000</v>
      </c>
      <c r="H33" s="186">
        <v>0</v>
      </c>
      <c r="I33" s="186">
        <v>0</v>
      </c>
      <c r="J33" s="186">
        <v>0</v>
      </c>
      <c r="K33" s="186">
        <v>0</v>
      </c>
      <c r="L33" s="186">
        <v>0</v>
      </c>
      <c r="M33" s="186">
        <v>10000000</v>
      </c>
      <c r="N33" s="186">
        <v>10000000</v>
      </c>
      <c r="O33" s="92">
        <f t="shared" si="2"/>
        <v>0</v>
      </c>
      <c r="P33" s="93">
        <f t="shared" si="4"/>
        <v>10000000</v>
      </c>
      <c r="Q33" s="93">
        <f t="shared" si="3"/>
        <v>0</v>
      </c>
      <c r="R33" s="92">
        <f t="shared" si="5"/>
        <v>0</v>
      </c>
    </row>
    <row r="34" spans="1:18" s="95" customFormat="1" x14ac:dyDescent="0.2">
      <c r="A34" s="95" t="s">
        <v>436</v>
      </c>
      <c r="B34" s="109" t="s">
        <v>433</v>
      </c>
      <c r="C34" s="95" t="s">
        <v>116</v>
      </c>
      <c r="D34" s="95" t="s">
        <v>117</v>
      </c>
      <c r="E34" s="186">
        <v>49850000</v>
      </c>
      <c r="F34" s="186">
        <v>49850000</v>
      </c>
      <c r="G34" s="186">
        <v>49850000</v>
      </c>
      <c r="H34" s="186">
        <v>0</v>
      </c>
      <c r="I34" s="186">
        <v>0</v>
      </c>
      <c r="J34" s="186">
        <v>0</v>
      </c>
      <c r="K34" s="186">
        <v>1989900</v>
      </c>
      <c r="L34" s="186">
        <v>1989900</v>
      </c>
      <c r="M34" s="186">
        <v>47860100</v>
      </c>
      <c r="N34" s="186">
        <v>47860100</v>
      </c>
      <c r="O34" s="92">
        <f t="shared" si="2"/>
        <v>3.9917753259779337E-2</v>
      </c>
      <c r="P34" s="93">
        <f t="shared" si="4"/>
        <v>49850000</v>
      </c>
      <c r="Q34" s="93">
        <f t="shared" si="3"/>
        <v>1989900</v>
      </c>
      <c r="R34" s="92">
        <f t="shared" si="5"/>
        <v>3.9917753259779337E-2</v>
      </c>
    </row>
    <row r="35" spans="1:18" s="95" customFormat="1" x14ac:dyDescent="0.2">
      <c r="A35" s="95" t="s">
        <v>436</v>
      </c>
      <c r="B35" s="109" t="s">
        <v>433</v>
      </c>
      <c r="C35" s="95" t="s">
        <v>118</v>
      </c>
      <c r="D35" s="95" t="s">
        <v>119</v>
      </c>
      <c r="E35" s="186">
        <v>127907818</v>
      </c>
      <c r="F35" s="186">
        <v>144907818</v>
      </c>
      <c r="G35" s="186">
        <v>144907818</v>
      </c>
      <c r="H35" s="186">
        <v>0</v>
      </c>
      <c r="I35" s="186">
        <v>2541901.08</v>
      </c>
      <c r="J35" s="186">
        <v>0</v>
      </c>
      <c r="K35" s="186">
        <v>120318235.23</v>
      </c>
      <c r="L35" s="186">
        <v>120318235.23</v>
      </c>
      <c r="M35" s="186">
        <v>22047681.690000001</v>
      </c>
      <c r="N35" s="186">
        <v>22047681.690000001</v>
      </c>
      <c r="O35" s="92">
        <f t="shared" si="2"/>
        <v>0.83030879141386282</v>
      </c>
      <c r="P35" s="93">
        <f t="shared" si="4"/>
        <v>144907818</v>
      </c>
      <c r="Q35" s="93">
        <f t="shared" si="3"/>
        <v>120318235.23</v>
      </c>
      <c r="R35" s="92">
        <f t="shared" si="5"/>
        <v>0.83030879141386282</v>
      </c>
    </row>
    <row r="36" spans="1:18" s="95" customFormat="1" x14ac:dyDescent="0.2">
      <c r="A36" s="95" t="s">
        <v>436</v>
      </c>
      <c r="B36" s="109" t="s">
        <v>433</v>
      </c>
      <c r="C36" s="95" t="s">
        <v>120</v>
      </c>
      <c r="D36" s="95" t="s">
        <v>121</v>
      </c>
      <c r="E36" s="186">
        <v>175885096</v>
      </c>
      <c r="F36" s="186">
        <v>205490096</v>
      </c>
      <c r="G36" s="186">
        <v>197735096</v>
      </c>
      <c r="H36" s="186">
        <v>0</v>
      </c>
      <c r="I36" s="186">
        <v>0</v>
      </c>
      <c r="J36" s="186">
        <v>0</v>
      </c>
      <c r="K36" s="186">
        <v>165708907.18000001</v>
      </c>
      <c r="L36" s="186">
        <v>165678907.18000001</v>
      </c>
      <c r="M36" s="186">
        <v>39781188.82</v>
      </c>
      <c r="N36" s="186">
        <v>32026188.82</v>
      </c>
      <c r="O36" s="92">
        <f t="shared" si="2"/>
        <v>0.80640824256561738</v>
      </c>
      <c r="P36" s="93">
        <f t="shared" si="4"/>
        <v>205490096</v>
      </c>
      <c r="Q36" s="93">
        <f t="shared" si="3"/>
        <v>165708907.18000001</v>
      </c>
      <c r="R36" s="92">
        <f t="shared" si="5"/>
        <v>0.80640824256561738</v>
      </c>
    </row>
    <row r="37" spans="1:18" s="95" customFormat="1" x14ac:dyDescent="0.2">
      <c r="A37" s="95" t="s">
        <v>436</v>
      </c>
      <c r="B37" s="109" t="s">
        <v>433</v>
      </c>
      <c r="C37" s="95" t="s">
        <v>122</v>
      </c>
      <c r="D37" s="95" t="s">
        <v>123</v>
      </c>
      <c r="E37" s="186">
        <v>64560460</v>
      </c>
      <c r="F37" s="186">
        <v>70815460</v>
      </c>
      <c r="G37" s="186">
        <v>64560460</v>
      </c>
      <c r="H37" s="186">
        <v>0</v>
      </c>
      <c r="I37" s="186">
        <v>0</v>
      </c>
      <c r="J37" s="186">
        <v>0</v>
      </c>
      <c r="K37" s="186">
        <v>50056098.990000002</v>
      </c>
      <c r="L37" s="186">
        <v>50056098.990000002</v>
      </c>
      <c r="M37" s="186">
        <v>20759361.010000002</v>
      </c>
      <c r="N37" s="186">
        <v>14504361.01</v>
      </c>
      <c r="O37" s="92">
        <f t="shared" si="2"/>
        <v>0.70685269840794651</v>
      </c>
      <c r="P37" s="93">
        <f t="shared" si="4"/>
        <v>70815460</v>
      </c>
      <c r="Q37" s="93">
        <f t="shared" si="3"/>
        <v>50056098.990000002</v>
      </c>
      <c r="R37" s="92">
        <f t="shared" si="5"/>
        <v>0.70685269840794651</v>
      </c>
    </row>
    <row r="38" spans="1:18" s="95" customFormat="1" x14ac:dyDescent="0.2">
      <c r="A38" s="95" t="s">
        <v>436</v>
      </c>
      <c r="B38" s="109" t="s">
        <v>433</v>
      </c>
      <c r="C38" s="95" t="s">
        <v>124</v>
      </c>
      <c r="D38" s="95" t="s">
        <v>125</v>
      </c>
      <c r="E38" s="186">
        <v>28484388</v>
      </c>
      <c r="F38" s="186">
        <v>28484388</v>
      </c>
      <c r="G38" s="186">
        <v>28484388</v>
      </c>
      <c r="H38" s="186">
        <v>0</v>
      </c>
      <c r="I38" s="186">
        <v>0</v>
      </c>
      <c r="J38" s="186">
        <v>0</v>
      </c>
      <c r="K38" s="186">
        <v>28381750.300000001</v>
      </c>
      <c r="L38" s="186">
        <v>28381750.300000001</v>
      </c>
      <c r="M38" s="186">
        <v>102637.7</v>
      </c>
      <c r="N38" s="186">
        <v>102637.7</v>
      </c>
      <c r="O38" s="92">
        <f t="shared" si="2"/>
        <v>0.9963967033450043</v>
      </c>
      <c r="P38" s="93">
        <f t="shared" si="4"/>
        <v>28484388</v>
      </c>
      <c r="Q38" s="93">
        <f t="shared" si="3"/>
        <v>28381750.300000001</v>
      </c>
      <c r="R38" s="92">
        <f t="shared" si="5"/>
        <v>0.9963967033450043</v>
      </c>
    </row>
    <row r="39" spans="1:18" s="95" customFormat="1" x14ac:dyDescent="0.2">
      <c r="A39" s="95" t="s">
        <v>436</v>
      </c>
      <c r="B39" s="109" t="s">
        <v>433</v>
      </c>
      <c r="C39" s="95" t="s">
        <v>126</v>
      </c>
      <c r="D39" s="95" t="s">
        <v>127</v>
      </c>
      <c r="E39" s="186">
        <v>65040</v>
      </c>
      <c r="F39" s="186">
        <v>65040</v>
      </c>
      <c r="G39" s="186">
        <v>65040</v>
      </c>
      <c r="H39" s="186">
        <v>0</v>
      </c>
      <c r="I39" s="186">
        <v>0</v>
      </c>
      <c r="J39" s="186">
        <v>0</v>
      </c>
      <c r="K39" s="186">
        <v>56542.5</v>
      </c>
      <c r="L39" s="186">
        <v>56542.5</v>
      </c>
      <c r="M39" s="186">
        <v>8497.5</v>
      </c>
      <c r="N39" s="186">
        <v>8497.5</v>
      </c>
      <c r="O39" s="92">
        <f t="shared" si="2"/>
        <v>0.86934963099630991</v>
      </c>
      <c r="P39" s="93">
        <f t="shared" si="4"/>
        <v>65040</v>
      </c>
      <c r="Q39" s="93">
        <f t="shared" si="3"/>
        <v>56542.5</v>
      </c>
      <c r="R39" s="92">
        <f t="shared" si="5"/>
        <v>0.86934963099630991</v>
      </c>
    </row>
    <row r="40" spans="1:18" s="95" customFormat="1" x14ac:dyDescent="0.2">
      <c r="A40" s="95" t="s">
        <v>436</v>
      </c>
      <c r="B40" s="109" t="s">
        <v>433</v>
      </c>
      <c r="C40" s="95" t="s">
        <v>128</v>
      </c>
      <c r="D40" s="95" t="s">
        <v>129</v>
      </c>
      <c r="E40" s="186">
        <v>71133102</v>
      </c>
      <c r="F40" s="186">
        <v>88983102</v>
      </c>
      <c r="G40" s="186">
        <v>88983102</v>
      </c>
      <c r="H40" s="186">
        <v>0</v>
      </c>
      <c r="I40" s="186">
        <v>0</v>
      </c>
      <c r="J40" s="186">
        <v>0</v>
      </c>
      <c r="K40" s="186">
        <v>71893199.040000007</v>
      </c>
      <c r="L40" s="186">
        <v>71893199.040000007</v>
      </c>
      <c r="M40" s="186">
        <v>17089902.960000001</v>
      </c>
      <c r="N40" s="186">
        <v>17089902.960000001</v>
      </c>
      <c r="O40" s="92">
        <f t="shared" si="2"/>
        <v>0.8079421533315394</v>
      </c>
      <c r="P40" s="93">
        <f t="shared" si="4"/>
        <v>88983102</v>
      </c>
      <c r="Q40" s="93">
        <f t="shared" si="3"/>
        <v>71893199.040000007</v>
      </c>
      <c r="R40" s="92">
        <f t="shared" si="5"/>
        <v>0.8079421533315394</v>
      </c>
    </row>
    <row r="41" spans="1:18" s="95" customFormat="1" x14ac:dyDescent="0.2">
      <c r="A41" s="95" t="s">
        <v>436</v>
      </c>
      <c r="B41" s="109" t="s">
        <v>433</v>
      </c>
      <c r="C41" s="95" t="s">
        <v>130</v>
      </c>
      <c r="D41" s="95" t="s">
        <v>131</v>
      </c>
      <c r="E41" s="186">
        <v>11642106</v>
      </c>
      <c r="F41" s="186">
        <v>17142106</v>
      </c>
      <c r="G41" s="186">
        <v>15642106</v>
      </c>
      <c r="H41" s="186">
        <v>0</v>
      </c>
      <c r="I41" s="186">
        <v>0</v>
      </c>
      <c r="J41" s="186">
        <v>0</v>
      </c>
      <c r="K41" s="186">
        <v>15321316.35</v>
      </c>
      <c r="L41" s="186">
        <v>15291316.35</v>
      </c>
      <c r="M41" s="186">
        <v>1820789.65</v>
      </c>
      <c r="N41" s="186">
        <v>320789.65000000002</v>
      </c>
      <c r="O41" s="92">
        <f t="shared" si="2"/>
        <v>0.89378261632497191</v>
      </c>
      <c r="P41" s="93">
        <f t="shared" si="4"/>
        <v>17142106</v>
      </c>
      <c r="Q41" s="93">
        <f t="shared" si="3"/>
        <v>15321316.35</v>
      </c>
      <c r="R41" s="92">
        <f t="shared" si="5"/>
        <v>0.89378261632497191</v>
      </c>
    </row>
    <row r="42" spans="1:18" s="95" customFormat="1" x14ac:dyDescent="0.2">
      <c r="A42" s="95" t="s">
        <v>436</v>
      </c>
      <c r="B42" s="109" t="s">
        <v>433</v>
      </c>
      <c r="C42" s="95" t="s">
        <v>132</v>
      </c>
      <c r="D42" s="95" t="s">
        <v>133</v>
      </c>
      <c r="E42" s="186">
        <v>99668242</v>
      </c>
      <c r="F42" s="186">
        <v>88668242</v>
      </c>
      <c r="G42" s="186">
        <v>88668242</v>
      </c>
      <c r="H42" s="186">
        <v>0</v>
      </c>
      <c r="I42" s="186">
        <v>0</v>
      </c>
      <c r="J42" s="186">
        <v>0</v>
      </c>
      <c r="K42" s="186">
        <v>69885588.650000006</v>
      </c>
      <c r="L42" s="186">
        <v>51315555.490000002</v>
      </c>
      <c r="M42" s="186">
        <v>18782653.350000001</v>
      </c>
      <c r="N42" s="186">
        <v>18782653.350000001</v>
      </c>
      <c r="O42" s="92">
        <f t="shared" si="2"/>
        <v>0.78816932729984657</v>
      </c>
      <c r="P42" s="93">
        <f t="shared" si="4"/>
        <v>88668242</v>
      </c>
      <c r="Q42" s="93">
        <f t="shared" si="3"/>
        <v>69885588.650000006</v>
      </c>
      <c r="R42" s="92">
        <f t="shared" si="5"/>
        <v>0.78816932729984657</v>
      </c>
    </row>
    <row r="43" spans="1:18" s="95" customFormat="1" x14ac:dyDescent="0.2">
      <c r="A43" s="95" t="s">
        <v>436</v>
      </c>
      <c r="B43" s="109" t="s">
        <v>433</v>
      </c>
      <c r="C43" s="95" t="s">
        <v>134</v>
      </c>
      <c r="D43" s="95" t="s">
        <v>135</v>
      </c>
      <c r="E43" s="186">
        <v>73918000</v>
      </c>
      <c r="F43" s="186">
        <v>73918000</v>
      </c>
      <c r="G43" s="186">
        <v>73918000</v>
      </c>
      <c r="H43" s="186">
        <v>0</v>
      </c>
      <c r="I43" s="186">
        <v>0</v>
      </c>
      <c r="J43" s="186">
        <v>0</v>
      </c>
      <c r="K43" s="186">
        <v>64476081.149999999</v>
      </c>
      <c r="L43" s="186">
        <v>50566047.990000002</v>
      </c>
      <c r="M43" s="186">
        <v>9441918.8499999996</v>
      </c>
      <c r="N43" s="186">
        <v>9441918.8499999996</v>
      </c>
      <c r="O43" s="92">
        <v>0</v>
      </c>
      <c r="P43" s="93">
        <f t="shared" si="4"/>
        <v>73918000</v>
      </c>
      <c r="Q43" s="93">
        <f t="shared" si="3"/>
        <v>64476081.149999999</v>
      </c>
      <c r="R43" s="92">
        <v>0</v>
      </c>
    </row>
    <row r="44" spans="1:18" s="95" customFormat="1" x14ac:dyDescent="0.2">
      <c r="A44" s="95" t="s">
        <v>436</v>
      </c>
      <c r="B44" s="109" t="s">
        <v>433</v>
      </c>
      <c r="C44" s="95" t="s">
        <v>136</v>
      </c>
      <c r="D44" s="95" t="s">
        <v>137</v>
      </c>
      <c r="E44" s="186">
        <v>0</v>
      </c>
      <c r="F44" s="186">
        <v>0</v>
      </c>
      <c r="G44" s="186">
        <v>0</v>
      </c>
      <c r="H44" s="186">
        <v>0</v>
      </c>
      <c r="I44" s="186">
        <v>0</v>
      </c>
      <c r="J44" s="186">
        <v>0</v>
      </c>
      <c r="K44" s="186">
        <v>0</v>
      </c>
      <c r="L44" s="186">
        <v>0</v>
      </c>
      <c r="M44" s="186">
        <v>0</v>
      </c>
      <c r="N44" s="186">
        <v>0</v>
      </c>
      <c r="O44" s="92" t="e">
        <f t="shared" ref="O44:O75" si="6">+K44/F44</f>
        <v>#DIV/0!</v>
      </c>
      <c r="P44" s="93">
        <f t="shared" si="4"/>
        <v>0</v>
      </c>
      <c r="Q44" s="93">
        <f t="shared" si="3"/>
        <v>0</v>
      </c>
      <c r="R44" s="92" t="e">
        <f t="shared" si="5"/>
        <v>#DIV/0!</v>
      </c>
    </row>
    <row r="45" spans="1:18" s="95" customFormat="1" x14ac:dyDescent="0.2">
      <c r="A45" s="95" t="s">
        <v>436</v>
      </c>
      <c r="B45" s="109" t="s">
        <v>433</v>
      </c>
      <c r="C45" s="95" t="s">
        <v>138</v>
      </c>
      <c r="D45" s="95" t="s">
        <v>139</v>
      </c>
      <c r="E45" s="186">
        <v>12216105</v>
      </c>
      <c r="F45" s="186">
        <v>12216105</v>
      </c>
      <c r="G45" s="186">
        <v>12216105</v>
      </c>
      <c r="H45" s="186">
        <v>0</v>
      </c>
      <c r="I45" s="186">
        <v>0</v>
      </c>
      <c r="J45" s="186">
        <v>0</v>
      </c>
      <c r="K45" s="186">
        <v>5390417.5</v>
      </c>
      <c r="L45" s="186">
        <v>730417.5</v>
      </c>
      <c r="M45" s="186">
        <v>6825687.5</v>
      </c>
      <c r="N45" s="186">
        <v>6825687.5</v>
      </c>
      <c r="O45" s="92">
        <f t="shared" si="6"/>
        <v>0.44125500722202371</v>
      </c>
      <c r="P45" s="93">
        <f t="shared" si="4"/>
        <v>12216105</v>
      </c>
      <c r="Q45" s="93">
        <f t="shared" si="3"/>
        <v>5390417.5</v>
      </c>
      <c r="R45" s="92">
        <f t="shared" si="5"/>
        <v>0.44125500722202371</v>
      </c>
    </row>
    <row r="46" spans="1:18" s="95" customFormat="1" x14ac:dyDescent="0.2">
      <c r="A46" s="95" t="s">
        <v>436</v>
      </c>
      <c r="B46" s="109" t="s">
        <v>433</v>
      </c>
      <c r="C46" s="95" t="s">
        <v>142</v>
      </c>
      <c r="D46" s="95" t="s">
        <v>143</v>
      </c>
      <c r="E46" s="186">
        <v>11691279</v>
      </c>
      <c r="F46" s="186">
        <v>691279</v>
      </c>
      <c r="G46" s="186">
        <v>691279</v>
      </c>
      <c r="H46" s="186">
        <v>0</v>
      </c>
      <c r="I46" s="186">
        <v>0</v>
      </c>
      <c r="J46" s="186">
        <v>0</v>
      </c>
      <c r="K46" s="186">
        <v>0</v>
      </c>
      <c r="L46" s="186">
        <v>0</v>
      </c>
      <c r="M46" s="186">
        <v>691279</v>
      </c>
      <c r="N46" s="186">
        <v>691279</v>
      </c>
      <c r="O46" s="92">
        <f t="shared" si="6"/>
        <v>0</v>
      </c>
      <c r="P46" s="93">
        <f t="shared" si="4"/>
        <v>691279</v>
      </c>
      <c r="Q46" s="93">
        <f t="shared" si="3"/>
        <v>0</v>
      </c>
      <c r="R46" s="92">
        <f t="shared" si="5"/>
        <v>0</v>
      </c>
    </row>
    <row r="47" spans="1:18" s="95" customFormat="1" x14ac:dyDescent="0.2">
      <c r="A47" s="95" t="s">
        <v>436</v>
      </c>
      <c r="B47" s="109" t="s">
        <v>433</v>
      </c>
      <c r="C47" s="95" t="s">
        <v>407</v>
      </c>
      <c r="D47" s="95" t="s">
        <v>408</v>
      </c>
      <c r="E47" s="186">
        <v>1000000</v>
      </c>
      <c r="F47" s="186">
        <v>1000000</v>
      </c>
      <c r="G47" s="186">
        <v>1000000</v>
      </c>
      <c r="H47" s="186">
        <v>0</v>
      </c>
      <c r="I47" s="186">
        <v>0</v>
      </c>
      <c r="J47" s="186">
        <v>0</v>
      </c>
      <c r="K47" s="186">
        <v>11680</v>
      </c>
      <c r="L47" s="186">
        <v>11680</v>
      </c>
      <c r="M47" s="186">
        <v>988320</v>
      </c>
      <c r="N47" s="186">
        <v>988320</v>
      </c>
      <c r="O47" s="92">
        <f t="shared" si="6"/>
        <v>1.1679999999999999E-2</v>
      </c>
      <c r="P47" s="93">
        <f t="shared" si="4"/>
        <v>1000000</v>
      </c>
      <c r="Q47" s="93">
        <f t="shared" si="3"/>
        <v>11680</v>
      </c>
      <c r="R47" s="92">
        <f t="shared" si="5"/>
        <v>1.1679999999999999E-2</v>
      </c>
    </row>
    <row r="48" spans="1:18" s="95" customFormat="1" x14ac:dyDescent="0.2">
      <c r="A48" s="95" t="s">
        <v>436</v>
      </c>
      <c r="B48" s="109" t="s">
        <v>433</v>
      </c>
      <c r="C48" s="95" t="s">
        <v>144</v>
      </c>
      <c r="D48" s="95" t="s">
        <v>145</v>
      </c>
      <c r="E48" s="186">
        <v>842858</v>
      </c>
      <c r="F48" s="186">
        <v>842858</v>
      </c>
      <c r="G48" s="186">
        <v>842858</v>
      </c>
      <c r="H48" s="186">
        <v>0</v>
      </c>
      <c r="I48" s="186">
        <v>0</v>
      </c>
      <c r="J48" s="186">
        <v>0</v>
      </c>
      <c r="K48" s="186">
        <v>7410</v>
      </c>
      <c r="L48" s="186">
        <v>7410</v>
      </c>
      <c r="M48" s="186">
        <v>835448</v>
      </c>
      <c r="N48" s="186">
        <v>835448</v>
      </c>
      <c r="O48" s="92">
        <f t="shared" si="6"/>
        <v>8.7915164832035771E-3</v>
      </c>
      <c r="P48" s="93">
        <f t="shared" si="4"/>
        <v>842858</v>
      </c>
      <c r="Q48" s="93">
        <f t="shared" si="3"/>
        <v>7410</v>
      </c>
      <c r="R48" s="92">
        <f t="shared" si="5"/>
        <v>8.7915164832035771E-3</v>
      </c>
    </row>
    <row r="49" spans="1:18" s="95" customFormat="1" x14ac:dyDescent="0.2">
      <c r="A49" s="95" t="s">
        <v>436</v>
      </c>
      <c r="B49" s="109" t="s">
        <v>433</v>
      </c>
      <c r="C49" s="95" t="s">
        <v>146</v>
      </c>
      <c r="D49" s="95" t="s">
        <v>147</v>
      </c>
      <c r="E49" s="186">
        <v>1707006977</v>
      </c>
      <c r="F49" s="186">
        <v>1671006977</v>
      </c>
      <c r="G49" s="186">
        <v>1655777246.96</v>
      </c>
      <c r="H49" s="186">
        <v>0</v>
      </c>
      <c r="I49" s="186">
        <v>5530000</v>
      </c>
      <c r="J49" s="186">
        <v>0</v>
      </c>
      <c r="K49" s="186">
        <v>1420612375.3900001</v>
      </c>
      <c r="L49" s="186">
        <v>1331020558.6300001</v>
      </c>
      <c r="M49" s="186">
        <v>244864601.61000001</v>
      </c>
      <c r="N49" s="186">
        <v>229634871.56999999</v>
      </c>
      <c r="O49" s="92">
        <f t="shared" si="6"/>
        <v>0.85015346730655816</v>
      </c>
      <c r="P49" s="93">
        <f t="shared" si="4"/>
        <v>1671006977</v>
      </c>
      <c r="Q49" s="93">
        <f t="shared" si="3"/>
        <v>1420612375.3900001</v>
      </c>
      <c r="R49" s="92">
        <f t="shared" si="5"/>
        <v>0.85015346730655816</v>
      </c>
    </row>
    <row r="50" spans="1:18" s="95" customFormat="1" x14ac:dyDescent="0.2">
      <c r="A50" s="95" t="s">
        <v>436</v>
      </c>
      <c r="B50" s="109" t="s">
        <v>433</v>
      </c>
      <c r="C50" s="95" t="s">
        <v>150</v>
      </c>
      <c r="D50" s="95" t="s">
        <v>409</v>
      </c>
      <c r="E50" s="186">
        <v>44459460</v>
      </c>
      <c r="F50" s="186">
        <v>24459460</v>
      </c>
      <c r="G50" s="186">
        <v>19229730</v>
      </c>
      <c r="H50" s="186">
        <v>0</v>
      </c>
      <c r="I50" s="186">
        <v>0</v>
      </c>
      <c r="J50" s="186">
        <v>0</v>
      </c>
      <c r="K50" s="186">
        <v>7767891</v>
      </c>
      <c r="L50" s="186">
        <v>7767891</v>
      </c>
      <c r="M50" s="186">
        <v>16691569</v>
      </c>
      <c r="N50" s="186">
        <v>11461839</v>
      </c>
      <c r="O50" s="92">
        <f t="shared" si="6"/>
        <v>0.31758227695950769</v>
      </c>
      <c r="P50" s="93">
        <f t="shared" si="4"/>
        <v>24459460</v>
      </c>
      <c r="Q50" s="93">
        <f t="shared" si="3"/>
        <v>7767891</v>
      </c>
      <c r="R50" s="92">
        <f t="shared" si="5"/>
        <v>0.31758227695950769</v>
      </c>
    </row>
    <row r="51" spans="1:18" s="95" customFormat="1" ht="14.25" customHeight="1" x14ac:dyDescent="0.2">
      <c r="A51" s="95" t="s">
        <v>436</v>
      </c>
      <c r="B51" s="109" t="s">
        <v>433</v>
      </c>
      <c r="C51" s="95" t="s">
        <v>151</v>
      </c>
      <c r="D51" s="95" t="s">
        <v>152</v>
      </c>
      <c r="E51" s="186">
        <v>183347480</v>
      </c>
      <c r="F51" s="186">
        <v>183347480</v>
      </c>
      <c r="G51" s="186">
        <v>183347480</v>
      </c>
      <c r="H51" s="186">
        <v>0</v>
      </c>
      <c r="I51" s="186">
        <v>0</v>
      </c>
      <c r="J51" s="186">
        <v>0</v>
      </c>
      <c r="K51" s="186">
        <v>117019350.52</v>
      </c>
      <c r="L51" s="186">
        <v>102893190.52</v>
      </c>
      <c r="M51" s="186">
        <v>66328129.479999997</v>
      </c>
      <c r="N51" s="186">
        <v>66328129.479999997</v>
      </c>
      <c r="O51" s="92">
        <f t="shared" si="6"/>
        <v>0.63823811769869976</v>
      </c>
      <c r="P51" s="93">
        <f t="shared" si="4"/>
        <v>183347480</v>
      </c>
      <c r="Q51" s="93">
        <f t="shared" si="3"/>
        <v>117019350.52</v>
      </c>
      <c r="R51" s="92">
        <f t="shared" si="5"/>
        <v>0.63823811769869976</v>
      </c>
    </row>
    <row r="52" spans="1:18" s="95" customFormat="1" ht="14.25" customHeight="1" x14ac:dyDescent="0.2">
      <c r="A52" s="95" t="s">
        <v>436</v>
      </c>
      <c r="B52" s="109" t="s">
        <v>433</v>
      </c>
      <c r="C52" s="95" t="s">
        <v>153</v>
      </c>
      <c r="D52" s="95" t="s">
        <v>410</v>
      </c>
      <c r="E52" s="186">
        <v>44809735</v>
      </c>
      <c r="F52" s="186">
        <v>74809735</v>
      </c>
      <c r="G52" s="186">
        <v>74809735</v>
      </c>
      <c r="H52" s="186">
        <v>0</v>
      </c>
      <c r="I52" s="186">
        <v>0</v>
      </c>
      <c r="J52" s="186">
        <v>0</v>
      </c>
      <c r="K52" s="186">
        <v>7530000</v>
      </c>
      <c r="L52" s="186">
        <v>7530000</v>
      </c>
      <c r="M52" s="186">
        <v>67279735</v>
      </c>
      <c r="N52" s="186">
        <v>67279735</v>
      </c>
      <c r="O52" s="92">
        <f t="shared" si="6"/>
        <v>0.1006553492002077</v>
      </c>
      <c r="P52" s="93">
        <f t="shared" si="4"/>
        <v>74809735</v>
      </c>
      <c r="Q52" s="93">
        <f t="shared" si="3"/>
        <v>7530000</v>
      </c>
      <c r="R52" s="92">
        <f t="shared" si="5"/>
        <v>0.1006553492002077</v>
      </c>
    </row>
    <row r="53" spans="1:18" s="102" customFormat="1" x14ac:dyDescent="0.2">
      <c r="A53" s="95" t="s">
        <v>436</v>
      </c>
      <c r="B53" s="109" t="s">
        <v>433</v>
      </c>
      <c r="C53" s="95" t="s">
        <v>154</v>
      </c>
      <c r="D53" s="95" t="s">
        <v>155</v>
      </c>
      <c r="E53" s="186">
        <v>608933096</v>
      </c>
      <c r="F53" s="186">
        <v>594933096</v>
      </c>
      <c r="G53" s="186">
        <v>594933096</v>
      </c>
      <c r="H53" s="186">
        <v>0</v>
      </c>
      <c r="I53" s="186">
        <v>0</v>
      </c>
      <c r="J53" s="186">
        <v>0</v>
      </c>
      <c r="K53" s="186">
        <v>589611384.88</v>
      </c>
      <c r="L53" s="186">
        <v>551927012.12</v>
      </c>
      <c r="M53" s="186">
        <v>5321711.12</v>
      </c>
      <c r="N53" s="186">
        <v>5321711.12</v>
      </c>
      <c r="O53" s="92">
        <f t="shared" si="6"/>
        <v>0.99105494188207</v>
      </c>
      <c r="P53" s="93">
        <f t="shared" si="4"/>
        <v>594933096</v>
      </c>
      <c r="Q53" s="93">
        <f t="shared" si="3"/>
        <v>589611384.88</v>
      </c>
      <c r="R53" s="92">
        <f t="shared" si="5"/>
        <v>0.99105494188207</v>
      </c>
    </row>
    <row r="54" spans="1:18" s="102" customFormat="1" x14ac:dyDescent="0.2">
      <c r="A54" s="95" t="s">
        <v>436</v>
      </c>
      <c r="B54" s="109" t="s">
        <v>433</v>
      </c>
      <c r="C54" s="95" t="s">
        <v>156</v>
      </c>
      <c r="D54" s="95" t="s">
        <v>157</v>
      </c>
      <c r="E54" s="186">
        <v>825457206</v>
      </c>
      <c r="F54" s="186">
        <v>793457206</v>
      </c>
      <c r="G54" s="186">
        <v>783457205.96000004</v>
      </c>
      <c r="H54" s="186">
        <v>0</v>
      </c>
      <c r="I54" s="186">
        <v>5530000</v>
      </c>
      <c r="J54" s="186">
        <v>0</v>
      </c>
      <c r="K54" s="186">
        <v>698683748.99000001</v>
      </c>
      <c r="L54" s="186">
        <v>660902464.99000001</v>
      </c>
      <c r="M54" s="186">
        <v>89243457.010000005</v>
      </c>
      <c r="N54" s="186">
        <v>79243456.969999999</v>
      </c>
      <c r="O54" s="92">
        <f t="shared" si="6"/>
        <v>0.88055630940983598</v>
      </c>
      <c r="P54" s="93">
        <f t="shared" si="4"/>
        <v>793457206</v>
      </c>
      <c r="Q54" s="93">
        <f t="shared" si="3"/>
        <v>698683748.99000001</v>
      </c>
      <c r="R54" s="92">
        <f t="shared" si="5"/>
        <v>0.88055630940983598</v>
      </c>
    </row>
    <row r="55" spans="1:18" s="102" customFormat="1" x14ac:dyDescent="0.2">
      <c r="A55" s="95" t="s">
        <v>436</v>
      </c>
      <c r="B55" s="109" t="s">
        <v>433</v>
      </c>
      <c r="C55" s="95" t="s">
        <v>158</v>
      </c>
      <c r="D55" s="95" t="s">
        <v>159</v>
      </c>
      <c r="E55" s="186">
        <v>130689590</v>
      </c>
      <c r="F55" s="186">
        <v>157689590</v>
      </c>
      <c r="G55" s="186">
        <v>157689590</v>
      </c>
      <c r="H55" s="186">
        <v>0</v>
      </c>
      <c r="I55" s="186">
        <v>516700.4</v>
      </c>
      <c r="J55" s="186">
        <v>0</v>
      </c>
      <c r="K55" s="186">
        <v>107385683.14</v>
      </c>
      <c r="L55" s="186">
        <v>107385683.14</v>
      </c>
      <c r="M55" s="186">
        <v>49787206.460000001</v>
      </c>
      <c r="N55" s="186">
        <v>49787206.460000001</v>
      </c>
      <c r="O55" s="92">
        <f t="shared" si="6"/>
        <v>0.68099411724007908</v>
      </c>
      <c r="P55" s="93">
        <f t="shared" si="4"/>
        <v>157689590</v>
      </c>
      <c r="Q55" s="93">
        <f t="shared" si="3"/>
        <v>107385683.14</v>
      </c>
      <c r="R55" s="92">
        <f t="shared" si="5"/>
        <v>0.68099411724007908</v>
      </c>
    </row>
    <row r="56" spans="1:18" s="102" customFormat="1" x14ac:dyDescent="0.2">
      <c r="A56" s="95" t="s">
        <v>436</v>
      </c>
      <c r="B56" s="109" t="s">
        <v>433</v>
      </c>
      <c r="C56" s="95" t="s">
        <v>160</v>
      </c>
      <c r="D56" s="95" t="s">
        <v>161</v>
      </c>
      <c r="E56" s="186">
        <v>35139490</v>
      </c>
      <c r="F56" s="186">
        <v>35139490</v>
      </c>
      <c r="G56" s="186">
        <v>35139490</v>
      </c>
      <c r="H56" s="186">
        <v>0</v>
      </c>
      <c r="I56" s="186">
        <v>0</v>
      </c>
      <c r="J56" s="186">
        <v>0</v>
      </c>
      <c r="K56" s="186">
        <v>21149208.34</v>
      </c>
      <c r="L56" s="186">
        <v>21149208.34</v>
      </c>
      <c r="M56" s="186">
        <v>13990281.66</v>
      </c>
      <c r="N56" s="186">
        <v>13990281.66</v>
      </c>
      <c r="O56" s="92">
        <f t="shared" si="6"/>
        <v>0.60186440782151363</v>
      </c>
      <c r="P56" s="93">
        <f t="shared" si="4"/>
        <v>35139490</v>
      </c>
      <c r="Q56" s="93">
        <f t="shared" si="3"/>
        <v>21149208.34</v>
      </c>
      <c r="R56" s="92">
        <f t="shared" si="5"/>
        <v>0.60186440782151363</v>
      </c>
    </row>
    <row r="57" spans="1:18" s="102" customFormat="1" x14ac:dyDescent="0.2">
      <c r="A57" s="95" t="s">
        <v>436</v>
      </c>
      <c r="B57" s="109" t="s">
        <v>433</v>
      </c>
      <c r="C57" s="95" t="s">
        <v>162</v>
      </c>
      <c r="D57" s="95" t="s">
        <v>163</v>
      </c>
      <c r="E57" s="186">
        <v>48208350</v>
      </c>
      <c r="F57" s="186">
        <v>75208350</v>
      </c>
      <c r="G57" s="186">
        <v>75208350</v>
      </c>
      <c r="H57" s="186">
        <v>0</v>
      </c>
      <c r="I57" s="186">
        <v>516700.4</v>
      </c>
      <c r="J57" s="186">
        <v>0</v>
      </c>
      <c r="K57" s="186">
        <v>71382277.25</v>
      </c>
      <c r="L57" s="186">
        <v>71382277.25</v>
      </c>
      <c r="M57" s="186">
        <v>3309372.35</v>
      </c>
      <c r="N57" s="186">
        <v>3309372.35</v>
      </c>
      <c r="O57" s="92">
        <f t="shared" si="6"/>
        <v>0.949127021800106</v>
      </c>
      <c r="P57" s="93">
        <f t="shared" si="4"/>
        <v>75208350</v>
      </c>
      <c r="Q57" s="93">
        <f t="shared" si="3"/>
        <v>71382277.25</v>
      </c>
      <c r="R57" s="92">
        <f t="shared" si="5"/>
        <v>0.949127021800106</v>
      </c>
    </row>
    <row r="58" spans="1:18" s="102" customFormat="1" x14ac:dyDescent="0.2">
      <c r="A58" s="95" t="s">
        <v>436</v>
      </c>
      <c r="B58" s="109" t="s">
        <v>433</v>
      </c>
      <c r="C58" s="95" t="s">
        <v>164</v>
      </c>
      <c r="D58" s="95" t="s">
        <v>165</v>
      </c>
      <c r="E58" s="186">
        <v>31000000</v>
      </c>
      <c r="F58" s="186">
        <v>31000000</v>
      </c>
      <c r="G58" s="186">
        <v>31000000</v>
      </c>
      <c r="H58" s="186">
        <v>0</v>
      </c>
      <c r="I58" s="186">
        <v>0</v>
      </c>
      <c r="J58" s="186">
        <v>0</v>
      </c>
      <c r="K58" s="186">
        <v>6915554.6600000001</v>
      </c>
      <c r="L58" s="186">
        <v>6915554.6600000001</v>
      </c>
      <c r="M58" s="186">
        <v>24084445.34</v>
      </c>
      <c r="N58" s="186">
        <v>24084445.34</v>
      </c>
      <c r="O58" s="92">
        <f t="shared" si="6"/>
        <v>0.22308240838709678</v>
      </c>
      <c r="P58" s="93">
        <f t="shared" si="4"/>
        <v>31000000</v>
      </c>
      <c r="Q58" s="93">
        <f t="shared" si="3"/>
        <v>6915554.6600000001</v>
      </c>
      <c r="R58" s="92">
        <f t="shared" si="5"/>
        <v>0.22308240838709678</v>
      </c>
    </row>
    <row r="59" spans="1:18" s="102" customFormat="1" x14ac:dyDescent="0.2">
      <c r="A59" s="95" t="s">
        <v>436</v>
      </c>
      <c r="B59" s="109" t="s">
        <v>433</v>
      </c>
      <c r="C59" s="95" t="s">
        <v>166</v>
      </c>
      <c r="D59" s="95" t="s">
        <v>167</v>
      </c>
      <c r="E59" s="186">
        <v>16341750</v>
      </c>
      <c r="F59" s="186">
        <v>16341750</v>
      </c>
      <c r="G59" s="186">
        <v>16341750</v>
      </c>
      <c r="H59" s="186">
        <v>0</v>
      </c>
      <c r="I59" s="186">
        <v>0</v>
      </c>
      <c r="J59" s="186">
        <v>0</v>
      </c>
      <c r="K59" s="186">
        <v>7938642.8899999997</v>
      </c>
      <c r="L59" s="186">
        <v>7938642.8899999997</v>
      </c>
      <c r="M59" s="186">
        <v>8403107.1099999994</v>
      </c>
      <c r="N59" s="186">
        <v>8403107.1099999994</v>
      </c>
      <c r="O59" s="92">
        <f t="shared" si="6"/>
        <v>0.48578903055058359</v>
      </c>
      <c r="P59" s="93">
        <f t="shared" si="4"/>
        <v>16341750</v>
      </c>
      <c r="Q59" s="93">
        <f t="shared" si="3"/>
        <v>7938642.8899999997</v>
      </c>
      <c r="R59" s="92">
        <f t="shared" si="5"/>
        <v>0.48578903055058359</v>
      </c>
    </row>
    <row r="60" spans="1:18" s="102" customFormat="1" x14ac:dyDescent="0.2">
      <c r="A60" s="95" t="s">
        <v>436</v>
      </c>
      <c r="B60" s="109" t="s">
        <v>433</v>
      </c>
      <c r="C60" s="95" t="s">
        <v>168</v>
      </c>
      <c r="D60" s="95" t="s">
        <v>169</v>
      </c>
      <c r="E60" s="186">
        <v>70148572</v>
      </c>
      <c r="F60" s="186">
        <v>73148572</v>
      </c>
      <c r="G60" s="186">
        <v>73148572</v>
      </c>
      <c r="H60" s="186">
        <v>0</v>
      </c>
      <c r="I60" s="186">
        <v>0</v>
      </c>
      <c r="J60" s="186">
        <v>0</v>
      </c>
      <c r="K60" s="186">
        <v>73019219</v>
      </c>
      <c r="L60" s="186">
        <v>73019219</v>
      </c>
      <c r="M60" s="186">
        <v>129353</v>
      </c>
      <c r="N60" s="186">
        <v>129353</v>
      </c>
      <c r="O60" s="92">
        <f t="shared" si="6"/>
        <v>0.99823164012005594</v>
      </c>
      <c r="P60" s="93">
        <f t="shared" si="4"/>
        <v>73148572</v>
      </c>
      <c r="Q60" s="93">
        <f t="shared" si="3"/>
        <v>73019219</v>
      </c>
      <c r="R60" s="92">
        <f t="shared" si="5"/>
        <v>0.99823164012005594</v>
      </c>
    </row>
    <row r="61" spans="1:18" s="102" customFormat="1" x14ac:dyDescent="0.2">
      <c r="A61" s="95" t="s">
        <v>436</v>
      </c>
      <c r="B61" s="109" t="s">
        <v>433</v>
      </c>
      <c r="C61" s="95" t="s">
        <v>170</v>
      </c>
      <c r="D61" s="95" t="s">
        <v>171</v>
      </c>
      <c r="E61" s="186">
        <v>70148572</v>
      </c>
      <c r="F61" s="186">
        <v>73148572</v>
      </c>
      <c r="G61" s="186">
        <v>73148572</v>
      </c>
      <c r="H61" s="186">
        <v>0</v>
      </c>
      <c r="I61" s="186">
        <v>0</v>
      </c>
      <c r="J61" s="186">
        <v>0</v>
      </c>
      <c r="K61" s="186">
        <v>73019219</v>
      </c>
      <c r="L61" s="186">
        <v>73019219</v>
      </c>
      <c r="M61" s="186">
        <v>129353</v>
      </c>
      <c r="N61" s="186">
        <v>129353</v>
      </c>
      <c r="O61" s="92">
        <f t="shared" si="6"/>
        <v>0.99823164012005594</v>
      </c>
      <c r="P61" s="93">
        <f t="shared" si="4"/>
        <v>73148572</v>
      </c>
      <c r="Q61" s="93">
        <f t="shared" si="3"/>
        <v>73019219</v>
      </c>
      <c r="R61" s="92">
        <f t="shared" si="5"/>
        <v>0.99823164012005594</v>
      </c>
    </row>
    <row r="62" spans="1:18" s="102" customFormat="1" x14ac:dyDescent="0.2">
      <c r="A62" s="95" t="s">
        <v>436</v>
      </c>
      <c r="B62" s="109" t="s">
        <v>433</v>
      </c>
      <c r="C62" s="95" t="s">
        <v>172</v>
      </c>
      <c r="D62" s="95" t="s">
        <v>173</v>
      </c>
      <c r="E62" s="186">
        <v>30559356</v>
      </c>
      <c r="F62" s="186">
        <v>30559356</v>
      </c>
      <c r="G62" s="186">
        <v>30559356</v>
      </c>
      <c r="H62" s="186">
        <v>0</v>
      </c>
      <c r="I62" s="186">
        <v>0</v>
      </c>
      <c r="J62" s="186">
        <v>0</v>
      </c>
      <c r="K62" s="186">
        <v>10258761.1</v>
      </c>
      <c r="L62" s="186">
        <v>9758761.0999999996</v>
      </c>
      <c r="M62" s="186">
        <v>20300594.899999999</v>
      </c>
      <c r="N62" s="186">
        <v>20300594.899999999</v>
      </c>
      <c r="O62" s="92">
        <f t="shared" si="6"/>
        <v>0.33569951866786718</v>
      </c>
      <c r="P62" s="93">
        <f t="shared" ref="P62:P93" si="7">+F62</f>
        <v>30559356</v>
      </c>
      <c r="Q62" s="93">
        <f t="shared" si="3"/>
        <v>10258761.1</v>
      </c>
      <c r="R62" s="92">
        <f t="shared" si="5"/>
        <v>0.33569951866786718</v>
      </c>
    </row>
    <row r="63" spans="1:18" s="102" customFormat="1" x14ac:dyDescent="0.2">
      <c r="A63" s="95" t="s">
        <v>436</v>
      </c>
      <c r="B63" s="109" t="s">
        <v>433</v>
      </c>
      <c r="C63" s="95" t="s">
        <v>174</v>
      </c>
      <c r="D63" s="95" t="s">
        <v>175</v>
      </c>
      <c r="E63" s="186">
        <v>20921368</v>
      </c>
      <c r="F63" s="186">
        <v>20921368</v>
      </c>
      <c r="G63" s="186">
        <v>20921368</v>
      </c>
      <c r="H63" s="186">
        <v>0</v>
      </c>
      <c r="I63" s="186">
        <v>0</v>
      </c>
      <c r="J63" s="186">
        <v>0</v>
      </c>
      <c r="K63" s="186">
        <v>5733466</v>
      </c>
      <c r="L63" s="186">
        <v>5233466</v>
      </c>
      <c r="M63" s="186">
        <v>15187902</v>
      </c>
      <c r="N63" s="186">
        <v>15187902</v>
      </c>
      <c r="O63" s="92">
        <f t="shared" si="6"/>
        <v>0.27404833182992622</v>
      </c>
      <c r="P63" s="93">
        <f t="shared" si="7"/>
        <v>20921368</v>
      </c>
      <c r="Q63" s="93">
        <f t="shared" si="3"/>
        <v>5733466</v>
      </c>
      <c r="R63" s="92">
        <f t="shared" si="5"/>
        <v>0.27404833182992622</v>
      </c>
    </row>
    <row r="64" spans="1:18" s="102" customFormat="1" x14ac:dyDescent="0.2">
      <c r="A64" s="95" t="s">
        <v>436</v>
      </c>
      <c r="B64" s="109" t="s">
        <v>433</v>
      </c>
      <c r="C64" s="95" t="s">
        <v>176</v>
      </c>
      <c r="D64" s="95" t="s">
        <v>177</v>
      </c>
      <c r="E64" s="186">
        <v>8610715</v>
      </c>
      <c r="F64" s="186">
        <v>8610715</v>
      </c>
      <c r="G64" s="186">
        <v>8610715</v>
      </c>
      <c r="H64" s="186">
        <v>0</v>
      </c>
      <c r="I64" s="186">
        <v>0</v>
      </c>
      <c r="J64" s="186">
        <v>0</v>
      </c>
      <c r="K64" s="186">
        <v>3955000</v>
      </c>
      <c r="L64" s="186">
        <v>3955000</v>
      </c>
      <c r="M64" s="186">
        <v>4655715</v>
      </c>
      <c r="N64" s="186">
        <v>4655715</v>
      </c>
      <c r="O64" s="92">
        <f t="shared" si="6"/>
        <v>0.4593114509073869</v>
      </c>
      <c r="P64" s="93">
        <f t="shared" si="7"/>
        <v>8610715</v>
      </c>
      <c r="Q64" s="93">
        <f t="shared" si="3"/>
        <v>3955000</v>
      </c>
      <c r="R64" s="92">
        <f t="shared" si="5"/>
        <v>0.4593114509073869</v>
      </c>
    </row>
    <row r="65" spans="1:18" s="102" customFormat="1" x14ac:dyDescent="0.2">
      <c r="A65" s="95" t="s">
        <v>436</v>
      </c>
      <c r="B65" s="109" t="s">
        <v>433</v>
      </c>
      <c r="C65" s="95" t="s">
        <v>178</v>
      </c>
      <c r="D65" s="95" t="s">
        <v>179</v>
      </c>
      <c r="E65" s="186">
        <v>1027273</v>
      </c>
      <c r="F65" s="186">
        <v>1027273</v>
      </c>
      <c r="G65" s="186">
        <v>1027273</v>
      </c>
      <c r="H65" s="186">
        <v>0</v>
      </c>
      <c r="I65" s="186">
        <v>0</v>
      </c>
      <c r="J65" s="186">
        <v>0</v>
      </c>
      <c r="K65" s="186">
        <v>570295.1</v>
      </c>
      <c r="L65" s="186">
        <v>570295.1</v>
      </c>
      <c r="M65" s="186">
        <v>456977.9</v>
      </c>
      <c r="N65" s="186">
        <v>456977.9</v>
      </c>
      <c r="O65" s="92">
        <f t="shared" si="6"/>
        <v>0.55515437473777662</v>
      </c>
      <c r="P65" s="93">
        <f t="shared" si="7"/>
        <v>1027273</v>
      </c>
      <c r="Q65" s="93">
        <f t="shared" si="3"/>
        <v>570295.1</v>
      </c>
      <c r="R65" s="92">
        <f t="shared" si="5"/>
        <v>0.55515437473777662</v>
      </c>
    </row>
    <row r="66" spans="1:18" s="102" customFormat="1" x14ac:dyDescent="0.2">
      <c r="A66" s="95" t="s">
        <v>436</v>
      </c>
      <c r="B66" s="109" t="s">
        <v>433</v>
      </c>
      <c r="C66" s="95" t="s">
        <v>180</v>
      </c>
      <c r="D66" s="95" t="s">
        <v>181</v>
      </c>
      <c r="E66" s="186">
        <v>296475756</v>
      </c>
      <c r="F66" s="186">
        <v>173620756</v>
      </c>
      <c r="G66" s="186">
        <v>166220756</v>
      </c>
      <c r="H66" s="186">
        <v>0</v>
      </c>
      <c r="I66" s="186">
        <v>0</v>
      </c>
      <c r="J66" s="186">
        <v>0</v>
      </c>
      <c r="K66" s="186">
        <v>121128509.33</v>
      </c>
      <c r="L66" s="186">
        <v>112597818.98</v>
      </c>
      <c r="M66" s="186">
        <v>52492246.670000002</v>
      </c>
      <c r="N66" s="186">
        <v>45092246.670000002</v>
      </c>
      <c r="O66" s="92">
        <f t="shared" si="6"/>
        <v>0.69766145546561265</v>
      </c>
      <c r="P66" s="93">
        <f t="shared" si="7"/>
        <v>173620756</v>
      </c>
      <c r="Q66" s="93">
        <f t="shared" si="3"/>
        <v>121128509.33</v>
      </c>
      <c r="R66" s="92">
        <f t="shared" si="5"/>
        <v>0.69766145546561265</v>
      </c>
    </row>
    <row r="67" spans="1:18" s="102" customFormat="1" x14ac:dyDescent="0.2">
      <c r="A67" s="95" t="s">
        <v>436</v>
      </c>
      <c r="B67" s="109" t="s">
        <v>433</v>
      </c>
      <c r="C67" s="95" t="s">
        <v>182</v>
      </c>
      <c r="D67" s="95" t="s">
        <v>183</v>
      </c>
      <c r="E67" s="186">
        <v>200000000</v>
      </c>
      <c r="F67" s="186">
        <v>43879763</v>
      </c>
      <c r="G67" s="186">
        <v>43879763</v>
      </c>
      <c r="H67" s="186">
        <v>0</v>
      </c>
      <c r="I67" s="186">
        <v>0</v>
      </c>
      <c r="J67" s="186">
        <v>0</v>
      </c>
      <c r="K67" s="186">
        <v>21958009.399999999</v>
      </c>
      <c r="L67" s="186">
        <v>21759984.449999999</v>
      </c>
      <c r="M67" s="186">
        <v>21921753.600000001</v>
      </c>
      <c r="N67" s="186">
        <v>21921753.600000001</v>
      </c>
      <c r="O67" s="92">
        <f t="shared" si="6"/>
        <v>0.5004131266616002</v>
      </c>
      <c r="P67" s="93">
        <f t="shared" si="7"/>
        <v>43879763</v>
      </c>
      <c r="Q67" s="93">
        <f t="shared" si="3"/>
        <v>21958009.399999999</v>
      </c>
      <c r="R67" s="92">
        <f t="shared" si="5"/>
        <v>0.5004131266616002</v>
      </c>
    </row>
    <row r="68" spans="1:18" s="102" customFormat="1" x14ac:dyDescent="0.2">
      <c r="A68" s="95" t="s">
        <v>436</v>
      </c>
      <c r="B68" s="109" t="s">
        <v>433</v>
      </c>
      <c r="C68" s="95" t="s">
        <v>379</v>
      </c>
      <c r="D68" s="95" t="s">
        <v>380</v>
      </c>
      <c r="E68" s="186">
        <v>20833334</v>
      </c>
      <c r="F68" s="186">
        <v>24998571</v>
      </c>
      <c r="G68" s="186">
        <v>24998571</v>
      </c>
      <c r="H68" s="186">
        <v>0</v>
      </c>
      <c r="I68" s="186">
        <v>0</v>
      </c>
      <c r="J68" s="186">
        <v>0</v>
      </c>
      <c r="K68" s="186">
        <v>24998571</v>
      </c>
      <c r="L68" s="186">
        <v>24998571</v>
      </c>
      <c r="M68" s="186">
        <v>0</v>
      </c>
      <c r="N68" s="186">
        <v>0</v>
      </c>
      <c r="O68" s="92">
        <f t="shared" si="6"/>
        <v>1</v>
      </c>
      <c r="P68" s="93">
        <f t="shared" si="7"/>
        <v>24998571</v>
      </c>
      <c r="Q68" s="93">
        <f t="shared" si="3"/>
        <v>24998571</v>
      </c>
      <c r="R68" s="92">
        <f t="shared" si="5"/>
        <v>1</v>
      </c>
    </row>
    <row r="69" spans="1:18" s="102" customFormat="1" x14ac:dyDescent="0.2">
      <c r="A69" s="95" t="s">
        <v>436</v>
      </c>
      <c r="B69" s="109" t="s">
        <v>433</v>
      </c>
      <c r="C69" s="95" t="s">
        <v>186</v>
      </c>
      <c r="D69" s="95" t="s">
        <v>187</v>
      </c>
      <c r="E69" s="186">
        <v>14976471</v>
      </c>
      <c r="F69" s="186">
        <v>14976471</v>
      </c>
      <c r="G69" s="186">
        <v>14976471</v>
      </c>
      <c r="H69" s="186">
        <v>0</v>
      </c>
      <c r="I69" s="186">
        <v>0</v>
      </c>
      <c r="J69" s="186">
        <v>0</v>
      </c>
      <c r="K69" s="186">
        <v>5887766.4500000002</v>
      </c>
      <c r="L69" s="186">
        <v>5887766.4500000002</v>
      </c>
      <c r="M69" s="186">
        <v>9088704.5500000007</v>
      </c>
      <c r="N69" s="186">
        <v>9088704.5500000007</v>
      </c>
      <c r="O69" s="92">
        <f t="shared" si="6"/>
        <v>0.39313443400651599</v>
      </c>
      <c r="P69" s="93">
        <f t="shared" si="7"/>
        <v>14976471</v>
      </c>
      <c r="Q69" s="93">
        <f t="shared" si="3"/>
        <v>5887766.4500000002</v>
      </c>
      <c r="R69" s="92">
        <f t="shared" si="5"/>
        <v>0.39313443400651599</v>
      </c>
    </row>
    <row r="70" spans="1:18" s="102" customFormat="1" x14ac:dyDescent="0.2">
      <c r="A70" s="95" t="s">
        <v>436</v>
      </c>
      <c r="B70" s="109" t="s">
        <v>433</v>
      </c>
      <c r="C70" s="95" t="s">
        <v>188</v>
      </c>
      <c r="D70" s="95" t="s">
        <v>189</v>
      </c>
      <c r="E70" s="186">
        <v>25380000</v>
      </c>
      <c r="F70" s="186">
        <v>15380000</v>
      </c>
      <c r="G70" s="186">
        <v>7980000</v>
      </c>
      <c r="H70" s="186">
        <v>0</v>
      </c>
      <c r="I70" s="186">
        <v>0</v>
      </c>
      <c r="J70" s="186">
        <v>0</v>
      </c>
      <c r="K70" s="186">
        <v>6760652.2000000002</v>
      </c>
      <c r="L70" s="186">
        <v>0</v>
      </c>
      <c r="M70" s="186">
        <v>8619347.8000000007</v>
      </c>
      <c r="N70" s="186">
        <v>1219347.8</v>
      </c>
      <c r="O70" s="92">
        <f t="shared" si="6"/>
        <v>0.43957426527958388</v>
      </c>
      <c r="P70" s="93">
        <f t="shared" si="7"/>
        <v>15380000</v>
      </c>
      <c r="Q70" s="93">
        <f t="shared" si="3"/>
        <v>6760652.2000000002</v>
      </c>
      <c r="R70" s="92">
        <f t="shared" si="5"/>
        <v>0.43957426527958388</v>
      </c>
    </row>
    <row r="71" spans="1:18" s="102" customFormat="1" x14ac:dyDescent="0.2">
      <c r="A71" s="95" t="s">
        <v>436</v>
      </c>
      <c r="B71" s="109" t="s">
        <v>433</v>
      </c>
      <c r="C71" s="95" t="s">
        <v>190</v>
      </c>
      <c r="D71" s="95" t="s">
        <v>191</v>
      </c>
      <c r="E71" s="186">
        <v>8000000</v>
      </c>
      <c r="F71" s="186">
        <v>8000000</v>
      </c>
      <c r="G71" s="186">
        <v>8000000</v>
      </c>
      <c r="H71" s="186">
        <v>0</v>
      </c>
      <c r="I71" s="186">
        <v>0</v>
      </c>
      <c r="J71" s="186">
        <v>0</v>
      </c>
      <c r="K71" s="186">
        <v>748000</v>
      </c>
      <c r="L71" s="186">
        <v>748000</v>
      </c>
      <c r="M71" s="186">
        <v>7252000</v>
      </c>
      <c r="N71" s="186">
        <v>7252000</v>
      </c>
      <c r="O71" s="92">
        <f t="shared" si="6"/>
        <v>9.35E-2</v>
      </c>
      <c r="P71" s="93">
        <f t="shared" si="7"/>
        <v>8000000</v>
      </c>
      <c r="Q71" s="93">
        <f t="shared" si="3"/>
        <v>748000</v>
      </c>
      <c r="R71" s="92">
        <f t="shared" si="5"/>
        <v>9.35E-2</v>
      </c>
    </row>
    <row r="72" spans="1:18" s="102" customFormat="1" x14ac:dyDescent="0.2">
      <c r="A72" s="95" t="s">
        <v>436</v>
      </c>
      <c r="B72" s="109" t="s">
        <v>433</v>
      </c>
      <c r="C72" s="95" t="s">
        <v>192</v>
      </c>
      <c r="D72" s="95" t="s">
        <v>193</v>
      </c>
      <c r="E72" s="186">
        <v>26285951</v>
      </c>
      <c r="F72" s="186">
        <v>65385951</v>
      </c>
      <c r="G72" s="186">
        <v>65385951</v>
      </c>
      <c r="H72" s="186">
        <v>0</v>
      </c>
      <c r="I72" s="186">
        <v>0</v>
      </c>
      <c r="J72" s="186">
        <v>0</v>
      </c>
      <c r="K72" s="186">
        <v>60775510.280000001</v>
      </c>
      <c r="L72" s="186">
        <v>59203497.079999998</v>
      </c>
      <c r="M72" s="186">
        <v>4610440.72</v>
      </c>
      <c r="N72" s="186">
        <v>4610440.72</v>
      </c>
      <c r="O72" s="92">
        <f t="shared" si="6"/>
        <v>0.92948881755960089</v>
      </c>
      <c r="P72" s="93">
        <f t="shared" si="7"/>
        <v>65385951</v>
      </c>
      <c r="Q72" s="93">
        <f t="shared" si="3"/>
        <v>60775510.280000001</v>
      </c>
      <c r="R72" s="92">
        <f t="shared" si="5"/>
        <v>0.92948881755960089</v>
      </c>
    </row>
    <row r="73" spans="1:18" s="102" customFormat="1" x14ac:dyDescent="0.2">
      <c r="A73" s="95" t="s">
        <v>436</v>
      </c>
      <c r="B73" s="109" t="s">
        <v>433</v>
      </c>
      <c r="C73" s="95" t="s">
        <v>194</v>
      </c>
      <c r="D73" s="95" t="s">
        <v>195</v>
      </c>
      <c r="E73" s="186">
        <v>1000000</v>
      </c>
      <c r="F73" s="186">
        <v>1000000</v>
      </c>
      <c r="G73" s="186">
        <v>1000000</v>
      </c>
      <c r="H73" s="186">
        <v>0</v>
      </c>
      <c r="I73" s="186">
        <v>0</v>
      </c>
      <c r="J73" s="186">
        <v>0</v>
      </c>
      <c r="K73" s="186">
        <v>0</v>
      </c>
      <c r="L73" s="186">
        <v>0</v>
      </c>
      <c r="M73" s="186">
        <v>1000000</v>
      </c>
      <c r="N73" s="186">
        <v>1000000</v>
      </c>
      <c r="O73" s="92">
        <f t="shared" si="6"/>
        <v>0</v>
      </c>
      <c r="P73" s="93">
        <f t="shared" si="7"/>
        <v>1000000</v>
      </c>
      <c r="Q73" s="93">
        <f t="shared" si="3"/>
        <v>0</v>
      </c>
      <c r="R73" s="92">
        <f t="shared" si="5"/>
        <v>0</v>
      </c>
    </row>
    <row r="74" spans="1:18" s="102" customFormat="1" x14ac:dyDescent="0.2">
      <c r="A74" s="95" t="s">
        <v>436</v>
      </c>
      <c r="B74" s="109" t="s">
        <v>433</v>
      </c>
      <c r="C74" s="95" t="s">
        <v>196</v>
      </c>
      <c r="D74" s="95" t="s">
        <v>197</v>
      </c>
      <c r="E74" s="186">
        <v>60000</v>
      </c>
      <c r="F74" s="186">
        <v>460000</v>
      </c>
      <c r="G74" s="186">
        <v>460000</v>
      </c>
      <c r="H74" s="186">
        <v>0</v>
      </c>
      <c r="I74" s="186">
        <v>0</v>
      </c>
      <c r="J74" s="186">
        <v>0</v>
      </c>
      <c r="K74" s="186">
        <v>424068</v>
      </c>
      <c r="L74" s="186">
        <v>424068</v>
      </c>
      <c r="M74" s="186">
        <v>35932</v>
      </c>
      <c r="N74" s="186">
        <v>35932</v>
      </c>
      <c r="O74" s="92">
        <f t="shared" si="6"/>
        <v>0.92188695652173913</v>
      </c>
      <c r="P74" s="93">
        <f t="shared" si="7"/>
        <v>460000</v>
      </c>
      <c r="Q74" s="93">
        <f t="shared" si="3"/>
        <v>424068</v>
      </c>
      <c r="R74" s="92">
        <f t="shared" si="5"/>
        <v>0.92188695652173913</v>
      </c>
    </row>
    <row r="75" spans="1:18" s="102" customFormat="1" x14ac:dyDescent="0.2">
      <c r="A75" s="95" t="s">
        <v>436</v>
      </c>
      <c r="B75" s="109" t="s">
        <v>433</v>
      </c>
      <c r="C75" s="95" t="s">
        <v>200</v>
      </c>
      <c r="D75" s="95" t="s">
        <v>201</v>
      </c>
      <c r="E75" s="186">
        <v>60000</v>
      </c>
      <c r="F75" s="186">
        <v>460000</v>
      </c>
      <c r="G75" s="186">
        <v>460000</v>
      </c>
      <c r="H75" s="186">
        <v>0</v>
      </c>
      <c r="I75" s="186">
        <v>0</v>
      </c>
      <c r="J75" s="186">
        <v>0</v>
      </c>
      <c r="K75" s="186">
        <v>424068</v>
      </c>
      <c r="L75" s="186">
        <v>424068</v>
      </c>
      <c r="M75" s="186">
        <v>35932</v>
      </c>
      <c r="N75" s="186">
        <v>35932</v>
      </c>
      <c r="O75" s="92">
        <f t="shared" si="6"/>
        <v>0.92188695652173913</v>
      </c>
      <c r="P75" s="93">
        <f t="shared" si="7"/>
        <v>460000</v>
      </c>
      <c r="Q75" s="93">
        <f t="shared" si="3"/>
        <v>424068</v>
      </c>
      <c r="R75" s="92">
        <f t="shared" si="5"/>
        <v>0.92188695652173913</v>
      </c>
    </row>
    <row r="76" spans="1:18" s="102" customFormat="1" x14ac:dyDescent="0.2">
      <c r="A76" s="95" t="s">
        <v>436</v>
      </c>
      <c r="B76" s="109" t="s">
        <v>433</v>
      </c>
      <c r="C76" s="95" t="s">
        <v>202</v>
      </c>
      <c r="D76" s="95" t="s">
        <v>203</v>
      </c>
      <c r="E76" s="186">
        <v>1900000</v>
      </c>
      <c r="F76" s="186">
        <v>1750000</v>
      </c>
      <c r="G76" s="186">
        <v>1750000</v>
      </c>
      <c r="H76" s="186">
        <v>0</v>
      </c>
      <c r="I76" s="186">
        <v>0</v>
      </c>
      <c r="J76" s="186">
        <v>0</v>
      </c>
      <c r="K76" s="186">
        <v>600000</v>
      </c>
      <c r="L76" s="186">
        <v>600000</v>
      </c>
      <c r="M76" s="186">
        <v>1150000</v>
      </c>
      <c r="N76" s="186">
        <v>1150000</v>
      </c>
      <c r="O76" s="92">
        <f t="shared" ref="O76:O107" si="8">+K76/F76</f>
        <v>0.34285714285714286</v>
      </c>
      <c r="P76" s="93">
        <f t="shared" si="7"/>
        <v>1750000</v>
      </c>
      <c r="Q76" s="93">
        <f t="shared" si="3"/>
        <v>600000</v>
      </c>
      <c r="R76" s="92">
        <f t="shared" si="5"/>
        <v>0.34285714285714286</v>
      </c>
    </row>
    <row r="77" spans="1:18" s="102" customFormat="1" x14ac:dyDescent="0.2">
      <c r="A77" s="95" t="s">
        <v>436</v>
      </c>
      <c r="B77" s="109" t="s">
        <v>433</v>
      </c>
      <c r="C77" s="95" t="s">
        <v>204</v>
      </c>
      <c r="D77" s="95" t="s">
        <v>205</v>
      </c>
      <c r="E77" s="186">
        <v>1000000</v>
      </c>
      <c r="F77" s="186">
        <v>600000</v>
      </c>
      <c r="G77" s="186">
        <v>600000</v>
      </c>
      <c r="H77" s="186">
        <v>0</v>
      </c>
      <c r="I77" s="186">
        <v>0</v>
      </c>
      <c r="J77" s="186">
        <v>0</v>
      </c>
      <c r="K77" s="186">
        <v>0</v>
      </c>
      <c r="L77" s="186">
        <v>0</v>
      </c>
      <c r="M77" s="186">
        <v>600000</v>
      </c>
      <c r="N77" s="186">
        <v>600000</v>
      </c>
      <c r="O77" s="92">
        <f t="shared" si="8"/>
        <v>0</v>
      </c>
      <c r="P77" s="93">
        <f t="shared" si="7"/>
        <v>600000</v>
      </c>
      <c r="Q77" s="93">
        <f t="shared" si="3"/>
        <v>0</v>
      </c>
      <c r="R77" s="92">
        <f t="shared" si="5"/>
        <v>0</v>
      </c>
    </row>
    <row r="78" spans="1:18" s="102" customFormat="1" x14ac:dyDescent="0.2">
      <c r="A78" s="95" t="s">
        <v>436</v>
      </c>
      <c r="B78" s="109" t="s">
        <v>433</v>
      </c>
      <c r="C78" s="95" t="s">
        <v>206</v>
      </c>
      <c r="D78" s="95" t="s">
        <v>207</v>
      </c>
      <c r="E78" s="186">
        <v>600000</v>
      </c>
      <c r="F78" s="186">
        <v>850000</v>
      </c>
      <c r="G78" s="186">
        <v>850000</v>
      </c>
      <c r="H78" s="186">
        <v>0</v>
      </c>
      <c r="I78" s="186">
        <v>0</v>
      </c>
      <c r="J78" s="186">
        <v>0</v>
      </c>
      <c r="K78" s="186">
        <v>600000</v>
      </c>
      <c r="L78" s="186">
        <v>600000</v>
      </c>
      <c r="M78" s="186">
        <v>250000</v>
      </c>
      <c r="N78" s="186">
        <v>250000</v>
      </c>
      <c r="O78" s="92">
        <f t="shared" si="8"/>
        <v>0.70588235294117652</v>
      </c>
      <c r="P78" s="93">
        <f t="shared" si="7"/>
        <v>850000</v>
      </c>
      <c r="Q78" s="93">
        <f t="shared" si="3"/>
        <v>600000</v>
      </c>
      <c r="R78" s="92">
        <f t="shared" si="5"/>
        <v>0.70588235294117652</v>
      </c>
    </row>
    <row r="79" spans="1:18" s="102" customFormat="1" x14ac:dyDescent="0.2">
      <c r="A79" s="95" t="s">
        <v>436</v>
      </c>
      <c r="B79" s="109" t="s">
        <v>433</v>
      </c>
      <c r="C79" s="95" t="s">
        <v>208</v>
      </c>
      <c r="D79" s="95" t="s">
        <v>209</v>
      </c>
      <c r="E79" s="186">
        <v>300000</v>
      </c>
      <c r="F79" s="186">
        <v>300000</v>
      </c>
      <c r="G79" s="186">
        <v>300000</v>
      </c>
      <c r="H79" s="186">
        <v>0</v>
      </c>
      <c r="I79" s="186">
        <v>0</v>
      </c>
      <c r="J79" s="186">
        <v>0</v>
      </c>
      <c r="K79" s="186">
        <v>0</v>
      </c>
      <c r="L79" s="186">
        <v>0</v>
      </c>
      <c r="M79" s="186">
        <v>300000</v>
      </c>
      <c r="N79" s="186">
        <v>300000</v>
      </c>
      <c r="O79" s="92">
        <f t="shared" si="8"/>
        <v>0</v>
      </c>
      <c r="P79" s="93">
        <f t="shared" si="7"/>
        <v>300000</v>
      </c>
      <c r="Q79" s="93">
        <f t="shared" si="3"/>
        <v>0</v>
      </c>
      <c r="R79" s="92">
        <f t="shared" si="5"/>
        <v>0</v>
      </c>
    </row>
    <row r="80" spans="1:18" s="103" customFormat="1" x14ac:dyDescent="0.2">
      <c r="A80" s="91" t="s">
        <v>436</v>
      </c>
      <c r="B80" s="105" t="s">
        <v>433</v>
      </c>
      <c r="C80" s="91" t="s">
        <v>210</v>
      </c>
      <c r="D80" s="91" t="s">
        <v>211</v>
      </c>
      <c r="E80" s="185">
        <v>98222170</v>
      </c>
      <c r="F80" s="185">
        <v>82222170</v>
      </c>
      <c r="G80" s="185">
        <v>82222170</v>
      </c>
      <c r="H80" s="185">
        <v>156750</v>
      </c>
      <c r="I80" s="185">
        <v>3804289.39</v>
      </c>
      <c r="J80" s="185">
        <v>0</v>
      </c>
      <c r="K80" s="185">
        <v>46211112.409999996</v>
      </c>
      <c r="L80" s="185">
        <v>43816353.450000003</v>
      </c>
      <c r="M80" s="185">
        <v>32050018.199999999</v>
      </c>
      <c r="N80" s="185">
        <v>32050018.199999999</v>
      </c>
      <c r="O80" s="96">
        <f t="shared" si="8"/>
        <v>0.5620273997876728</v>
      </c>
      <c r="P80" s="28">
        <f t="shared" si="7"/>
        <v>82222170</v>
      </c>
      <c r="Q80" s="28">
        <f t="shared" si="3"/>
        <v>46211112.409999996</v>
      </c>
      <c r="R80" s="96">
        <f t="shared" si="5"/>
        <v>0.5620273997876728</v>
      </c>
    </row>
    <row r="81" spans="1:18" s="102" customFormat="1" x14ac:dyDescent="0.2">
      <c r="A81" s="95" t="s">
        <v>436</v>
      </c>
      <c r="B81" s="109" t="s">
        <v>433</v>
      </c>
      <c r="C81" s="95" t="s">
        <v>212</v>
      </c>
      <c r="D81" s="95" t="s">
        <v>213</v>
      </c>
      <c r="E81" s="186">
        <v>37845586</v>
      </c>
      <c r="F81" s="186">
        <v>36345586</v>
      </c>
      <c r="G81" s="186">
        <v>36345586</v>
      </c>
      <c r="H81" s="186">
        <v>0</v>
      </c>
      <c r="I81" s="186">
        <v>0</v>
      </c>
      <c r="J81" s="186">
        <v>0</v>
      </c>
      <c r="K81" s="186">
        <v>25992451.73</v>
      </c>
      <c r="L81" s="186">
        <v>25056997.77</v>
      </c>
      <c r="M81" s="186">
        <v>10353134.27</v>
      </c>
      <c r="N81" s="186">
        <v>10353134.27</v>
      </c>
      <c r="O81" s="92">
        <f t="shared" si="8"/>
        <v>0.71514741102262047</v>
      </c>
      <c r="P81" s="93">
        <f t="shared" si="7"/>
        <v>36345586</v>
      </c>
      <c r="Q81" s="93">
        <f t="shared" si="3"/>
        <v>25992451.73</v>
      </c>
      <c r="R81" s="92">
        <f t="shared" si="5"/>
        <v>0.71514741102262047</v>
      </c>
    </row>
    <row r="82" spans="1:18" s="102" customFormat="1" x14ac:dyDescent="0.2">
      <c r="A82" s="95" t="s">
        <v>436</v>
      </c>
      <c r="B82" s="109" t="s">
        <v>433</v>
      </c>
      <c r="C82" s="95" t="s">
        <v>214</v>
      </c>
      <c r="D82" s="95" t="s">
        <v>215</v>
      </c>
      <c r="E82" s="186">
        <v>18970030</v>
      </c>
      <c r="F82" s="186">
        <v>18970030</v>
      </c>
      <c r="G82" s="186">
        <v>18970030</v>
      </c>
      <c r="H82" s="186">
        <v>0</v>
      </c>
      <c r="I82" s="186">
        <v>0</v>
      </c>
      <c r="J82" s="186">
        <v>0</v>
      </c>
      <c r="K82" s="186">
        <v>14659609.130000001</v>
      </c>
      <c r="L82" s="186">
        <v>14659609.130000001</v>
      </c>
      <c r="M82" s="186">
        <v>4310420.87</v>
      </c>
      <c r="N82" s="186">
        <v>4310420.87</v>
      </c>
      <c r="O82" s="92">
        <f t="shared" si="8"/>
        <v>0.77277732981972092</v>
      </c>
      <c r="P82" s="93">
        <f t="shared" si="7"/>
        <v>18970030</v>
      </c>
      <c r="Q82" s="93">
        <f t="shared" si="3"/>
        <v>14659609.130000001</v>
      </c>
      <c r="R82" s="92">
        <f t="shared" si="5"/>
        <v>0.77277732981972092</v>
      </c>
    </row>
    <row r="83" spans="1:18" s="102" customFormat="1" x14ac:dyDescent="0.2">
      <c r="A83" s="95" t="s">
        <v>436</v>
      </c>
      <c r="B83" s="109" t="s">
        <v>433</v>
      </c>
      <c r="C83" s="95" t="s">
        <v>216</v>
      </c>
      <c r="D83" s="95" t="s">
        <v>217</v>
      </c>
      <c r="E83" s="186">
        <v>800000</v>
      </c>
      <c r="F83" s="186">
        <v>800000</v>
      </c>
      <c r="G83" s="186">
        <v>800000</v>
      </c>
      <c r="H83" s="186">
        <v>0</v>
      </c>
      <c r="I83" s="186">
        <v>0</v>
      </c>
      <c r="J83" s="186">
        <v>0</v>
      </c>
      <c r="K83" s="186">
        <v>561961</v>
      </c>
      <c r="L83" s="186">
        <v>380481</v>
      </c>
      <c r="M83" s="186">
        <v>238039</v>
      </c>
      <c r="N83" s="186">
        <v>238039</v>
      </c>
      <c r="O83" s="92">
        <f t="shared" si="8"/>
        <v>0.70245124999999997</v>
      </c>
      <c r="P83" s="93">
        <f t="shared" si="7"/>
        <v>800000</v>
      </c>
      <c r="Q83" s="93">
        <f t="shared" si="3"/>
        <v>561961</v>
      </c>
      <c r="R83" s="92">
        <f t="shared" si="5"/>
        <v>0.70245124999999997</v>
      </c>
    </row>
    <row r="84" spans="1:18" s="102" customFormat="1" x14ac:dyDescent="0.2">
      <c r="A84" s="95" t="s">
        <v>436</v>
      </c>
      <c r="B84" s="109" t="s">
        <v>433</v>
      </c>
      <c r="C84" s="95" t="s">
        <v>218</v>
      </c>
      <c r="D84" s="95" t="s">
        <v>219</v>
      </c>
      <c r="E84" s="186">
        <v>17575556</v>
      </c>
      <c r="F84" s="186">
        <v>16075556</v>
      </c>
      <c r="G84" s="186">
        <v>16075556</v>
      </c>
      <c r="H84" s="186">
        <v>0</v>
      </c>
      <c r="I84" s="186">
        <v>0</v>
      </c>
      <c r="J84" s="186">
        <v>0</v>
      </c>
      <c r="K84" s="186">
        <v>10765484.6</v>
      </c>
      <c r="L84" s="186">
        <v>10011510.640000001</v>
      </c>
      <c r="M84" s="186">
        <v>5310071.4000000004</v>
      </c>
      <c r="N84" s="186">
        <v>5310071.4000000004</v>
      </c>
      <c r="O84" s="92">
        <f t="shared" si="8"/>
        <v>0.66968038928171436</v>
      </c>
      <c r="P84" s="93">
        <f t="shared" si="7"/>
        <v>16075556</v>
      </c>
      <c r="Q84" s="93">
        <f t="shared" si="3"/>
        <v>10765484.6</v>
      </c>
      <c r="R84" s="92">
        <f t="shared" si="5"/>
        <v>0.66968038928171436</v>
      </c>
    </row>
    <row r="85" spans="1:18" s="102" customFormat="1" x14ac:dyDescent="0.2">
      <c r="A85" s="95" t="s">
        <v>436</v>
      </c>
      <c r="B85" s="109" t="s">
        <v>433</v>
      </c>
      <c r="C85" s="95" t="s">
        <v>220</v>
      </c>
      <c r="D85" s="95" t="s">
        <v>221</v>
      </c>
      <c r="E85" s="186">
        <v>500000</v>
      </c>
      <c r="F85" s="186">
        <v>500000</v>
      </c>
      <c r="G85" s="186">
        <v>500000</v>
      </c>
      <c r="H85" s="186">
        <v>0</v>
      </c>
      <c r="I85" s="186">
        <v>0</v>
      </c>
      <c r="J85" s="186">
        <v>0</v>
      </c>
      <c r="K85" s="186">
        <v>5397</v>
      </c>
      <c r="L85" s="186">
        <v>5397</v>
      </c>
      <c r="M85" s="186">
        <v>494603</v>
      </c>
      <c r="N85" s="186">
        <v>494603</v>
      </c>
      <c r="O85" s="92">
        <f t="shared" si="8"/>
        <v>1.0794E-2</v>
      </c>
      <c r="P85" s="93">
        <f t="shared" si="7"/>
        <v>500000</v>
      </c>
      <c r="Q85" s="93">
        <f t="shared" si="3"/>
        <v>5397</v>
      </c>
      <c r="R85" s="92">
        <f t="shared" si="5"/>
        <v>1.0794E-2</v>
      </c>
    </row>
    <row r="86" spans="1:18" s="102" customFormat="1" x14ac:dyDescent="0.2">
      <c r="A86" s="95" t="s">
        <v>436</v>
      </c>
      <c r="B86" s="109" t="s">
        <v>433</v>
      </c>
      <c r="C86" s="95" t="s">
        <v>222</v>
      </c>
      <c r="D86" s="95" t="s">
        <v>223</v>
      </c>
      <c r="E86" s="186">
        <v>1025000</v>
      </c>
      <c r="F86" s="186">
        <v>1025000</v>
      </c>
      <c r="G86" s="186">
        <v>1025000</v>
      </c>
      <c r="H86" s="186">
        <v>0</v>
      </c>
      <c r="I86" s="186">
        <v>0</v>
      </c>
      <c r="J86" s="186">
        <v>0</v>
      </c>
      <c r="K86" s="186">
        <v>49774.51</v>
      </c>
      <c r="L86" s="186">
        <v>49774.51</v>
      </c>
      <c r="M86" s="186">
        <v>975225.49</v>
      </c>
      <c r="N86" s="186">
        <v>975225.49</v>
      </c>
      <c r="O86" s="92">
        <f t="shared" si="8"/>
        <v>4.8560497560975614E-2</v>
      </c>
      <c r="P86" s="93">
        <f t="shared" si="7"/>
        <v>1025000</v>
      </c>
      <c r="Q86" s="93">
        <f t="shared" si="3"/>
        <v>49774.51</v>
      </c>
      <c r="R86" s="92">
        <f t="shared" si="5"/>
        <v>4.8560497560975614E-2</v>
      </c>
    </row>
    <row r="87" spans="1:18" s="102" customFormat="1" x14ac:dyDescent="0.2">
      <c r="A87" s="95" t="s">
        <v>436</v>
      </c>
      <c r="B87" s="109" t="s">
        <v>433</v>
      </c>
      <c r="C87" s="95" t="s">
        <v>224</v>
      </c>
      <c r="D87" s="95" t="s">
        <v>225</v>
      </c>
      <c r="E87" s="186">
        <v>350000</v>
      </c>
      <c r="F87" s="186">
        <v>350000</v>
      </c>
      <c r="G87" s="186">
        <v>350000</v>
      </c>
      <c r="H87" s="186">
        <v>0</v>
      </c>
      <c r="I87" s="186">
        <v>0</v>
      </c>
      <c r="J87" s="186">
        <v>0</v>
      </c>
      <c r="K87" s="186">
        <v>0</v>
      </c>
      <c r="L87" s="186">
        <v>0</v>
      </c>
      <c r="M87" s="186">
        <v>350000</v>
      </c>
      <c r="N87" s="186">
        <v>350000</v>
      </c>
      <c r="O87" s="92">
        <f t="shared" si="8"/>
        <v>0</v>
      </c>
      <c r="P87" s="93">
        <f t="shared" si="7"/>
        <v>350000</v>
      </c>
      <c r="Q87" s="93">
        <f t="shared" si="3"/>
        <v>0</v>
      </c>
      <c r="R87" s="92">
        <f t="shared" si="5"/>
        <v>0</v>
      </c>
    </row>
    <row r="88" spans="1:18" s="102" customFormat="1" x14ac:dyDescent="0.2">
      <c r="A88" s="95" t="s">
        <v>436</v>
      </c>
      <c r="B88" s="109" t="s">
        <v>433</v>
      </c>
      <c r="C88" s="95" t="s">
        <v>226</v>
      </c>
      <c r="D88" s="95" t="s">
        <v>227</v>
      </c>
      <c r="E88" s="186">
        <v>675000</v>
      </c>
      <c r="F88" s="186">
        <v>675000</v>
      </c>
      <c r="G88" s="186">
        <v>675000</v>
      </c>
      <c r="H88" s="186">
        <v>0</v>
      </c>
      <c r="I88" s="186">
        <v>0</v>
      </c>
      <c r="J88" s="186">
        <v>0</v>
      </c>
      <c r="K88" s="186">
        <v>49774.51</v>
      </c>
      <c r="L88" s="186">
        <v>49774.51</v>
      </c>
      <c r="M88" s="186">
        <v>625225.49</v>
      </c>
      <c r="N88" s="186">
        <v>625225.49</v>
      </c>
      <c r="O88" s="92">
        <f t="shared" si="8"/>
        <v>7.3740014814814819E-2</v>
      </c>
      <c r="P88" s="93">
        <f t="shared" si="7"/>
        <v>675000</v>
      </c>
      <c r="Q88" s="93">
        <f t="shared" si="3"/>
        <v>49774.51</v>
      </c>
      <c r="R88" s="92">
        <f t="shared" si="5"/>
        <v>7.3740014814814819E-2</v>
      </c>
    </row>
    <row r="89" spans="1:18" s="102" customFormat="1" x14ac:dyDescent="0.2">
      <c r="A89" s="95" t="s">
        <v>436</v>
      </c>
      <c r="B89" s="109" t="s">
        <v>433</v>
      </c>
      <c r="C89" s="95" t="s">
        <v>228</v>
      </c>
      <c r="D89" s="95" t="s">
        <v>229</v>
      </c>
      <c r="E89" s="186">
        <v>17018422</v>
      </c>
      <c r="F89" s="186">
        <v>11518422</v>
      </c>
      <c r="G89" s="186">
        <v>11518422</v>
      </c>
      <c r="H89" s="186">
        <v>0</v>
      </c>
      <c r="I89" s="186">
        <v>0</v>
      </c>
      <c r="J89" s="186">
        <v>0</v>
      </c>
      <c r="K89" s="186">
        <v>5557057.9299999997</v>
      </c>
      <c r="L89" s="186">
        <v>4717057.93</v>
      </c>
      <c r="M89" s="186">
        <v>5961364.0700000003</v>
      </c>
      <c r="N89" s="186">
        <v>5961364.0700000003</v>
      </c>
      <c r="O89" s="92">
        <f t="shared" si="8"/>
        <v>0.48244958641036068</v>
      </c>
      <c r="P89" s="93">
        <f t="shared" si="7"/>
        <v>11518422</v>
      </c>
      <c r="Q89" s="93">
        <f t="shared" si="3"/>
        <v>5557057.9299999997</v>
      </c>
      <c r="R89" s="92">
        <f t="shared" si="5"/>
        <v>0.48244958641036068</v>
      </c>
    </row>
    <row r="90" spans="1:18" s="102" customFormat="1" x14ac:dyDescent="0.2">
      <c r="A90" s="95" t="s">
        <v>436</v>
      </c>
      <c r="B90" s="109" t="s">
        <v>433</v>
      </c>
      <c r="C90" s="95" t="s">
        <v>230</v>
      </c>
      <c r="D90" s="95" t="s">
        <v>231</v>
      </c>
      <c r="E90" s="186">
        <v>2500000</v>
      </c>
      <c r="F90" s="186">
        <v>2000000</v>
      </c>
      <c r="G90" s="186">
        <v>2000000</v>
      </c>
      <c r="H90" s="186">
        <v>0</v>
      </c>
      <c r="I90" s="186">
        <v>0</v>
      </c>
      <c r="J90" s="186">
        <v>0</v>
      </c>
      <c r="K90" s="186">
        <v>654439</v>
      </c>
      <c r="L90" s="186">
        <v>654439</v>
      </c>
      <c r="M90" s="186">
        <v>1345561</v>
      </c>
      <c r="N90" s="186">
        <v>1345561</v>
      </c>
      <c r="O90" s="92">
        <f t="shared" si="8"/>
        <v>0.3272195</v>
      </c>
      <c r="P90" s="93">
        <f t="shared" si="7"/>
        <v>2000000</v>
      </c>
      <c r="Q90" s="93">
        <f t="shared" si="3"/>
        <v>654439</v>
      </c>
      <c r="R90" s="92">
        <f t="shared" si="5"/>
        <v>0.3272195</v>
      </c>
    </row>
    <row r="91" spans="1:18" s="102" customFormat="1" x14ac:dyDescent="0.2">
      <c r="A91" s="95" t="s">
        <v>436</v>
      </c>
      <c r="B91" s="109" t="s">
        <v>433</v>
      </c>
      <c r="C91" s="95" t="s">
        <v>232</v>
      </c>
      <c r="D91" s="95" t="s">
        <v>233</v>
      </c>
      <c r="E91" s="186">
        <v>200000</v>
      </c>
      <c r="F91" s="186">
        <v>200000</v>
      </c>
      <c r="G91" s="186">
        <v>200000</v>
      </c>
      <c r="H91" s="186">
        <v>0</v>
      </c>
      <c r="I91" s="186">
        <v>0</v>
      </c>
      <c r="J91" s="186">
        <v>0</v>
      </c>
      <c r="K91" s="186">
        <v>0</v>
      </c>
      <c r="L91" s="186">
        <v>0</v>
      </c>
      <c r="M91" s="186">
        <v>200000</v>
      </c>
      <c r="N91" s="186">
        <v>200000</v>
      </c>
      <c r="O91" s="92">
        <f t="shared" si="8"/>
        <v>0</v>
      </c>
      <c r="P91" s="93">
        <f t="shared" si="7"/>
        <v>200000</v>
      </c>
      <c r="Q91" s="93">
        <f t="shared" si="3"/>
        <v>0</v>
      </c>
      <c r="R91" s="92">
        <f t="shared" si="5"/>
        <v>0</v>
      </c>
    </row>
    <row r="92" spans="1:18" s="102" customFormat="1" x14ac:dyDescent="0.2">
      <c r="A92" s="95" t="s">
        <v>436</v>
      </c>
      <c r="B92" s="109" t="s">
        <v>433</v>
      </c>
      <c r="C92" s="95" t="s">
        <v>234</v>
      </c>
      <c r="D92" s="95" t="s">
        <v>235</v>
      </c>
      <c r="E92" s="186">
        <v>5650000</v>
      </c>
      <c r="F92" s="186">
        <v>650000</v>
      </c>
      <c r="G92" s="186">
        <v>650000</v>
      </c>
      <c r="H92" s="186">
        <v>0</v>
      </c>
      <c r="I92" s="186">
        <v>0</v>
      </c>
      <c r="J92" s="186">
        <v>0</v>
      </c>
      <c r="K92" s="186">
        <v>3340</v>
      </c>
      <c r="L92" s="186">
        <v>3340</v>
      </c>
      <c r="M92" s="186">
        <v>646660</v>
      </c>
      <c r="N92" s="186">
        <v>646660</v>
      </c>
      <c r="O92" s="92">
        <f t="shared" si="8"/>
        <v>5.1384615384615388E-3</v>
      </c>
      <c r="P92" s="93">
        <f t="shared" si="7"/>
        <v>650000</v>
      </c>
      <c r="Q92" s="93">
        <f t="shared" si="3"/>
        <v>3340</v>
      </c>
      <c r="R92" s="92">
        <f t="shared" si="5"/>
        <v>5.1384615384615388E-3</v>
      </c>
    </row>
    <row r="93" spans="1:18" s="102" customFormat="1" x14ac:dyDescent="0.2">
      <c r="A93" s="95" t="s">
        <v>436</v>
      </c>
      <c r="B93" s="109" t="s">
        <v>433</v>
      </c>
      <c r="C93" s="95" t="s">
        <v>236</v>
      </c>
      <c r="D93" s="95" t="s">
        <v>237</v>
      </c>
      <c r="E93" s="186">
        <v>3368422</v>
      </c>
      <c r="F93" s="186">
        <v>3368422</v>
      </c>
      <c r="G93" s="186">
        <v>3368422</v>
      </c>
      <c r="H93" s="186">
        <v>0</v>
      </c>
      <c r="I93" s="186">
        <v>0</v>
      </c>
      <c r="J93" s="186">
        <v>0</v>
      </c>
      <c r="K93" s="186">
        <v>2325744.0699999998</v>
      </c>
      <c r="L93" s="186">
        <v>2325744.0699999998</v>
      </c>
      <c r="M93" s="186">
        <v>1042677.93</v>
      </c>
      <c r="N93" s="186">
        <v>1042677.93</v>
      </c>
      <c r="O93" s="92">
        <f t="shared" si="8"/>
        <v>0.69045507659075966</v>
      </c>
      <c r="P93" s="93">
        <f t="shared" si="7"/>
        <v>3368422</v>
      </c>
      <c r="Q93" s="93">
        <f t="shared" ref="Q93:Q112" si="9">+K93</f>
        <v>2325744.0699999998</v>
      </c>
      <c r="R93" s="92">
        <f t="shared" ref="R93:R112" si="10">+Q93/P93</f>
        <v>0.69045507659075966</v>
      </c>
    </row>
    <row r="94" spans="1:18" s="102" customFormat="1" x14ac:dyDescent="0.2">
      <c r="A94" s="95" t="s">
        <v>436</v>
      </c>
      <c r="B94" s="109" t="s">
        <v>433</v>
      </c>
      <c r="C94" s="95" t="s">
        <v>238</v>
      </c>
      <c r="D94" s="95" t="s">
        <v>239</v>
      </c>
      <c r="E94" s="186">
        <v>3000000</v>
      </c>
      <c r="F94" s="186">
        <v>3000000</v>
      </c>
      <c r="G94" s="186">
        <v>3000000</v>
      </c>
      <c r="H94" s="186">
        <v>0</v>
      </c>
      <c r="I94" s="186">
        <v>0</v>
      </c>
      <c r="J94" s="186">
        <v>0</v>
      </c>
      <c r="K94" s="186">
        <v>446608</v>
      </c>
      <c r="L94" s="186">
        <v>446608</v>
      </c>
      <c r="M94" s="186">
        <v>2553392</v>
      </c>
      <c r="N94" s="186">
        <v>2553392</v>
      </c>
      <c r="O94" s="92">
        <f t="shared" si="8"/>
        <v>0.14886933333333333</v>
      </c>
      <c r="P94" s="93">
        <f t="shared" ref="P94:P115" si="11">+F94</f>
        <v>3000000</v>
      </c>
      <c r="Q94" s="93">
        <f t="shared" si="9"/>
        <v>446608</v>
      </c>
      <c r="R94" s="92">
        <f t="shared" si="10"/>
        <v>0.14886933333333333</v>
      </c>
    </row>
    <row r="95" spans="1:18" s="102" customFormat="1" x14ac:dyDescent="0.2">
      <c r="A95" s="95" t="s">
        <v>436</v>
      </c>
      <c r="B95" s="109" t="s">
        <v>433</v>
      </c>
      <c r="C95" s="95" t="s">
        <v>240</v>
      </c>
      <c r="D95" s="95" t="s">
        <v>241</v>
      </c>
      <c r="E95" s="186">
        <v>2300000</v>
      </c>
      <c r="F95" s="186">
        <v>2300000</v>
      </c>
      <c r="G95" s="186">
        <v>2300000</v>
      </c>
      <c r="H95" s="186">
        <v>0</v>
      </c>
      <c r="I95" s="186">
        <v>0</v>
      </c>
      <c r="J95" s="186">
        <v>0</v>
      </c>
      <c r="K95" s="186">
        <v>2126926.86</v>
      </c>
      <c r="L95" s="186">
        <v>1286926.8600000001</v>
      </c>
      <c r="M95" s="186">
        <v>173073.14</v>
      </c>
      <c r="N95" s="186">
        <v>173073.14</v>
      </c>
      <c r="O95" s="92">
        <f t="shared" si="8"/>
        <v>0.92475080869565207</v>
      </c>
      <c r="P95" s="93">
        <f t="shared" si="11"/>
        <v>2300000</v>
      </c>
      <c r="Q95" s="93">
        <f t="shared" si="9"/>
        <v>2126926.86</v>
      </c>
      <c r="R95" s="92">
        <f t="shared" si="10"/>
        <v>0.92475080869565207</v>
      </c>
    </row>
    <row r="96" spans="1:18" s="102" customFormat="1" x14ac:dyDescent="0.2">
      <c r="A96" s="95" t="s">
        <v>436</v>
      </c>
      <c r="B96" s="109" t="s">
        <v>433</v>
      </c>
      <c r="C96" s="95" t="s">
        <v>242</v>
      </c>
      <c r="D96" s="95" t="s">
        <v>243</v>
      </c>
      <c r="E96" s="186">
        <v>18982500</v>
      </c>
      <c r="F96" s="186">
        <v>13982500</v>
      </c>
      <c r="G96" s="186">
        <v>13982500</v>
      </c>
      <c r="H96" s="186">
        <v>0</v>
      </c>
      <c r="I96" s="186">
        <v>304289.39</v>
      </c>
      <c r="J96" s="186">
        <v>0</v>
      </c>
      <c r="K96" s="186">
        <v>5277628.7300000004</v>
      </c>
      <c r="L96" s="186">
        <v>4953223.7300000004</v>
      </c>
      <c r="M96" s="186">
        <v>8400581.8800000008</v>
      </c>
      <c r="N96" s="186">
        <v>8400581.8800000008</v>
      </c>
      <c r="O96" s="92">
        <f t="shared" si="8"/>
        <v>0.37744528732344007</v>
      </c>
      <c r="P96" s="93">
        <f t="shared" si="11"/>
        <v>13982500</v>
      </c>
      <c r="Q96" s="93">
        <f t="shared" si="9"/>
        <v>5277628.7300000004</v>
      </c>
      <c r="R96" s="92">
        <f t="shared" si="10"/>
        <v>0.37744528732344007</v>
      </c>
    </row>
    <row r="97" spans="1:18" s="102" customFormat="1" x14ac:dyDescent="0.2">
      <c r="A97" s="95" t="s">
        <v>436</v>
      </c>
      <c r="B97" s="109" t="s">
        <v>433</v>
      </c>
      <c r="C97" s="95" t="s">
        <v>244</v>
      </c>
      <c r="D97" s="95" t="s">
        <v>245</v>
      </c>
      <c r="E97" s="186">
        <v>12000000</v>
      </c>
      <c r="F97" s="186">
        <v>7000000</v>
      </c>
      <c r="G97" s="186">
        <v>7000000</v>
      </c>
      <c r="H97" s="186">
        <v>0</v>
      </c>
      <c r="I97" s="186">
        <v>0</v>
      </c>
      <c r="J97" s="186">
        <v>0</v>
      </c>
      <c r="K97" s="186">
        <v>18645</v>
      </c>
      <c r="L97" s="186">
        <v>18645</v>
      </c>
      <c r="M97" s="186">
        <v>6981355</v>
      </c>
      <c r="N97" s="186">
        <v>6981355</v>
      </c>
      <c r="O97" s="92">
        <f t="shared" si="8"/>
        <v>2.6635714285714288E-3</v>
      </c>
      <c r="P97" s="93">
        <f t="shared" si="11"/>
        <v>7000000</v>
      </c>
      <c r="Q97" s="93">
        <f t="shared" si="9"/>
        <v>18645</v>
      </c>
      <c r="R97" s="92">
        <f t="shared" si="10"/>
        <v>2.6635714285714288E-3</v>
      </c>
    </row>
    <row r="98" spans="1:18" s="102" customFormat="1" x14ac:dyDescent="0.2">
      <c r="A98" s="95" t="s">
        <v>436</v>
      </c>
      <c r="B98" s="109" t="s">
        <v>433</v>
      </c>
      <c r="C98" s="95" t="s">
        <v>246</v>
      </c>
      <c r="D98" s="95" t="s">
        <v>247</v>
      </c>
      <c r="E98" s="186">
        <v>6982500</v>
      </c>
      <c r="F98" s="186">
        <v>6982500</v>
      </c>
      <c r="G98" s="186">
        <v>6982500</v>
      </c>
      <c r="H98" s="186">
        <v>0</v>
      </c>
      <c r="I98" s="186">
        <v>304289.39</v>
      </c>
      <c r="J98" s="186">
        <v>0</v>
      </c>
      <c r="K98" s="186">
        <v>5258983.7300000004</v>
      </c>
      <c r="L98" s="186">
        <v>4934578.7300000004</v>
      </c>
      <c r="M98" s="186">
        <v>1419226.88</v>
      </c>
      <c r="N98" s="186">
        <v>1419226.88</v>
      </c>
      <c r="O98" s="92">
        <f t="shared" si="8"/>
        <v>0.75316630576441113</v>
      </c>
      <c r="P98" s="93">
        <f t="shared" si="11"/>
        <v>6982500</v>
      </c>
      <c r="Q98" s="93">
        <f t="shared" si="9"/>
        <v>5258983.7300000004</v>
      </c>
      <c r="R98" s="92">
        <f t="shared" si="10"/>
        <v>0.75316630576441113</v>
      </c>
    </row>
    <row r="99" spans="1:18" s="102" customFormat="1" x14ac:dyDescent="0.2">
      <c r="A99" s="95" t="s">
        <v>436</v>
      </c>
      <c r="B99" s="109" t="s">
        <v>433</v>
      </c>
      <c r="C99" s="95" t="s">
        <v>248</v>
      </c>
      <c r="D99" s="95" t="s">
        <v>413</v>
      </c>
      <c r="E99" s="186">
        <v>23350662</v>
      </c>
      <c r="F99" s="186">
        <v>19350662</v>
      </c>
      <c r="G99" s="186">
        <v>19350662</v>
      </c>
      <c r="H99" s="186">
        <v>156750</v>
      </c>
      <c r="I99" s="186">
        <v>3500000</v>
      </c>
      <c r="J99" s="186">
        <v>0</v>
      </c>
      <c r="K99" s="186">
        <v>9334199.5099999998</v>
      </c>
      <c r="L99" s="186">
        <v>9039299.5099999998</v>
      </c>
      <c r="M99" s="186">
        <v>6359712.4900000002</v>
      </c>
      <c r="N99" s="186">
        <v>6359712.4900000002</v>
      </c>
      <c r="O99" s="92">
        <f t="shared" si="8"/>
        <v>0.48237106875206648</v>
      </c>
      <c r="P99" s="93">
        <f t="shared" si="11"/>
        <v>19350662</v>
      </c>
      <c r="Q99" s="93">
        <f t="shared" si="9"/>
        <v>9334199.5099999998</v>
      </c>
      <c r="R99" s="92">
        <f t="shared" si="10"/>
        <v>0.48237106875206648</v>
      </c>
    </row>
    <row r="100" spans="1:18" s="102" customFormat="1" x14ac:dyDescent="0.2">
      <c r="A100" s="95" t="s">
        <v>436</v>
      </c>
      <c r="B100" s="109" t="s">
        <v>433</v>
      </c>
      <c r="C100" s="95" t="s">
        <v>249</v>
      </c>
      <c r="D100" s="95" t="s">
        <v>250</v>
      </c>
      <c r="E100" s="186">
        <v>2335715</v>
      </c>
      <c r="F100" s="186">
        <v>2335715</v>
      </c>
      <c r="G100" s="186">
        <v>2335715</v>
      </c>
      <c r="H100" s="186">
        <v>0</v>
      </c>
      <c r="I100" s="186">
        <v>0</v>
      </c>
      <c r="J100" s="186">
        <v>0</v>
      </c>
      <c r="K100" s="186">
        <v>1710917</v>
      </c>
      <c r="L100" s="186">
        <v>1710917</v>
      </c>
      <c r="M100" s="186">
        <v>624798</v>
      </c>
      <c r="N100" s="186">
        <v>624798</v>
      </c>
      <c r="O100" s="92">
        <f t="shared" si="8"/>
        <v>0.73250246712462774</v>
      </c>
      <c r="P100" s="93">
        <f t="shared" si="11"/>
        <v>2335715</v>
      </c>
      <c r="Q100" s="93">
        <f t="shared" si="9"/>
        <v>1710917</v>
      </c>
      <c r="R100" s="92">
        <f t="shared" si="10"/>
        <v>0.73250246712462774</v>
      </c>
    </row>
    <row r="101" spans="1:18" s="102" customFormat="1" x14ac:dyDescent="0.2">
      <c r="A101" s="95" t="s">
        <v>436</v>
      </c>
      <c r="B101" s="109" t="s">
        <v>433</v>
      </c>
      <c r="C101" s="95" t="s">
        <v>251</v>
      </c>
      <c r="D101" s="95" t="s">
        <v>252</v>
      </c>
      <c r="E101" s="186">
        <v>3000000</v>
      </c>
      <c r="F101" s="186">
        <v>3000000</v>
      </c>
      <c r="G101" s="186">
        <v>3000000</v>
      </c>
      <c r="H101" s="186">
        <v>156750</v>
      </c>
      <c r="I101" s="186">
        <v>0</v>
      </c>
      <c r="J101" s="186">
        <v>0</v>
      </c>
      <c r="K101" s="186">
        <v>948859.24</v>
      </c>
      <c r="L101" s="186">
        <v>653959.24</v>
      </c>
      <c r="M101" s="186">
        <v>1894390.76</v>
      </c>
      <c r="N101" s="186">
        <v>1894390.76</v>
      </c>
      <c r="O101" s="92">
        <f t="shared" si="8"/>
        <v>0.31628641333333335</v>
      </c>
      <c r="P101" s="93">
        <f t="shared" si="11"/>
        <v>3000000</v>
      </c>
      <c r="Q101" s="93">
        <f t="shared" si="9"/>
        <v>948859.24</v>
      </c>
      <c r="R101" s="92">
        <f t="shared" si="10"/>
        <v>0.31628641333333335</v>
      </c>
    </row>
    <row r="102" spans="1:18" s="102" customFormat="1" x14ac:dyDescent="0.2">
      <c r="A102" s="95" t="s">
        <v>436</v>
      </c>
      <c r="B102" s="109" t="s">
        <v>433</v>
      </c>
      <c r="C102" s="95" t="s">
        <v>253</v>
      </c>
      <c r="D102" s="95" t="s">
        <v>254</v>
      </c>
      <c r="E102" s="186">
        <v>13569492</v>
      </c>
      <c r="F102" s="186">
        <v>9569492</v>
      </c>
      <c r="G102" s="186">
        <v>9569492</v>
      </c>
      <c r="H102" s="186">
        <v>0</v>
      </c>
      <c r="I102" s="186">
        <v>3500000</v>
      </c>
      <c r="J102" s="186">
        <v>0</v>
      </c>
      <c r="K102" s="186">
        <v>5654372.2199999997</v>
      </c>
      <c r="L102" s="186">
        <v>5654372.2199999997</v>
      </c>
      <c r="M102" s="186">
        <v>415119.78</v>
      </c>
      <c r="N102" s="186">
        <v>415119.78</v>
      </c>
      <c r="O102" s="92">
        <f t="shared" si="8"/>
        <v>0.59087485730695</v>
      </c>
      <c r="P102" s="93">
        <f t="shared" si="11"/>
        <v>9569492</v>
      </c>
      <c r="Q102" s="93">
        <f t="shared" si="9"/>
        <v>5654372.2199999997</v>
      </c>
      <c r="R102" s="92">
        <f t="shared" si="10"/>
        <v>0.59087485730695</v>
      </c>
    </row>
    <row r="103" spans="1:18" s="102" customFormat="1" x14ac:dyDescent="0.2">
      <c r="A103" s="95" t="s">
        <v>436</v>
      </c>
      <c r="B103" s="109" t="s">
        <v>433</v>
      </c>
      <c r="C103" s="95" t="s">
        <v>257</v>
      </c>
      <c r="D103" s="95" t="s">
        <v>258</v>
      </c>
      <c r="E103" s="186">
        <v>1645455</v>
      </c>
      <c r="F103" s="186">
        <v>1645455</v>
      </c>
      <c r="G103" s="186">
        <v>1645455</v>
      </c>
      <c r="H103" s="186">
        <v>0</v>
      </c>
      <c r="I103" s="186">
        <v>0</v>
      </c>
      <c r="J103" s="186">
        <v>0</v>
      </c>
      <c r="K103" s="186">
        <v>934821</v>
      </c>
      <c r="L103" s="186">
        <v>934821</v>
      </c>
      <c r="M103" s="186">
        <v>710634</v>
      </c>
      <c r="N103" s="186">
        <v>710634</v>
      </c>
      <c r="O103" s="92">
        <f t="shared" si="8"/>
        <v>0.5681231027284247</v>
      </c>
      <c r="P103" s="93">
        <f t="shared" si="11"/>
        <v>1645455</v>
      </c>
      <c r="Q103" s="93">
        <f t="shared" si="9"/>
        <v>934821</v>
      </c>
      <c r="R103" s="92">
        <f t="shared" si="10"/>
        <v>0.5681231027284247</v>
      </c>
    </row>
    <row r="104" spans="1:18" s="102" customFormat="1" x14ac:dyDescent="0.2">
      <c r="A104" s="95" t="s">
        <v>436</v>
      </c>
      <c r="B104" s="109" t="s">
        <v>433</v>
      </c>
      <c r="C104" s="95" t="s">
        <v>259</v>
      </c>
      <c r="D104" s="95" t="s">
        <v>260</v>
      </c>
      <c r="E104" s="186">
        <v>2200000</v>
      </c>
      <c r="F104" s="186">
        <v>2200000</v>
      </c>
      <c r="G104" s="186">
        <v>2200000</v>
      </c>
      <c r="H104" s="186">
        <v>0</v>
      </c>
      <c r="I104" s="186">
        <v>0</v>
      </c>
      <c r="J104" s="186">
        <v>0</v>
      </c>
      <c r="K104" s="186">
        <v>49935</v>
      </c>
      <c r="L104" s="186">
        <v>49935</v>
      </c>
      <c r="M104" s="186">
        <v>2150065</v>
      </c>
      <c r="N104" s="186">
        <v>2150065</v>
      </c>
      <c r="O104" s="92">
        <f t="shared" si="8"/>
        <v>2.2697727272727272E-2</v>
      </c>
      <c r="P104" s="93">
        <f t="shared" si="11"/>
        <v>2200000</v>
      </c>
      <c r="Q104" s="93">
        <f t="shared" si="9"/>
        <v>49935</v>
      </c>
      <c r="R104" s="92">
        <f t="shared" si="10"/>
        <v>2.2697727272727272E-2</v>
      </c>
    </row>
    <row r="105" spans="1:18" s="102" customFormat="1" x14ac:dyDescent="0.2">
      <c r="A105" s="95" t="s">
        <v>436</v>
      </c>
      <c r="B105" s="109" t="s">
        <v>433</v>
      </c>
      <c r="C105" s="95" t="s">
        <v>263</v>
      </c>
      <c r="D105" s="95" t="s">
        <v>264</v>
      </c>
      <c r="E105" s="186">
        <v>600000</v>
      </c>
      <c r="F105" s="186">
        <v>600000</v>
      </c>
      <c r="G105" s="186">
        <v>600000</v>
      </c>
      <c r="H105" s="186">
        <v>0</v>
      </c>
      <c r="I105" s="186">
        <v>0</v>
      </c>
      <c r="J105" s="186">
        <v>0</v>
      </c>
      <c r="K105" s="186">
        <v>35295.050000000003</v>
      </c>
      <c r="L105" s="186">
        <v>35295.050000000003</v>
      </c>
      <c r="M105" s="186">
        <v>564704.94999999995</v>
      </c>
      <c r="N105" s="186">
        <v>564704.94999999995</v>
      </c>
      <c r="O105" s="92">
        <f t="shared" si="8"/>
        <v>5.882508333333334E-2</v>
      </c>
      <c r="P105" s="93">
        <f t="shared" si="11"/>
        <v>600000</v>
      </c>
      <c r="Q105" s="93">
        <f t="shared" si="9"/>
        <v>35295.050000000003</v>
      </c>
      <c r="R105" s="92">
        <f t="shared" si="10"/>
        <v>5.882508333333334E-2</v>
      </c>
    </row>
    <row r="106" spans="1:18" s="103" customFormat="1" x14ac:dyDescent="0.2">
      <c r="A106" s="91" t="s">
        <v>436</v>
      </c>
      <c r="B106" s="105" t="s">
        <v>434</v>
      </c>
      <c r="C106" s="91" t="s">
        <v>265</v>
      </c>
      <c r="D106" s="91" t="s">
        <v>266</v>
      </c>
      <c r="E106" s="185">
        <v>101880758</v>
      </c>
      <c r="F106" s="185">
        <v>101880758</v>
      </c>
      <c r="G106" s="185">
        <v>101880757.5</v>
      </c>
      <c r="H106" s="185">
        <v>0</v>
      </c>
      <c r="I106" s="185">
        <v>8532053.5600000005</v>
      </c>
      <c r="J106" s="185">
        <v>0</v>
      </c>
      <c r="K106" s="185">
        <v>52606139.530000001</v>
      </c>
      <c r="L106" s="185">
        <v>52132884.530000001</v>
      </c>
      <c r="M106" s="185">
        <v>40742564.909999996</v>
      </c>
      <c r="N106" s="185">
        <v>40742564.409999996</v>
      </c>
      <c r="O106" s="96">
        <f t="shared" si="8"/>
        <v>0.51635009949572619</v>
      </c>
      <c r="P106" s="28">
        <f t="shared" si="11"/>
        <v>101880758</v>
      </c>
      <c r="Q106" s="28">
        <f t="shared" si="9"/>
        <v>52606139.530000001</v>
      </c>
      <c r="R106" s="96">
        <f t="shared" si="10"/>
        <v>0.51635009949572619</v>
      </c>
    </row>
    <row r="107" spans="1:18" s="102" customFormat="1" x14ac:dyDescent="0.2">
      <c r="A107" s="95" t="s">
        <v>436</v>
      </c>
      <c r="B107" s="109" t="s">
        <v>434</v>
      </c>
      <c r="C107" s="95" t="s">
        <v>267</v>
      </c>
      <c r="D107" s="95" t="s">
        <v>268</v>
      </c>
      <c r="E107" s="186">
        <v>73207587</v>
      </c>
      <c r="F107" s="186">
        <v>73207587</v>
      </c>
      <c r="G107" s="186">
        <v>73207586.5</v>
      </c>
      <c r="H107" s="186">
        <v>0</v>
      </c>
      <c r="I107" s="186">
        <v>7665752.1799999997</v>
      </c>
      <c r="J107" s="186">
        <v>0</v>
      </c>
      <c r="K107" s="186">
        <v>42039277.229999997</v>
      </c>
      <c r="L107" s="186">
        <v>41566022.229999997</v>
      </c>
      <c r="M107" s="186">
        <v>23502557.59</v>
      </c>
      <c r="N107" s="186">
        <v>23502557.09</v>
      </c>
      <c r="O107" s="92">
        <f t="shared" si="8"/>
        <v>0.57424754663748168</v>
      </c>
      <c r="P107" s="93">
        <f t="shared" si="11"/>
        <v>73207587</v>
      </c>
      <c r="Q107" s="93">
        <f t="shared" si="9"/>
        <v>42039277.229999997</v>
      </c>
      <c r="R107" s="92">
        <f t="shared" si="10"/>
        <v>0.57424754663748168</v>
      </c>
    </row>
    <row r="108" spans="1:18" s="102" customFormat="1" x14ac:dyDescent="0.2">
      <c r="A108" s="95" t="s">
        <v>436</v>
      </c>
      <c r="B108" s="109" t="s">
        <v>434</v>
      </c>
      <c r="C108" s="95" t="s">
        <v>269</v>
      </c>
      <c r="D108" s="95" t="s">
        <v>270</v>
      </c>
      <c r="E108" s="186">
        <v>5000000</v>
      </c>
      <c r="F108" s="186">
        <v>5000000</v>
      </c>
      <c r="G108" s="186">
        <v>5000000</v>
      </c>
      <c r="H108" s="186">
        <v>0</v>
      </c>
      <c r="I108" s="186">
        <v>0</v>
      </c>
      <c r="J108" s="186">
        <v>0</v>
      </c>
      <c r="K108" s="186">
        <v>205000</v>
      </c>
      <c r="L108" s="186">
        <v>205000</v>
      </c>
      <c r="M108" s="186">
        <v>4795000</v>
      </c>
      <c r="N108" s="186">
        <v>4795000</v>
      </c>
      <c r="O108" s="92">
        <f t="shared" ref="O108:O113" si="12">+K108/F108</f>
        <v>4.1000000000000002E-2</v>
      </c>
      <c r="P108" s="93">
        <f t="shared" si="11"/>
        <v>5000000</v>
      </c>
      <c r="Q108" s="93">
        <f t="shared" si="9"/>
        <v>205000</v>
      </c>
      <c r="R108" s="92">
        <f t="shared" si="10"/>
        <v>4.1000000000000002E-2</v>
      </c>
    </row>
    <row r="109" spans="1:18" s="102" customFormat="1" x14ac:dyDescent="0.2">
      <c r="A109" s="95" t="s">
        <v>436</v>
      </c>
      <c r="B109" s="109" t="s">
        <v>434</v>
      </c>
      <c r="C109" s="95" t="s">
        <v>271</v>
      </c>
      <c r="D109" s="95" t="s">
        <v>272</v>
      </c>
      <c r="E109" s="186">
        <v>3136207</v>
      </c>
      <c r="F109" s="186">
        <v>3136207</v>
      </c>
      <c r="G109" s="186">
        <v>3136207</v>
      </c>
      <c r="H109" s="186">
        <v>0</v>
      </c>
      <c r="I109" s="186">
        <v>0</v>
      </c>
      <c r="J109" s="186">
        <v>0</v>
      </c>
      <c r="K109" s="186">
        <v>2178417</v>
      </c>
      <c r="L109" s="186">
        <v>2178417</v>
      </c>
      <c r="M109" s="186">
        <v>957790</v>
      </c>
      <c r="N109" s="186">
        <v>957790</v>
      </c>
      <c r="O109" s="92">
        <f t="shared" si="12"/>
        <v>0.69460242898507651</v>
      </c>
      <c r="P109" s="93">
        <f t="shared" si="11"/>
        <v>3136207</v>
      </c>
      <c r="Q109" s="93">
        <f t="shared" si="9"/>
        <v>2178417</v>
      </c>
      <c r="R109" s="92">
        <f t="shared" si="10"/>
        <v>0.69460242898507651</v>
      </c>
    </row>
    <row r="110" spans="1:18" s="102" customFormat="1" x14ac:dyDescent="0.2">
      <c r="A110" s="95" t="s">
        <v>436</v>
      </c>
      <c r="B110" s="109" t="s">
        <v>434</v>
      </c>
      <c r="C110" s="95" t="s">
        <v>273</v>
      </c>
      <c r="D110" s="95" t="s">
        <v>274</v>
      </c>
      <c r="E110" s="186">
        <v>11913462</v>
      </c>
      <c r="F110" s="186">
        <v>11913462</v>
      </c>
      <c r="G110" s="186">
        <v>11913462</v>
      </c>
      <c r="H110" s="186">
        <v>0</v>
      </c>
      <c r="I110" s="186">
        <v>5842389.0599999996</v>
      </c>
      <c r="J110" s="186">
        <v>0</v>
      </c>
      <c r="K110" s="186">
        <v>3923067.3</v>
      </c>
      <c r="L110" s="186">
        <v>3449812.3</v>
      </c>
      <c r="M110" s="186">
        <v>2148005.64</v>
      </c>
      <c r="N110" s="186">
        <v>2148005.64</v>
      </c>
      <c r="O110" s="92">
        <f t="shared" si="12"/>
        <v>0.32929700031779174</v>
      </c>
      <c r="P110" s="93">
        <f t="shared" si="11"/>
        <v>11913462</v>
      </c>
      <c r="Q110" s="93">
        <f t="shared" si="9"/>
        <v>3923067.3</v>
      </c>
      <c r="R110" s="92">
        <f t="shared" si="10"/>
        <v>0.32929700031779174</v>
      </c>
    </row>
    <row r="111" spans="1:18" s="102" customFormat="1" x14ac:dyDescent="0.2">
      <c r="A111" s="95" t="s">
        <v>436</v>
      </c>
      <c r="B111" s="109" t="s">
        <v>434</v>
      </c>
      <c r="C111" s="95" t="s">
        <v>275</v>
      </c>
      <c r="D111" s="95" t="s">
        <v>276</v>
      </c>
      <c r="E111" s="186">
        <v>51306424</v>
      </c>
      <c r="F111" s="186">
        <v>51306424</v>
      </c>
      <c r="G111" s="186">
        <v>51306424</v>
      </c>
      <c r="H111" s="186">
        <v>0</v>
      </c>
      <c r="I111" s="186">
        <v>1823363.12</v>
      </c>
      <c r="J111" s="186">
        <v>0</v>
      </c>
      <c r="K111" s="186">
        <v>34899792.93</v>
      </c>
      <c r="L111" s="186">
        <v>34899792.93</v>
      </c>
      <c r="M111" s="186">
        <v>14583267.949999999</v>
      </c>
      <c r="N111" s="186">
        <v>14583267.949999999</v>
      </c>
      <c r="O111" s="92">
        <f t="shared" si="12"/>
        <v>0.68022267406514236</v>
      </c>
      <c r="P111" s="93">
        <f t="shared" si="11"/>
        <v>51306424</v>
      </c>
      <c r="Q111" s="93">
        <f t="shared" si="9"/>
        <v>34899792.93</v>
      </c>
      <c r="R111" s="92">
        <f t="shared" si="10"/>
        <v>0.68022267406514236</v>
      </c>
    </row>
    <row r="112" spans="1:18" s="102" customFormat="1" x14ac:dyDescent="0.2">
      <c r="A112" s="95" t="s">
        <v>436</v>
      </c>
      <c r="B112" s="109" t="s">
        <v>434</v>
      </c>
      <c r="C112" s="95" t="s">
        <v>277</v>
      </c>
      <c r="D112" s="95" t="s">
        <v>278</v>
      </c>
      <c r="E112" s="186">
        <v>1851494</v>
      </c>
      <c r="F112" s="186">
        <v>1851494</v>
      </c>
      <c r="G112" s="186">
        <v>1851493.5</v>
      </c>
      <c r="H112" s="186">
        <v>0</v>
      </c>
      <c r="I112" s="186">
        <v>0</v>
      </c>
      <c r="J112" s="186">
        <v>0</v>
      </c>
      <c r="K112" s="186">
        <v>833000</v>
      </c>
      <c r="L112" s="186">
        <v>833000</v>
      </c>
      <c r="M112" s="186">
        <v>1018494</v>
      </c>
      <c r="N112" s="186">
        <v>1018493.5</v>
      </c>
      <c r="O112" s="92">
        <f t="shared" si="12"/>
        <v>0.44990694001708892</v>
      </c>
      <c r="P112" s="93">
        <f t="shared" si="11"/>
        <v>1851494</v>
      </c>
      <c r="Q112" s="93">
        <f t="shared" si="9"/>
        <v>833000</v>
      </c>
      <c r="R112" s="92">
        <f t="shared" si="10"/>
        <v>0.44990694001708892</v>
      </c>
    </row>
    <row r="113" spans="1:18" s="102" customFormat="1" x14ac:dyDescent="0.2">
      <c r="A113" s="95" t="s">
        <v>436</v>
      </c>
      <c r="B113" s="109" t="s">
        <v>434</v>
      </c>
      <c r="C113" s="95" t="s">
        <v>283</v>
      </c>
      <c r="D113" s="95" t="s">
        <v>284</v>
      </c>
      <c r="E113" s="186">
        <v>28673171</v>
      </c>
      <c r="F113" s="186">
        <v>28673171</v>
      </c>
      <c r="G113" s="186">
        <v>28673171</v>
      </c>
      <c r="H113" s="186">
        <v>0</v>
      </c>
      <c r="I113" s="186">
        <v>866301.38</v>
      </c>
      <c r="J113" s="186">
        <v>0</v>
      </c>
      <c r="K113" s="186">
        <v>10566862.300000001</v>
      </c>
      <c r="L113" s="186">
        <v>10566862.300000001</v>
      </c>
      <c r="M113" s="186">
        <v>17240007.32</v>
      </c>
      <c r="N113" s="186">
        <v>17240007.32</v>
      </c>
      <c r="O113" s="92">
        <f t="shared" si="12"/>
        <v>0.36852785832442464</v>
      </c>
      <c r="P113" s="93">
        <f t="shared" si="11"/>
        <v>28673171</v>
      </c>
      <c r="Q113" s="93">
        <f>+K113</f>
        <v>10566862.300000001</v>
      </c>
      <c r="R113" s="92">
        <f>+Q113/P113</f>
        <v>0.36852785832442464</v>
      </c>
    </row>
    <row r="114" spans="1:18" s="102" customFormat="1" x14ac:dyDescent="0.2">
      <c r="A114" s="95" t="s">
        <v>436</v>
      </c>
      <c r="B114" s="109" t="s">
        <v>434</v>
      </c>
      <c r="C114" s="95" t="s">
        <v>285</v>
      </c>
      <c r="D114" s="95" t="s">
        <v>286</v>
      </c>
      <c r="E114" s="186">
        <v>3673171</v>
      </c>
      <c r="F114" s="186">
        <v>28673171</v>
      </c>
      <c r="G114" s="186">
        <v>28673171</v>
      </c>
      <c r="H114" s="186">
        <v>0</v>
      </c>
      <c r="I114" s="186">
        <v>866301.38</v>
      </c>
      <c r="J114" s="186">
        <v>0</v>
      </c>
      <c r="K114" s="186">
        <v>10566862.300000001</v>
      </c>
      <c r="L114" s="186">
        <v>10566862.300000001</v>
      </c>
      <c r="M114" s="186">
        <v>17240007.32</v>
      </c>
      <c r="N114" s="186">
        <v>17240007.32</v>
      </c>
      <c r="O114" s="92">
        <v>0</v>
      </c>
      <c r="P114" s="93">
        <f t="shared" si="11"/>
        <v>28673171</v>
      </c>
      <c r="Q114" s="93">
        <f>+K114</f>
        <v>10566862.300000001</v>
      </c>
      <c r="R114" s="92">
        <f t="shared" ref="R114" si="13">+Q114/P114</f>
        <v>0.36852785832442464</v>
      </c>
    </row>
    <row r="115" spans="1:18" s="102" customFormat="1" x14ac:dyDescent="0.2">
      <c r="A115" s="95" t="s">
        <v>436</v>
      </c>
      <c r="B115" s="109" t="s">
        <v>434</v>
      </c>
      <c r="C115" s="95" t="s">
        <v>287</v>
      </c>
      <c r="D115" s="95" t="s">
        <v>288</v>
      </c>
      <c r="E115" s="186">
        <v>25000000</v>
      </c>
      <c r="F115" s="186">
        <v>0</v>
      </c>
      <c r="G115" s="186">
        <v>0</v>
      </c>
      <c r="H115" s="186">
        <v>0</v>
      </c>
      <c r="I115" s="186">
        <v>0</v>
      </c>
      <c r="J115" s="186">
        <v>0</v>
      </c>
      <c r="K115" s="186">
        <v>0</v>
      </c>
      <c r="L115" s="186">
        <v>0</v>
      </c>
      <c r="M115" s="186">
        <v>0</v>
      </c>
      <c r="N115" s="186">
        <v>0</v>
      </c>
      <c r="O115" s="92">
        <v>0</v>
      </c>
      <c r="P115" s="93">
        <f t="shared" si="11"/>
        <v>0</v>
      </c>
      <c r="Q115" s="93">
        <f>+K115</f>
        <v>0</v>
      </c>
      <c r="R115" s="92">
        <v>0</v>
      </c>
    </row>
    <row r="116" spans="1:18" s="103" customFormat="1" x14ac:dyDescent="0.2">
      <c r="A116" s="91" t="s">
        <v>436</v>
      </c>
      <c r="B116" s="105" t="s">
        <v>433</v>
      </c>
      <c r="C116" s="91" t="s">
        <v>289</v>
      </c>
      <c r="D116" s="91" t="s">
        <v>290</v>
      </c>
      <c r="E116" s="185">
        <v>5600665439</v>
      </c>
      <c r="F116" s="185">
        <v>5725628761</v>
      </c>
      <c r="G116" s="185">
        <v>5725518241.3000002</v>
      </c>
      <c r="H116" s="185">
        <v>0</v>
      </c>
      <c r="I116" s="185">
        <v>0</v>
      </c>
      <c r="J116" s="185">
        <v>0</v>
      </c>
      <c r="K116" s="185">
        <v>5540259485.29</v>
      </c>
      <c r="L116" s="185">
        <v>5540259485.29</v>
      </c>
      <c r="M116" s="185">
        <v>185369275.71000001</v>
      </c>
      <c r="N116" s="185">
        <v>185258756.00999999</v>
      </c>
      <c r="O116" s="96">
        <f t="shared" ref="O116:O141" si="14">+K116/F116</f>
        <v>0.96762464290862882</v>
      </c>
      <c r="P116" s="28">
        <f>+P124+P127</f>
        <v>160690000</v>
      </c>
      <c r="Q116" s="28">
        <f>+Q124+Q127</f>
        <v>136406730.31</v>
      </c>
      <c r="R116" s="96">
        <f>+Q116/P116</f>
        <v>0.84888126398655794</v>
      </c>
    </row>
    <row r="117" spans="1:18" s="102" customFormat="1" x14ac:dyDescent="0.2">
      <c r="A117" s="95" t="s">
        <v>436</v>
      </c>
      <c r="B117" s="109" t="s">
        <v>433</v>
      </c>
      <c r="C117" s="95" t="s">
        <v>291</v>
      </c>
      <c r="D117" s="95" t="s">
        <v>292</v>
      </c>
      <c r="E117" s="186">
        <v>3341071469</v>
      </c>
      <c r="F117" s="186">
        <v>3344034791</v>
      </c>
      <c r="G117" s="186">
        <v>3343924271.3000002</v>
      </c>
      <c r="H117" s="186">
        <v>0</v>
      </c>
      <c r="I117" s="186">
        <v>0</v>
      </c>
      <c r="J117" s="186">
        <v>0</v>
      </c>
      <c r="K117" s="186">
        <v>3236125247.5999999</v>
      </c>
      <c r="L117" s="186">
        <v>3236125247.5999999</v>
      </c>
      <c r="M117" s="186">
        <v>107909543.40000001</v>
      </c>
      <c r="N117" s="186">
        <v>107799023.7</v>
      </c>
      <c r="O117" s="92">
        <f t="shared" si="14"/>
        <v>0.96773073543061705</v>
      </c>
    </row>
    <row r="118" spans="1:18" s="102" customFormat="1" x14ac:dyDescent="0.2">
      <c r="A118" s="95" t="s">
        <v>436</v>
      </c>
      <c r="B118" s="109" t="s">
        <v>433</v>
      </c>
      <c r="C118" s="95" t="s">
        <v>293</v>
      </c>
      <c r="D118" s="95" t="s">
        <v>389</v>
      </c>
      <c r="E118" s="186">
        <v>986241421</v>
      </c>
      <c r="F118" s="186">
        <v>989241421</v>
      </c>
      <c r="G118" s="186">
        <v>989241421</v>
      </c>
      <c r="H118" s="186">
        <v>0</v>
      </c>
      <c r="I118" s="186">
        <v>0</v>
      </c>
      <c r="J118" s="186">
        <v>0</v>
      </c>
      <c r="K118" s="186">
        <v>905022786</v>
      </c>
      <c r="L118" s="186">
        <v>905022786</v>
      </c>
      <c r="M118" s="186">
        <v>84218635</v>
      </c>
      <c r="N118" s="186">
        <v>84218635</v>
      </c>
      <c r="O118" s="92">
        <f t="shared" si="14"/>
        <v>0.91486543809006149</v>
      </c>
      <c r="P118" s="93"/>
      <c r="Q118" s="93"/>
      <c r="R118" s="92"/>
    </row>
    <row r="119" spans="1:18" s="102" customFormat="1" x14ac:dyDescent="0.2">
      <c r="A119" s="95" t="s">
        <v>436</v>
      </c>
      <c r="B119" s="109" t="s">
        <v>433</v>
      </c>
      <c r="C119" s="95" t="s">
        <v>296</v>
      </c>
      <c r="D119" s="95" t="s">
        <v>390</v>
      </c>
      <c r="E119" s="186">
        <v>912718313</v>
      </c>
      <c r="F119" s="186">
        <v>912718313</v>
      </c>
      <c r="G119" s="186">
        <v>912718312.29999995</v>
      </c>
      <c r="H119" s="186">
        <v>0</v>
      </c>
      <c r="I119" s="186">
        <v>0</v>
      </c>
      <c r="J119" s="186">
        <v>0</v>
      </c>
      <c r="K119" s="186">
        <v>912718312</v>
      </c>
      <c r="L119" s="186">
        <v>912718312</v>
      </c>
      <c r="M119" s="186">
        <v>1</v>
      </c>
      <c r="N119" s="186">
        <v>0.3</v>
      </c>
      <c r="O119" s="92">
        <f t="shared" si="14"/>
        <v>0.99999999890437175</v>
      </c>
      <c r="P119" s="93"/>
      <c r="Q119" s="93"/>
      <c r="R119" s="92"/>
    </row>
    <row r="120" spans="1:18" s="102" customFormat="1" x14ac:dyDescent="0.2">
      <c r="A120" s="95" t="s">
        <v>436</v>
      </c>
      <c r="B120" s="109" t="s">
        <v>433</v>
      </c>
      <c r="C120" s="95" t="s">
        <v>305</v>
      </c>
      <c r="D120" s="95" t="s">
        <v>306</v>
      </c>
      <c r="E120" s="186">
        <v>574806</v>
      </c>
      <c r="F120" s="186">
        <v>574806</v>
      </c>
      <c r="G120" s="186">
        <v>574806</v>
      </c>
      <c r="H120" s="186">
        <v>0</v>
      </c>
      <c r="I120" s="186">
        <v>0</v>
      </c>
      <c r="J120" s="186">
        <v>0</v>
      </c>
      <c r="K120" s="186">
        <v>0</v>
      </c>
      <c r="L120" s="186">
        <v>0</v>
      </c>
      <c r="M120" s="186">
        <v>574806</v>
      </c>
      <c r="N120" s="186">
        <v>574806</v>
      </c>
      <c r="O120" s="92">
        <f t="shared" si="14"/>
        <v>0</v>
      </c>
      <c r="P120" s="93"/>
      <c r="Q120" s="93"/>
      <c r="R120" s="92"/>
    </row>
    <row r="121" spans="1:18" s="102" customFormat="1" x14ac:dyDescent="0.2">
      <c r="A121" s="95" t="s">
        <v>436</v>
      </c>
      <c r="B121" s="109" t="s">
        <v>433</v>
      </c>
      <c r="C121" s="95" t="s">
        <v>319</v>
      </c>
      <c r="D121" s="95" t="s">
        <v>421</v>
      </c>
      <c r="E121" s="186">
        <v>36173820</v>
      </c>
      <c r="F121" s="186">
        <v>36251050</v>
      </c>
      <c r="G121" s="186">
        <v>36173820</v>
      </c>
      <c r="H121" s="186">
        <v>0</v>
      </c>
      <c r="I121" s="186">
        <v>0</v>
      </c>
      <c r="J121" s="186">
        <v>0</v>
      </c>
      <c r="K121" s="186">
        <v>14298290.390000001</v>
      </c>
      <c r="L121" s="186">
        <v>14298290.390000001</v>
      </c>
      <c r="M121" s="186">
        <v>21952759.609999999</v>
      </c>
      <c r="N121" s="186">
        <v>21875529.609999999</v>
      </c>
      <c r="O121" s="92">
        <f t="shared" si="14"/>
        <v>0.39442417226535509</v>
      </c>
      <c r="P121" s="93"/>
      <c r="Q121" s="93"/>
      <c r="R121" s="92"/>
    </row>
    <row r="122" spans="1:18" s="102" customFormat="1" x14ac:dyDescent="0.2">
      <c r="A122" s="95" t="s">
        <v>436</v>
      </c>
      <c r="B122" s="109" t="s">
        <v>433</v>
      </c>
      <c r="C122" s="95" t="s">
        <v>324</v>
      </c>
      <c r="D122" s="95" t="s">
        <v>422</v>
      </c>
      <c r="E122" s="186">
        <v>7293109</v>
      </c>
      <c r="F122" s="186">
        <v>7326398</v>
      </c>
      <c r="G122" s="186">
        <v>7293109</v>
      </c>
      <c r="H122" s="186">
        <v>0</v>
      </c>
      <c r="I122" s="186">
        <v>0</v>
      </c>
      <c r="J122" s="186">
        <v>0</v>
      </c>
      <c r="K122" s="186">
        <v>6163056.21</v>
      </c>
      <c r="L122" s="186">
        <v>6163056.21</v>
      </c>
      <c r="M122" s="186">
        <v>1163341.79</v>
      </c>
      <c r="N122" s="186">
        <v>1130052.79</v>
      </c>
      <c r="O122" s="92">
        <f t="shared" si="14"/>
        <v>0.84121231333596669</v>
      </c>
      <c r="P122" s="93"/>
      <c r="Q122" s="93"/>
      <c r="R122" s="92"/>
    </row>
    <row r="123" spans="1:18" s="102" customFormat="1" x14ac:dyDescent="0.2">
      <c r="A123" s="95" t="s">
        <v>436</v>
      </c>
      <c r="B123" s="109" t="s">
        <v>433</v>
      </c>
      <c r="C123" s="95" t="s">
        <v>329</v>
      </c>
      <c r="D123" s="95" t="s">
        <v>330</v>
      </c>
      <c r="E123" s="186">
        <v>1398070000</v>
      </c>
      <c r="F123" s="186">
        <v>1397922803</v>
      </c>
      <c r="G123" s="186">
        <v>1397922803</v>
      </c>
      <c r="H123" s="186">
        <v>0</v>
      </c>
      <c r="I123" s="186">
        <v>0</v>
      </c>
      <c r="J123" s="186">
        <v>0</v>
      </c>
      <c r="K123" s="186">
        <v>1397922803</v>
      </c>
      <c r="L123" s="186">
        <v>1397922803</v>
      </c>
      <c r="M123" s="186">
        <v>0</v>
      </c>
      <c r="N123" s="186">
        <v>0</v>
      </c>
      <c r="O123" s="92">
        <f t="shared" si="14"/>
        <v>1</v>
      </c>
      <c r="P123" s="93"/>
      <c r="Q123" s="93"/>
      <c r="R123" s="92"/>
    </row>
    <row r="124" spans="1:18" s="102" customFormat="1" x14ac:dyDescent="0.2">
      <c r="A124" s="95" t="s">
        <v>436</v>
      </c>
      <c r="B124" s="109" t="s">
        <v>433</v>
      </c>
      <c r="C124" s="95" t="s">
        <v>331</v>
      </c>
      <c r="D124" s="95" t="s">
        <v>332</v>
      </c>
      <c r="E124" s="186">
        <v>68300000</v>
      </c>
      <c r="F124" s="186">
        <v>68300000</v>
      </c>
      <c r="G124" s="186">
        <v>68300000</v>
      </c>
      <c r="H124" s="186">
        <v>0</v>
      </c>
      <c r="I124" s="186">
        <v>0</v>
      </c>
      <c r="J124" s="186">
        <v>0</v>
      </c>
      <c r="K124" s="186">
        <v>65501212.189999998</v>
      </c>
      <c r="L124" s="186">
        <v>65501212.189999998</v>
      </c>
      <c r="M124" s="186">
        <v>2798787.81</v>
      </c>
      <c r="N124" s="186">
        <v>2798787.81</v>
      </c>
      <c r="O124" s="92">
        <f t="shared" si="14"/>
        <v>0.95902214040995604</v>
      </c>
      <c r="P124" s="93">
        <f t="shared" ref="P124:P129" si="15">+F124</f>
        <v>68300000</v>
      </c>
      <c r="Q124" s="93">
        <f t="shared" ref="Q124:Q129" si="16">+K124</f>
        <v>65501212.189999998</v>
      </c>
      <c r="R124" s="92">
        <f t="shared" ref="R124:R129" si="17">+Q124/P124</f>
        <v>0.95902214040995604</v>
      </c>
    </row>
    <row r="125" spans="1:18" s="102" customFormat="1" x14ac:dyDescent="0.2">
      <c r="A125" s="95" t="s">
        <v>436</v>
      </c>
      <c r="B125" s="109" t="s">
        <v>433</v>
      </c>
      <c r="C125" s="95" t="s">
        <v>333</v>
      </c>
      <c r="D125" s="95" t="s">
        <v>334</v>
      </c>
      <c r="E125" s="186">
        <v>46800000</v>
      </c>
      <c r="F125" s="186">
        <v>46800000</v>
      </c>
      <c r="G125" s="186">
        <v>46800000</v>
      </c>
      <c r="H125" s="186">
        <v>0</v>
      </c>
      <c r="I125" s="186">
        <v>0</v>
      </c>
      <c r="J125" s="186">
        <v>0</v>
      </c>
      <c r="K125" s="186">
        <v>44750000</v>
      </c>
      <c r="L125" s="186">
        <v>44750000</v>
      </c>
      <c r="M125" s="186">
        <v>2050000</v>
      </c>
      <c r="N125" s="186">
        <v>2050000</v>
      </c>
      <c r="O125" s="92">
        <f t="shared" si="14"/>
        <v>0.95619658119658124</v>
      </c>
      <c r="P125" s="93">
        <f t="shared" si="15"/>
        <v>46800000</v>
      </c>
      <c r="Q125" s="93">
        <f t="shared" si="16"/>
        <v>44750000</v>
      </c>
      <c r="R125" s="92">
        <f t="shared" si="17"/>
        <v>0.95619658119658124</v>
      </c>
    </row>
    <row r="126" spans="1:18" s="102" customFormat="1" x14ac:dyDescent="0.2">
      <c r="A126" s="95" t="s">
        <v>436</v>
      </c>
      <c r="B126" s="109" t="s">
        <v>433</v>
      </c>
      <c r="C126" s="95" t="s">
        <v>335</v>
      </c>
      <c r="D126" s="95" t="s">
        <v>336</v>
      </c>
      <c r="E126" s="186">
        <v>21500000</v>
      </c>
      <c r="F126" s="186">
        <v>21500000</v>
      </c>
      <c r="G126" s="186">
        <v>21500000</v>
      </c>
      <c r="H126" s="186">
        <v>0</v>
      </c>
      <c r="I126" s="186">
        <v>0</v>
      </c>
      <c r="J126" s="186">
        <v>0</v>
      </c>
      <c r="K126" s="186">
        <v>20751212.190000001</v>
      </c>
      <c r="L126" s="186">
        <v>20751212.190000001</v>
      </c>
      <c r="M126" s="186">
        <v>748787.81</v>
      </c>
      <c r="N126" s="186">
        <v>748787.81</v>
      </c>
      <c r="O126" s="92">
        <f t="shared" si="14"/>
        <v>0.96517266000000002</v>
      </c>
      <c r="P126" s="93">
        <f t="shared" si="15"/>
        <v>21500000</v>
      </c>
      <c r="Q126" s="93">
        <f t="shared" si="16"/>
        <v>20751212.190000001</v>
      </c>
      <c r="R126" s="92">
        <f t="shared" si="17"/>
        <v>0.96517266000000002</v>
      </c>
    </row>
    <row r="127" spans="1:18" s="102" customFormat="1" x14ac:dyDescent="0.2">
      <c r="A127" s="95" t="s">
        <v>436</v>
      </c>
      <c r="B127" s="109" t="s">
        <v>433</v>
      </c>
      <c r="C127" s="95" t="s">
        <v>337</v>
      </c>
      <c r="D127" s="95" t="s">
        <v>338</v>
      </c>
      <c r="E127" s="186">
        <v>96850000</v>
      </c>
      <c r="F127" s="186">
        <v>92390000</v>
      </c>
      <c r="G127" s="186">
        <v>92390000</v>
      </c>
      <c r="H127" s="186">
        <v>0</v>
      </c>
      <c r="I127" s="186">
        <v>0</v>
      </c>
      <c r="J127" s="186">
        <v>0</v>
      </c>
      <c r="K127" s="186">
        <v>70905518.120000005</v>
      </c>
      <c r="L127" s="186">
        <v>70905518.120000005</v>
      </c>
      <c r="M127" s="186">
        <v>21484481.879999999</v>
      </c>
      <c r="N127" s="186">
        <v>21484481.879999999</v>
      </c>
      <c r="O127" s="92">
        <f t="shared" si="14"/>
        <v>0.767458795540643</v>
      </c>
      <c r="P127" s="93">
        <f t="shared" si="15"/>
        <v>92390000</v>
      </c>
      <c r="Q127" s="93">
        <f t="shared" si="16"/>
        <v>70905518.120000005</v>
      </c>
      <c r="R127" s="92">
        <f t="shared" si="17"/>
        <v>0.767458795540643</v>
      </c>
    </row>
    <row r="128" spans="1:18" s="102" customFormat="1" ht="14.25" customHeight="1" x14ac:dyDescent="0.2">
      <c r="A128" s="95" t="s">
        <v>436</v>
      </c>
      <c r="B128" s="109" t="s">
        <v>433</v>
      </c>
      <c r="C128" s="95" t="s">
        <v>339</v>
      </c>
      <c r="D128" s="95" t="s">
        <v>340</v>
      </c>
      <c r="E128" s="186">
        <v>74000000</v>
      </c>
      <c r="F128" s="186">
        <v>71000000</v>
      </c>
      <c r="G128" s="186">
        <v>71000000</v>
      </c>
      <c r="H128" s="186">
        <v>0</v>
      </c>
      <c r="I128" s="186">
        <v>0</v>
      </c>
      <c r="J128" s="186">
        <v>0</v>
      </c>
      <c r="K128" s="186">
        <v>62361713.119999997</v>
      </c>
      <c r="L128" s="186">
        <v>62361713.119999997</v>
      </c>
      <c r="M128" s="186">
        <v>8638286.8800000008</v>
      </c>
      <c r="N128" s="186">
        <v>8638286.8800000008</v>
      </c>
      <c r="O128" s="92">
        <f t="shared" si="14"/>
        <v>0.87833398760563375</v>
      </c>
      <c r="P128" s="93">
        <f t="shared" si="15"/>
        <v>71000000</v>
      </c>
      <c r="Q128" s="93">
        <f t="shared" si="16"/>
        <v>62361713.119999997</v>
      </c>
      <c r="R128" s="92">
        <f t="shared" si="17"/>
        <v>0.87833398760563375</v>
      </c>
    </row>
    <row r="129" spans="1:18" s="102" customFormat="1" x14ac:dyDescent="0.2">
      <c r="A129" s="95" t="s">
        <v>436</v>
      </c>
      <c r="B129" s="109" t="s">
        <v>433</v>
      </c>
      <c r="C129" s="95" t="s">
        <v>341</v>
      </c>
      <c r="D129" s="95" t="s">
        <v>342</v>
      </c>
      <c r="E129" s="186">
        <v>22850000</v>
      </c>
      <c r="F129" s="186">
        <v>21390000</v>
      </c>
      <c r="G129" s="186">
        <v>21390000</v>
      </c>
      <c r="H129" s="186">
        <v>0</v>
      </c>
      <c r="I129" s="186">
        <v>0</v>
      </c>
      <c r="J129" s="186">
        <v>0</v>
      </c>
      <c r="K129" s="186">
        <v>8543805</v>
      </c>
      <c r="L129" s="186">
        <v>8543805</v>
      </c>
      <c r="M129" s="186">
        <v>12846195</v>
      </c>
      <c r="N129" s="186">
        <v>12846195</v>
      </c>
      <c r="O129" s="92">
        <f t="shared" si="14"/>
        <v>0.39942987377279104</v>
      </c>
      <c r="P129" s="93">
        <f t="shared" si="15"/>
        <v>21390000</v>
      </c>
      <c r="Q129" s="93">
        <f t="shared" si="16"/>
        <v>8543805</v>
      </c>
      <c r="R129" s="92">
        <f t="shared" si="17"/>
        <v>0.39942987377279104</v>
      </c>
    </row>
    <row r="130" spans="1:18" s="102" customFormat="1" x14ac:dyDescent="0.2">
      <c r="A130" s="95" t="s">
        <v>436</v>
      </c>
      <c r="B130" s="109" t="s">
        <v>433</v>
      </c>
      <c r="C130" s="95" t="s">
        <v>343</v>
      </c>
      <c r="D130" s="95" t="s">
        <v>344</v>
      </c>
      <c r="E130" s="186">
        <v>1997200000</v>
      </c>
      <c r="F130" s="186">
        <v>2122200000</v>
      </c>
      <c r="G130" s="186">
        <v>2122200000</v>
      </c>
      <c r="H130" s="186">
        <v>0</v>
      </c>
      <c r="I130" s="186">
        <v>0</v>
      </c>
      <c r="J130" s="186">
        <v>0</v>
      </c>
      <c r="K130" s="186">
        <v>2069394752.48</v>
      </c>
      <c r="L130" s="186">
        <v>2069394752.48</v>
      </c>
      <c r="M130" s="186">
        <v>52805247.520000003</v>
      </c>
      <c r="N130" s="186">
        <v>52805247.520000003</v>
      </c>
      <c r="O130" s="92">
        <f t="shared" si="14"/>
        <v>0.9751176856469701</v>
      </c>
      <c r="P130" s="93"/>
      <c r="Q130" s="93"/>
      <c r="R130" s="92"/>
    </row>
    <row r="131" spans="1:18" s="102" customFormat="1" ht="15" customHeight="1" x14ac:dyDescent="0.2">
      <c r="A131" s="95" t="s">
        <v>436</v>
      </c>
      <c r="B131" s="109" t="s">
        <v>433</v>
      </c>
      <c r="C131" s="95" t="s">
        <v>349</v>
      </c>
      <c r="D131" s="95" t="s">
        <v>350</v>
      </c>
      <c r="E131" s="186">
        <v>100000000</v>
      </c>
      <c r="F131" s="186">
        <v>100000000</v>
      </c>
      <c r="G131" s="186">
        <v>100000000</v>
      </c>
      <c r="H131" s="186">
        <v>0</v>
      </c>
      <c r="I131" s="186">
        <v>0</v>
      </c>
      <c r="J131" s="186">
        <v>0</v>
      </c>
      <c r="K131" s="186">
        <v>100000000</v>
      </c>
      <c r="L131" s="186">
        <v>100000000</v>
      </c>
      <c r="M131" s="186">
        <v>0</v>
      </c>
      <c r="N131" s="186">
        <v>0</v>
      </c>
      <c r="O131" s="92">
        <f t="shared" si="14"/>
        <v>1</v>
      </c>
      <c r="P131" s="93"/>
      <c r="Q131" s="93"/>
      <c r="R131" s="92"/>
    </row>
    <row r="132" spans="1:18" s="102" customFormat="1" x14ac:dyDescent="0.2">
      <c r="A132" s="95" t="s">
        <v>436</v>
      </c>
      <c r="B132" s="109" t="s">
        <v>433</v>
      </c>
      <c r="C132" s="95" t="s">
        <v>351</v>
      </c>
      <c r="D132" s="95" t="s">
        <v>396</v>
      </c>
      <c r="E132" s="186">
        <v>847200000</v>
      </c>
      <c r="F132" s="186">
        <v>857200000</v>
      </c>
      <c r="G132" s="186">
        <v>857200000</v>
      </c>
      <c r="H132" s="186">
        <v>0</v>
      </c>
      <c r="I132" s="186">
        <v>0</v>
      </c>
      <c r="J132" s="186">
        <v>0</v>
      </c>
      <c r="K132" s="186">
        <v>804394752.48000002</v>
      </c>
      <c r="L132" s="186">
        <v>804394752.48000002</v>
      </c>
      <c r="M132" s="186">
        <v>52805247.520000003</v>
      </c>
      <c r="N132" s="186">
        <v>52805247.520000003</v>
      </c>
      <c r="O132" s="92">
        <f t="shared" si="14"/>
        <v>0.93839798469435376</v>
      </c>
      <c r="P132" s="93"/>
      <c r="Q132" s="93"/>
      <c r="R132" s="92"/>
    </row>
    <row r="133" spans="1:18" s="102" customFormat="1" x14ac:dyDescent="0.2">
      <c r="A133" s="95" t="s">
        <v>436</v>
      </c>
      <c r="B133" s="109" t="s">
        <v>433</v>
      </c>
      <c r="C133" s="95" t="s">
        <v>352</v>
      </c>
      <c r="D133" s="95" t="s">
        <v>423</v>
      </c>
      <c r="E133" s="186">
        <v>1050000000</v>
      </c>
      <c r="F133" s="186">
        <v>1165000000</v>
      </c>
      <c r="G133" s="186">
        <v>1165000000</v>
      </c>
      <c r="H133" s="186">
        <v>0</v>
      </c>
      <c r="I133" s="186">
        <v>0</v>
      </c>
      <c r="J133" s="186">
        <v>0</v>
      </c>
      <c r="K133" s="186">
        <v>1165000000</v>
      </c>
      <c r="L133" s="186">
        <v>1165000000</v>
      </c>
      <c r="M133" s="186">
        <v>0</v>
      </c>
      <c r="N133" s="186">
        <v>0</v>
      </c>
      <c r="O133" s="92">
        <f t="shared" si="14"/>
        <v>1</v>
      </c>
      <c r="P133" s="93"/>
      <c r="Q133" s="93"/>
      <c r="R133" s="92"/>
    </row>
    <row r="134" spans="1:18" s="102" customFormat="1" x14ac:dyDescent="0.2">
      <c r="A134" s="95" t="s">
        <v>436</v>
      </c>
      <c r="B134" s="109" t="s">
        <v>433</v>
      </c>
      <c r="C134" s="95" t="s">
        <v>358</v>
      </c>
      <c r="D134" s="95" t="s">
        <v>359</v>
      </c>
      <c r="E134" s="186">
        <v>97243970</v>
      </c>
      <c r="F134" s="186">
        <v>98703970</v>
      </c>
      <c r="G134" s="186">
        <v>98703970</v>
      </c>
      <c r="H134" s="186">
        <v>0</v>
      </c>
      <c r="I134" s="186">
        <v>0</v>
      </c>
      <c r="J134" s="186">
        <v>0</v>
      </c>
      <c r="K134" s="186">
        <v>98332754.900000006</v>
      </c>
      <c r="L134" s="186">
        <v>98332754.900000006</v>
      </c>
      <c r="M134" s="186">
        <v>371215.1</v>
      </c>
      <c r="N134" s="186">
        <v>371215.1</v>
      </c>
      <c r="O134" s="92">
        <f t="shared" si="14"/>
        <v>0.99623910669449267</v>
      </c>
      <c r="P134" s="93"/>
      <c r="Q134" s="93"/>
      <c r="R134" s="92"/>
    </row>
    <row r="135" spans="1:18" s="102" customFormat="1" x14ac:dyDescent="0.2">
      <c r="A135" s="95" t="s">
        <v>436</v>
      </c>
      <c r="B135" s="109" t="s">
        <v>433</v>
      </c>
      <c r="C135" s="95" t="s">
        <v>360</v>
      </c>
      <c r="D135" s="95" t="s">
        <v>424</v>
      </c>
      <c r="E135" s="186">
        <v>65000000</v>
      </c>
      <c r="F135" s="186">
        <v>65000000</v>
      </c>
      <c r="G135" s="186">
        <v>65000000</v>
      </c>
      <c r="H135" s="186">
        <v>0</v>
      </c>
      <c r="I135" s="186">
        <v>0</v>
      </c>
      <c r="J135" s="186">
        <v>0</v>
      </c>
      <c r="K135" s="186">
        <v>65000000</v>
      </c>
      <c r="L135" s="186">
        <v>65000000</v>
      </c>
      <c r="M135" s="186">
        <v>0</v>
      </c>
      <c r="N135" s="186">
        <v>0</v>
      </c>
      <c r="O135" s="92">
        <f t="shared" si="14"/>
        <v>1</v>
      </c>
      <c r="P135" s="93"/>
      <c r="Q135" s="93"/>
      <c r="R135" s="92"/>
    </row>
    <row r="136" spans="1:18" s="102" customFormat="1" x14ac:dyDescent="0.2">
      <c r="A136" s="177" t="s">
        <v>436</v>
      </c>
      <c r="B136" s="109" t="s">
        <v>433</v>
      </c>
      <c r="C136" s="95" t="s">
        <v>365</v>
      </c>
      <c r="D136" s="95" t="s">
        <v>366</v>
      </c>
      <c r="E136" s="186">
        <v>602970</v>
      </c>
      <c r="F136" s="186">
        <v>619318</v>
      </c>
      <c r="G136" s="186">
        <v>619318</v>
      </c>
      <c r="H136" s="186">
        <v>0</v>
      </c>
      <c r="I136" s="186">
        <v>0</v>
      </c>
      <c r="J136" s="186">
        <v>0</v>
      </c>
      <c r="K136" s="186">
        <v>616370</v>
      </c>
      <c r="L136" s="186">
        <v>616370</v>
      </c>
      <c r="M136" s="186">
        <v>2948</v>
      </c>
      <c r="N136" s="186">
        <v>2948</v>
      </c>
      <c r="O136" s="92">
        <f t="shared" si="14"/>
        <v>0.99523992520805149</v>
      </c>
      <c r="P136" s="93"/>
      <c r="Q136" s="93"/>
      <c r="R136" s="92"/>
    </row>
    <row r="137" spans="1:18" s="102" customFormat="1" x14ac:dyDescent="0.2">
      <c r="A137" s="95" t="s">
        <v>436</v>
      </c>
      <c r="B137" s="109" t="s">
        <v>433</v>
      </c>
      <c r="C137" s="95" t="s">
        <v>371</v>
      </c>
      <c r="D137" s="95" t="s">
        <v>372</v>
      </c>
      <c r="E137" s="186">
        <v>5970000</v>
      </c>
      <c r="F137" s="186">
        <v>6117447</v>
      </c>
      <c r="G137" s="186">
        <v>6117447</v>
      </c>
      <c r="H137" s="186">
        <v>0</v>
      </c>
      <c r="I137" s="186">
        <v>0</v>
      </c>
      <c r="J137" s="186">
        <v>0</v>
      </c>
      <c r="K137" s="186">
        <v>6102956.7999999998</v>
      </c>
      <c r="L137" s="186">
        <v>6102956.7999999998</v>
      </c>
      <c r="M137" s="186">
        <v>14490.2</v>
      </c>
      <c r="N137" s="186">
        <v>14490.2</v>
      </c>
      <c r="O137" s="92">
        <f t="shared" si="14"/>
        <v>0.9976313321553909</v>
      </c>
      <c r="P137" s="93"/>
      <c r="Q137" s="93"/>
      <c r="R137" s="92"/>
    </row>
    <row r="138" spans="1:18" s="102" customFormat="1" x14ac:dyDescent="0.2">
      <c r="A138" s="95" t="s">
        <v>436</v>
      </c>
      <c r="B138" s="109" t="s">
        <v>433</v>
      </c>
      <c r="C138" s="95" t="s">
        <v>373</v>
      </c>
      <c r="D138" s="95" t="s">
        <v>374</v>
      </c>
      <c r="E138" s="186">
        <v>7761000</v>
      </c>
      <c r="F138" s="186">
        <v>7947205</v>
      </c>
      <c r="G138" s="186">
        <v>7947205</v>
      </c>
      <c r="H138" s="186">
        <v>0</v>
      </c>
      <c r="I138" s="186">
        <v>0</v>
      </c>
      <c r="J138" s="186">
        <v>0</v>
      </c>
      <c r="K138" s="186">
        <v>7934107.5999999996</v>
      </c>
      <c r="L138" s="186">
        <v>7934107.5999999996</v>
      </c>
      <c r="M138" s="186">
        <v>13097.4</v>
      </c>
      <c r="N138" s="186">
        <v>13097.4</v>
      </c>
      <c r="O138" s="92">
        <f t="shared" si="14"/>
        <v>0.99835194889272383</v>
      </c>
      <c r="P138" s="93"/>
      <c r="Q138" s="93"/>
      <c r="R138" s="92"/>
    </row>
    <row r="139" spans="1:18" s="102" customFormat="1" ht="15" customHeight="1" x14ac:dyDescent="0.2">
      <c r="A139" s="95" t="s">
        <v>436</v>
      </c>
      <c r="B139" s="109" t="s">
        <v>433</v>
      </c>
      <c r="C139" s="95" t="s">
        <v>376</v>
      </c>
      <c r="D139" s="95" t="s">
        <v>377</v>
      </c>
      <c r="E139" s="186">
        <v>17910000</v>
      </c>
      <c r="F139" s="133">
        <v>19020000</v>
      </c>
      <c r="G139" s="133">
        <v>19020000</v>
      </c>
      <c r="H139" s="133">
        <v>0</v>
      </c>
      <c r="I139" s="133">
        <v>0</v>
      </c>
      <c r="J139" s="133">
        <v>0</v>
      </c>
      <c r="K139" s="186">
        <v>18679320.5</v>
      </c>
      <c r="L139" s="186">
        <v>18679320.5</v>
      </c>
      <c r="M139" s="186">
        <v>340679.5</v>
      </c>
      <c r="N139" s="186">
        <v>340679.5</v>
      </c>
      <c r="O139" s="92">
        <f t="shared" si="14"/>
        <v>0.98208835436382758</v>
      </c>
      <c r="P139" s="93"/>
      <c r="Q139" s="93"/>
      <c r="R139" s="92"/>
    </row>
    <row r="140" spans="1:18" s="102" customFormat="1" x14ac:dyDescent="0.2">
      <c r="A140" s="95" t="s">
        <v>436</v>
      </c>
      <c r="B140" s="109" t="s">
        <v>434</v>
      </c>
      <c r="C140" s="95" t="s">
        <v>425</v>
      </c>
      <c r="D140" s="95" t="s">
        <v>426</v>
      </c>
      <c r="E140" s="186">
        <v>510000000</v>
      </c>
      <c r="F140" s="186">
        <v>510000000</v>
      </c>
      <c r="G140" s="186">
        <v>510000000</v>
      </c>
      <c r="H140" s="186">
        <v>0</v>
      </c>
      <c r="I140" s="186">
        <v>0</v>
      </c>
      <c r="J140" s="186">
        <v>0</v>
      </c>
      <c r="K140" s="186">
        <v>510000000</v>
      </c>
      <c r="L140" s="186">
        <v>510000000</v>
      </c>
      <c r="M140" s="186">
        <v>0</v>
      </c>
      <c r="N140" s="186">
        <v>0</v>
      </c>
      <c r="O140" s="92">
        <f t="shared" si="14"/>
        <v>1</v>
      </c>
      <c r="P140" s="93"/>
      <c r="Q140" s="93"/>
      <c r="R140" s="117"/>
    </row>
    <row r="141" spans="1:18" s="102" customFormat="1" x14ac:dyDescent="0.2">
      <c r="A141" s="95" t="s">
        <v>436</v>
      </c>
      <c r="B141" s="109" t="s">
        <v>434</v>
      </c>
      <c r="C141" s="95" t="s">
        <v>427</v>
      </c>
      <c r="D141" s="95" t="s">
        <v>428</v>
      </c>
      <c r="E141" s="186">
        <v>510000000</v>
      </c>
      <c r="F141" s="186">
        <v>510000000</v>
      </c>
      <c r="G141" s="186">
        <v>510000000</v>
      </c>
      <c r="H141" s="186">
        <v>0</v>
      </c>
      <c r="I141" s="186">
        <v>0</v>
      </c>
      <c r="J141" s="186">
        <v>0</v>
      </c>
      <c r="K141" s="186">
        <v>510000000</v>
      </c>
      <c r="L141" s="186">
        <v>510000000</v>
      </c>
      <c r="M141" s="186">
        <v>0</v>
      </c>
      <c r="N141" s="186">
        <v>0</v>
      </c>
      <c r="O141" s="92">
        <f t="shared" si="14"/>
        <v>1</v>
      </c>
      <c r="P141" s="93"/>
      <c r="Q141" s="93"/>
      <c r="R141" s="117"/>
    </row>
    <row r="142" spans="1:18" x14ac:dyDescent="0.2">
      <c r="A142" s="19" t="s">
        <v>436</v>
      </c>
      <c r="B142" s="107" t="s">
        <v>434</v>
      </c>
      <c r="C142" s="19" t="s">
        <v>429</v>
      </c>
      <c r="D142" s="19" t="s">
        <v>430</v>
      </c>
      <c r="E142" s="99">
        <v>510000000</v>
      </c>
      <c r="F142" s="99">
        <v>510000000</v>
      </c>
      <c r="G142" s="99">
        <v>510000000</v>
      </c>
      <c r="H142" s="99">
        <v>0</v>
      </c>
      <c r="I142" s="99">
        <v>0</v>
      </c>
      <c r="J142" s="99">
        <v>0</v>
      </c>
      <c r="K142" s="187">
        <v>510000000</v>
      </c>
      <c r="L142" s="187">
        <v>510000000</v>
      </c>
      <c r="M142" s="187">
        <v>0</v>
      </c>
      <c r="N142" s="187">
        <v>0</v>
      </c>
      <c r="O142" s="22"/>
      <c r="P142" s="45"/>
      <c r="Q142" s="45"/>
      <c r="R142" s="25"/>
    </row>
    <row r="143" spans="1:18" x14ac:dyDescent="0.2">
      <c r="A143" s="19"/>
      <c r="C143" s="19"/>
      <c r="D143" s="19"/>
      <c r="E143" s="99"/>
      <c r="F143" s="99"/>
      <c r="G143" s="99"/>
      <c r="H143" s="99"/>
      <c r="I143" s="99"/>
      <c r="J143" s="99"/>
      <c r="K143" s="187"/>
      <c r="L143" s="187"/>
      <c r="M143" s="187"/>
      <c r="N143" s="187"/>
      <c r="O143" s="22"/>
      <c r="P143" s="45"/>
      <c r="Q143" s="45"/>
      <c r="R143" s="25"/>
    </row>
    <row r="144" spans="1:18" x14ac:dyDescent="0.2">
      <c r="A144" s="19"/>
      <c r="C144" s="19"/>
      <c r="D144" s="19"/>
      <c r="E144" s="99"/>
      <c r="F144" s="99"/>
      <c r="G144" s="99"/>
      <c r="H144" s="99"/>
      <c r="I144" s="99"/>
      <c r="J144" s="99"/>
      <c r="K144" s="187"/>
      <c r="L144" s="187"/>
      <c r="M144" s="187"/>
      <c r="N144" s="187"/>
      <c r="O144" s="22"/>
      <c r="P144" s="45"/>
      <c r="Q144" s="45"/>
      <c r="R144" s="25"/>
    </row>
    <row r="145" spans="1:18" x14ac:dyDescent="0.2">
      <c r="A145" s="19"/>
      <c r="C145" s="19"/>
      <c r="D145" s="19"/>
      <c r="E145" s="99"/>
      <c r="F145" s="99"/>
      <c r="G145" s="99"/>
      <c r="H145" s="99"/>
      <c r="I145" s="99"/>
      <c r="J145" s="99"/>
      <c r="K145" s="187"/>
      <c r="L145" s="187"/>
      <c r="M145" s="187"/>
      <c r="N145" s="187"/>
      <c r="O145" s="22"/>
      <c r="P145" s="45"/>
      <c r="Q145" s="45"/>
      <c r="R145" s="25"/>
    </row>
    <row r="146" spans="1:18" x14ac:dyDescent="0.2">
      <c r="A146" s="19"/>
      <c r="C146" s="19"/>
      <c r="D146" s="19"/>
      <c r="E146" s="99"/>
      <c r="F146" s="99"/>
      <c r="G146" s="99"/>
      <c r="H146" s="99"/>
      <c r="I146" s="99"/>
      <c r="J146" s="99"/>
      <c r="K146" s="187"/>
      <c r="L146" s="187"/>
      <c r="M146" s="187"/>
      <c r="N146" s="187"/>
      <c r="O146" s="22"/>
      <c r="P146" s="45"/>
      <c r="Q146" s="45"/>
      <c r="R146" s="25"/>
    </row>
    <row r="147" spans="1:18" x14ac:dyDescent="0.2">
      <c r="A147" s="19"/>
      <c r="C147" s="19"/>
      <c r="D147" s="19"/>
      <c r="E147" s="99"/>
      <c r="F147" s="99"/>
      <c r="G147" s="99"/>
      <c r="H147" s="99"/>
      <c r="I147" s="99"/>
      <c r="J147" s="99"/>
      <c r="K147" s="187"/>
      <c r="L147" s="187"/>
      <c r="M147" s="187"/>
      <c r="N147" s="187"/>
      <c r="O147" s="22"/>
      <c r="P147" s="45"/>
      <c r="Q147" s="45"/>
      <c r="R147" s="25"/>
    </row>
    <row r="148" spans="1:18" x14ac:dyDescent="0.2">
      <c r="A148" s="19"/>
      <c r="C148" s="19"/>
      <c r="D148" s="19"/>
      <c r="E148" s="99"/>
      <c r="F148" s="99"/>
      <c r="G148" s="99"/>
      <c r="H148" s="100"/>
      <c r="I148" s="100"/>
      <c r="J148" s="100"/>
      <c r="K148" s="186"/>
      <c r="L148" s="187"/>
      <c r="M148" s="187"/>
      <c r="N148" s="187"/>
      <c r="O148" s="22"/>
      <c r="P148" s="45"/>
      <c r="Q148" s="45"/>
      <c r="R148" s="25"/>
    </row>
    <row r="149" spans="1:18" x14ac:dyDescent="0.2">
      <c r="A149" s="49"/>
      <c r="B149" s="163"/>
      <c r="C149" s="49"/>
      <c r="D149" s="133"/>
      <c r="E149" s="49"/>
      <c r="F149" s="49"/>
      <c r="G149" s="49"/>
      <c r="H149" s="133"/>
      <c r="I149" s="133"/>
      <c r="J149" s="133"/>
      <c r="K149" s="133"/>
      <c r="P149" s="133"/>
      <c r="Q149" s="49"/>
    </row>
    <row r="150" spans="1:18" ht="15.6" customHeight="1" x14ac:dyDescent="0.2">
      <c r="A150" s="49"/>
      <c r="B150" s="163"/>
      <c r="C150" s="223" t="s">
        <v>26</v>
      </c>
      <c r="D150" s="223"/>
      <c r="E150" s="223"/>
      <c r="F150" s="223"/>
      <c r="G150" s="223"/>
      <c r="H150" s="211"/>
      <c r="I150" s="211"/>
      <c r="J150" s="211"/>
      <c r="K150" s="133"/>
      <c r="P150" s="133"/>
      <c r="Q150" s="49"/>
    </row>
    <row r="151" spans="1:18" ht="36" customHeight="1" thickBot="1" x14ac:dyDescent="0.25">
      <c r="A151" s="49"/>
      <c r="B151" s="163"/>
      <c r="C151" s="164" t="s">
        <v>6</v>
      </c>
      <c r="D151" s="164" t="s">
        <v>7</v>
      </c>
      <c r="E151" s="164" t="s">
        <v>8</v>
      </c>
      <c r="F151" s="164" t="s">
        <v>9</v>
      </c>
      <c r="G151" s="164" t="s">
        <v>21</v>
      </c>
      <c r="H151" s="212"/>
      <c r="I151" s="212"/>
      <c r="J151" s="212"/>
      <c r="K151" s="133"/>
      <c r="P151" s="133"/>
      <c r="Q151" s="49"/>
    </row>
    <row r="152" spans="1:18" ht="15.75" thickTop="1" x14ac:dyDescent="0.25">
      <c r="A152" s="49"/>
      <c r="B152" s="163"/>
      <c r="C152" s="129" t="s">
        <v>22</v>
      </c>
      <c r="D152" s="99">
        <f>+F8</f>
        <v>3713368501</v>
      </c>
      <c r="E152" s="100">
        <f>+K8</f>
        <v>3227317380.7600002</v>
      </c>
      <c r="F152" s="21">
        <f t="shared" ref="F152:F157" si="18">+D152-E152</f>
        <v>486051120.23999977</v>
      </c>
      <c r="G152" s="54">
        <f t="shared" ref="G152:G157" si="19">+E152/D152</f>
        <v>0.86910776021579661</v>
      </c>
      <c r="H152" s="102"/>
      <c r="I152" s="102"/>
      <c r="J152" s="102"/>
      <c r="K152" s="133"/>
      <c r="P152" s="133"/>
      <c r="Q152" s="49"/>
    </row>
    <row r="153" spans="1:18" ht="15" x14ac:dyDescent="0.25">
      <c r="A153" s="49"/>
      <c r="B153" s="163"/>
      <c r="C153" s="129" t="s">
        <v>109</v>
      </c>
      <c r="D153" s="21">
        <f>+F30</f>
        <v>2770557440</v>
      </c>
      <c r="E153" s="102">
        <f>+K30</f>
        <v>2230227607.02</v>
      </c>
      <c r="F153" s="21">
        <f t="shared" si="18"/>
        <v>540329832.98000002</v>
      </c>
      <c r="G153" s="54">
        <f t="shared" si="19"/>
        <v>0.80497432567938387</v>
      </c>
      <c r="H153" s="102"/>
      <c r="I153" s="102"/>
      <c r="J153" s="102"/>
      <c r="K153" s="133"/>
      <c r="P153" s="133"/>
      <c r="Q153" s="49"/>
    </row>
    <row r="154" spans="1:18" ht="15" x14ac:dyDescent="0.25">
      <c r="A154" s="49"/>
      <c r="B154" s="163"/>
      <c r="C154" s="129" t="s">
        <v>23</v>
      </c>
      <c r="D154" s="21">
        <f>+F80</f>
        <v>82222170</v>
      </c>
      <c r="E154" s="102">
        <f>+K80</f>
        <v>46211112.409999996</v>
      </c>
      <c r="F154" s="21">
        <f t="shared" si="18"/>
        <v>36011057.590000004</v>
      </c>
      <c r="G154" s="54">
        <f t="shared" si="19"/>
        <v>0.5620273997876728</v>
      </c>
      <c r="H154" s="102"/>
      <c r="I154" s="102"/>
      <c r="J154" s="102"/>
      <c r="K154" s="133"/>
      <c r="P154" s="133"/>
      <c r="Q154" s="49"/>
    </row>
    <row r="155" spans="1:18" ht="15" x14ac:dyDescent="0.25">
      <c r="A155" s="49"/>
      <c r="B155" s="163"/>
      <c r="C155" s="129" t="s">
        <v>24</v>
      </c>
      <c r="D155" s="21">
        <f>+F106</f>
        <v>101880758</v>
      </c>
      <c r="E155" s="102">
        <f>+K106</f>
        <v>52606139.530000001</v>
      </c>
      <c r="F155" s="21">
        <f t="shared" si="18"/>
        <v>49274618.469999999</v>
      </c>
      <c r="G155" s="54">
        <f t="shared" si="19"/>
        <v>0.51635009949572619</v>
      </c>
      <c r="H155" s="102"/>
      <c r="I155" s="102"/>
      <c r="J155" s="102"/>
      <c r="K155" s="133"/>
      <c r="P155" s="133"/>
      <c r="Q155" s="49"/>
    </row>
    <row r="156" spans="1:18" ht="15" x14ac:dyDescent="0.25">
      <c r="A156" s="49"/>
      <c r="B156" s="163"/>
      <c r="C156" s="129" t="s">
        <v>25</v>
      </c>
      <c r="D156" s="21">
        <f>+F116</f>
        <v>5725628761</v>
      </c>
      <c r="E156" s="102">
        <f>+K116</f>
        <v>5540259485.29</v>
      </c>
      <c r="F156" s="21">
        <f t="shared" si="18"/>
        <v>185369275.71000004</v>
      </c>
      <c r="G156" s="54">
        <f t="shared" si="19"/>
        <v>0.96762464290862882</v>
      </c>
      <c r="H156" s="102"/>
      <c r="I156" s="102"/>
      <c r="J156" s="102"/>
      <c r="K156" s="133"/>
      <c r="P156" s="133"/>
      <c r="Q156" s="49"/>
    </row>
    <row r="157" spans="1:18" ht="15" x14ac:dyDescent="0.25">
      <c r="A157" s="49"/>
      <c r="B157" s="163"/>
      <c r="C157" s="129" t="s">
        <v>431</v>
      </c>
      <c r="D157" s="21">
        <f>+F140</f>
        <v>510000000</v>
      </c>
      <c r="E157" s="102">
        <f>+K140</f>
        <v>510000000</v>
      </c>
      <c r="F157" s="21">
        <f t="shared" si="18"/>
        <v>0</v>
      </c>
      <c r="G157" s="54">
        <f t="shared" si="19"/>
        <v>1</v>
      </c>
      <c r="H157" s="102"/>
      <c r="I157" s="102"/>
      <c r="J157" s="102"/>
      <c r="K157" s="133"/>
      <c r="P157" s="133"/>
      <c r="Q157" s="49"/>
    </row>
    <row r="158" spans="1:18" ht="13.5" thickBot="1" x14ac:dyDescent="0.25">
      <c r="A158" s="49"/>
      <c r="B158" s="163"/>
      <c r="C158" s="165" t="s">
        <v>10</v>
      </c>
      <c r="D158" s="165">
        <f>SUM(D152:D157)</f>
        <v>12903657630</v>
      </c>
      <c r="E158" s="165">
        <f t="shared" ref="E158:F158" si="20">SUM(E152:E157)</f>
        <v>11606621725.01</v>
      </c>
      <c r="F158" s="165">
        <f t="shared" si="20"/>
        <v>1297035904.9899998</v>
      </c>
      <c r="G158" s="166">
        <f>+E158/D158</f>
        <v>0.89948308129514443</v>
      </c>
      <c r="H158" s="213"/>
      <c r="I158" s="213"/>
      <c r="J158" s="213"/>
      <c r="K158" s="133"/>
      <c r="P158" s="133"/>
      <c r="Q158" s="49"/>
    </row>
    <row r="159" spans="1:18" ht="13.5" thickTop="1" x14ac:dyDescent="0.2">
      <c r="A159" s="49"/>
      <c r="B159" s="163"/>
      <c r="C159" s="55"/>
      <c r="D159" s="55"/>
      <c r="E159" s="103"/>
      <c r="F159" s="17"/>
      <c r="G159" s="17"/>
      <c r="H159" s="91"/>
      <c r="I159" s="91"/>
      <c r="J159" s="91"/>
      <c r="K159" s="133"/>
      <c r="P159" s="133"/>
      <c r="Q159" s="49"/>
    </row>
    <row r="160" spans="1:18" x14ac:dyDescent="0.2">
      <c r="A160" s="49"/>
      <c r="B160" s="163"/>
      <c r="C160" s="17"/>
      <c r="D160" s="55"/>
      <c r="E160" s="133"/>
      <c r="F160" s="17"/>
      <c r="G160" s="17"/>
      <c r="H160" s="91"/>
      <c r="I160" s="91"/>
      <c r="J160" s="91"/>
      <c r="K160" s="133"/>
      <c r="P160" s="133"/>
      <c r="Q160" s="49"/>
    </row>
    <row r="161" spans="1:17" x14ac:dyDescent="0.2">
      <c r="A161" s="49"/>
      <c r="B161" s="163"/>
      <c r="C161" s="220" t="s">
        <v>35</v>
      </c>
      <c r="D161" s="220"/>
      <c r="E161" s="220"/>
      <c r="F161" s="220"/>
      <c r="G161" s="206"/>
      <c r="H161" s="214"/>
      <c r="I161" s="214"/>
      <c r="J161" s="214"/>
      <c r="K161" s="133"/>
      <c r="P161" s="133"/>
      <c r="Q161" s="49"/>
    </row>
    <row r="162" spans="1:17" ht="26.25" thickBot="1" x14ac:dyDescent="0.25">
      <c r="A162" s="49"/>
      <c r="B162" s="163"/>
      <c r="C162" s="167" t="s">
        <v>6</v>
      </c>
      <c r="D162" s="167" t="s">
        <v>31</v>
      </c>
      <c r="E162" s="167" t="s">
        <v>32</v>
      </c>
      <c r="F162" s="167" t="s">
        <v>36</v>
      </c>
      <c r="G162" s="206" t="s">
        <v>21</v>
      </c>
      <c r="H162" s="214"/>
      <c r="I162" s="214"/>
      <c r="J162" s="214"/>
      <c r="K162" s="133"/>
      <c r="P162" s="133"/>
      <c r="Q162" s="49"/>
    </row>
    <row r="163" spans="1:17" ht="15.75" thickTop="1" x14ac:dyDescent="0.25">
      <c r="A163" s="49"/>
      <c r="B163" s="163"/>
      <c r="C163" s="129" t="s">
        <v>109</v>
      </c>
      <c r="D163" s="21">
        <f>+P30</f>
        <v>2770557440</v>
      </c>
      <c r="E163" s="21">
        <f>+Q30</f>
        <v>2230227607.02</v>
      </c>
      <c r="F163" s="21">
        <f>+D163-E163</f>
        <v>540329832.98000002</v>
      </c>
      <c r="G163" s="54">
        <f t="shared" ref="G163:G166" si="21">+E163/D163</f>
        <v>0.80497432567938387</v>
      </c>
      <c r="H163" s="102"/>
      <c r="I163" s="102"/>
      <c r="J163" s="102"/>
      <c r="K163" s="133"/>
      <c r="P163" s="133"/>
      <c r="Q163" s="49"/>
    </row>
    <row r="164" spans="1:17" ht="15" x14ac:dyDescent="0.25">
      <c r="A164" s="49"/>
      <c r="B164" s="163"/>
      <c r="C164" s="129" t="s">
        <v>23</v>
      </c>
      <c r="D164" s="21">
        <f>+P80</f>
        <v>82222170</v>
      </c>
      <c r="E164" s="21">
        <f>+Q80</f>
        <v>46211112.409999996</v>
      </c>
      <c r="F164" s="21">
        <f>+D164-E164</f>
        <v>36011057.590000004</v>
      </c>
      <c r="G164" s="54">
        <f t="shared" si="21"/>
        <v>0.5620273997876728</v>
      </c>
      <c r="H164" s="102"/>
      <c r="I164" s="102"/>
      <c r="J164" s="102"/>
      <c r="K164" s="133"/>
      <c r="P164" s="133"/>
      <c r="Q164" s="49"/>
    </row>
    <row r="165" spans="1:17" ht="15" x14ac:dyDescent="0.25">
      <c r="A165" s="49"/>
      <c r="B165" s="163"/>
      <c r="C165" s="129" t="s">
        <v>24</v>
      </c>
      <c r="D165" s="21">
        <f>+P106</f>
        <v>101880758</v>
      </c>
      <c r="E165" s="21">
        <f>+Q106</f>
        <v>52606139.530000001</v>
      </c>
      <c r="F165" s="21">
        <f>+D165-E165</f>
        <v>49274618.469999999</v>
      </c>
      <c r="G165" s="54">
        <f t="shared" si="21"/>
        <v>0.51635009949572619</v>
      </c>
      <c r="H165" s="102"/>
      <c r="I165" s="102"/>
      <c r="J165" s="102"/>
      <c r="K165" s="133"/>
      <c r="P165" s="133"/>
      <c r="Q165" s="49"/>
    </row>
    <row r="166" spans="1:17" ht="15" x14ac:dyDescent="0.25">
      <c r="A166" s="49"/>
      <c r="B166" s="163"/>
      <c r="C166" s="129" t="s">
        <v>25</v>
      </c>
      <c r="D166" s="21">
        <f>+P116</f>
        <v>160690000</v>
      </c>
      <c r="E166" s="21">
        <f>+Q116</f>
        <v>136406730.31</v>
      </c>
      <c r="F166" s="21">
        <f>+D166-E166</f>
        <v>24283269.689999998</v>
      </c>
      <c r="G166" s="54">
        <f t="shared" si="21"/>
        <v>0.84888126398655794</v>
      </c>
      <c r="H166" s="102"/>
      <c r="I166" s="102"/>
      <c r="J166" s="102"/>
      <c r="K166" s="133"/>
      <c r="P166" s="133"/>
      <c r="Q166" s="49"/>
    </row>
    <row r="167" spans="1:17" ht="13.5" thickBot="1" x14ac:dyDescent="0.25">
      <c r="A167" s="49"/>
      <c r="B167" s="163"/>
      <c r="C167" s="168" t="s">
        <v>10</v>
      </c>
      <c r="D167" s="168">
        <f>SUM(D163:D166)</f>
        <v>3115350368</v>
      </c>
      <c r="E167" s="168">
        <f>SUM(E163:E166)</f>
        <v>2465451589.27</v>
      </c>
      <c r="F167" s="168">
        <f>SUM(F163:F166)</f>
        <v>649898778.73000002</v>
      </c>
      <c r="G167" s="169">
        <f>+E167/D167</f>
        <v>0.79138822220268479</v>
      </c>
      <c r="H167" s="215"/>
      <c r="I167" s="215"/>
      <c r="J167" s="215"/>
      <c r="K167" s="133"/>
      <c r="P167" s="133"/>
      <c r="Q167" s="49"/>
    </row>
    <row r="168" spans="1:17" ht="13.5" thickTop="1" x14ac:dyDescent="0.2">
      <c r="A168" s="49"/>
      <c r="B168" s="163"/>
      <c r="C168" s="49"/>
      <c r="D168" s="133"/>
      <c r="E168" s="49"/>
      <c r="F168" s="49"/>
      <c r="G168" s="49"/>
      <c r="H168" s="133"/>
      <c r="I168" s="133"/>
      <c r="J168" s="133"/>
      <c r="K168" s="133"/>
      <c r="P168" s="133"/>
      <c r="Q168" s="49"/>
    </row>
    <row r="169" spans="1:17" x14ac:dyDescent="0.2">
      <c r="A169" s="49"/>
      <c r="B169" s="163"/>
      <c r="C169" s="49"/>
      <c r="D169" s="133"/>
      <c r="E169" s="49"/>
      <c r="F169" s="49"/>
      <c r="G169" s="49"/>
      <c r="H169" s="133"/>
      <c r="I169" s="133"/>
      <c r="J169" s="133"/>
      <c r="K169" s="133"/>
      <c r="P169" s="133"/>
      <c r="Q169" s="49"/>
    </row>
    <row r="170" spans="1:17" x14ac:dyDescent="0.2">
      <c r="A170" s="49"/>
      <c r="B170" s="163"/>
      <c r="C170" s="49"/>
      <c r="D170" s="133"/>
      <c r="E170" s="49"/>
      <c r="F170" s="49"/>
      <c r="G170" s="49"/>
      <c r="H170" s="133"/>
      <c r="I170" s="133"/>
      <c r="J170" s="133"/>
      <c r="K170" s="133"/>
      <c r="P170" s="133"/>
      <c r="Q170" s="49"/>
    </row>
    <row r="171" spans="1:17" x14ac:dyDescent="0.2">
      <c r="A171" s="49"/>
      <c r="B171" s="163"/>
      <c r="C171" s="49"/>
      <c r="D171" s="133"/>
      <c r="E171" s="49"/>
      <c r="F171" s="49"/>
      <c r="G171" s="49"/>
      <c r="H171" s="49"/>
      <c r="I171" s="49"/>
      <c r="J171" s="49"/>
      <c r="P171" s="133"/>
      <c r="Q171" s="49"/>
    </row>
    <row r="172" spans="1:17" x14ac:dyDescent="0.2">
      <c r="A172" s="49"/>
      <c r="B172" s="163"/>
      <c r="C172" s="49"/>
      <c r="D172" s="133"/>
      <c r="E172" s="49"/>
      <c r="F172" s="49"/>
      <c r="G172" s="49"/>
      <c r="H172" s="49"/>
      <c r="I172" s="49"/>
      <c r="J172" s="49"/>
      <c r="P172" s="133"/>
      <c r="Q172" s="49"/>
    </row>
    <row r="173" spans="1:17" x14ac:dyDescent="0.2">
      <c r="A173" s="49"/>
      <c r="B173" s="163"/>
      <c r="C173" s="84" t="s">
        <v>51</v>
      </c>
      <c r="D173" s="141" t="s">
        <v>52</v>
      </c>
      <c r="E173" s="141" t="s">
        <v>53</v>
      </c>
      <c r="F173" s="84" t="s">
        <v>7</v>
      </c>
      <c r="G173" s="84" t="s">
        <v>19</v>
      </c>
      <c r="H173" s="84"/>
      <c r="I173" s="84"/>
      <c r="J173" s="84"/>
      <c r="P173" s="133"/>
      <c r="Q173" s="49"/>
    </row>
    <row r="174" spans="1:17" x14ac:dyDescent="0.2">
      <c r="A174" s="49"/>
      <c r="B174" s="163"/>
      <c r="C174" s="86" t="s">
        <v>22</v>
      </c>
      <c r="D174" s="87">
        <f>+G174/F174</f>
        <v>0.86910776021579661</v>
      </c>
      <c r="E174" s="87">
        <f>+(100%/12)*12</f>
        <v>1</v>
      </c>
      <c r="F174" s="88">
        <v>3713368501</v>
      </c>
      <c r="G174" s="88">
        <v>3227317380.7600002</v>
      </c>
      <c r="H174" s="88"/>
      <c r="I174" s="88"/>
      <c r="J174" s="88"/>
      <c r="P174" s="133"/>
      <c r="Q174" s="49"/>
    </row>
    <row r="175" spans="1:17" x14ac:dyDescent="0.2">
      <c r="A175" s="49"/>
      <c r="B175" s="163"/>
      <c r="C175" s="86" t="s">
        <v>109</v>
      </c>
      <c r="D175" s="87">
        <f t="shared" ref="D175:D179" si="22">+G175/F175</f>
        <v>0.80497432567938387</v>
      </c>
      <c r="E175" s="87">
        <f t="shared" ref="E175:E179" si="23">+(100%/12)*12</f>
        <v>1</v>
      </c>
      <c r="F175" s="88">
        <v>2770557440</v>
      </c>
      <c r="G175" s="88">
        <v>2230227607.02</v>
      </c>
      <c r="H175" s="88"/>
      <c r="I175" s="88"/>
      <c r="J175" s="88"/>
      <c r="P175" s="133"/>
      <c r="Q175" s="49"/>
    </row>
    <row r="176" spans="1:17" x14ac:dyDescent="0.2">
      <c r="A176" s="49"/>
      <c r="B176" s="163"/>
      <c r="C176" s="86" t="s">
        <v>23</v>
      </c>
      <c r="D176" s="87">
        <f t="shared" si="22"/>
        <v>0.5620273997876728</v>
      </c>
      <c r="E176" s="87">
        <f t="shared" si="23"/>
        <v>1</v>
      </c>
      <c r="F176" s="88">
        <v>82222170</v>
      </c>
      <c r="G176" s="88">
        <v>46211112.409999996</v>
      </c>
      <c r="H176" s="88"/>
      <c r="I176" s="88"/>
      <c r="J176" s="88"/>
      <c r="P176" s="133"/>
      <c r="Q176" s="49"/>
    </row>
    <row r="177" spans="1:17" x14ac:dyDescent="0.2">
      <c r="A177" s="49"/>
      <c r="B177" s="163"/>
      <c r="C177" s="86" t="s">
        <v>24</v>
      </c>
      <c r="D177" s="87">
        <f t="shared" si="22"/>
        <v>0.51635009949572619</v>
      </c>
      <c r="E177" s="87">
        <f t="shared" si="23"/>
        <v>1</v>
      </c>
      <c r="F177" s="88">
        <v>101880758</v>
      </c>
      <c r="G177" s="88">
        <v>52606139.530000001</v>
      </c>
      <c r="H177" s="88"/>
      <c r="I177" s="88"/>
      <c r="J177" s="88"/>
      <c r="P177" s="133"/>
      <c r="Q177" s="49"/>
    </row>
    <row r="178" spans="1:17" x14ac:dyDescent="0.2">
      <c r="A178" s="49"/>
      <c r="B178" s="163"/>
      <c r="C178" s="86" t="s">
        <v>25</v>
      </c>
      <c r="D178" s="87">
        <f t="shared" si="22"/>
        <v>0.96762464290862882</v>
      </c>
      <c r="E178" s="87">
        <f t="shared" si="23"/>
        <v>1</v>
      </c>
      <c r="F178" s="88">
        <v>5725628761</v>
      </c>
      <c r="G178" s="88">
        <v>5540259485.29</v>
      </c>
      <c r="H178" s="88"/>
      <c r="I178" s="88"/>
      <c r="J178" s="88"/>
      <c r="P178" s="133"/>
      <c r="Q178" s="49"/>
    </row>
    <row r="179" spans="1:17" x14ac:dyDescent="0.2">
      <c r="A179" s="49"/>
      <c r="B179" s="163"/>
      <c r="C179" s="86" t="s">
        <v>431</v>
      </c>
      <c r="D179" s="87">
        <f t="shared" si="22"/>
        <v>1</v>
      </c>
      <c r="E179" s="87">
        <f t="shared" si="23"/>
        <v>1</v>
      </c>
      <c r="F179" s="88">
        <v>510000000</v>
      </c>
      <c r="G179" s="88">
        <v>510000000</v>
      </c>
      <c r="H179" s="88"/>
      <c r="I179" s="88"/>
      <c r="J179" s="88"/>
      <c r="P179" s="133"/>
      <c r="Q179" s="49"/>
    </row>
    <row r="180" spans="1:17" x14ac:dyDescent="0.2">
      <c r="A180" s="49"/>
      <c r="B180" s="163"/>
      <c r="C180" s="49"/>
      <c r="D180" s="133"/>
      <c r="E180" s="49"/>
      <c r="F180" s="49"/>
      <c r="G180" s="49"/>
      <c r="H180" s="49"/>
      <c r="I180" s="49"/>
      <c r="J180" s="49"/>
      <c r="P180" s="133"/>
      <c r="Q180" s="49"/>
    </row>
    <row r="181" spans="1:17" x14ac:dyDescent="0.2">
      <c r="A181" s="49"/>
      <c r="B181" s="163"/>
      <c r="C181" s="49"/>
      <c r="D181" s="133"/>
      <c r="E181" s="49"/>
      <c r="F181" s="49"/>
      <c r="G181" s="49"/>
      <c r="H181" s="49"/>
      <c r="I181" s="49"/>
      <c r="J181" s="49"/>
      <c r="P181" s="133"/>
      <c r="Q181" s="49"/>
    </row>
    <row r="182" spans="1:17" x14ac:dyDescent="0.2">
      <c r="A182" s="49"/>
      <c r="B182" s="163"/>
      <c r="C182" s="49"/>
      <c r="D182" s="133"/>
      <c r="E182" s="49"/>
      <c r="F182" s="49"/>
      <c r="G182" s="49"/>
      <c r="H182" s="49"/>
      <c r="I182" s="49"/>
      <c r="J182" s="49"/>
      <c r="P182" s="133"/>
      <c r="Q182" s="49"/>
    </row>
    <row r="183" spans="1:17" x14ac:dyDescent="0.2">
      <c r="A183" s="49"/>
      <c r="B183" s="163"/>
      <c r="C183" s="49"/>
      <c r="D183" s="133"/>
      <c r="E183" s="49"/>
      <c r="F183" s="49"/>
      <c r="G183" s="49"/>
      <c r="H183" s="49"/>
      <c r="I183" s="49"/>
      <c r="J183" s="49"/>
      <c r="P183" s="133"/>
      <c r="Q183" s="49"/>
    </row>
    <row r="184" spans="1:17" x14ac:dyDescent="0.2">
      <c r="A184" s="49"/>
      <c r="B184" s="163"/>
      <c r="C184" s="49"/>
      <c r="D184" s="133"/>
      <c r="E184" s="49"/>
      <c r="F184" s="49"/>
      <c r="G184" s="49"/>
      <c r="H184" s="49"/>
      <c r="I184" s="49"/>
      <c r="J184" s="49"/>
      <c r="P184" s="133"/>
      <c r="Q184" s="49"/>
    </row>
    <row r="185" spans="1:17" x14ac:dyDescent="0.2">
      <c r="A185" s="49"/>
      <c r="B185" s="163"/>
      <c r="C185" s="49"/>
      <c r="D185" s="133"/>
      <c r="E185" s="49"/>
      <c r="F185" s="49"/>
      <c r="G185" s="49"/>
      <c r="H185" s="49"/>
      <c r="I185" s="49"/>
      <c r="J185" s="49"/>
      <c r="P185" s="133"/>
      <c r="Q185" s="49"/>
    </row>
    <row r="186" spans="1:17" x14ac:dyDescent="0.2">
      <c r="A186" s="49"/>
      <c r="B186" s="163"/>
      <c r="C186" s="49"/>
      <c r="D186" s="133"/>
      <c r="E186" s="49"/>
      <c r="F186" s="49"/>
      <c r="G186" s="49"/>
      <c r="H186" s="49"/>
      <c r="I186" s="49"/>
      <c r="J186" s="49"/>
      <c r="P186" s="133"/>
      <c r="Q186" s="49"/>
    </row>
    <row r="187" spans="1:17" x14ac:dyDescent="0.2">
      <c r="A187" s="49"/>
      <c r="B187" s="163"/>
      <c r="C187" s="49"/>
      <c r="D187" s="133"/>
      <c r="E187" s="49"/>
      <c r="F187" s="49"/>
      <c r="G187" s="49"/>
      <c r="H187" s="49"/>
      <c r="I187" s="49"/>
      <c r="J187" s="49"/>
      <c r="P187" s="133"/>
      <c r="Q187" s="49"/>
    </row>
    <row r="188" spans="1:17" x14ac:dyDescent="0.2">
      <c r="A188" s="49"/>
      <c r="B188" s="163"/>
      <c r="C188" s="49"/>
      <c r="D188" s="133"/>
      <c r="E188" s="49"/>
      <c r="F188" s="49"/>
      <c r="G188" s="49"/>
      <c r="H188" s="49"/>
      <c r="I188" s="49"/>
      <c r="J188" s="49"/>
      <c r="P188" s="133"/>
      <c r="Q188" s="49"/>
    </row>
    <row r="189" spans="1:17" x14ac:dyDescent="0.2">
      <c r="A189" s="49"/>
      <c r="B189" s="163"/>
      <c r="C189" s="49"/>
      <c r="D189" s="133"/>
      <c r="E189" s="49"/>
      <c r="F189" s="49"/>
      <c r="G189" s="49"/>
      <c r="H189" s="49"/>
      <c r="I189" s="49"/>
      <c r="J189" s="49"/>
      <c r="P189" s="133"/>
      <c r="Q189" s="49"/>
    </row>
    <row r="190" spans="1:17" x14ac:dyDescent="0.2">
      <c r="A190" s="49"/>
      <c r="B190" s="163"/>
      <c r="C190" s="49"/>
      <c r="D190" s="133"/>
      <c r="E190" s="49"/>
      <c r="F190" s="49"/>
      <c r="G190" s="49"/>
      <c r="H190" s="49"/>
      <c r="I190" s="49"/>
      <c r="J190" s="49"/>
      <c r="P190" s="133"/>
      <c r="Q190" s="49"/>
    </row>
    <row r="191" spans="1:17" x14ac:dyDescent="0.2">
      <c r="A191" s="49"/>
      <c r="B191" s="163"/>
      <c r="C191" s="49"/>
      <c r="D191" s="133"/>
      <c r="E191" s="49"/>
      <c r="F191" s="49"/>
      <c r="G191" s="49"/>
      <c r="H191" s="49"/>
      <c r="I191" s="49"/>
      <c r="J191" s="49"/>
      <c r="P191" s="133"/>
      <c r="Q191" s="49"/>
    </row>
    <row r="192" spans="1:17" x14ac:dyDescent="0.2">
      <c r="A192" s="49"/>
      <c r="B192" s="163"/>
      <c r="C192" s="49"/>
      <c r="D192" s="133"/>
      <c r="E192" s="49"/>
      <c r="F192" s="49"/>
      <c r="G192" s="49"/>
      <c r="H192" s="49"/>
      <c r="I192" s="49"/>
      <c r="J192" s="49"/>
      <c r="P192" s="133"/>
      <c r="Q192" s="49"/>
    </row>
    <row r="193" spans="1:17" x14ac:dyDescent="0.2">
      <c r="A193" s="49"/>
      <c r="B193" s="163"/>
      <c r="C193" s="49"/>
      <c r="D193" s="133"/>
      <c r="E193" s="49"/>
      <c r="F193" s="49"/>
      <c r="G193" s="49"/>
      <c r="H193" s="49"/>
      <c r="I193" s="49"/>
      <c r="J193" s="49"/>
      <c r="P193" s="133"/>
      <c r="Q193" s="49"/>
    </row>
    <row r="194" spans="1:17" x14ac:dyDescent="0.2">
      <c r="A194" s="49"/>
      <c r="B194" s="163"/>
      <c r="C194" s="49"/>
      <c r="D194" s="133"/>
      <c r="E194" s="49"/>
      <c r="F194" s="49"/>
      <c r="G194" s="49"/>
      <c r="H194" s="49"/>
      <c r="I194" s="49"/>
      <c r="J194" s="49"/>
      <c r="P194" s="133"/>
      <c r="Q194" s="49"/>
    </row>
    <row r="195" spans="1:17" x14ac:dyDescent="0.2">
      <c r="A195" s="49"/>
      <c r="B195" s="163"/>
      <c r="C195" s="49"/>
      <c r="D195" s="133"/>
      <c r="E195" s="49"/>
      <c r="F195" s="49"/>
      <c r="G195" s="49"/>
      <c r="H195" s="49"/>
      <c r="I195" s="49"/>
      <c r="J195" s="49"/>
      <c r="P195" s="133"/>
      <c r="Q195" s="49"/>
    </row>
    <row r="196" spans="1:17" x14ac:dyDescent="0.2">
      <c r="A196" s="49"/>
      <c r="B196" s="163"/>
      <c r="C196" s="49"/>
      <c r="D196" s="133"/>
      <c r="E196" s="49"/>
      <c r="F196" s="49"/>
      <c r="G196" s="49"/>
      <c r="H196" s="49"/>
      <c r="I196" s="49"/>
      <c r="J196" s="49"/>
      <c r="P196" s="133"/>
      <c r="Q196" s="49"/>
    </row>
    <row r="197" spans="1:17" x14ac:dyDescent="0.2">
      <c r="A197" s="19"/>
      <c r="C197" s="19"/>
      <c r="Q197" s="170"/>
    </row>
    <row r="198" spans="1:17" x14ac:dyDescent="0.2">
      <c r="A198" s="19"/>
      <c r="C198" s="19"/>
      <c r="Q198" s="170"/>
    </row>
    <row r="199" spans="1:17" x14ac:dyDescent="0.2">
      <c r="A199" s="19"/>
      <c r="C199" s="19"/>
      <c r="Q199" s="170"/>
    </row>
    <row r="200" spans="1:17" x14ac:dyDescent="0.2">
      <c r="A200" s="19"/>
      <c r="C200" s="19"/>
      <c r="Q200" s="170"/>
    </row>
    <row r="201" spans="1:17" x14ac:dyDescent="0.2">
      <c r="A201" s="19"/>
      <c r="C201" s="19"/>
      <c r="Q201" s="170"/>
    </row>
    <row r="202" spans="1:17" x14ac:dyDescent="0.2">
      <c r="A202" s="19"/>
      <c r="C202" s="19"/>
      <c r="Q202" s="170"/>
    </row>
    <row r="203" spans="1:17" x14ac:dyDescent="0.2">
      <c r="A203" s="19"/>
      <c r="C203" s="19"/>
      <c r="Q203" s="170"/>
    </row>
    <row r="204" spans="1:17" x14ac:dyDescent="0.2">
      <c r="A204" s="19"/>
      <c r="C204" s="19"/>
      <c r="Q204" s="170"/>
    </row>
    <row r="205" spans="1:17" x14ac:dyDescent="0.2">
      <c r="A205" s="19"/>
      <c r="C205" s="19"/>
      <c r="Q205" s="170"/>
    </row>
    <row r="206" spans="1:17" x14ac:dyDescent="0.2">
      <c r="A206" s="19"/>
      <c r="C206" s="19"/>
      <c r="Q206" s="170"/>
    </row>
    <row r="207" spans="1:17" x14ac:dyDescent="0.2">
      <c r="A207" s="19"/>
      <c r="C207" s="19"/>
      <c r="Q207" s="170"/>
    </row>
    <row r="208" spans="1:17" x14ac:dyDescent="0.2">
      <c r="A208" s="19"/>
      <c r="C208" s="19"/>
      <c r="Q208" s="170"/>
    </row>
    <row r="209" spans="1:17" x14ac:dyDescent="0.2">
      <c r="A209" s="19"/>
      <c r="C209" s="19"/>
      <c r="Q209" s="170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F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9"/>
  <sheetViews>
    <sheetView showGridLines="0" zoomScaleNormal="100" zoomScalePageLayoutView="50" workbookViewId="0">
      <pane ySplit="6" topLeftCell="A7" activePane="bottomLeft" state="frozen"/>
      <selection pane="bottomLeft" activeCell="A7" sqref="A7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1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2.28515625" style="26" customWidth="1"/>
    <col min="12" max="12" width="22.28515625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8" s="6" customFormat="1" ht="15.75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8" s="6" customFormat="1" ht="15.75" x14ac:dyDescent="0.25">
      <c r="A2" s="224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8" s="6" customFormat="1" ht="15.75" x14ac:dyDescent="0.25">
      <c r="A3" s="224" t="s">
        <v>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8" s="9" customFormat="1" ht="15.75" x14ac:dyDescent="0.25">
      <c r="A4" s="227" t="s">
        <v>445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</row>
    <row r="5" spans="1:18" s="5" customFormat="1" x14ac:dyDescent="0.25">
      <c r="B5" s="108"/>
      <c r="D5" s="29"/>
      <c r="K5" s="29"/>
      <c r="O5" s="34"/>
      <c r="P5" s="29"/>
      <c r="Q5" s="29"/>
      <c r="R5" s="34"/>
    </row>
    <row r="6" spans="1:18" s="11" customFormat="1" ht="48" thickBot="1" x14ac:dyDescent="0.25">
      <c r="A6" s="13" t="s">
        <v>12</v>
      </c>
      <c r="B6" s="112" t="s">
        <v>432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8" s="97" customFormat="1" ht="15.75" thickTop="1" x14ac:dyDescent="0.25">
      <c r="A7" s="132" t="s">
        <v>437</v>
      </c>
      <c r="B7" s="188" t="s">
        <v>433</v>
      </c>
      <c r="C7" s="132"/>
      <c r="D7" s="132"/>
      <c r="E7" s="185">
        <v>10873914178</v>
      </c>
      <c r="F7" s="185">
        <v>10606790952</v>
      </c>
      <c r="G7" s="185">
        <v>10601569807.99</v>
      </c>
      <c r="H7" s="185">
        <v>145559000</v>
      </c>
      <c r="I7" s="185">
        <v>7647292.9900000002</v>
      </c>
      <c r="J7" s="185">
        <v>0</v>
      </c>
      <c r="K7" s="185">
        <v>9563348039.1200008</v>
      </c>
      <c r="L7" s="185">
        <v>9319240059.1700001</v>
      </c>
      <c r="M7" s="185">
        <v>890236619.88999999</v>
      </c>
      <c r="N7" s="185">
        <v>885015475.88</v>
      </c>
      <c r="O7" s="96">
        <f>+K7/F7</f>
        <v>0.90162501386121419</v>
      </c>
      <c r="P7" s="28">
        <f>+P28+P70+P94+P104</f>
        <v>1922298397</v>
      </c>
      <c r="Q7" s="28">
        <f>+Q28+Q70+Q94+Q104</f>
        <v>1483297645.1199999</v>
      </c>
      <c r="R7" s="96">
        <f>+Q7/P7</f>
        <v>0.77162715603096865</v>
      </c>
    </row>
    <row r="8" spans="1:18" s="97" customFormat="1" x14ac:dyDescent="0.25">
      <c r="A8" s="132" t="s">
        <v>437</v>
      </c>
      <c r="B8" s="188" t="s">
        <v>433</v>
      </c>
      <c r="C8" s="132" t="s">
        <v>54</v>
      </c>
      <c r="D8" s="132" t="s">
        <v>22</v>
      </c>
      <c r="E8" s="185">
        <v>763962183</v>
      </c>
      <c r="F8" s="185">
        <v>748068103</v>
      </c>
      <c r="G8" s="185">
        <v>748068103</v>
      </c>
      <c r="H8" s="185">
        <v>0</v>
      </c>
      <c r="I8" s="185">
        <v>0</v>
      </c>
      <c r="J8" s="185">
        <v>0</v>
      </c>
      <c r="K8" s="185">
        <v>620017012.96000004</v>
      </c>
      <c r="L8" s="185">
        <v>620017012.96000004</v>
      </c>
      <c r="M8" s="185">
        <v>128051090.04000001</v>
      </c>
      <c r="N8" s="185">
        <v>128051090.04000001</v>
      </c>
      <c r="O8" s="96">
        <f t="shared" ref="O8:O71" si="0">+K8/F8</f>
        <v>0.82882428815441689</v>
      </c>
      <c r="P8" s="28"/>
      <c r="Q8" s="28"/>
      <c r="R8" s="96"/>
    </row>
    <row r="9" spans="1:18" s="98" customFormat="1" x14ac:dyDescent="0.25">
      <c r="A9" s="133" t="s">
        <v>437</v>
      </c>
      <c r="B9" s="189" t="s">
        <v>433</v>
      </c>
      <c r="C9" s="133" t="s">
        <v>55</v>
      </c>
      <c r="D9" s="133" t="s">
        <v>56</v>
      </c>
      <c r="E9" s="186">
        <v>270377000</v>
      </c>
      <c r="F9" s="186">
        <v>263419500</v>
      </c>
      <c r="G9" s="186">
        <v>263419500</v>
      </c>
      <c r="H9" s="186">
        <v>0</v>
      </c>
      <c r="I9" s="186">
        <v>0</v>
      </c>
      <c r="J9" s="186">
        <v>0</v>
      </c>
      <c r="K9" s="186">
        <v>238948645.34999999</v>
      </c>
      <c r="L9" s="186">
        <v>238948645.34999999</v>
      </c>
      <c r="M9" s="186">
        <v>24470854.649999999</v>
      </c>
      <c r="N9" s="186">
        <v>24470854.649999999</v>
      </c>
      <c r="O9" s="92">
        <f t="shared" si="0"/>
        <v>0.90710310113715953</v>
      </c>
      <c r="P9" s="93"/>
      <c r="Q9" s="93"/>
      <c r="R9" s="92"/>
    </row>
    <row r="10" spans="1:18" s="98" customFormat="1" x14ac:dyDescent="0.25">
      <c r="A10" s="133" t="s">
        <v>437</v>
      </c>
      <c r="B10" s="189" t="s">
        <v>433</v>
      </c>
      <c r="C10" s="133" t="s">
        <v>57</v>
      </c>
      <c r="D10" s="133" t="s">
        <v>58</v>
      </c>
      <c r="E10" s="186">
        <v>265377000</v>
      </c>
      <c r="F10" s="186">
        <v>258419500</v>
      </c>
      <c r="G10" s="186">
        <v>258419500</v>
      </c>
      <c r="H10" s="186">
        <v>0</v>
      </c>
      <c r="I10" s="186">
        <v>0</v>
      </c>
      <c r="J10" s="186">
        <v>0</v>
      </c>
      <c r="K10" s="186">
        <v>237192928.68000001</v>
      </c>
      <c r="L10" s="186">
        <v>237192928.68000001</v>
      </c>
      <c r="M10" s="186">
        <v>21226571.32</v>
      </c>
      <c r="N10" s="186">
        <v>21226571.32</v>
      </c>
      <c r="O10" s="92">
        <f t="shared" si="0"/>
        <v>0.91786002480462969</v>
      </c>
      <c r="P10" s="93"/>
      <c r="Q10" s="93"/>
      <c r="R10" s="92"/>
    </row>
    <row r="11" spans="1:18" s="98" customFormat="1" x14ac:dyDescent="0.25">
      <c r="A11" s="133" t="s">
        <v>437</v>
      </c>
      <c r="B11" s="189" t="s">
        <v>433</v>
      </c>
      <c r="C11" s="133" t="s">
        <v>59</v>
      </c>
      <c r="D11" s="133" t="s">
        <v>60</v>
      </c>
      <c r="E11" s="186">
        <v>5000000</v>
      </c>
      <c r="F11" s="186">
        <v>5000000</v>
      </c>
      <c r="G11" s="186">
        <v>5000000</v>
      </c>
      <c r="H11" s="186">
        <v>0</v>
      </c>
      <c r="I11" s="186">
        <v>0</v>
      </c>
      <c r="J11" s="186">
        <v>0</v>
      </c>
      <c r="K11" s="186">
        <v>1755716.67</v>
      </c>
      <c r="L11" s="186">
        <v>1755716.67</v>
      </c>
      <c r="M11" s="186">
        <v>3244283.33</v>
      </c>
      <c r="N11" s="186">
        <v>3244283.33</v>
      </c>
      <c r="O11" s="92">
        <f t="shared" si="0"/>
        <v>0.35114333399999997</v>
      </c>
      <c r="P11" s="93"/>
      <c r="Q11" s="93"/>
      <c r="R11" s="92"/>
    </row>
    <row r="12" spans="1:18" s="98" customFormat="1" x14ac:dyDescent="0.25">
      <c r="A12" s="133" t="s">
        <v>437</v>
      </c>
      <c r="B12" s="189" t="s">
        <v>433</v>
      </c>
      <c r="C12" s="133" t="s">
        <v>61</v>
      </c>
      <c r="D12" s="133" t="s">
        <v>62</v>
      </c>
      <c r="E12" s="186">
        <v>3532050</v>
      </c>
      <c r="F12" s="186">
        <v>3532050</v>
      </c>
      <c r="G12" s="186">
        <v>3532050</v>
      </c>
      <c r="H12" s="186">
        <v>0</v>
      </c>
      <c r="I12" s="186">
        <v>0</v>
      </c>
      <c r="J12" s="186">
        <v>0</v>
      </c>
      <c r="K12" s="186">
        <v>1789679</v>
      </c>
      <c r="L12" s="186">
        <v>1789679</v>
      </c>
      <c r="M12" s="186">
        <v>1742371</v>
      </c>
      <c r="N12" s="186">
        <v>1742371</v>
      </c>
      <c r="O12" s="92">
        <f t="shared" si="0"/>
        <v>0.50669696068855197</v>
      </c>
      <c r="P12" s="93"/>
      <c r="Q12" s="93"/>
      <c r="R12" s="92"/>
    </row>
    <row r="13" spans="1:18" s="98" customFormat="1" x14ac:dyDescent="0.25">
      <c r="A13" s="133" t="s">
        <v>437</v>
      </c>
      <c r="B13" s="189" t="s">
        <v>433</v>
      </c>
      <c r="C13" s="133" t="s">
        <v>63</v>
      </c>
      <c r="D13" s="133" t="s">
        <v>64</v>
      </c>
      <c r="E13" s="186">
        <v>3532050</v>
      </c>
      <c r="F13" s="186">
        <v>3532050</v>
      </c>
      <c r="G13" s="186">
        <v>3532050</v>
      </c>
      <c r="H13" s="186">
        <v>0</v>
      </c>
      <c r="I13" s="186">
        <v>0</v>
      </c>
      <c r="J13" s="186">
        <v>0</v>
      </c>
      <c r="K13" s="186">
        <v>1789679</v>
      </c>
      <c r="L13" s="186">
        <v>1789679</v>
      </c>
      <c r="M13" s="186">
        <v>1742371</v>
      </c>
      <c r="N13" s="186">
        <v>1742371</v>
      </c>
      <c r="O13" s="92">
        <f t="shared" si="0"/>
        <v>0.50669696068855197</v>
      </c>
      <c r="P13" s="93"/>
      <c r="Q13" s="93"/>
      <c r="R13" s="92"/>
    </row>
    <row r="14" spans="1:18" s="98" customFormat="1" x14ac:dyDescent="0.25">
      <c r="A14" s="133" t="s">
        <v>437</v>
      </c>
      <c r="B14" s="189" t="s">
        <v>433</v>
      </c>
      <c r="C14" s="133" t="s">
        <v>65</v>
      </c>
      <c r="D14" s="133" t="s">
        <v>66</v>
      </c>
      <c r="E14" s="186">
        <v>373975920</v>
      </c>
      <c r="F14" s="186">
        <v>367445988</v>
      </c>
      <c r="G14" s="186">
        <v>367445988</v>
      </c>
      <c r="H14" s="186">
        <v>0</v>
      </c>
      <c r="I14" s="186">
        <v>0</v>
      </c>
      <c r="J14" s="186">
        <v>0</v>
      </c>
      <c r="K14" s="186">
        <v>285104271.25999999</v>
      </c>
      <c r="L14" s="186">
        <v>285104271.25999999</v>
      </c>
      <c r="M14" s="186">
        <v>82341716.739999995</v>
      </c>
      <c r="N14" s="186">
        <v>82341716.739999995</v>
      </c>
      <c r="O14" s="92">
        <f t="shared" si="0"/>
        <v>0.77590797170440184</v>
      </c>
      <c r="P14" s="93"/>
      <c r="Q14" s="93"/>
      <c r="R14" s="92"/>
    </row>
    <row r="15" spans="1:18" s="98" customFormat="1" x14ac:dyDescent="0.25">
      <c r="A15" s="133" t="s">
        <v>437</v>
      </c>
      <c r="B15" s="189" t="s">
        <v>433</v>
      </c>
      <c r="C15" s="133" t="s">
        <v>67</v>
      </c>
      <c r="D15" s="133" t="s">
        <v>68</v>
      </c>
      <c r="E15" s="186">
        <v>115319532</v>
      </c>
      <c r="F15" s="186">
        <v>114607997</v>
      </c>
      <c r="G15" s="186">
        <v>114607997</v>
      </c>
      <c r="H15" s="186">
        <v>0</v>
      </c>
      <c r="I15" s="186">
        <v>0</v>
      </c>
      <c r="J15" s="186">
        <v>0</v>
      </c>
      <c r="K15" s="186">
        <v>85032468.409999996</v>
      </c>
      <c r="L15" s="186">
        <v>85032468.409999996</v>
      </c>
      <c r="M15" s="186">
        <v>29575528.59</v>
      </c>
      <c r="N15" s="186">
        <v>29575528.59</v>
      </c>
      <c r="O15" s="92">
        <f t="shared" si="0"/>
        <v>0.74194184206883917</v>
      </c>
      <c r="P15" s="93"/>
      <c r="Q15" s="93"/>
      <c r="R15" s="92"/>
    </row>
    <row r="16" spans="1:18" s="98" customFormat="1" x14ac:dyDescent="0.25">
      <c r="A16" s="133" t="s">
        <v>437</v>
      </c>
      <c r="B16" s="189" t="s">
        <v>433</v>
      </c>
      <c r="C16" s="133" t="s">
        <v>69</v>
      </c>
      <c r="D16" s="133" t="s">
        <v>70</v>
      </c>
      <c r="E16" s="186">
        <v>123917350</v>
      </c>
      <c r="F16" s="186">
        <v>120090725</v>
      </c>
      <c r="G16" s="186">
        <v>120090725</v>
      </c>
      <c r="H16" s="186">
        <v>0</v>
      </c>
      <c r="I16" s="186">
        <v>0</v>
      </c>
      <c r="J16" s="186">
        <v>0</v>
      </c>
      <c r="K16" s="186">
        <v>88086986.299999997</v>
      </c>
      <c r="L16" s="186">
        <v>88086986.299999997</v>
      </c>
      <c r="M16" s="186">
        <v>32003738.699999999</v>
      </c>
      <c r="N16" s="186">
        <v>32003738.699999999</v>
      </c>
      <c r="O16" s="92">
        <f t="shared" si="0"/>
        <v>0.73350365983717725</v>
      </c>
      <c r="P16" s="93"/>
      <c r="Q16" s="93"/>
      <c r="R16" s="92"/>
    </row>
    <row r="17" spans="1:18" s="98" customFormat="1" ht="13.5" customHeight="1" x14ac:dyDescent="0.25">
      <c r="A17" s="133" t="s">
        <v>437</v>
      </c>
      <c r="B17" s="189" t="s">
        <v>433</v>
      </c>
      <c r="C17" s="133" t="s">
        <v>73</v>
      </c>
      <c r="D17" s="133" t="s">
        <v>74</v>
      </c>
      <c r="E17" s="186">
        <v>40189028</v>
      </c>
      <c r="F17" s="186">
        <v>40189028</v>
      </c>
      <c r="G17" s="186">
        <v>40189028</v>
      </c>
      <c r="H17" s="186">
        <v>0</v>
      </c>
      <c r="I17" s="186">
        <v>0</v>
      </c>
      <c r="J17" s="186">
        <v>0</v>
      </c>
      <c r="K17" s="186">
        <v>39301800.469999999</v>
      </c>
      <c r="L17" s="186">
        <v>39301800.469999999</v>
      </c>
      <c r="M17" s="186">
        <v>887227.53</v>
      </c>
      <c r="N17" s="186">
        <v>887227.53</v>
      </c>
      <c r="O17" s="92">
        <f t="shared" si="0"/>
        <v>0.97792363801383797</v>
      </c>
      <c r="P17" s="93"/>
      <c r="Q17" s="93"/>
      <c r="R17" s="92"/>
    </row>
    <row r="18" spans="1:18" s="98" customFormat="1" x14ac:dyDescent="0.25">
      <c r="A18" s="133" t="s">
        <v>437</v>
      </c>
      <c r="B18" s="189" t="s">
        <v>433</v>
      </c>
      <c r="C18" s="133" t="s">
        <v>75</v>
      </c>
      <c r="D18" s="133" t="s">
        <v>76</v>
      </c>
      <c r="E18" s="186">
        <v>45700000</v>
      </c>
      <c r="F18" s="186">
        <v>44745340</v>
      </c>
      <c r="G18" s="186">
        <v>44745340</v>
      </c>
      <c r="H18" s="186">
        <v>0</v>
      </c>
      <c r="I18" s="186">
        <v>0</v>
      </c>
      <c r="J18" s="186">
        <v>0</v>
      </c>
      <c r="K18" s="186">
        <v>31089207.23</v>
      </c>
      <c r="L18" s="186">
        <v>31089207.23</v>
      </c>
      <c r="M18" s="186">
        <v>13656132.77</v>
      </c>
      <c r="N18" s="186">
        <v>13656132.77</v>
      </c>
      <c r="O18" s="92">
        <f t="shared" si="0"/>
        <v>0.69480324051621911</v>
      </c>
      <c r="P18" s="93"/>
      <c r="Q18" s="93"/>
      <c r="R18" s="92"/>
    </row>
    <row r="19" spans="1:18" s="98" customFormat="1" ht="13.7" customHeight="1" x14ac:dyDescent="0.25">
      <c r="A19" s="133" t="s">
        <v>437</v>
      </c>
      <c r="B19" s="189" t="s">
        <v>434</v>
      </c>
      <c r="C19" s="133" t="s">
        <v>71</v>
      </c>
      <c r="D19" s="133" t="s">
        <v>72</v>
      </c>
      <c r="E19" s="186">
        <v>48850010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92">
        <v>0</v>
      </c>
      <c r="P19" s="93"/>
      <c r="Q19" s="93"/>
      <c r="R19" s="92"/>
    </row>
    <row r="20" spans="1:18" s="98" customFormat="1" x14ac:dyDescent="0.25">
      <c r="A20" s="133" t="s">
        <v>437</v>
      </c>
      <c r="B20" s="189" t="s">
        <v>446</v>
      </c>
      <c r="C20" s="133" t="s">
        <v>71</v>
      </c>
      <c r="D20" s="133" t="s">
        <v>72</v>
      </c>
      <c r="E20" s="186">
        <v>0</v>
      </c>
      <c r="F20" s="186">
        <v>47812898</v>
      </c>
      <c r="G20" s="186">
        <v>47812898</v>
      </c>
      <c r="H20" s="186">
        <v>0</v>
      </c>
      <c r="I20" s="186">
        <v>0</v>
      </c>
      <c r="J20" s="186">
        <v>0</v>
      </c>
      <c r="K20" s="186">
        <v>41593808.850000001</v>
      </c>
      <c r="L20" s="186">
        <v>41593808.850000001</v>
      </c>
      <c r="M20" s="186">
        <v>6219089.1500000004</v>
      </c>
      <c r="N20" s="186">
        <v>6219089.1500000004</v>
      </c>
      <c r="O20" s="92">
        <f t="shared" si="0"/>
        <v>0.86992862992743092</v>
      </c>
      <c r="P20" s="93"/>
      <c r="Q20" s="93"/>
      <c r="R20" s="92"/>
    </row>
    <row r="21" spans="1:18" s="98" customFormat="1" x14ac:dyDescent="0.25">
      <c r="A21" s="133" t="s">
        <v>437</v>
      </c>
      <c r="B21" s="189" t="s">
        <v>433</v>
      </c>
      <c r="C21" s="133" t="s">
        <v>77</v>
      </c>
      <c r="D21" s="133" t="s">
        <v>78</v>
      </c>
      <c r="E21" s="186">
        <v>58549034</v>
      </c>
      <c r="F21" s="186">
        <v>57335127</v>
      </c>
      <c r="G21" s="186">
        <v>57335127</v>
      </c>
      <c r="H21" s="186">
        <v>0</v>
      </c>
      <c r="I21" s="186">
        <v>0</v>
      </c>
      <c r="J21" s="186">
        <v>0</v>
      </c>
      <c r="K21" s="186">
        <v>47539063.350000001</v>
      </c>
      <c r="L21" s="186">
        <v>47539063.350000001</v>
      </c>
      <c r="M21" s="186">
        <v>9796063.6500000004</v>
      </c>
      <c r="N21" s="186">
        <v>9796063.6500000004</v>
      </c>
      <c r="O21" s="92">
        <f t="shared" si="0"/>
        <v>0.82914376992659322</v>
      </c>
      <c r="P21" s="93"/>
      <c r="Q21" s="93"/>
      <c r="R21" s="92"/>
    </row>
    <row r="22" spans="1:18" s="98" customFormat="1" ht="13.7" customHeight="1" x14ac:dyDescent="0.25">
      <c r="A22" s="133" t="s">
        <v>437</v>
      </c>
      <c r="B22" s="189" t="s">
        <v>433</v>
      </c>
      <c r="C22" s="133" t="s">
        <v>80</v>
      </c>
      <c r="D22" s="133" t="s">
        <v>401</v>
      </c>
      <c r="E22" s="186">
        <v>55546519</v>
      </c>
      <c r="F22" s="186">
        <v>54394864</v>
      </c>
      <c r="G22" s="186">
        <v>54394864</v>
      </c>
      <c r="H22" s="186">
        <v>0</v>
      </c>
      <c r="I22" s="186">
        <v>0</v>
      </c>
      <c r="J22" s="186">
        <v>0</v>
      </c>
      <c r="K22" s="186">
        <v>45105405.479999997</v>
      </c>
      <c r="L22" s="186">
        <v>45105405.479999997</v>
      </c>
      <c r="M22" s="186">
        <v>9289458.5199999996</v>
      </c>
      <c r="N22" s="186">
        <v>9289458.5199999996</v>
      </c>
      <c r="O22" s="92">
        <f t="shared" si="0"/>
        <v>0.82922177137900366</v>
      </c>
      <c r="P22" s="93"/>
      <c r="Q22" s="93"/>
      <c r="R22" s="92"/>
    </row>
    <row r="23" spans="1:18" s="98" customFormat="1" x14ac:dyDescent="0.25">
      <c r="A23" s="133" t="s">
        <v>437</v>
      </c>
      <c r="B23" s="189" t="s">
        <v>433</v>
      </c>
      <c r="C23" s="133" t="s">
        <v>85</v>
      </c>
      <c r="D23" s="133" t="s">
        <v>388</v>
      </c>
      <c r="E23" s="186">
        <v>3002515</v>
      </c>
      <c r="F23" s="186">
        <v>2940263</v>
      </c>
      <c r="G23" s="186">
        <v>2940263</v>
      </c>
      <c r="H23" s="186">
        <v>0</v>
      </c>
      <c r="I23" s="186">
        <v>0</v>
      </c>
      <c r="J23" s="186">
        <v>0</v>
      </c>
      <c r="K23" s="186">
        <v>2433657.87</v>
      </c>
      <c r="L23" s="186">
        <v>2433657.87</v>
      </c>
      <c r="M23" s="186">
        <v>506605.13</v>
      </c>
      <c r="N23" s="186">
        <v>506605.13</v>
      </c>
      <c r="O23" s="92">
        <f t="shared" si="0"/>
        <v>0.82770074309679109</v>
      </c>
      <c r="P23" s="93"/>
      <c r="Q23" s="93"/>
      <c r="R23" s="92"/>
    </row>
    <row r="24" spans="1:18" s="98" customFormat="1" x14ac:dyDescent="0.25">
      <c r="A24" s="133" t="s">
        <v>437</v>
      </c>
      <c r="B24" s="189" t="s">
        <v>433</v>
      </c>
      <c r="C24" s="133" t="s">
        <v>89</v>
      </c>
      <c r="D24" s="133" t="s">
        <v>90</v>
      </c>
      <c r="E24" s="186">
        <v>57528179</v>
      </c>
      <c r="F24" s="186">
        <v>56335438</v>
      </c>
      <c r="G24" s="186">
        <v>56335438</v>
      </c>
      <c r="H24" s="186">
        <v>0</v>
      </c>
      <c r="I24" s="186">
        <v>0</v>
      </c>
      <c r="J24" s="186">
        <v>0</v>
      </c>
      <c r="K24" s="186">
        <v>46635354</v>
      </c>
      <c r="L24" s="186">
        <v>46635354</v>
      </c>
      <c r="M24" s="186">
        <v>9700084</v>
      </c>
      <c r="N24" s="186">
        <v>9700084</v>
      </c>
      <c r="O24" s="92">
        <f t="shared" si="0"/>
        <v>0.82781559273578387</v>
      </c>
      <c r="P24" s="93"/>
      <c r="Q24" s="93"/>
      <c r="R24" s="92"/>
    </row>
    <row r="25" spans="1:18" s="98" customFormat="1" x14ac:dyDescent="0.25">
      <c r="A25" s="133" t="s">
        <v>437</v>
      </c>
      <c r="B25" s="189" t="s">
        <v>433</v>
      </c>
      <c r="C25" s="133" t="s">
        <v>92</v>
      </c>
      <c r="D25" s="133" t="s">
        <v>402</v>
      </c>
      <c r="E25" s="186">
        <v>30505548</v>
      </c>
      <c r="F25" s="186">
        <v>29873072</v>
      </c>
      <c r="G25" s="186">
        <v>29873072</v>
      </c>
      <c r="H25" s="186">
        <v>0</v>
      </c>
      <c r="I25" s="186">
        <v>0</v>
      </c>
      <c r="J25" s="186">
        <v>0</v>
      </c>
      <c r="K25" s="186">
        <v>24732546.91</v>
      </c>
      <c r="L25" s="186">
        <v>24732546.91</v>
      </c>
      <c r="M25" s="186">
        <v>5140525.09</v>
      </c>
      <c r="N25" s="186">
        <v>5140525.09</v>
      </c>
      <c r="O25" s="92">
        <f t="shared" si="0"/>
        <v>0.82792110935226215</v>
      </c>
      <c r="P25" s="93"/>
      <c r="Q25" s="93"/>
      <c r="R25" s="92"/>
    </row>
    <row r="26" spans="1:18" s="98" customFormat="1" x14ac:dyDescent="0.25">
      <c r="A26" s="133" t="s">
        <v>437</v>
      </c>
      <c r="B26" s="189" t="s">
        <v>433</v>
      </c>
      <c r="C26" s="133" t="s">
        <v>97</v>
      </c>
      <c r="D26" s="133" t="s">
        <v>403</v>
      </c>
      <c r="E26" s="186">
        <v>9007544</v>
      </c>
      <c r="F26" s="186">
        <v>8820789</v>
      </c>
      <c r="G26" s="186">
        <v>8820789</v>
      </c>
      <c r="H26" s="186">
        <v>0</v>
      </c>
      <c r="I26" s="186">
        <v>0</v>
      </c>
      <c r="J26" s="186">
        <v>0</v>
      </c>
      <c r="K26" s="186">
        <v>7300934.4000000004</v>
      </c>
      <c r="L26" s="186">
        <v>7300934.4000000004</v>
      </c>
      <c r="M26" s="186">
        <v>1519854.6</v>
      </c>
      <c r="N26" s="186">
        <v>1519854.6</v>
      </c>
      <c r="O26" s="92">
        <f t="shared" si="0"/>
        <v>0.8276962979162068</v>
      </c>
      <c r="P26" s="93"/>
      <c r="Q26" s="93"/>
      <c r="R26" s="92"/>
    </row>
    <row r="27" spans="1:18" s="98" customFormat="1" x14ac:dyDescent="0.25">
      <c r="A27" s="133" t="s">
        <v>437</v>
      </c>
      <c r="B27" s="189" t="s">
        <v>433</v>
      </c>
      <c r="C27" s="133" t="s">
        <v>102</v>
      </c>
      <c r="D27" s="133" t="s">
        <v>404</v>
      </c>
      <c r="E27" s="186">
        <v>18015087</v>
      </c>
      <c r="F27" s="186">
        <v>17641577</v>
      </c>
      <c r="G27" s="186">
        <v>17641577</v>
      </c>
      <c r="H27" s="186">
        <v>0</v>
      </c>
      <c r="I27" s="186">
        <v>0</v>
      </c>
      <c r="J27" s="186">
        <v>0</v>
      </c>
      <c r="K27" s="186">
        <v>14601872.689999999</v>
      </c>
      <c r="L27" s="186">
        <v>14601872.689999999</v>
      </c>
      <c r="M27" s="186">
        <v>3039704.31</v>
      </c>
      <c r="N27" s="186">
        <v>3039704.31</v>
      </c>
      <c r="O27" s="92">
        <f t="shared" si="0"/>
        <v>0.82769656533540059</v>
      </c>
      <c r="P27" s="93"/>
      <c r="Q27" s="93"/>
      <c r="R27" s="92"/>
    </row>
    <row r="28" spans="1:18" s="97" customFormat="1" x14ac:dyDescent="0.25">
      <c r="A28" s="132" t="s">
        <v>437</v>
      </c>
      <c r="B28" s="188" t="s">
        <v>433</v>
      </c>
      <c r="C28" s="132" t="s">
        <v>108</v>
      </c>
      <c r="D28" s="132" t="s">
        <v>109</v>
      </c>
      <c r="E28" s="185">
        <v>558699679</v>
      </c>
      <c r="F28" s="185">
        <v>558699679</v>
      </c>
      <c r="G28" s="185">
        <v>554539471.44000006</v>
      </c>
      <c r="H28" s="185">
        <v>0</v>
      </c>
      <c r="I28" s="185">
        <v>2682117.2000000002</v>
      </c>
      <c r="J28" s="185">
        <v>0</v>
      </c>
      <c r="K28" s="185">
        <v>452806374.50999999</v>
      </c>
      <c r="L28" s="185">
        <v>451205131.13</v>
      </c>
      <c r="M28" s="185">
        <v>103211187.29000001</v>
      </c>
      <c r="N28" s="185">
        <v>99050979.730000004</v>
      </c>
      <c r="O28" s="96">
        <f t="shared" si="0"/>
        <v>0.8104647121338332</v>
      </c>
      <c r="P28" s="28">
        <f t="shared" ref="P28:P91" si="1">+F28</f>
        <v>558699679</v>
      </c>
      <c r="Q28" s="28">
        <f t="shared" ref="Q28:Q91" si="2">+K28</f>
        <v>452806374.50999999</v>
      </c>
      <c r="R28" s="96">
        <f t="shared" ref="R28:R91" si="3">+Q28/P28</f>
        <v>0.8104647121338332</v>
      </c>
    </row>
    <row r="29" spans="1:18" s="98" customFormat="1" x14ac:dyDescent="0.25">
      <c r="A29" s="133" t="s">
        <v>437</v>
      </c>
      <c r="B29" s="189" t="s">
        <v>433</v>
      </c>
      <c r="C29" s="133" t="s">
        <v>110</v>
      </c>
      <c r="D29" s="133" t="s">
        <v>111</v>
      </c>
      <c r="E29" s="186">
        <v>9111370</v>
      </c>
      <c r="F29" s="186">
        <v>10530500</v>
      </c>
      <c r="G29" s="186">
        <v>10530500</v>
      </c>
      <c r="H29" s="186">
        <v>0</v>
      </c>
      <c r="I29" s="186">
        <v>0</v>
      </c>
      <c r="J29" s="186">
        <v>0</v>
      </c>
      <c r="K29" s="186">
        <v>9788287.5</v>
      </c>
      <c r="L29" s="186">
        <v>8504077.5</v>
      </c>
      <c r="M29" s="186">
        <v>742212.5</v>
      </c>
      <c r="N29" s="186">
        <v>742212.5</v>
      </c>
      <c r="O29" s="92">
        <f t="shared" si="0"/>
        <v>0.9295178291629077</v>
      </c>
      <c r="P29" s="93">
        <f t="shared" si="1"/>
        <v>10530500</v>
      </c>
      <c r="Q29" s="93">
        <f t="shared" si="2"/>
        <v>9788287.5</v>
      </c>
      <c r="R29" s="92">
        <f t="shared" si="3"/>
        <v>0.9295178291629077</v>
      </c>
    </row>
    <row r="30" spans="1:18" s="98" customFormat="1" x14ac:dyDescent="0.25">
      <c r="A30" s="133" t="s">
        <v>437</v>
      </c>
      <c r="B30" s="189" t="s">
        <v>433</v>
      </c>
      <c r="C30" s="133" t="s">
        <v>112</v>
      </c>
      <c r="D30" s="133" t="s">
        <v>113</v>
      </c>
      <c r="E30" s="186">
        <v>5060870</v>
      </c>
      <c r="F30" s="186">
        <v>7480000</v>
      </c>
      <c r="G30" s="186">
        <v>7480000</v>
      </c>
      <c r="H30" s="186">
        <v>0</v>
      </c>
      <c r="I30" s="186">
        <v>0</v>
      </c>
      <c r="J30" s="186">
        <v>0</v>
      </c>
      <c r="K30" s="186">
        <v>7200000</v>
      </c>
      <c r="L30" s="186">
        <v>7200000</v>
      </c>
      <c r="M30" s="186">
        <v>280000</v>
      </c>
      <c r="N30" s="186">
        <v>280000</v>
      </c>
      <c r="O30" s="92">
        <f t="shared" si="0"/>
        <v>0.96256684491978606</v>
      </c>
      <c r="P30" s="93">
        <f t="shared" si="1"/>
        <v>7480000</v>
      </c>
      <c r="Q30" s="93">
        <f t="shared" si="2"/>
        <v>7200000</v>
      </c>
      <c r="R30" s="92">
        <f t="shared" si="3"/>
        <v>0.96256684491978606</v>
      </c>
    </row>
    <row r="31" spans="1:18" s="98" customFormat="1" x14ac:dyDescent="0.25">
      <c r="A31" s="133" t="s">
        <v>437</v>
      </c>
      <c r="B31" s="189" t="s">
        <v>433</v>
      </c>
      <c r="C31" s="133" t="s">
        <v>116</v>
      </c>
      <c r="D31" s="133" t="s">
        <v>117</v>
      </c>
      <c r="E31" s="186">
        <v>3050500</v>
      </c>
      <c r="F31" s="186">
        <v>3050500</v>
      </c>
      <c r="G31" s="186">
        <v>3050500</v>
      </c>
      <c r="H31" s="186">
        <v>0</v>
      </c>
      <c r="I31" s="186">
        <v>0</v>
      </c>
      <c r="J31" s="186">
        <v>0</v>
      </c>
      <c r="K31" s="186">
        <v>2588287.5</v>
      </c>
      <c r="L31" s="186">
        <v>1304077.5</v>
      </c>
      <c r="M31" s="186">
        <v>462212.5</v>
      </c>
      <c r="N31" s="186">
        <v>462212.5</v>
      </c>
      <c r="O31" s="92">
        <v>0</v>
      </c>
      <c r="P31" s="93">
        <f t="shared" si="1"/>
        <v>3050500</v>
      </c>
      <c r="Q31" s="93">
        <f t="shared" si="2"/>
        <v>2588287.5</v>
      </c>
      <c r="R31" s="92">
        <v>0</v>
      </c>
    </row>
    <row r="32" spans="1:18" s="98" customFormat="1" x14ac:dyDescent="0.25">
      <c r="A32" s="133" t="s">
        <v>437</v>
      </c>
      <c r="B32" s="189" t="s">
        <v>433</v>
      </c>
      <c r="C32" s="133" t="s">
        <v>118</v>
      </c>
      <c r="D32" s="133" t="s">
        <v>119</v>
      </c>
      <c r="E32" s="186">
        <v>1000000</v>
      </c>
      <c r="F32" s="186">
        <v>0</v>
      </c>
      <c r="G32" s="186">
        <v>0</v>
      </c>
      <c r="H32" s="186">
        <v>0</v>
      </c>
      <c r="I32" s="18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92" t="e">
        <f t="shared" si="0"/>
        <v>#DIV/0!</v>
      </c>
      <c r="P32" s="93">
        <f t="shared" si="1"/>
        <v>0</v>
      </c>
      <c r="Q32" s="93">
        <f t="shared" si="2"/>
        <v>0</v>
      </c>
      <c r="R32" s="92" t="e">
        <f t="shared" si="3"/>
        <v>#DIV/0!</v>
      </c>
    </row>
    <row r="33" spans="1:18" s="98" customFormat="1" x14ac:dyDescent="0.25">
      <c r="A33" s="133" t="s">
        <v>437</v>
      </c>
      <c r="B33" s="189" t="s">
        <v>433</v>
      </c>
      <c r="C33" s="133" t="s">
        <v>120</v>
      </c>
      <c r="D33" s="133" t="s">
        <v>121</v>
      </c>
      <c r="E33" s="186">
        <v>22002546</v>
      </c>
      <c r="F33" s="186">
        <v>26002546</v>
      </c>
      <c r="G33" s="186">
        <v>26002546</v>
      </c>
      <c r="H33" s="186">
        <v>0</v>
      </c>
      <c r="I33" s="186">
        <v>0</v>
      </c>
      <c r="J33" s="186">
        <v>0</v>
      </c>
      <c r="K33" s="186">
        <v>22440741.879999999</v>
      </c>
      <c r="L33" s="186">
        <v>22440741.879999999</v>
      </c>
      <c r="M33" s="186">
        <v>3561804.12</v>
      </c>
      <c r="N33" s="186">
        <v>3561804.12</v>
      </c>
      <c r="O33" s="92">
        <f t="shared" si="0"/>
        <v>0.86302094725647249</v>
      </c>
      <c r="P33" s="93">
        <f t="shared" si="1"/>
        <v>26002546</v>
      </c>
      <c r="Q33" s="93">
        <f t="shared" si="2"/>
        <v>22440741.879999999</v>
      </c>
      <c r="R33" s="92">
        <f t="shared" si="3"/>
        <v>0.86302094725647249</v>
      </c>
    </row>
    <row r="34" spans="1:18" s="98" customFormat="1" x14ac:dyDescent="0.25">
      <c r="A34" s="133" t="s">
        <v>437</v>
      </c>
      <c r="B34" s="189" t="s">
        <v>433</v>
      </c>
      <c r="C34" s="133" t="s">
        <v>122</v>
      </c>
      <c r="D34" s="133" t="s">
        <v>123</v>
      </c>
      <c r="E34" s="186">
        <v>1746636</v>
      </c>
      <c r="F34" s="186">
        <v>1746636</v>
      </c>
      <c r="G34" s="186">
        <v>1746636</v>
      </c>
      <c r="H34" s="186">
        <v>0</v>
      </c>
      <c r="I34" s="186">
        <v>0</v>
      </c>
      <c r="J34" s="186">
        <v>0</v>
      </c>
      <c r="K34" s="186">
        <v>1516697</v>
      </c>
      <c r="L34" s="186">
        <v>1516697</v>
      </c>
      <c r="M34" s="186">
        <v>229939</v>
      </c>
      <c r="N34" s="186">
        <v>229939</v>
      </c>
      <c r="O34" s="92">
        <f t="shared" si="0"/>
        <v>0.8683532229955182</v>
      </c>
      <c r="P34" s="93">
        <f t="shared" si="1"/>
        <v>1746636</v>
      </c>
      <c r="Q34" s="93">
        <f t="shared" si="2"/>
        <v>1516697</v>
      </c>
      <c r="R34" s="92">
        <f t="shared" si="3"/>
        <v>0.8683532229955182</v>
      </c>
    </row>
    <row r="35" spans="1:18" s="98" customFormat="1" x14ac:dyDescent="0.25">
      <c r="A35" s="133" t="s">
        <v>437</v>
      </c>
      <c r="B35" s="189" t="s">
        <v>433</v>
      </c>
      <c r="C35" s="133" t="s">
        <v>124</v>
      </c>
      <c r="D35" s="133" t="s">
        <v>125</v>
      </c>
      <c r="E35" s="186">
        <v>5750000</v>
      </c>
      <c r="F35" s="186">
        <v>6750000</v>
      </c>
      <c r="G35" s="186">
        <v>6750000</v>
      </c>
      <c r="H35" s="186">
        <v>0</v>
      </c>
      <c r="I35" s="186">
        <v>0</v>
      </c>
      <c r="J35" s="186">
        <v>0</v>
      </c>
      <c r="K35" s="186">
        <v>5752595</v>
      </c>
      <c r="L35" s="186">
        <v>5752595</v>
      </c>
      <c r="M35" s="186">
        <v>997405</v>
      </c>
      <c r="N35" s="186">
        <v>997405</v>
      </c>
      <c r="O35" s="92">
        <f t="shared" si="0"/>
        <v>0.85223629629629627</v>
      </c>
      <c r="P35" s="93">
        <f t="shared" si="1"/>
        <v>6750000</v>
      </c>
      <c r="Q35" s="93">
        <f t="shared" si="2"/>
        <v>5752595</v>
      </c>
      <c r="R35" s="92">
        <f t="shared" si="3"/>
        <v>0.85223629629629627</v>
      </c>
    </row>
    <row r="36" spans="1:18" s="98" customFormat="1" x14ac:dyDescent="0.25">
      <c r="A36" s="133" t="s">
        <v>437</v>
      </c>
      <c r="B36" s="189" t="s">
        <v>433</v>
      </c>
      <c r="C36" s="133" t="s">
        <v>126</v>
      </c>
      <c r="D36" s="133" t="s">
        <v>127</v>
      </c>
      <c r="E36" s="186">
        <v>40000</v>
      </c>
      <c r="F36" s="186">
        <v>40000</v>
      </c>
      <c r="G36" s="186">
        <v>40000</v>
      </c>
      <c r="H36" s="186">
        <v>0</v>
      </c>
      <c r="I36" s="186">
        <v>0</v>
      </c>
      <c r="J36" s="186">
        <v>0</v>
      </c>
      <c r="K36" s="186">
        <v>0</v>
      </c>
      <c r="L36" s="186">
        <v>0</v>
      </c>
      <c r="M36" s="186">
        <v>40000</v>
      </c>
      <c r="N36" s="186">
        <v>40000</v>
      </c>
      <c r="O36" s="92">
        <f t="shared" si="0"/>
        <v>0</v>
      </c>
      <c r="P36" s="93">
        <f t="shared" si="1"/>
        <v>40000</v>
      </c>
      <c r="Q36" s="93">
        <f t="shared" si="2"/>
        <v>0</v>
      </c>
      <c r="R36" s="92">
        <f t="shared" si="3"/>
        <v>0</v>
      </c>
    </row>
    <row r="37" spans="1:18" s="98" customFormat="1" x14ac:dyDescent="0.25">
      <c r="A37" s="133" t="s">
        <v>437</v>
      </c>
      <c r="B37" s="189" t="s">
        <v>433</v>
      </c>
      <c r="C37" s="133" t="s">
        <v>128</v>
      </c>
      <c r="D37" s="133" t="s">
        <v>129</v>
      </c>
      <c r="E37" s="186">
        <v>13465910</v>
      </c>
      <c r="F37" s="186">
        <v>16465910</v>
      </c>
      <c r="G37" s="186">
        <v>16465910</v>
      </c>
      <c r="H37" s="186">
        <v>0</v>
      </c>
      <c r="I37" s="186">
        <v>0</v>
      </c>
      <c r="J37" s="186">
        <v>0</v>
      </c>
      <c r="K37" s="186">
        <v>15171449.880000001</v>
      </c>
      <c r="L37" s="186">
        <v>15171449.880000001</v>
      </c>
      <c r="M37" s="186">
        <v>1294460.1200000001</v>
      </c>
      <c r="N37" s="186">
        <v>1294460.1200000001</v>
      </c>
      <c r="O37" s="92">
        <f t="shared" si="0"/>
        <v>0.9213854490884501</v>
      </c>
      <c r="P37" s="93">
        <f t="shared" si="1"/>
        <v>16465910</v>
      </c>
      <c r="Q37" s="93">
        <f t="shared" si="2"/>
        <v>15171449.880000001</v>
      </c>
      <c r="R37" s="92">
        <f t="shared" si="3"/>
        <v>0.9213854490884501</v>
      </c>
    </row>
    <row r="38" spans="1:18" s="98" customFormat="1" x14ac:dyDescent="0.25">
      <c r="A38" s="133" t="s">
        <v>437</v>
      </c>
      <c r="B38" s="189" t="s">
        <v>433</v>
      </c>
      <c r="C38" s="133" t="s">
        <v>130</v>
      </c>
      <c r="D38" s="133" t="s">
        <v>131</v>
      </c>
      <c r="E38" s="186">
        <v>1000000</v>
      </c>
      <c r="F38" s="186">
        <v>1000000</v>
      </c>
      <c r="G38" s="186">
        <v>1000000</v>
      </c>
      <c r="H38" s="186">
        <v>0</v>
      </c>
      <c r="I38" s="186">
        <v>0</v>
      </c>
      <c r="J38" s="186">
        <v>0</v>
      </c>
      <c r="K38" s="186">
        <v>0</v>
      </c>
      <c r="L38" s="186">
        <v>0</v>
      </c>
      <c r="M38" s="186">
        <v>1000000</v>
      </c>
      <c r="N38" s="186">
        <v>1000000</v>
      </c>
      <c r="O38" s="92">
        <f t="shared" si="0"/>
        <v>0</v>
      </c>
      <c r="P38" s="93">
        <f t="shared" si="1"/>
        <v>1000000</v>
      </c>
      <c r="Q38" s="93">
        <f t="shared" si="2"/>
        <v>0</v>
      </c>
      <c r="R38" s="92">
        <f t="shared" si="3"/>
        <v>0</v>
      </c>
    </row>
    <row r="39" spans="1:18" s="98" customFormat="1" ht="14.25" customHeight="1" x14ac:dyDescent="0.25">
      <c r="A39" s="133" t="s">
        <v>437</v>
      </c>
      <c r="B39" s="189" t="s">
        <v>433</v>
      </c>
      <c r="C39" s="133" t="s">
        <v>132</v>
      </c>
      <c r="D39" s="133" t="s">
        <v>133</v>
      </c>
      <c r="E39" s="186">
        <v>7572675</v>
      </c>
      <c r="F39" s="186">
        <v>7572675</v>
      </c>
      <c r="G39" s="186">
        <v>7572675</v>
      </c>
      <c r="H39" s="186">
        <v>0</v>
      </c>
      <c r="I39" s="186">
        <v>0</v>
      </c>
      <c r="J39" s="186">
        <v>0</v>
      </c>
      <c r="K39" s="186">
        <v>4677465</v>
      </c>
      <c r="L39" s="186">
        <v>4677465</v>
      </c>
      <c r="M39" s="186">
        <v>2895210</v>
      </c>
      <c r="N39" s="186">
        <v>2895210</v>
      </c>
      <c r="O39" s="92">
        <f t="shared" si="0"/>
        <v>0.61767671265437907</v>
      </c>
      <c r="P39" s="93">
        <f t="shared" si="1"/>
        <v>7572675</v>
      </c>
      <c r="Q39" s="93">
        <f t="shared" si="2"/>
        <v>4677465</v>
      </c>
      <c r="R39" s="92">
        <f t="shared" si="3"/>
        <v>0.61767671265437907</v>
      </c>
    </row>
    <row r="40" spans="1:18" s="98" customFormat="1" x14ac:dyDescent="0.25">
      <c r="A40" s="133" t="s">
        <v>437</v>
      </c>
      <c r="B40" s="189" t="s">
        <v>433</v>
      </c>
      <c r="C40" s="133" t="s">
        <v>134</v>
      </c>
      <c r="D40" s="133" t="s">
        <v>135</v>
      </c>
      <c r="E40" s="186">
        <v>3947675</v>
      </c>
      <c r="F40" s="186">
        <v>3947675</v>
      </c>
      <c r="G40" s="186">
        <v>3947675</v>
      </c>
      <c r="H40" s="186">
        <v>0</v>
      </c>
      <c r="I40" s="186">
        <v>0</v>
      </c>
      <c r="J40" s="186">
        <v>0</v>
      </c>
      <c r="K40" s="186">
        <v>2682315</v>
      </c>
      <c r="L40" s="186">
        <v>2682315</v>
      </c>
      <c r="M40" s="186">
        <v>1265360</v>
      </c>
      <c r="N40" s="186">
        <v>1265360</v>
      </c>
      <c r="O40" s="92">
        <f t="shared" si="0"/>
        <v>0.6794670280608206</v>
      </c>
      <c r="P40" s="93">
        <f t="shared" si="1"/>
        <v>3947675</v>
      </c>
      <c r="Q40" s="93">
        <f t="shared" si="2"/>
        <v>2682315</v>
      </c>
      <c r="R40" s="92">
        <f t="shared" si="3"/>
        <v>0.6794670280608206</v>
      </c>
    </row>
    <row r="41" spans="1:18" s="98" customFormat="1" x14ac:dyDescent="0.25">
      <c r="A41" s="133" t="s">
        <v>437</v>
      </c>
      <c r="B41" s="189" t="s">
        <v>433</v>
      </c>
      <c r="C41" s="133" t="s">
        <v>138</v>
      </c>
      <c r="D41" s="133" t="s">
        <v>139</v>
      </c>
      <c r="E41" s="186">
        <v>3325000</v>
      </c>
      <c r="F41" s="186">
        <v>3325000</v>
      </c>
      <c r="G41" s="186">
        <v>3325000</v>
      </c>
      <c r="H41" s="186">
        <v>0</v>
      </c>
      <c r="I41" s="186">
        <v>0</v>
      </c>
      <c r="J41" s="186">
        <v>0</v>
      </c>
      <c r="K41" s="186">
        <v>1990150</v>
      </c>
      <c r="L41" s="186">
        <v>1990150</v>
      </c>
      <c r="M41" s="186">
        <v>1334850</v>
      </c>
      <c r="N41" s="186">
        <v>1334850</v>
      </c>
      <c r="O41" s="92">
        <f t="shared" si="0"/>
        <v>0.5985413533834586</v>
      </c>
      <c r="P41" s="93">
        <f t="shared" si="1"/>
        <v>3325000</v>
      </c>
      <c r="Q41" s="93">
        <f t="shared" si="2"/>
        <v>1990150</v>
      </c>
      <c r="R41" s="92">
        <f t="shared" si="3"/>
        <v>0.5985413533834586</v>
      </c>
    </row>
    <row r="42" spans="1:18" s="98" customFormat="1" x14ac:dyDescent="0.25">
      <c r="A42" s="133" t="s">
        <v>437</v>
      </c>
      <c r="B42" s="189" t="s">
        <v>433</v>
      </c>
      <c r="C42" s="133" t="s">
        <v>144</v>
      </c>
      <c r="D42" s="133" t="s">
        <v>145</v>
      </c>
      <c r="E42" s="186">
        <v>300000</v>
      </c>
      <c r="F42" s="186">
        <v>300000</v>
      </c>
      <c r="G42" s="186">
        <v>300000</v>
      </c>
      <c r="H42" s="186">
        <v>0</v>
      </c>
      <c r="I42" s="186">
        <v>0</v>
      </c>
      <c r="J42" s="186">
        <v>0</v>
      </c>
      <c r="K42" s="186">
        <v>5000</v>
      </c>
      <c r="L42" s="186">
        <v>5000</v>
      </c>
      <c r="M42" s="186">
        <v>295000</v>
      </c>
      <c r="N42" s="186">
        <v>295000</v>
      </c>
      <c r="O42" s="92">
        <f t="shared" si="0"/>
        <v>1.6666666666666666E-2</v>
      </c>
      <c r="P42" s="93">
        <f t="shared" si="1"/>
        <v>300000</v>
      </c>
      <c r="Q42" s="93">
        <f t="shared" si="2"/>
        <v>5000</v>
      </c>
      <c r="R42" s="92">
        <f t="shared" si="3"/>
        <v>1.6666666666666666E-2</v>
      </c>
    </row>
    <row r="43" spans="1:18" s="98" customFormat="1" x14ac:dyDescent="0.25">
      <c r="A43" s="133" t="s">
        <v>437</v>
      </c>
      <c r="B43" s="189" t="s">
        <v>433</v>
      </c>
      <c r="C43" s="133" t="s">
        <v>146</v>
      </c>
      <c r="D43" s="133" t="s">
        <v>147</v>
      </c>
      <c r="E43" s="186">
        <v>96325000</v>
      </c>
      <c r="F43" s="186">
        <v>96325000</v>
      </c>
      <c r="G43" s="186">
        <v>96325000</v>
      </c>
      <c r="H43" s="186">
        <v>0</v>
      </c>
      <c r="I43" s="186">
        <v>0</v>
      </c>
      <c r="J43" s="186">
        <v>0</v>
      </c>
      <c r="K43" s="186">
        <v>85145041.25</v>
      </c>
      <c r="L43" s="186">
        <v>85145041.25</v>
      </c>
      <c r="M43" s="186">
        <v>11179958.75</v>
      </c>
      <c r="N43" s="186">
        <v>11179958.75</v>
      </c>
      <c r="O43" s="92">
        <f t="shared" si="0"/>
        <v>0.88393502465611207</v>
      </c>
      <c r="P43" s="93">
        <f t="shared" si="1"/>
        <v>96325000</v>
      </c>
      <c r="Q43" s="93">
        <f t="shared" si="2"/>
        <v>85145041.25</v>
      </c>
      <c r="R43" s="92">
        <f t="shared" si="3"/>
        <v>0.88393502465611207</v>
      </c>
    </row>
    <row r="44" spans="1:18" s="98" customFormat="1" x14ac:dyDescent="0.25">
      <c r="A44" s="133" t="s">
        <v>437</v>
      </c>
      <c r="B44" s="189" t="s">
        <v>433</v>
      </c>
      <c r="C44" s="133" t="s">
        <v>148</v>
      </c>
      <c r="D44" s="133" t="s">
        <v>149</v>
      </c>
      <c r="E44" s="186">
        <v>50000</v>
      </c>
      <c r="F44" s="186">
        <v>50000</v>
      </c>
      <c r="G44" s="186">
        <v>50000</v>
      </c>
      <c r="H44" s="186">
        <v>0</v>
      </c>
      <c r="I44" s="186">
        <v>0</v>
      </c>
      <c r="J44" s="186">
        <v>0</v>
      </c>
      <c r="K44" s="186">
        <v>0</v>
      </c>
      <c r="L44" s="186">
        <v>0</v>
      </c>
      <c r="M44" s="186">
        <v>50000</v>
      </c>
      <c r="N44" s="186">
        <v>50000</v>
      </c>
      <c r="O44" s="92">
        <f t="shared" si="0"/>
        <v>0</v>
      </c>
      <c r="P44" s="93">
        <f t="shared" si="1"/>
        <v>50000</v>
      </c>
      <c r="Q44" s="93">
        <f t="shared" si="2"/>
        <v>0</v>
      </c>
      <c r="R44" s="92">
        <f t="shared" si="3"/>
        <v>0</v>
      </c>
    </row>
    <row r="45" spans="1:18" s="98" customFormat="1" x14ac:dyDescent="0.25">
      <c r="A45" s="133" t="s">
        <v>437</v>
      </c>
      <c r="B45" s="189" t="s">
        <v>433</v>
      </c>
      <c r="C45" s="133" t="s">
        <v>150</v>
      </c>
      <c r="D45" s="133" t="s">
        <v>409</v>
      </c>
      <c r="E45" s="186">
        <v>10200000</v>
      </c>
      <c r="F45" s="186">
        <v>10200000</v>
      </c>
      <c r="G45" s="186">
        <v>10200000</v>
      </c>
      <c r="H45" s="186">
        <v>0</v>
      </c>
      <c r="I45" s="186">
        <v>0</v>
      </c>
      <c r="J45" s="186">
        <v>0</v>
      </c>
      <c r="K45" s="186">
        <v>9123513.7400000002</v>
      </c>
      <c r="L45" s="186">
        <v>9123513.7400000002</v>
      </c>
      <c r="M45" s="186">
        <v>1076486.26</v>
      </c>
      <c r="N45" s="186">
        <v>1076486.26</v>
      </c>
      <c r="O45" s="92">
        <f t="shared" si="0"/>
        <v>0.89446213137254904</v>
      </c>
      <c r="P45" s="93">
        <f t="shared" si="1"/>
        <v>10200000</v>
      </c>
      <c r="Q45" s="93">
        <f t="shared" si="2"/>
        <v>9123513.7400000002</v>
      </c>
      <c r="R45" s="92">
        <f t="shared" si="3"/>
        <v>0.89446213137254904</v>
      </c>
    </row>
    <row r="46" spans="1:18" s="98" customFormat="1" x14ac:dyDescent="0.25">
      <c r="A46" s="133" t="s">
        <v>437</v>
      </c>
      <c r="B46" s="189" t="s">
        <v>433</v>
      </c>
      <c r="C46" s="133" t="s">
        <v>151</v>
      </c>
      <c r="D46" s="133" t="s">
        <v>152</v>
      </c>
      <c r="E46" s="186">
        <v>16000000</v>
      </c>
      <c r="F46" s="186">
        <v>16000000</v>
      </c>
      <c r="G46" s="186">
        <v>16000000</v>
      </c>
      <c r="H46" s="186">
        <v>0</v>
      </c>
      <c r="I46" s="186">
        <v>0</v>
      </c>
      <c r="J46" s="186">
        <v>0</v>
      </c>
      <c r="K46" s="186">
        <v>15600000</v>
      </c>
      <c r="L46" s="186">
        <v>15600000</v>
      </c>
      <c r="M46" s="186">
        <v>400000</v>
      </c>
      <c r="N46" s="186">
        <v>400000</v>
      </c>
      <c r="O46" s="92">
        <f t="shared" si="0"/>
        <v>0.97499999999999998</v>
      </c>
      <c r="P46" s="93">
        <f t="shared" si="1"/>
        <v>16000000</v>
      </c>
      <c r="Q46" s="93">
        <f t="shared" si="2"/>
        <v>15600000</v>
      </c>
      <c r="R46" s="92">
        <f t="shared" si="3"/>
        <v>0.97499999999999998</v>
      </c>
    </row>
    <row r="47" spans="1:18" s="98" customFormat="1" x14ac:dyDescent="0.25">
      <c r="A47" s="133" t="s">
        <v>437</v>
      </c>
      <c r="B47" s="189" t="s">
        <v>433</v>
      </c>
      <c r="C47" s="133" t="s">
        <v>154</v>
      </c>
      <c r="D47" s="133" t="s">
        <v>155</v>
      </c>
      <c r="E47" s="186">
        <v>69575000</v>
      </c>
      <c r="F47" s="186">
        <v>69575000</v>
      </c>
      <c r="G47" s="186">
        <v>69575000</v>
      </c>
      <c r="H47" s="186">
        <v>0</v>
      </c>
      <c r="I47" s="186">
        <v>0</v>
      </c>
      <c r="J47" s="186">
        <v>0</v>
      </c>
      <c r="K47" s="186">
        <v>60121527.509999998</v>
      </c>
      <c r="L47" s="186">
        <v>60121527.509999998</v>
      </c>
      <c r="M47" s="186">
        <v>9453472.4900000002</v>
      </c>
      <c r="N47" s="186">
        <v>9453472.4900000002</v>
      </c>
      <c r="O47" s="92">
        <f t="shared" si="0"/>
        <v>0.86412544031620553</v>
      </c>
      <c r="P47" s="93">
        <f t="shared" si="1"/>
        <v>69575000</v>
      </c>
      <c r="Q47" s="93">
        <f t="shared" si="2"/>
        <v>60121527.509999998</v>
      </c>
      <c r="R47" s="92">
        <f t="shared" si="3"/>
        <v>0.86412544031620553</v>
      </c>
    </row>
    <row r="48" spans="1:18" s="98" customFormat="1" x14ac:dyDescent="0.25">
      <c r="A48" s="133" t="s">
        <v>437</v>
      </c>
      <c r="B48" s="189" t="s">
        <v>433</v>
      </c>
      <c r="C48" s="133" t="s">
        <v>156</v>
      </c>
      <c r="D48" s="133" t="s">
        <v>157</v>
      </c>
      <c r="E48" s="186">
        <v>500000</v>
      </c>
      <c r="F48" s="186">
        <v>500000</v>
      </c>
      <c r="G48" s="186">
        <v>500000</v>
      </c>
      <c r="H48" s="186">
        <v>0</v>
      </c>
      <c r="I48" s="186">
        <v>0</v>
      </c>
      <c r="J48" s="186">
        <v>0</v>
      </c>
      <c r="K48" s="186">
        <v>300000</v>
      </c>
      <c r="L48" s="186">
        <v>300000</v>
      </c>
      <c r="M48" s="186">
        <v>200000</v>
      </c>
      <c r="N48" s="186">
        <v>200000</v>
      </c>
      <c r="O48" s="92">
        <f t="shared" si="0"/>
        <v>0.6</v>
      </c>
      <c r="P48" s="93">
        <f t="shared" si="1"/>
        <v>500000</v>
      </c>
      <c r="Q48" s="93">
        <f t="shared" si="2"/>
        <v>300000</v>
      </c>
      <c r="R48" s="92">
        <f t="shared" si="3"/>
        <v>0.6</v>
      </c>
    </row>
    <row r="49" spans="1:18" s="98" customFormat="1" x14ac:dyDescent="0.25">
      <c r="A49" s="133" t="s">
        <v>437</v>
      </c>
      <c r="B49" s="189" t="s">
        <v>433</v>
      </c>
      <c r="C49" s="133" t="s">
        <v>158</v>
      </c>
      <c r="D49" s="133" t="s">
        <v>159</v>
      </c>
      <c r="E49" s="186">
        <v>5377895</v>
      </c>
      <c r="F49" s="186">
        <v>5657895</v>
      </c>
      <c r="G49" s="186">
        <v>5657895</v>
      </c>
      <c r="H49" s="186">
        <v>0</v>
      </c>
      <c r="I49" s="186">
        <v>175109.17</v>
      </c>
      <c r="J49" s="186">
        <v>0</v>
      </c>
      <c r="K49" s="186">
        <v>5449640.8300000001</v>
      </c>
      <c r="L49" s="186">
        <v>5449640.8300000001</v>
      </c>
      <c r="M49" s="186">
        <v>33145</v>
      </c>
      <c r="N49" s="186">
        <v>33145</v>
      </c>
      <c r="O49" s="92">
        <f t="shared" si="0"/>
        <v>0.96319228794454481</v>
      </c>
      <c r="P49" s="93">
        <f t="shared" si="1"/>
        <v>5657895</v>
      </c>
      <c r="Q49" s="93">
        <f t="shared" si="2"/>
        <v>5449640.8300000001</v>
      </c>
      <c r="R49" s="92">
        <f t="shared" si="3"/>
        <v>0.96319228794454481</v>
      </c>
    </row>
    <row r="50" spans="1:18" s="98" customFormat="1" x14ac:dyDescent="0.25">
      <c r="A50" s="133" t="s">
        <v>437</v>
      </c>
      <c r="B50" s="189" t="s">
        <v>433</v>
      </c>
      <c r="C50" s="133" t="s">
        <v>160</v>
      </c>
      <c r="D50" s="133" t="s">
        <v>161</v>
      </c>
      <c r="E50" s="186">
        <v>220000</v>
      </c>
      <c r="F50" s="186">
        <v>500000</v>
      </c>
      <c r="G50" s="186">
        <v>500000</v>
      </c>
      <c r="H50" s="186">
        <v>0</v>
      </c>
      <c r="I50" s="186">
        <v>175109.17</v>
      </c>
      <c r="J50" s="186">
        <v>0</v>
      </c>
      <c r="K50" s="186">
        <v>294690.83</v>
      </c>
      <c r="L50" s="186">
        <v>294690.83</v>
      </c>
      <c r="M50" s="186">
        <v>30200</v>
      </c>
      <c r="N50" s="186">
        <v>30200</v>
      </c>
      <c r="O50" s="92">
        <f t="shared" si="0"/>
        <v>0.58938166000000003</v>
      </c>
      <c r="P50" s="93">
        <f t="shared" si="1"/>
        <v>500000</v>
      </c>
      <c r="Q50" s="93">
        <f t="shared" si="2"/>
        <v>294690.83</v>
      </c>
      <c r="R50" s="92">
        <f t="shared" si="3"/>
        <v>0.58938166000000003</v>
      </c>
    </row>
    <row r="51" spans="1:18" s="98" customFormat="1" x14ac:dyDescent="0.25">
      <c r="A51" s="133" t="s">
        <v>437</v>
      </c>
      <c r="B51" s="189" t="s">
        <v>433</v>
      </c>
      <c r="C51" s="133" t="s">
        <v>162</v>
      </c>
      <c r="D51" s="133" t="s">
        <v>163</v>
      </c>
      <c r="E51" s="186">
        <v>5157895</v>
      </c>
      <c r="F51" s="186">
        <v>5157895</v>
      </c>
      <c r="G51" s="186">
        <v>5157895</v>
      </c>
      <c r="H51" s="186">
        <v>0</v>
      </c>
      <c r="I51" s="186">
        <v>0</v>
      </c>
      <c r="J51" s="186">
        <v>0</v>
      </c>
      <c r="K51" s="186">
        <v>5154950</v>
      </c>
      <c r="L51" s="186">
        <v>5154950</v>
      </c>
      <c r="M51" s="186">
        <v>2945</v>
      </c>
      <c r="N51" s="186">
        <v>2945</v>
      </c>
      <c r="O51" s="92">
        <f t="shared" si="0"/>
        <v>0.999429030641376</v>
      </c>
      <c r="P51" s="93">
        <f t="shared" si="1"/>
        <v>5157895</v>
      </c>
      <c r="Q51" s="93">
        <f t="shared" si="2"/>
        <v>5154950</v>
      </c>
      <c r="R51" s="92">
        <f t="shared" si="3"/>
        <v>0.999429030641376</v>
      </c>
    </row>
    <row r="52" spans="1:18" s="98" customFormat="1" x14ac:dyDescent="0.25">
      <c r="A52" s="133" t="s">
        <v>437</v>
      </c>
      <c r="B52" s="189" t="s">
        <v>433</v>
      </c>
      <c r="C52" s="133" t="s">
        <v>168</v>
      </c>
      <c r="D52" s="133" t="s">
        <v>169</v>
      </c>
      <c r="E52" s="186">
        <v>3000000</v>
      </c>
      <c r="F52" s="186">
        <v>3000000</v>
      </c>
      <c r="G52" s="186">
        <v>3000000</v>
      </c>
      <c r="H52" s="186">
        <v>0</v>
      </c>
      <c r="I52" s="186">
        <v>0</v>
      </c>
      <c r="J52" s="186">
        <v>0</v>
      </c>
      <c r="K52" s="186">
        <v>1472751</v>
      </c>
      <c r="L52" s="186">
        <v>1472751</v>
      </c>
      <c r="M52" s="186">
        <v>1527249</v>
      </c>
      <c r="N52" s="186">
        <v>1527249</v>
      </c>
      <c r="O52" s="92">
        <f t="shared" si="0"/>
        <v>0.49091699999999999</v>
      </c>
      <c r="P52" s="93">
        <f t="shared" si="1"/>
        <v>3000000</v>
      </c>
      <c r="Q52" s="93">
        <f t="shared" si="2"/>
        <v>1472751</v>
      </c>
      <c r="R52" s="92">
        <f t="shared" si="3"/>
        <v>0.49091699999999999</v>
      </c>
    </row>
    <row r="53" spans="1:18" s="98" customFormat="1" x14ac:dyDescent="0.25">
      <c r="A53" s="133" t="s">
        <v>437</v>
      </c>
      <c r="B53" s="189" t="s">
        <v>433</v>
      </c>
      <c r="C53" s="133" t="s">
        <v>170</v>
      </c>
      <c r="D53" s="133" t="s">
        <v>171</v>
      </c>
      <c r="E53" s="186">
        <v>3000000</v>
      </c>
      <c r="F53" s="186">
        <v>3000000</v>
      </c>
      <c r="G53" s="186">
        <v>3000000</v>
      </c>
      <c r="H53" s="186">
        <v>0</v>
      </c>
      <c r="I53" s="186">
        <v>0</v>
      </c>
      <c r="J53" s="186">
        <v>0</v>
      </c>
      <c r="K53" s="186">
        <v>1472751</v>
      </c>
      <c r="L53" s="186">
        <v>1472751</v>
      </c>
      <c r="M53" s="186">
        <v>1527249</v>
      </c>
      <c r="N53" s="186">
        <v>1527249</v>
      </c>
      <c r="O53" s="92">
        <f t="shared" si="0"/>
        <v>0.49091699999999999</v>
      </c>
      <c r="P53" s="93">
        <f t="shared" si="1"/>
        <v>3000000</v>
      </c>
      <c r="Q53" s="93">
        <f t="shared" si="2"/>
        <v>1472751</v>
      </c>
      <c r="R53" s="92">
        <f t="shared" si="3"/>
        <v>0.49091699999999999</v>
      </c>
    </row>
    <row r="54" spans="1:18" s="26" customFormat="1" x14ac:dyDescent="0.25">
      <c r="A54" s="133" t="s">
        <v>437</v>
      </c>
      <c r="B54" s="189" t="s">
        <v>433</v>
      </c>
      <c r="C54" s="133" t="s">
        <v>172</v>
      </c>
      <c r="D54" s="133" t="s">
        <v>173</v>
      </c>
      <c r="E54" s="186">
        <v>3485875</v>
      </c>
      <c r="F54" s="186">
        <v>3485875</v>
      </c>
      <c r="G54" s="186">
        <v>3485875</v>
      </c>
      <c r="H54" s="186">
        <v>0</v>
      </c>
      <c r="I54" s="186">
        <v>0</v>
      </c>
      <c r="J54" s="186">
        <v>0</v>
      </c>
      <c r="K54" s="186">
        <v>2009410.4</v>
      </c>
      <c r="L54" s="186">
        <v>1843930.97</v>
      </c>
      <c r="M54" s="186">
        <v>1476464.6</v>
      </c>
      <c r="N54" s="186">
        <v>1476464.6</v>
      </c>
      <c r="O54" s="92">
        <f t="shared" si="0"/>
        <v>0.57644361889052242</v>
      </c>
      <c r="P54" s="93">
        <f t="shared" si="1"/>
        <v>3485875</v>
      </c>
      <c r="Q54" s="93">
        <f t="shared" si="2"/>
        <v>2009410.4</v>
      </c>
      <c r="R54" s="92">
        <f t="shared" si="3"/>
        <v>0.57644361889052242</v>
      </c>
    </row>
    <row r="55" spans="1:18" s="26" customFormat="1" x14ac:dyDescent="0.25">
      <c r="A55" s="133" t="s">
        <v>437</v>
      </c>
      <c r="B55" s="189" t="s">
        <v>433</v>
      </c>
      <c r="C55" s="133" t="s">
        <v>174</v>
      </c>
      <c r="D55" s="133" t="s">
        <v>175</v>
      </c>
      <c r="E55" s="186">
        <v>2000000</v>
      </c>
      <c r="F55" s="186">
        <v>2000000</v>
      </c>
      <c r="G55" s="186">
        <v>2000000</v>
      </c>
      <c r="H55" s="186">
        <v>0</v>
      </c>
      <c r="I55" s="186">
        <v>0</v>
      </c>
      <c r="J55" s="186">
        <v>0</v>
      </c>
      <c r="K55" s="186">
        <v>1029152</v>
      </c>
      <c r="L55" s="186">
        <v>915000</v>
      </c>
      <c r="M55" s="186">
        <v>970848</v>
      </c>
      <c r="N55" s="186">
        <v>970848</v>
      </c>
      <c r="O55" s="92">
        <f t="shared" si="0"/>
        <v>0.51457600000000003</v>
      </c>
      <c r="P55" s="93">
        <f t="shared" si="1"/>
        <v>2000000</v>
      </c>
      <c r="Q55" s="93">
        <f t="shared" si="2"/>
        <v>1029152</v>
      </c>
      <c r="R55" s="92">
        <f t="shared" si="3"/>
        <v>0.51457600000000003</v>
      </c>
    </row>
    <row r="56" spans="1:18" s="26" customFormat="1" x14ac:dyDescent="0.25">
      <c r="A56" s="133" t="s">
        <v>437</v>
      </c>
      <c r="B56" s="189" t="s">
        <v>433</v>
      </c>
      <c r="C56" s="133" t="s">
        <v>176</v>
      </c>
      <c r="D56" s="133" t="s">
        <v>177</v>
      </c>
      <c r="E56" s="186">
        <v>1485875</v>
      </c>
      <c r="F56" s="186">
        <v>1485875</v>
      </c>
      <c r="G56" s="186">
        <v>1485875</v>
      </c>
      <c r="H56" s="186">
        <v>0</v>
      </c>
      <c r="I56" s="186">
        <v>0</v>
      </c>
      <c r="J56" s="186">
        <v>0</v>
      </c>
      <c r="K56" s="186">
        <v>980258.4</v>
      </c>
      <c r="L56" s="186">
        <v>928930.97</v>
      </c>
      <c r="M56" s="186">
        <v>505616.6</v>
      </c>
      <c r="N56" s="186">
        <v>505616.6</v>
      </c>
      <c r="O56" s="92">
        <f t="shared" si="0"/>
        <v>0.6597179439724068</v>
      </c>
      <c r="P56" s="93">
        <f t="shared" si="1"/>
        <v>1485875</v>
      </c>
      <c r="Q56" s="93">
        <f t="shared" si="2"/>
        <v>980258.4</v>
      </c>
      <c r="R56" s="92">
        <f t="shared" si="3"/>
        <v>0.6597179439724068</v>
      </c>
    </row>
    <row r="57" spans="1:18" s="26" customFormat="1" x14ac:dyDescent="0.25">
      <c r="A57" s="133" t="s">
        <v>437</v>
      </c>
      <c r="B57" s="189" t="s">
        <v>433</v>
      </c>
      <c r="C57" s="133" t="s">
        <v>180</v>
      </c>
      <c r="D57" s="133" t="s">
        <v>181</v>
      </c>
      <c r="E57" s="186">
        <v>409824318</v>
      </c>
      <c r="F57" s="186">
        <v>404305188</v>
      </c>
      <c r="G57" s="186">
        <v>400144980.44</v>
      </c>
      <c r="H57" s="186">
        <v>0</v>
      </c>
      <c r="I57" s="186">
        <v>2507008.0299999998</v>
      </c>
      <c r="J57" s="186">
        <v>0</v>
      </c>
      <c r="K57" s="186">
        <v>321517019.64999998</v>
      </c>
      <c r="L57" s="186">
        <v>321365465.69999999</v>
      </c>
      <c r="M57" s="186">
        <v>80281160.319999993</v>
      </c>
      <c r="N57" s="186">
        <v>76120952.760000005</v>
      </c>
      <c r="O57" s="92">
        <f t="shared" si="0"/>
        <v>0.79523347508961462</v>
      </c>
      <c r="P57" s="93">
        <f t="shared" si="1"/>
        <v>404305188</v>
      </c>
      <c r="Q57" s="93">
        <f t="shared" si="2"/>
        <v>321517019.64999998</v>
      </c>
      <c r="R57" s="92">
        <f t="shared" si="3"/>
        <v>0.79523347508961462</v>
      </c>
    </row>
    <row r="58" spans="1:18" s="26" customFormat="1" x14ac:dyDescent="0.25">
      <c r="A58" s="133" t="s">
        <v>437</v>
      </c>
      <c r="B58" s="189" t="s">
        <v>433</v>
      </c>
      <c r="C58" s="133" t="s">
        <v>182</v>
      </c>
      <c r="D58" s="133" t="s">
        <v>183</v>
      </c>
      <c r="E58" s="186">
        <v>350000000</v>
      </c>
      <c r="F58" s="186">
        <v>344480870</v>
      </c>
      <c r="G58" s="186">
        <v>340320680.44</v>
      </c>
      <c r="H58" s="186">
        <v>0</v>
      </c>
      <c r="I58" s="186">
        <v>0</v>
      </c>
      <c r="J58" s="186">
        <v>0</v>
      </c>
      <c r="K58" s="186">
        <v>295539233.42000002</v>
      </c>
      <c r="L58" s="186">
        <v>295387679.47000003</v>
      </c>
      <c r="M58" s="186">
        <v>48941636.579999998</v>
      </c>
      <c r="N58" s="186">
        <v>44781447.020000003</v>
      </c>
      <c r="O58" s="92">
        <f t="shared" si="0"/>
        <v>0.85792640218308791</v>
      </c>
      <c r="P58" s="93">
        <f t="shared" si="1"/>
        <v>344480870</v>
      </c>
      <c r="Q58" s="93">
        <f t="shared" si="2"/>
        <v>295539233.42000002</v>
      </c>
      <c r="R58" s="92">
        <f t="shared" si="3"/>
        <v>0.85792640218308791</v>
      </c>
    </row>
    <row r="59" spans="1:18" s="26" customFormat="1" x14ac:dyDescent="0.25">
      <c r="A59" s="133" t="s">
        <v>437</v>
      </c>
      <c r="B59" s="189" t="s">
        <v>433</v>
      </c>
      <c r="C59" s="133" t="s">
        <v>184</v>
      </c>
      <c r="D59" s="133" t="s">
        <v>185</v>
      </c>
      <c r="E59" s="186">
        <v>500000</v>
      </c>
      <c r="F59" s="186">
        <v>500000</v>
      </c>
      <c r="G59" s="186">
        <v>500000</v>
      </c>
      <c r="H59" s="186">
        <v>0</v>
      </c>
      <c r="I59" s="186">
        <v>0</v>
      </c>
      <c r="J59" s="186">
        <v>0</v>
      </c>
      <c r="K59" s="186">
        <v>0</v>
      </c>
      <c r="L59" s="186">
        <v>0</v>
      </c>
      <c r="M59" s="186">
        <v>500000</v>
      </c>
      <c r="N59" s="186">
        <v>500000</v>
      </c>
      <c r="O59" s="92">
        <f t="shared" si="0"/>
        <v>0</v>
      </c>
      <c r="P59" s="93">
        <f t="shared" si="1"/>
        <v>500000</v>
      </c>
      <c r="Q59" s="93">
        <f t="shared" si="2"/>
        <v>0</v>
      </c>
      <c r="R59" s="92">
        <f t="shared" si="3"/>
        <v>0</v>
      </c>
    </row>
    <row r="60" spans="1:18" s="26" customFormat="1" x14ac:dyDescent="0.25">
      <c r="A60" s="133" t="s">
        <v>437</v>
      </c>
      <c r="B60" s="189" t="s">
        <v>433</v>
      </c>
      <c r="C60" s="133" t="s">
        <v>186</v>
      </c>
      <c r="D60" s="133" t="s">
        <v>187</v>
      </c>
      <c r="E60" s="186">
        <v>2000000</v>
      </c>
      <c r="F60" s="186">
        <v>2000000</v>
      </c>
      <c r="G60" s="186">
        <v>2000000</v>
      </c>
      <c r="H60" s="186">
        <v>0</v>
      </c>
      <c r="I60" s="186">
        <v>0</v>
      </c>
      <c r="J60" s="186">
        <v>0</v>
      </c>
      <c r="K60" s="186">
        <v>902920.72</v>
      </c>
      <c r="L60" s="186">
        <v>902920.72</v>
      </c>
      <c r="M60" s="186">
        <v>1097079.28</v>
      </c>
      <c r="N60" s="186">
        <v>1097079.28</v>
      </c>
      <c r="O60" s="92">
        <f t="shared" si="0"/>
        <v>0.45146036</v>
      </c>
      <c r="P60" s="93">
        <f t="shared" si="1"/>
        <v>2000000</v>
      </c>
      <c r="Q60" s="93">
        <f t="shared" si="2"/>
        <v>902920.72</v>
      </c>
      <c r="R60" s="92">
        <f t="shared" si="3"/>
        <v>0.45146036</v>
      </c>
    </row>
    <row r="61" spans="1:18" s="26" customFormat="1" x14ac:dyDescent="0.25">
      <c r="A61" s="133" t="s">
        <v>437</v>
      </c>
      <c r="B61" s="189" t="s">
        <v>433</v>
      </c>
      <c r="C61" s="133" t="s">
        <v>188</v>
      </c>
      <c r="D61" s="133" t="s">
        <v>189</v>
      </c>
      <c r="E61" s="186">
        <v>325000</v>
      </c>
      <c r="F61" s="186">
        <v>325000</v>
      </c>
      <c r="G61" s="186">
        <v>325000</v>
      </c>
      <c r="H61" s="186">
        <v>0</v>
      </c>
      <c r="I61" s="186">
        <v>0</v>
      </c>
      <c r="J61" s="186">
        <v>0</v>
      </c>
      <c r="K61" s="186">
        <v>200000</v>
      </c>
      <c r="L61" s="186">
        <v>200000</v>
      </c>
      <c r="M61" s="186">
        <v>125000</v>
      </c>
      <c r="N61" s="186">
        <v>125000</v>
      </c>
      <c r="O61" s="92">
        <f t="shared" si="0"/>
        <v>0.61538461538461542</v>
      </c>
      <c r="P61" s="93">
        <f t="shared" si="1"/>
        <v>325000</v>
      </c>
      <c r="Q61" s="93">
        <f t="shared" si="2"/>
        <v>200000</v>
      </c>
      <c r="R61" s="92">
        <f t="shared" si="3"/>
        <v>0.61538461538461542</v>
      </c>
    </row>
    <row r="62" spans="1:18" s="26" customFormat="1" x14ac:dyDescent="0.25">
      <c r="A62" s="133" t="s">
        <v>437</v>
      </c>
      <c r="B62" s="189" t="s">
        <v>433</v>
      </c>
      <c r="C62" s="133" t="s">
        <v>190</v>
      </c>
      <c r="D62" s="133" t="s">
        <v>191</v>
      </c>
      <c r="E62" s="186">
        <v>1499318</v>
      </c>
      <c r="F62" s="186">
        <v>1499318</v>
      </c>
      <c r="G62" s="186">
        <v>1499300</v>
      </c>
      <c r="H62" s="186">
        <v>0</v>
      </c>
      <c r="I62" s="186">
        <v>0</v>
      </c>
      <c r="J62" s="186">
        <v>0</v>
      </c>
      <c r="K62" s="186">
        <v>1334950.3500000001</v>
      </c>
      <c r="L62" s="186">
        <v>1334950.3500000001</v>
      </c>
      <c r="M62" s="186">
        <v>164367.65</v>
      </c>
      <c r="N62" s="186">
        <v>164349.65</v>
      </c>
      <c r="O62" s="92">
        <f t="shared" si="0"/>
        <v>0.89037172234309203</v>
      </c>
      <c r="P62" s="93">
        <f t="shared" si="1"/>
        <v>1499318</v>
      </c>
      <c r="Q62" s="93">
        <f t="shared" si="2"/>
        <v>1334950.3500000001</v>
      </c>
      <c r="R62" s="92">
        <f t="shared" si="3"/>
        <v>0.89037172234309203</v>
      </c>
    </row>
    <row r="63" spans="1:18" s="26" customFormat="1" x14ac:dyDescent="0.25">
      <c r="A63" s="133" t="s">
        <v>437</v>
      </c>
      <c r="B63" s="189" t="s">
        <v>433</v>
      </c>
      <c r="C63" s="133" t="s">
        <v>192</v>
      </c>
      <c r="D63" s="133" t="s">
        <v>193</v>
      </c>
      <c r="E63" s="186">
        <v>55000000</v>
      </c>
      <c r="F63" s="186">
        <v>55000000</v>
      </c>
      <c r="G63" s="186">
        <v>55000000</v>
      </c>
      <c r="H63" s="186">
        <v>0</v>
      </c>
      <c r="I63" s="186">
        <v>2507008.0299999998</v>
      </c>
      <c r="J63" s="186">
        <v>0</v>
      </c>
      <c r="K63" s="186">
        <v>23539915.16</v>
      </c>
      <c r="L63" s="186">
        <v>23539915.16</v>
      </c>
      <c r="M63" s="186">
        <v>28953076.809999999</v>
      </c>
      <c r="N63" s="186">
        <v>28953076.809999999</v>
      </c>
      <c r="O63" s="92">
        <f t="shared" si="0"/>
        <v>0.42799845745454546</v>
      </c>
      <c r="P63" s="93">
        <f t="shared" si="1"/>
        <v>55000000</v>
      </c>
      <c r="Q63" s="93">
        <f t="shared" si="2"/>
        <v>23539915.16</v>
      </c>
      <c r="R63" s="92">
        <f t="shared" si="3"/>
        <v>0.42799845745454546</v>
      </c>
    </row>
    <row r="64" spans="1:18" s="26" customFormat="1" x14ac:dyDescent="0.25">
      <c r="A64" s="133" t="s">
        <v>437</v>
      </c>
      <c r="B64" s="189" t="s">
        <v>433</v>
      </c>
      <c r="C64" s="133" t="s">
        <v>194</v>
      </c>
      <c r="D64" s="133" t="s">
        <v>195</v>
      </c>
      <c r="E64" s="186">
        <v>500000</v>
      </c>
      <c r="F64" s="186">
        <v>500000</v>
      </c>
      <c r="G64" s="186">
        <v>500000</v>
      </c>
      <c r="H64" s="186">
        <v>0</v>
      </c>
      <c r="I64" s="186">
        <v>0</v>
      </c>
      <c r="J64" s="186">
        <v>0</v>
      </c>
      <c r="K64" s="186">
        <v>0</v>
      </c>
      <c r="L64" s="186">
        <v>0</v>
      </c>
      <c r="M64" s="186">
        <v>500000</v>
      </c>
      <c r="N64" s="186">
        <v>500000</v>
      </c>
      <c r="O64" s="92">
        <f t="shared" si="0"/>
        <v>0</v>
      </c>
      <c r="P64" s="93">
        <f t="shared" si="1"/>
        <v>500000</v>
      </c>
      <c r="Q64" s="93">
        <f t="shared" si="2"/>
        <v>0</v>
      </c>
      <c r="R64" s="92">
        <f t="shared" si="3"/>
        <v>0</v>
      </c>
    </row>
    <row r="65" spans="1:18" s="26" customFormat="1" x14ac:dyDescent="0.25">
      <c r="A65" s="133" t="s">
        <v>437</v>
      </c>
      <c r="B65" s="189" t="s">
        <v>433</v>
      </c>
      <c r="C65" s="133" t="s">
        <v>196</v>
      </c>
      <c r="D65" s="133" t="s">
        <v>197</v>
      </c>
      <c r="E65" s="186">
        <v>300000</v>
      </c>
      <c r="F65" s="186">
        <v>120000</v>
      </c>
      <c r="G65" s="186">
        <v>120000</v>
      </c>
      <c r="H65" s="186">
        <v>0</v>
      </c>
      <c r="I65" s="186">
        <v>0</v>
      </c>
      <c r="J65" s="186">
        <v>0</v>
      </c>
      <c r="K65" s="186">
        <v>106017</v>
      </c>
      <c r="L65" s="186">
        <v>106017</v>
      </c>
      <c r="M65" s="186">
        <v>13983</v>
      </c>
      <c r="N65" s="186">
        <v>13983</v>
      </c>
      <c r="O65" s="92">
        <f t="shared" si="0"/>
        <v>0.88347500000000001</v>
      </c>
      <c r="P65" s="93">
        <f t="shared" si="1"/>
        <v>120000</v>
      </c>
      <c r="Q65" s="93">
        <f t="shared" si="2"/>
        <v>106017</v>
      </c>
      <c r="R65" s="92">
        <f t="shared" si="3"/>
        <v>0.88347500000000001</v>
      </c>
    </row>
    <row r="66" spans="1:18" s="26" customFormat="1" x14ac:dyDescent="0.25">
      <c r="A66" s="133" t="s">
        <v>437</v>
      </c>
      <c r="B66" s="189" t="s">
        <v>433</v>
      </c>
      <c r="C66" s="133" t="s">
        <v>200</v>
      </c>
      <c r="D66" s="133" t="s">
        <v>201</v>
      </c>
      <c r="E66" s="186">
        <v>300000</v>
      </c>
      <c r="F66" s="186">
        <v>120000</v>
      </c>
      <c r="G66" s="186">
        <v>120000</v>
      </c>
      <c r="H66" s="186">
        <v>0</v>
      </c>
      <c r="I66" s="186">
        <v>0</v>
      </c>
      <c r="J66" s="186">
        <v>0</v>
      </c>
      <c r="K66" s="186">
        <v>106017</v>
      </c>
      <c r="L66" s="186">
        <v>106017</v>
      </c>
      <c r="M66" s="186">
        <v>13983</v>
      </c>
      <c r="N66" s="186">
        <v>13983</v>
      </c>
      <c r="O66" s="92">
        <f t="shared" si="0"/>
        <v>0.88347500000000001</v>
      </c>
      <c r="P66" s="93">
        <f t="shared" si="1"/>
        <v>120000</v>
      </c>
      <c r="Q66" s="93">
        <f t="shared" si="2"/>
        <v>106017</v>
      </c>
      <c r="R66" s="92">
        <f t="shared" si="3"/>
        <v>0.88347500000000001</v>
      </c>
    </row>
    <row r="67" spans="1:18" s="26" customFormat="1" x14ac:dyDescent="0.25">
      <c r="A67" s="133" t="s">
        <v>437</v>
      </c>
      <c r="B67" s="189" t="s">
        <v>433</v>
      </c>
      <c r="C67" s="133" t="s">
        <v>202</v>
      </c>
      <c r="D67" s="133" t="s">
        <v>203</v>
      </c>
      <c r="E67" s="186">
        <v>1700000</v>
      </c>
      <c r="F67" s="186">
        <v>1700000</v>
      </c>
      <c r="G67" s="186">
        <v>1700000</v>
      </c>
      <c r="H67" s="186">
        <v>0</v>
      </c>
      <c r="I67" s="186">
        <v>0</v>
      </c>
      <c r="J67" s="186">
        <v>0</v>
      </c>
      <c r="K67" s="186">
        <v>200000</v>
      </c>
      <c r="L67" s="186">
        <v>200000</v>
      </c>
      <c r="M67" s="186">
        <v>1500000</v>
      </c>
      <c r="N67" s="186">
        <v>1500000</v>
      </c>
      <c r="O67" s="92">
        <f t="shared" si="0"/>
        <v>0.11764705882352941</v>
      </c>
      <c r="P67" s="93">
        <f t="shared" si="1"/>
        <v>1700000</v>
      </c>
      <c r="Q67" s="93">
        <f t="shared" si="2"/>
        <v>200000</v>
      </c>
      <c r="R67" s="92">
        <f t="shared" si="3"/>
        <v>0.11764705882352941</v>
      </c>
    </row>
    <row r="68" spans="1:18" s="26" customFormat="1" x14ac:dyDescent="0.25">
      <c r="A68" s="133" t="s">
        <v>437</v>
      </c>
      <c r="B68" s="189" t="s">
        <v>433</v>
      </c>
      <c r="C68" s="133" t="s">
        <v>204</v>
      </c>
      <c r="D68" s="133" t="s">
        <v>205</v>
      </c>
      <c r="E68" s="186">
        <v>200000</v>
      </c>
      <c r="F68" s="186">
        <v>200000</v>
      </c>
      <c r="G68" s="186">
        <v>200000</v>
      </c>
      <c r="H68" s="186">
        <v>0</v>
      </c>
      <c r="I68" s="186">
        <v>0</v>
      </c>
      <c r="J68" s="186">
        <v>0</v>
      </c>
      <c r="K68" s="186">
        <v>0</v>
      </c>
      <c r="L68" s="186">
        <v>0</v>
      </c>
      <c r="M68" s="186">
        <v>200000</v>
      </c>
      <c r="N68" s="186">
        <v>200000</v>
      </c>
      <c r="O68" s="92">
        <f t="shared" si="0"/>
        <v>0</v>
      </c>
      <c r="P68" s="93">
        <f t="shared" si="1"/>
        <v>200000</v>
      </c>
      <c r="Q68" s="93">
        <f t="shared" si="2"/>
        <v>0</v>
      </c>
      <c r="R68" s="92">
        <f t="shared" si="3"/>
        <v>0</v>
      </c>
    </row>
    <row r="69" spans="1:18" s="26" customFormat="1" x14ac:dyDescent="0.25">
      <c r="A69" s="133" t="s">
        <v>437</v>
      </c>
      <c r="B69" s="189" t="s">
        <v>433</v>
      </c>
      <c r="C69" s="133" t="s">
        <v>206</v>
      </c>
      <c r="D69" s="133" t="s">
        <v>207</v>
      </c>
      <c r="E69" s="186">
        <v>1500000</v>
      </c>
      <c r="F69" s="186">
        <v>1500000</v>
      </c>
      <c r="G69" s="186">
        <v>1500000</v>
      </c>
      <c r="H69" s="186">
        <v>0</v>
      </c>
      <c r="I69" s="186">
        <v>0</v>
      </c>
      <c r="J69" s="186">
        <v>0</v>
      </c>
      <c r="K69" s="186">
        <v>200000</v>
      </c>
      <c r="L69" s="186">
        <v>200000</v>
      </c>
      <c r="M69" s="186">
        <v>1300000</v>
      </c>
      <c r="N69" s="186">
        <v>1300000</v>
      </c>
      <c r="O69" s="92">
        <f t="shared" si="0"/>
        <v>0.13333333333333333</v>
      </c>
      <c r="P69" s="93">
        <f t="shared" si="1"/>
        <v>1500000</v>
      </c>
      <c r="Q69" s="93">
        <f t="shared" si="2"/>
        <v>200000</v>
      </c>
      <c r="R69" s="92">
        <f t="shared" si="3"/>
        <v>0.13333333333333333</v>
      </c>
    </row>
    <row r="70" spans="1:18" s="29" customFormat="1" x14ac:dyDescent="0.25">
      <c r="A70" s="132" t="s">
        <v>437</v>
      </c>
      <c r="B70" s="188" t="s">
        <v>433</v>
      </c>
      <c r="C70" s="132" t="s">
        <v>210</v>
      </c>
      <c r="D70" s="132" t="s">
        <v>211</v>
      </c>
      <c r="E70" s="185">
        <v>12500765</v>
      </c>
      <c r="F70" s="185">
        <v>12500765</v>
      </c>
      <c r="G70" s="185">
        <v>12500765</v>
      </c>
      <c r="H70" s="185">
        <v>0</v>
      </c>
      <c r="I70" s="185">
        <v>0</v>
      </c>
      <c r="J70" s="185">
        <v>0</v>
      </c>
      <c r="K70" s="185">
        <v>6994936.0099999998</v>
      </c>
      <c r="L70" s="185">
        <v>6994936.0099999998</v>
      </c>
      <c r="M70" s="185">
        <v>5505828.9900000002</v>
      </c>
      <c r="N70" s="185">
        <v>5505828.9900000002</v>
      </c>
      <c r="O70" s="96">
        <f t="shared" si="0"/>
        <v>0.55956063568909586</v>
      </c>
      <c r="P70" s="28">
        <f t="shared" si="1"/>
        <v>12500765</v>
      </c>
      <c r="Q70" s="28">
        <f t="shared" si="2"/>
        <v>6994936.0099999998</v>
      </c>
      <c r="R70" s="96">
        <f t="shared" si="3"/>
        <v>0.55956063568909586</v>
      </c>
    </row>
    <row r="71" spans="1:18" s="26" customFormat="1" x14ac:dyDescent="0.25">
      <c r="A71" s="133" t="s">
        <v>437</v>
      </c>
      <c r="B71" s="189" t="s">
        <v>433</v>
      </c>
      <c r="C71" s="133" t="s">
        <v>212</v>
      </c>
      <c r="D71" s="133" t="s">
        <v>213</v>
      </c>
      <c r="E71" s="186">
        <v>6121765</v>
      </c>
      <c r="F71" s="186">
        <v>5705565</v>
      </c>
      <c r="G71" s="186">
        <v>5705565</v>
      </c>
      <c r="H71" s="186">
        <v>0</v>
      </c>
      <c r="I71" s="186">
        <v>0</v>
      </c>
      <c r="J71" s="186">
        <v>0</v>
      </c>
      <c r="K71" s="186">
        <v>4109279.93</v>
      </c>
      <c r="L71" s="186">
        <v>4109279.93</v>
      </c>
      <c r="M71" s="186">
        <v>1596285.07</v>
      </c>
      <c r="N71" s="186">
        <v>1596285.07</v>
      </c>
      <c r="O71" s="92">
        <f t="shared" si="0"/>
        <v>0.7202231382869182</v>
      </c>
      <c r="P71" s="93">
        <f t="shared" si="1"/>
        <v>5705565</v>
      </c>
      <c r="Q71" s="93">
        <f t="shared" si="2"/>
        <v>4109279.93</v>
      </c>
      <c r="R71" s="92">
        <f t="shared" si="3"/>
        <v>0.7202231382869182</v>
      </c>
    </row>
    <row r="72" spans="1:18" s="26" customFormat="1" x14ac:dyDescent="0.25">
      <c r="A72" s="133" t="s">
        <v>437</v>
      </c>
      <c r="B72" s="189" t="s">
        <v>433</v>
      </c>
      <c r="C72" s="133" t="s">
        <v>214</v>
      </c>
      <c r="D72" s="133" t="s">
        <v>215</v>
      </c>
      <c r="E72" s="186">
        <v>2560000</v>
      </c>
      <c r="F72" s="186">
        <v>2560000</v>
      </c>
      <c r="G72" s="186">
        <v>2560000</v>
      </c>
      <c r="H72" s="186">
        <v>0</v>
      </c>
      <c r="I72" s="186">
        <v>0</v>
      </c>
      <c r="J72" s="186">
        <v>0</v>
      </c>
      <c r="K72" s="186">
        <v>1764208.93</v>
      </c>
      <c r="L72" s="186">
        <v>1764208.93</v>
      </c>
      <c r="M72" s="186">
        <v>795791.07</v>
      </c>
      <c r="N72" s="186">
        <v>795791.07</v>
      </c>
      <c r="O72" s="92">
        <f t="shared" ref="O72:O90" si="4">+K72/F72</f>
        <v>0.68914411328125003</v>
      </c>
      <c r="P72" s="93">
        <f t="shared" si="1"/>
        <v>2560000</v>
      </c>
      <c r="Q72" s="93">
        <f t="shared" si="2"/>
        <v>1764208.93</v>
      </c>
      <c r="R72" s="92">
        <f t="shared" si="3"/>
        <v>0.68914411328125003</v>
      </c>
    </row>
    <row r="73" spans="1:18" s="26" customFormat="1" x14ac:dyDescent="0.25">
      <c r="A73" s="133" t="s">
        <v>437</v>
      </c>
      <c r="B73" s="189" t="s">
        <v>433</v>
      </c>
      <c r="C73" s="133" t="s">
        <v>216</v>
      </c>
      <c r="D73" s="133" t="s">
        <v>217</v>
      </c>
      <c r="E73" s="186">
        <v>150000</v>
      </c>
      <c r="F73" s="186">
        <v>150000</v>
      </c>
      <c r="G73" s="186">
        <v>150000</v>
      </c>
      <c r="H73" s="186">
        <v>0</v>
      </c>
      <c r="I73" s="186">
        <v>0</v>
      </c>
      <c r="J73" s="186">
        <v>0</v>
      </c>
      <c r="K73" s="186">
        <v>101004</v>
      </c>
      <c r="L73" s="186">
        <v>101004</v>
      </c>
      <c r="M73" s="186">
        <v>48996</v>
      </c>
      <c r="N73" s="186">
        <v>48996</v>
      </c>
      <c r="O73" s="92">
        <f t="shared" si="4"/>
        <v>0.67335999999999996</v>
      </c>
      <c r="P73" s="93">
        <f t="shared" si="1"/>
        <v>150000</v>
      </c>
      <c r="Q73" s="93">
        <f t="shared" si="2"/>
        <v>101004</v>
      </c>
      <c r="R73" s="92">
        <f t="shared" si="3"/>
        <v>0.67335999999999996</v>
      </c>
    </row>
    <row r="74" spans="1:18" s="26" customFormat="1" x14ac:dyDescent="0.25">
      <c r="A74" s="133" t="s">
        <v>437</v>
      </c>
      <c r="B74" s="189" t="s">
        <v>433</v>
      </c>
      <c r="C74" s="133" t="s">
        <v>218</v>
      </c>
      <c r="D74" s="133" t="s">
        <v>219</v>
      </c>
      <c r="E74" s="186">
        <v>3411765</v>
      </c>
      <c r="F74" s="186">
        <v>2995565</v>
      </c>
      <c r="G74" s="186">
        <v>2995565</v>
      </c>
      <c r="H74" s="186">
        <v>0</v>
      </c>
      <c r="I74" s="186">
        <v>0</v>
      </c>
      <c r="J74" s="186">
        <v>0</v>
      </c>
      <c r="K74" s="186">
        <v>2244067</v>
      </c>
      <c r="L74" s="186">
        <v>2244067</v>
      </c>
      <c r="M74" s="186">
        <v>751498</v>
      </c>
      <c r="N74" s="186">
        <v>751498</v>
      </c>
      <c r="O74" s="92">
        <v>0</v>
      </c>
      <c r="P74" s="93">
        <f t="shared" si="1"/>
        <v>2995565</v>
      </c>
      <c r="Q74" s="93">
        <f t="shared" si="2"/>
        <v>2244067</v>
      </c>
      <c r="R74" s="92">
        <v>0</v>
      </c>
    </row>
    <row r="75" spans="1:18" s="26" customFormat="1" x14ac:dyDescent="0.25">
      <c r="A75" s="133" t="s">
        <v>437</v>
      </c>
      <c r="B75" s="189" t="s">
        <v>433</v>
      </c>
      <c r="C75" s="133" t="s">
        <v>222</v>
      </c>
      <c r="D75" s="133" t="s">
        <v>223</v>
      </c>
      <c r="E75" s="186">
        <v>0</v>
      </c>
      <c r="F75" s="186">
        <v>0</v>
      </c>
      <c r="G75" s="186">
        <v>0</v>
      </c>
      <c r="H75" s="186">
        <v>0</v>
      </c>
      <c r="I75" s="186">
        <v>0</v>
      </c>
      <c r="J75" s="186">
        <v>0</v>
      </c>
      <c r="K75" s="186">
        <v>0</v>
      </c>
      <c r="L75" s="186">
        <v>0</v>
      </c>
      <c r="M75" s="186">
        <v>0</v>
      </c>
      <c r="N75" s="186">
        <v>0</v>
      </c>
      <c r="O75" s="92">
        <v>0</v>
      </c>
      <c r="P75" s="93">
        <f t="shared" si="1"/>
        <v>0</v>
      </c>
      <c r="Q75" s="93">
        <f t="shared" si="2"/>
        <v>0</v>
      </c>
      <c r="R75" s="92">
        <v>0</v>
      </c>
    </row>
    <row r="76" spans="1:18" s="26" customFormat="1" x14ac:dyDescent="0.25">
      <c r="A76" s="133" t="s">
        <v>437</v>
      </c>
      <c r="B76" s="189" t="s">
        <v>433</v>
      </c>
      <c r="C76" s="133" t="s">
        <v>226</v>
      </c>
      <c r="D76" s="133" t="s">
        <v>227</v>
      </c>
      <c r="E76" s="186">
        <v>0</v>
      </c>
      <c r="F76" s="186">
        <v>0</v>
      </c>
      <c r="G76" s="186">
        <v>0</v>
      </c>
      <c r="H76" s="186">
        <v>0</v>
      </c>
      <c r="I76" s="186">
        <v>0</v>
      </c>
      <c r="J76" s="186">
        <v>0</v>
      </c>
      <c r="K76" s="186">
        <v>0</v>
      </c>
      <c r="L76" s="186">
        <v>0</v>
      </c>
      <c r="M76" s="186">
        <v>0</v>
      </c>
      <c r="N76" s="186">
        <v>0</v>
      </c>
      <c r="O76" s="92" t="e">
        <f t="shared" si="4"/>
        <v>#DIV/0!</v>
      </c>
      <c r="P76" s="93">
        <f t="shared" si="1"/>
        <v>0</v>
      </c>
      <c r="Q76" s="93">
        <f t="shared" si="2"/>
        <v>0</v>
      </c>
      <c r="R76" s="92" t="e">
        <f t="shared" si="3"/>
        <v>#DIV/0!</v>
      </c>
    </row>
    <row r="77" spans="1:18" s="26" customFormat="1" x14ac:dyDescent="0.25">
      <c r="A77" s="133" t="s">
        <v>437</v>
      </c>
      <c r="B77" s="189" t="s">
        <v>433</v>
      </c>
      <c r="C77" s="133" t="s">
        <v>228</v>
      </c>
      <c r="D77" s="133" t="s">
        <v>229</v>
      </c>
      <c r="E77" s="186">
        <v>2100000</v>
      </c>
      <c r="F77" s="186">
        <v>2100000</v>
      </c>
      <c r="G77" s="186">
        <v>2100000</v>
      </c>
      <c r="H77" s="186">
        <v>0</v>
      </c>
      <c r="I77" s="186">
        <v>0</v>
      </c>
      <c r="J77" s="186">
        <v>0</v>
      </c>
      <c r="K77" s="186">
        <v>892885</v>
      </c>
      <c r="L77" s="186">
        <v>892885</v>
      </c>
      <c r="M77" s="186">
        <v>1207115</v>
      </c>
      <c r="N77" s="186">
        <v>1207115</v>
      </c>
      <c r="O77" s="92">
        <f t="shared" si="4"/>
        <v>0.42518333333333336</v>
      </c>
      <c r="P77" s="93">
        <f t="shared" si="1"/>
        <v>2100000</v>
      </c>
      <c r="Q77" s="93">
        <f t="shared" si="2"/>
        <v>892885</v>
      </c>
      <c r="R77" s="92">
        <f t="shared" si="3"/>
        <v>0.42518333333333336</v>
      </c>
    </row>
    <row r="78" spans="1:18" s="26" customFormat="1" x14ac:dyDescent="0.25">
      <c r="A78" s="133" t="s">
        <v>437</v>
      </c>
      <c r="B78" s="189" t="s">
        <v>433</v>
      </c>
      <c r="C78" s="133" t="s">
        <v>230</v>
      </c>
      <c r="D78" s="133" t="s">
        <v>231</v>
      </c>
      <c r="E78" s="186">
        <v>50000</v>
      </c>
      <c r="F78" s="186">
        <v>50000</v>
      </c>
      <c r="G78" s="186">
        <v>50000</v>
      </c>
      <c r="H78" s="186">
        <v>0</v>
      </c>
      <c r="I78" s="186">
        <v>0</v>
      </c>
      <c r="J78" s="186">
        <v>0</v>
      </c>
      <c r="K78" s="186">
        <v>0</v>
      </c>
      <c r="L78" s="186">
        <v>0</v>
      </c>
      <c r="M78" s="186">
        <v>50000</v>
      </c>
      <c r="N78" s="186">
        <v>50000</v>
      </c>
      <c r="O78" s="92">
        <f t="shared" si="4"/>
        <v>0</v>
      </c>
      <c r="P78" s="93">
        <f t="shared" si="1"/>
        <v>50000</v>
      </c>
      <c r="Q78" s="93">
        <f t="shared" si="2"/>
        <v>0</v>
      </c>
      <c r="R78" s="92">
        <f t="shared" si="3"/>
        <v>0</v>
      </c>
    </row>
    <row r="79" spans="1:18" s="26" customFormat="1" x14ac:dyDescent="0.25">
      <c r="A79" s="133" t="s">
        <v>437</v>
      </c>
      <c r="B79" s="189" t="s">
        <v>433</v>
      </c>
      <c r="C79" s="133" t="s">
        <v>236</v>
      </c>
      <c r="D79" s="133" t="s">
        <v>237</v>
      </c>
      <c r="E79" s="186">
        <v>1000000</v>
      </c>
      <c r="F79" s="186">
        <v>1000000</v>
      </c>
      <c r="G79" s="186">
        <v>1000000</v>
      </c>
      <c r="H79" s="186">
        <v>0</v>
      </c>
      <c r="I79" s="186">
        <v>0</v>
      </c>
      <c r="J79" s="186">
        <v>0</v>
      </c>
      <c r="K79" s="186">
        <v>744000</v>
      </c>
      <c r="L79" s="186">
        <v>744000</v>
      </c>
      <c r="M79" s="186">
        <v>256000</v>
      </c>
      <c r="N79" s="186">
        <v>256000</v>
      </c>
      <c r="O79" s="92">
        <f t="shared" si="4"/>
        <v>0.74399999999999999</v>
      </c>
      <c r="P79" s="93">
        <f t="shared" si="1"/>
        <v>1000000</v>
      </c>
      <c r="Q79" s="93">
        <f t="shared" si="2"/>
        <v>744000</v>
      </c>
      <c r="R79" s="92">
        <f t="shared" si="3"/>
        <v>0.74399999999999999</v>
      </c>
    </row>
    <row r="80" spans="1:18" s="26" customFormat="1" x14ac:dyDescent="0.25">
      <c r="A80" s="133" t="s">
        <v>437</v>
      </c>
      <c r="B80" s="189" t="s">
        <v>433</v>
      </c>
      <c r="C80" s="133" t="s">
        <v>411</v>
      </c>
      <c r="D80" s="133" t="s">
        <v>412</v>
      </c>
      <c r="E80" s="186">
        <v>500000</v>
      </c>
      <c r="F80" s="186">
        <v>500000</v>
      </c>
      <c r="G80" s="186">
        <v>500000</v>
      </c>
      <c r="H80" s="186">
        <v>0</v>
      </c>
      <c r="I80" s="186">
        <v>0</v>
      </c>
      <c r="J80" s="186">
        <v>0</v>
      </c>
      <c r="K80" s="186">
        <v>148885</v>
      </c>
      <c r="L80" s="186">
        <v>148885</v>
      </c>
      <c r="M80" s="186">
        <v>351115</v>
      </c>
      <c r="N80" s="186">
        <v>351115</v>
      </c>
      <c r="O80" s="92">
        <f t="shared" si="4"/>
        <v>0.29776999999999998</v>
      </c>
      <c r="P80" s="93">
        <f t="shared" si="1"/>
        <v>500000</v>
      </c>
      <c r="Q80" s="93">
        <f t="shared" si="2"/>
        <v>148885</v>
      </c>
      <c r="R80" s="92">
        <f t="shared" si="3"/>
        <v>0.29776999999999998</v>
      </c>
    </row>
    <row r="81" spans="1:18" s="26" customFormat="1" ht="15.75" customHeight="1" x14ac:dyDescent="0.25">
      <c r="A81" s="133" t="s">
        <v>437</v>
      </c>
      <c r="B81" s="189" t="s">
        <v>433</v>
      </c>
      <c r="C81" s="133" t="s">
        <v>238</v>
      </c>
      <c r="D81" s="133" t="s">
        <v>239</v>
      </c>
      <c r="E81" s="186">
        <v>500000</v>
      </c>
      <c r="F81" s="186">
        <v>500000</v>
      </c>
      <c r="G81" s="186">
        <v>500000</v>
      </c>
      <c r="H81" s="186">
        <v>0</v>
      </c>
      <c r="I81" s="186">
        <v>0</v>
      </c>
      <c r="J81" s="186">
        <v>0</v>
      </c>
      <c r="K81" s="186">
        <v>0</v>
      </c>
      <c r="L81" s="186">
        <v>0</v>
      </c>
      <c r="M81" s="186">
        <v>500000</v>
      </c>
      <c r="N81" s="186">
        <v>500000</v>
      </c>
      <c r="O81" s="92">
        <f t="shared" si="4"/>
        <v>0</v>
      </c>
      <c r="P81" s="93">
        <f t="shared" si="1"/>
        <v>500000</v>
      </c>
      <c r="Q81" s="93">
        <f t="shared" si="2"/>
        <v>0</v>
      </c>
      <c r="R81" s="92">
        <f t="shared" si="3"/>
        <v>0</v>
      </c>
    </row>
    <row r="82" spans="1:18" s="26" customFormat="1" ht="15.75" customHeight="1" x14ac:dyDescent="0.25">
      <c r="A82" s="133" t="s">
        <v>437</v>
      </c>
      <c r="B82" s="189" t="s">
        <v>433</v>
      </c>
      <c r="C82" s="133" t="s">
        <v>240</v>
      </c>
      <c r="D82" s="133" t="s">
        <v>241</v>
      </c>
      <c r="E82" s="186">
        <v>50000</v>
      </c>
      <c r="F82" s="186">
        <v>50000</v>
      </c>
      <c r="G82" s="186">
        <v>50000</v>
      </c>
      <c r="H82" s="186">
        <v>0</v>
      </c>
      <c r="I82" s="186">
        <v>0</v>
      </c>
      <c r="J82" s="186">
        <v>0</v>
      </c>
      <c r="K82" s="186">
        <v>0</v>
      </c>
      <c r="L82" s="186">
        <v>0</v>
      </c>
      <c r="M82" s="186">
        <v>50000</v>
      </c>
      <c r="N82" s="186">
        <v>50000</v>
      </c>
      <c r="O82" s="92">
        <v>0</v>
      </c>
      <c r="P82" s="93">
        <f t="shared" si="1"/>
        <v>50000</v>
      </c>
      <c r="Q82" s="93">
        <f t="shared" si="2"/>
        <v>0</v>
      </c>
      <c r="R82" s="92">
        <f t="shared" si="3"/>
        <v>0</v>
      </c>
    </row>
    <row r="83" spans="1:18" s="26" customFormat="1" x14ac:dyDescent="0.25">
      <c r="A83" s="133" t="s">
        <v>437</v>
      </c>
      <c r="B83" s="189" t="s">
        <v>433</v>
      </c>
      <c r="C83" s="133" t="s">
        <v>242</v>
      </c>
      <c r="D83" s="133" t="s">
        <v>243</v>
      </c>
      <c r="E83" s="186">
        <v>879000</v>
      </c>
      <c r="F83" s="186">
        <v>1065200</v>
      </c>
      <c r="G83" s="186">
        <v>1065200</v>
      </c>
      <c r="H83" s="186">
        <v>0</v>
      </c>
      <c r="I83" s="186">
        <v>0</v>
      </c>
      <c r="J83" s="186">
        <v>0</v>
      </c>
      <c r="K83" s="186">
        <v>0</v>
      </c>
      <c r="L83" s="186">
        <v>0</v>
      </c>
      <c r="M83" s="186">
        <v>1065200</v>
      </c>
      <c r="N83" s="186">
        <v>1065200</v>
      </c>
      <c r="O83" s="92">
        <f t="shared" si="4"/>
        <v>0</v>
      </c>
      <c r="P83" s="93">
        <f t="shared" si="1"/>
        <v>1065200</v>
      </c>
      <c r="Q83" s="93">
        <f t="shared" si="2"/>
        <v>0</v>
      </c>
      <c r="R83" s="92">
        <f t="shared" si="3"/>
        <v>0</v>
      </c>
    </row>
    <row r="84" spans="1:18" s="26" customFormat="1" x14ac:dyDescent="0.25">
      <c r="A84" s="133" t="s">
        <v>437</v>
      </c>
      <c r="B84" s="189" t="s">
        <v>433</v>
      </c>
      <c r="C84" s="133" t="s">
        <v>244</v>
      </c>
      <c r="D84" s="133" t="s">
        <v>245</v>
      </c>
      <c r="E84" s="186">
        <v>100000</v>
      </c>
      <c r="F84" s="186">
        <v>286200</v>
      </c>
      <c r="G84" s="186">
        <v>286200</v>
      </c>
      <c r="H84" s="186">
        <v>0</v>
      </c>
      <c r="I84" s="186">
        <v>0</v>
      </c>
      <c r="J84" s="186">
        <v>0</v>
      </c>
      <c r="K84" s="186">
        <v>0</v>
      </c>
      <c r="L84" s="186">
        <v>0</v>
      </c>
      <c r="M84" s="186">
        <v>286200</v>
      </c>
      <c r="N84" s="186">
        <v>286200</v>
      </c>
      <c r="O84" s="92">
        <f t="shared" si="4"/>
        <v>0</v>
      </c>
      <c r="P84" s="93">
        <f t="shared" si="1"/>
        <v>286200</v>
      </c>
      <c r="Q84" s="93">
        <f t="shared" si="2"/>
        <v>0</v>
      </c>
      <c r="R84" s="92">
        <f t="shared" si="3"/>
        <v>0</v>
      </c>
    </row>
    <row r="85" spans="1:18" s="26" customFormat="1" x14ac:dyDescent="0.25">
      <c r="A85" s="133" t="s">
        <v>437</v>
      </c>
      <c r="B85" s="189" t="s">
        <v>433</v>
      </c>
      <c r="C85" s="133" t="s">
        <v>246</v>
      </c>
      <c r="D85" s="133" t="s">
        <v>247</v>
      </c>
      <c r="E85" s="186">
        <v>779000</v>
      </c>
      <c r="F85" s="186">
        <v>779000</v>
      </c>
      <c r="G85" s="186">
        <v>779000</v>
      </c>
      <c r="H85" s="186">
        <v>0</v>
      </c>
      <c r="I85" s="186">
        <v>0</v>
      </c>
      <c r="J85" s="186">
        <v>0</v>
      </c>
      <c r="K85" s="186">
        <v>0</v>
      </c>
      <c r="L85" s="186">
        <v>0</v>
      </c>
      <c r="M85" s="186">
        <v>779000</v>
      </c>
      <c r="N85" s="186">
        <v>779000</v>
      </c>
      <c r="O85" s="92">
        <f t="shared" si="4"/>
        <v>0</v>
      </c>
      <c r="P85" s="93">
        <f t="shared" si="1"/>
        <v>779000</v>
      </c>
      <c r="Q85" s="93">
        <f t="shared" si="2"/>
        <v>0</v>
      </c>
      <c r="R85" s="92">
        <f t="shared" si="3"/>
        <v>0</v>
      </c>
    </row>
    <row r="86" spans="1:18" s="26" customFormat="1" x14ac:dyDescent="0.25">
      <c r="A86" s="133" t="s">
        <v>437</v>
      </c>
      <c r="B86" s="189" t="s">
        <v>433</v>
      </c>
      <c r="C86" s="133" t="s">
        <v>248</v>
      </c>
      <c r="D86" s="133" t="s">
        <v>413</v>
      </c>
      <c r="E86" s="186">
        <v>3400000</v>
      </c>
      <c r="F86" s="186">
        <v>3630000</v>
      </c>
      <c r="G86" s="186">
        <v>3630000</v>
      </c>
      <c r="H86" s="186">
        <v>0</v>
      </c>
      <c r="I86" s="186">
        <v>0</v>
      </c>
      <c r="J86" s="186">
        <v>0</v>
      </c>
      <c r="K86" s="186">
        <v>1992771.08</v>
      </c>
      <c r="L86" s="186">
        <v>1992771.08</v>
      </c>
      <c r="M86" s="186">
        <v>1637228.92</v>
      </c>
      <c r="N86" s="186">
        <v>1637228.92</v>
      </c>
      <c r="O86" s="92">
        <f t="shared" si="4"/>
        <v>0.54897274931129481</v>
      </c>
      <c r="P86" s="93">
        <f t="shared" si="1"/>
        <v>3630000</v>
      </c>
      <c r="Q86" s="93">
        <f t="shared" si="2"/>
        <v>1992771.08</v>
      </c>
      <c r="R86" s="92">
        <f t="shared" si="3"/>
        <v>0.54897274931129481</v>
      </c>
    </row>
    <row r="87" spans="1:18" s="26" customFormat="1" x14ac:dyDescent="0.25">
      <c r="A87" s="133" t="s">
        <v>437</v>
      </c>
      <c r="B87" s="189" t="s">
        <v>433</v>
      </c>
      <c r="C87" s="133" t="s">
        <v>249</v>
      </c>
      <c r="D87" s="133" t="s">
        <v>250</v>
      </c>
      <c r="E87" s="186">
        <v>400000</v>
      </c>
      <c r="F87" s="186">
        <v>630000</v>
      </c>
      <c r="G87" s="186">
        <v>630000</v>
      </c>
      <c r="H87" s="186">
        <v>0</v>
      </c>
      <c r="I87" s="186">
        <v>0</v>
      </c>
      <c r="J87" s="186">
        <v>0</v>
      </c>
      <c r="K87" s="186">
        <v>392059.1</v>
      </c>
      <c r="L87" s="186">
        <v>392059.1</v>
      </c>
      <c r="M87" s="186">
        <v>237940.9</v>
      </c>
      <c r="N87" s="186">
        <v>237940.9</v>
      </c>
      <c r="O87" s="92">
        <f t="shared" si="4"/>
        <v>0.62231603174603167</v>
      </c>
      <c r="P87" s="93">
        <f t="shared" si="1"/>
        <v>630000</v>
      </c>
      <c r="Q87" s="93">
        <f t="shared" si="2"/>
        <v>392059.1</v>
      </c>
      <c r="R87" s="92">
        <f t="shared" si="3"/>
        <v>0.62231603174603167</v>
      </c>
    </row>
    <row r="88" spans="1:18" s="26" customFormat="1" x14ac:dyDescent="0.25">
      <c r="A88" s="133" t="s">
        <v>437</v>
      </c>
      <c r="B88" s="189" t="s">
        <v>433</v>
      </c>
      <c r="C88" s="133" t="s">
        <v>251</v>
      </c>
      <c r="D88" s="133" t="s">
        <v>252</v>
      </c>
      <c r="E88" s="186">
        <v>500000</v>
      </c>
      <c r="F88" s="186">
        <v>500000</v>
      </c>
      <c r="G88" s="186">
        <v>500000</v>
      </c>
      <c r="H88" s="186">
        <v>0</v>
      </c>
      <c r="I88" s="186">
        <v>0</v>
      </c>
      <c r="J88" s="186">
        <v>0</v>
      </c>
      <c r="K88" s="186">
        <v>230800</v>
      </c>
      <c r="L88" s="186">
        <v>230800</v>
      </c>
      <c r="M88" s="186">
        <v>269200</v>
      </c>
      <c r="N88" s="186">
        <v>269200</v>
      </c>
      <c r="O88" s="92">
        <f t="shared" si="4"/>
        <v>0.46160000000000001</v>
      </c>
      <c r="P88" s="93">
        <f t="shared" si="1"/>
        <v>500000</v>
      </c>
      <c r="Q88" s="93">
        <f t="shared" si="2"/>
        <v>230800</v>
      </c>
      <c r="R88" s="92">
        <f t="shared" si="3"/>
        <v>0.46160000000000001</v>
      </c>
    </row>
    <row r="89" spans="1:18" s="26" customFormat="1" x14ac:dyDescent="0.25">
      <c r="A89" s="133" t="s">
        <v>437</v>
      </c>
      <c r="B89" s="189" t="s">
        <v>433</v>
      </c>
      <c r="C89" s="133" t="s">
        <v>253</v>
      </c>
      <c r="D89" s="133" t="s">
        <v>254</v>
      </c>
      <c r="E89" s="186">
        <v>1100000</v>
      </c>
      <c r="F89" s="186">
        <v>1100000</v>
      </c>
      <c r="G89" s="186">
        <v>1100000</v>
      </c>
      <c r="H89" s="186">
        <v>0</v>
      </c>
      <c r="I89" s="186">
        <v>0</v>
      </c>
      <c r="J89" s="186">
        <v>0</v>
      </c>
      <c r="K89" s="186">
        <v>898125.92</v>
      </c>
      <c r="L89" s="186">
        <v>898125.92</v>
      </c>
      <c r="M89" s="186">
        <v>201874.08</v>
      </c>
      <c r="N89" s="186">
        <v>201874.08</v>
      </c>
      <c r="O89" s="92">
        <f t="shared" si="4"/>
        <v>0.81647810909090912</v>
      </c>
      <c r="P89" s="93">
        <f t="shared" si="1"/>
        <v>1100000</v>
      </c>
      <c r="Q89" s="93">
        <f t="shared" si="2"/>
        <v>898125.92</v>
      </c>
      <c r="R89" s="92">
        <f t="shared" si="3"/>
        <v>0.81647810909090912</v>
      </c>
    </row>
    <row r="90" spans="1:18" s="26" customFormat="1" x14ac:dyDescent="0.25">
      <c r="A90" s="133" t="s">
        <v>437</v>
      </c>
      <c r="B90" s="189" t="s">
        <v>433</v>
      </c>
      <c r="C90" s="133" t="s">
        <v>255</v>
      </c>
      <c r="D90" s="133" t="s">
        <v>256</v>
      </c>
      <c r="E90" s="186">
        <v>500000</v>
      </c>
      <c r="F90" s="186">
        <v>500000</v>
      </c>
      <c r="G90" s="186">
        <v>500000</v>
      </c>
      <c r="H90" s="186">
        <v>0</v>
      </c>
      <c r="I90" s="186">
        <v>0</v>
      </c>
      <c r="J90" s="186">
        <v>0</v>
      </c>
      <c r="K90" s="186">
        <v>238280</v>
      </c>
      <c r="L90" s="186">
        <v>238280</v>
      </c>
      <c r="M90" s="186">
        <v>261720</v>
      </c>
      <c r="N90" s="186">
        <v>261720</v>
      </c>
      <c r="O90" s="92">
        <f t="shared" si="4"/>
        <v>0.47655999999999998</v>
      </c>
      <c r="P90" s="93">
        <f t="shared" si="1"/>
        <v>500000</v>
      </c>
      <c r="Q90" s="93">
        <f t="shared" si="2"/>
        <v>238280</v>
      </c>
      <c r="R90" s="92">
        <f t="shared" si="3"/>
        <v>0.47655999999999998</v>
      </c>
    </row>
    <row r="91" spans="1:18" s="26" customFormat="1" x14ac:dyDescent="0.25">
      <c r="A91" s="133" t="s">
        <v>437</v>
      </c>
      <c r="B91" s="189" t="s">
        <v>433</v>
      </c>
      <c r="C91" s="133" t="s">
        <v>257</v>
      </c>
      <c r="D91" s="133" t="s">
        <v>258</v>
      </c>
      <c r="E91" s="186">
        <v>100000</v>
      </c>
      <c r="F91" s="186">
        <v>100000</v>
      </c>
      <c r="G91" s="186">
        <v>100000</v>
      </c>
      <c r="H91" s="186">
        <v>0</v>
      </c>
      <c r="I91" s="186">
        <v>0</v>
      </c>
      <c r="J91" s="186">
        <v>0</v>
      </c>
      <c r="K91" s="186">
        <v>99174</v>
      </c>
      <c r="L91" s="186">
        <v>99174</v>
      </c>
      <c r="M91" s="186">
        <v>826</v>
      </c>
      <c r="N91" s="186">
        <v>826</v>
      </c>
      <c r="O91" s="92">
        <f>+K91/F91</f>
        <v>0.99173999999999995</v>
      </c>
      <c r="P91" s="93">
        <f t="shared" si="1"/>
        <v>100000</v>
      </c>
      <c r="Q91" s="93">
        <f t="shared" si="2"/>
        <v>99174</v>
      </c>
      <c r="R91" s="92">
        <f t="shared" si="3"/>
        <v>0.99173999999999995</v>
      </c>
    </row>
    <row r="92" spans="1:18" s="26" customFormat="1" ht="13.7" customHeight="1" x14ac:dyDescent="0.25">
      <c r="A92" s="133" t="s">
        <v>437</v>
      </c>
      <c r="B92" s="189" t="s">
        <v>433</v>
      </c>
      <c r="C92" s="133" t="s">
        <v>259</v>
      </c>
      <c r="D92" s="133" t="s">
        <v>260</v>
      </c>
      <c r="E92" s="186">
        <v>500000</v>
      </c>
      <c r="F92" s="186">
        <v>500000</v>
      </c>
      <c r="G92" s="186">
        <v>500000</v>
      </c>
      <c r="H92" s="186">
        <v>0</v>
      </c>
      <c r="I92" s="186">
        <v>0</v>
      </c>
      <c r="J92" s="186">
        <v>0</v>
      </c>
      <c r="K92" s="186">
        <v>105000</v>
      </c>
      <c r="L92" s="186">
        <v>105000</v>
      </c>
      <c r="M92" s="186">
        <v>395000</v>
      </c>
      <c r="N92" s="186">
        <v>395000</v>
      </c>
      <c r="O92" s="92">
        <f t="shared" ref="O92:O129" si="5">+K92/F92</f>
        <v>0.21</v>
      </c>
      <c r="P92" s="93">
        <f t="shared" ref="P92:P102" si="6">+F92</f>
        <v>500000</v>
      </c>
      <c r="Q92" s="93">
        <f t="shared" ref="Q92:Q102" si="7">+K92</f>
        <v>105000</v>
      </c>
      <c r="R92" s="92">
        <f t="shared" ref="R92:R102" si="8">+Q92/P92</f>
        <v>0.21</v>
      </c>
    </row>
    <row r="93" spans="1:18" s="26" customFormat="1" x14ac:dyDescent="0.25">
      <c r="A93" s="133" t="s">
        <v>437</v>
      </c>
      <c r="B93" s="189" t="s">
        <v>433</v>
      </c>
      <c r="C93" s="133" t="s">
        <v>263</v>
      </c>
      <c r="D93" s="133" t="s">
        <v>264</v>
      </c>
      <c r="E93" s="186">
        <v>300000</v>
      </c>
      <c r="F93" s="186">
        <v>300000</v>
      </c>
      <c r="G93" s="186">
        <v>300000</v>
      </c>
      <c r="H93" s="186">
        <v>0</v>
      </c>
      <c r="I93" s="186">
        <v>0</v>
      </c>
      <c r="J93" s="186">
        <v>0</v>
      </c>
      <c r="K93" s="186">
        <v>29332.06</v>
      </c>
      <c r="L93" s="186">
        <v>29332.06</v>
      </c>
      <c r="M93" s="186">
        <v>270667.94</v>
      </c>
      <c r="N93" s="186">
        <v>270667.94</v>
      </c>
      <c r="O93" s="92">
        <f t="shared" si="5"/>
        <v>9.7773533333333343E-2</v>
      </c>
      <c r="P93" s="93">
        <f t="shared" si="6"/>
        <v>300000</v>
      </c>
      <c r="Q93" s="93">
        <f t="shared" si="7"/>
        <v>29332.06</v>
      </c>
      <c r="R93" s="92">
        <f t="shared" si="8"/>
        <v>9.7773533333333343E-2</v>
      </c>
    </row>
    <row r="94" spans="1:18" s="29" customFormat="1" x14ac:dyDescent="0.25">
      <c r="A94" s="132" t="s">
        <v>437</v>
      </c>
      <c r="B94" s="188" t="s">
        <v>435</v>
      </c>
      <c r="C94" s="132" t="s">
        <v>265</v>
      </c>
      <c r="D94" s="132" t="s">
        <v>266</v>
      </c>
      <c r="E94" s="185">
        <v>1267097953</v>
      </c>
      <c r="F94" s="185">
        <v>1267097953</v>
      </c>
      <c r="G94" s="185">
        <v>1267097953</v>
      </c>
      <c r="H94" s="185">
        <v>145559000</v>
      </c>
      <c r="I94" s="185">
        <v>4965175.79</v>
      </c>
      <c r="J94" s="185">
        <v>0</v>
      </c>
      <c r="K94" s="185">
        <v>954472173.74000001</v>
      </c>
      <c r="L94" s="185">
        <v>711965437.16999996</v>
      </c>
      <c r="M94" s="185">
        <v>162101603.47</v>
      </c>
      <c r="N94" s="185">
        <v>162101603.47</v>
      </c>
      <c r="O94" s="96">
        <f t="shared" si="5"/>
        <v>0.75327418174749428</v>
      </c>
      <c r="P94" s="28">
        <f t="shared" si="6"/>
        <v>1267097953</v>
      </c>
      <c r="Q94" s="28">
        <f t="shared" si="7"/>
        <v>954472173.74000001</v>
      </c>
      <c r="R94" s="96">
        <f t="shared" si="8"/>
        <v>0.75327418174749428</v>
      </c>
    </row>
    <row r="95" spans="1:18" s="26" customFormat="1" x14ac:dyDescent="0.25">
      <c r="A95" s="133" t="s">
        <v>437</v>
      </c>
      <c r="B95" s="189" t="s">
        <v>435</v>
      </c>
      <c r="C95" s="133" t="s">
        <v>279</v>
      </c>
      <c r="D95" s="133" t="s">
        <v>280</v>
      </c>
      <c r="E95" s="186">
        <v>1243257953</v>
      </c>
      <c r="F95" s="186">
        <v>1243257953</v>
      </c>
      <c r="G95" s="186">
        <v>1243257953</v>
      </c>
      <c r="H95" s="186">
        <v>145559000</v>
      </c>
      <c r="I95" s="186">
        <v>0</v>
      </c>
      <c r="J95" s="186">
        <v>0</v>
      </c>
      <c r="K95" s="186">
        <v>946261263.94000006</v>
      </c>
      <c r="L95" s="186">
        <v>703754527.37</v>
      </c>
      <c r="M95" s="186">
        <v>151437689.06</v>
      </c>
      <c r="N95" s="186">
        <v>151437689.06</v>
      </c>
      <c r="O95" s="92">
        <v>0</v>
      </c>
      <c r="P95" s="93">
        <f t="shared" si="6"/>
        <v>1243257953</v>
      </c>
      <c r="Q95" s="93">
        <f t="shared" si="7"/>
        <v>946261263.94000006</v>
      </c>
      <c r="R95" s="92">
        <v>0</v>
      </c>
    </row>
    <row r="96" spans="1:18" s="26" customFormat="1" ht="14.25" customHeight="1" x14ac:dyDescent="0.25">
      <c r="A96" s="133" t="s">
        <v>437</v>
      </c>
      <c r="B96" s="189" t="s">
        <v>435</v>
      </c>
      <c r="C96" s="133" t="s">
        <v>281</v>
      </c>
      <c r="D96" s="133" t="s">
        <v>282</v>
      </c>
      <c r="E96" s="186">
        <v>0</v>
      </c>
      <c r="F96" s="186">
        <v>0</v>
      </c>
      <c r="G96" s="186">
        <v>0</v>
      </c>
      <c r="H96" s="186">
        <v>0</v>
      </c>
      <c r="I96" s="186">
        <v>0</v>
      </c>
      <c r="J96" s="186">
        <v>0</v>
      </c>
      <c r="K96" s="186">
        <v>0</v>
      </c>
      <c r="L96" s="186">
        <v>0</v>
      </c>
      <c r="M96" s="186">
        <v>0</v>
      </c>
      <c r="N96" s="186">
        <v>0</v>
      </c>
      <c r="O96" s="92" t="e">
        <f t="shared" si="5"/>
        <v>#DIV/0!</v>
      </c>
      <c r="P96" s="93">
        <f t="shared" si="6"/>
        <v>0</v>
      </c>
      <c r="Q96" s="93">
        <f t="shared" si="7"/>
        <v>0</v>
      </c>
      <c r="R96" s="92" t="e">
        <f t="shared" si="8"/>
        <v>#DIV/0!</v>
      </c>
    </row>
    <row r="97" spans="1:18" s="26" customFormat="1" ht="14.25" customHeight="1" x14ac:dyDescent="0.25">
      <c r="A97" s="133" t="s">
        <v>437</v>
      </c>
      <c r="B97" s="189" t="s">
        <v>434</v>
      </c>
      <c r="C97" s="133" t="s">
        <v>281</v>
      </c>
      <c r="D97" s="133" t="s">
        <v>282</v>
      </c>
      <c r="E97" s="186">
        <v>1243257953</v>
      </c>
      <c r="F97" s="186">
        <v>1243257953</v>
      </c>
      <c r="G97" s="186">
        <v>1243257953</v>
      </c>
      <c r="H97" s="186">
        <v>145559000</v>
      </c>
      <c r="I97" s="186">
        <v>0</v>
      </c>
      <c r="J97" s="186">
        <v>0</v>
      </c>
      <c r="K97" s="186">
        <v>946261263.94000006</v>
      </c>
      <c r="L97" s="186">
        <v>703754527.37</v>
      </c>
      <c r="M97" s="186">
        <v>151437689.06</v>
      </c>
      <c r="N97" s="186">
        <v>151437689.06</v>
      </c>
      <c r="O97" s="92">
        <f t="shared" si="5"/>
        <v>0.76111418523940066</v>
      </c>
      <c r="P97" s="93">
        <f t="shared" si="6"/>
        <v>1243257953</v>
      </c>
      <c r="Q97" s="93">
        <f t="shared" si="7"/>
        <v>946261263.94000006</v>
      </c>
      <c r="R97" s="92">
        <f t="shared" si="8"/>
        <v>0.76111418523940066</v>
      </c>
    </row>
    <row r="98" spans="1:18" s="26" customFormat="1" x14ac:dyDescent="0.25">
      <c r="A98" s="133" t="s">
        <v>437</v>
      </c>
      <c r="B98" s="189" t="s">
        <v>434</v>
      </c>
      <c r="C98" s="133" t="s">
        <v>267</v>
      </c>
      <c r="D98" s="133" t="s">
        <v>268</v>
      </c>
      <c r="E98" s="186">
        <v>22000000</v>
      </c>
      <c r="F98" s="186">
        <v>20900000</v>
      </c>
      <c r="G98" s="186">
        <v>20900000</v>
      </c>
      <c r="H98" s="186">
        <v>0</v>
      </c>
      <c r="I98" s="186">
        <v>4965175.79</v>
      </c>
      <c r="J98" s="186">
        <v>0</v>
      </c>
      <c r="K98" s="186">
        <v>5933458.79</v>
      </c>
      <c r="L98" s="186">
        <v>5933458.79</v>
      </c>
      <c r="M98" s="186">
        <v>10001365.42</v>
      </c>
      <c r="N98" s="186">
        <v>10001365.42</v>
      </c>
      <c r="O98" s="92">
        <v>0</v>
      </c>
      <c r="P98" s="93">
        <f t="shared" si="6"/>
        <v>20900000</v>
      </c>
      <c r="Q98" s="93">
        <f t="shared" si="7"/>
        <v>5933458.79</v>
      </c>
      <c r="R98" s="92">
        <f t="shared" si="8"/>
        <v>0.28389754976076553</v>
      </c>
    </row>
    <row r="99" spans="1:18" s="26" customFormat="1" x14ac:dyDescent="0.25">
      <c r="A99" s="133" t="s">
        <v>437</v>
      </c>
      <c r="B99" s="189" t="s">
        <v>434</v>
      </c>
      <c r="C99" s="133" t="s">
        <v>271</v>
      </c>
      <c r="D99" s="133" t="s">
        <v>272</v>
      </c>
      <c r="E99" s="186">
        <v>2000000</v>
      </c>
      <c r="F99" s="186">
        <v>900000</v>
      </c>
      <c r="G99" s="186">
        <v>900000</v>
      </c>
      <c r="H99" s="186">
        <v>0</v>
      </c>
      <c r="I99" s="186">
        <v>0</v>
      </c>
      <c r="J99" s="186">
        <v>0</v>
      </c>
      <c r="K99" s="186">
        <v>900000</v>
      </c>
      <c r="L99" s="186">
        <v>900000</v>
      </c>
      <c r="M99" s="186">
        <v>0</v>
      </c>
      <c r="N99" s="186">
        <v>0</v>
      </c>
      <c r="O99" s="92">
        <v>0</v>
      </c>
      <c r="P99" s="93">
        <f t="shared" si="6"/>
        <v>900000</v>
      </c>
      <c r="Q99" s="93">
        <f t="shared" si="7"/>
        <v>900000</v>
      </c>
      <c r="R99" s="92">
        <v>0</v>
      </c>
    </row>
    <row r="100" spans="1:18" s="26" customFormat="1" x14ac:dyDescent="0.25">
      <c r="A100" s="133" t="s">
        <v>437</v>
      </c>
      <c r="B100" s="189" t="s">
        <v>434</v>
      </c>
      <c r="C100" s="133" t="s">
        <v>273</v>
      </c>
      <c r="D100" s="133" t="s">
        <v>274</v>
      </c>
      <c r="E100" s="186">
        <v>0</v>
      </c>
      <c r="F100" s="186">
        <v>0</v>
      </c>
      <c r="G100" s="186">
        <v>0</v>
      </c>
      <c r="H100" s="186">
        <v>0</v>
      </c>
      <c r="I100" s="186">
        <v>0</v>
      </c>
      <c r="J100" s="186">
        <v>0</v>
      </c>
      <c r="K100" s="186">
        <v>0</v>
      </c>
      <c r="L100" s="186">
        <v>0</v>
      </c>
      <c r="M100" s="186">
        <v>0</v>
      </c>
      <c r="N100" s="186">
        <v>0</v>
      </c>
      <c r="O100" s="92" t="e">
        <f t="shared" si="5"/>
        <v>#DIV/0!</v>
      </c>
      <c r="P100" s="93">
        <f t="shared" si="6"/>
        <v>0</v>
      </c>
      <c r="Q100" s="93">
        <f t="shared" si="7"/>
        <v>0</v>
      </c>
      <c r="R100" s="92" t="e">
        <f t="shared" si="8"/>
        <v>#DIV/0!</v>
      </c>
    </row>
    <row r="101" spans="1:18" s="26" customFormat="1" x14ac:dyDescent="0.25">
      <c r="A101" s="133" t="s">
        <v>437</v>
      </c>
      <c r="B101" s="189" t="s">
        <v>434</v>
      </c>
      <c r="C101" s="133" t="s">
        <v>275</v>
      </c>
      <c r="D101" s="133" t="s">
        <v>276</v>
      </c>
      <c r="E101" s="186">
        <v>20000000</v>
      </c>
      <c r="F101" s="186">
        <v>20000000</v>
      </c>
      <c r="G101" s="186">
        <v>20000000</v>
      </c>
      <c r="H101" s="186">
        <v>0</v>
      </c>
      <c r="I101" s="186">
        <v>4965175.79</v>
      </c>
      <c r="J101" s="186">
        <v>0</v>
      </c>
      <c r="K101" s="186">
        <v>5033458.79</v>
      </c>
      <c r="L101" s="186">
        <v>5033458.79</v>
      </c>
      <c r="M101" s="186">
        <v>10001365.42</v>
      </c>
      <c r="N101" s="186">
        <v>10001365.42</v>
      </c>
      <c r="O101" s="92">
        <f t="shared" si="5"/>
        <v>0.25167293950000003</v>
      </c>
      <c r="P101" s="93">
        <f t="shared" si="6"/>
        <v>20000000</v>
      </c>
      <c r="Q101" s="93">
        <f t="shared" si="7"/>
        <v>5033458.79</v>
      </c>
      <c r="R101" s="92">
        <f t="shared" si="8"/>
        <v>0.25167293950000003</v>
      </c>
    </row>
    <row r="102" spans="1:18" s="26" customFormat="1" x14ac:dyDescent="0.25">
      <c r="A102" s="133" t="s">
        <v>437</v>
      </c>
      <c r="B102" s="189" t="s">
        <v>434</v>
      </c>
      <c r="C102" s="133" t="s">
        <v>283</v>
      </c>
      <c r="D102" s="133" t="s">
        <v>284</v>
      </c>
      <c r="E102" s="186">
        <v>1840000</v>
      </c>
      <c r="F102" s="186">
        <v>2940000</v>
      </c>
      <c r="G102" s="186">
        <v>2940000</v>
      </c>
      <c r="H102" s="186">
        <v>0</v>
      </c>
      <c r="I102" s="186">
        <v>0</v>
      </c>
      <c r="J102" s="186">
        <v>0</v>
      </c>
      <c r="K102" s="186">
        <v>2277451.0099999998</v>
      </c>
      <c r="L102" s="186">
        <v>2277451.0099999998</v>
      </c>
      <c r="M102" s="186">
        <v>662548.99</v>
      </c>
      <c r="N102" s="186">
        <v>662548.99</v>
      </c>
      <c r="O102" s="92">
        <f t="shared" si="5"/>
        <v>0.77464320068027204</v>
      </c>
      <c r="P102" s="93">
        <f t="shared" si="6"/>
        <v>2940000</v>
      </c>
      <c r="Q102" s="93">
        <f t="shared" si="7"/>
        <v>2277451.0099999998</v>
      </c>
      <c r="R102" s="92">
        <f t="shared" si="8"/>
        <v>0.77464320068027204</v>
      </c>
    </row>
    <row r="103" spans="1:18" s="26" customFormat="1" x14ac:dyDescent="0.25">
      <c r="A103" s="133" t="s">
        <v>437</v>
      </c>
      <c r="B103" s="189" t="s">
        <v>434</v>
      </c>
      <c r="C103" s="133" t="s">
        <v>285</v>
      </c>
      <c r="D103" s="133" t="s">
        <v>286</v>
      </c>
      <c r="E103" s="186">
        <v>1840000</v>
      </c>
      <c r="F103" s="186">
        <v>2940000</v>
      </c>
      <c r="G103" s="186">
        <v>2940000</v>
      </c>
      <c r="H103" s="186">
        <v>0</v>
      </c>
      <c r="I103" s="186">
        <v>0</v>
      </c>
      <c r="J103" s="186">
        <v>0</v>
      </c>
      <c r="K103" s="186">
        <v>2277451.0099999998</v>
      </c>
      <c r="L103" s="186">
        <v>2277451.0099999998</v>
      </c>
      <c r="M103" s="186">
        <v>662548.99</v>
      </c>
      <c r="N103" s="186">
        <v>662548.99</v>
      </c>
      <c r="O103" s="92">
        <f t="shared" si="5"/>
        <v>0.77464320068027204</v>
      </c>
      <c r="P103" s="93">
        <f t="shared" ref="P103" si="9">+F103</f>
        <v>2940000</v>
      </c>
      <c r="Q103" s="93">
        <f t="shared" ref="Q103" si="10">+K103</f>
        <v>2277451.0099999998</v>
      </c>
      <c r="R103" s="92">
        <f t="shared" ref="R103:R104" si="11">+Q103/P103</f>
        <v>0.77464320068027204</v>
      </c>
    </row>
    <row r="104" spans="1:18" s="29" customFormat="1" x14ac:dyDescent="0.25">
      <c r="A104" s="132" t="s">
        <v>437</v>
      </c>
      <c r="B104" s="188" t="s">
        <v>433</v>
      </c>
      <c r="C104" s="132" t="s">
        <v>289</v>
      </c>
      <c r="D104" s="132" t="s">
        <v>290</v>
      </c>
      <c r="E104" s="185">
        <v>8271653598</v>
      </c>
      <c r="F104" s="185">
        <v>8020424452</v>
      </c>
      <c r="G104" s="185">
        <v>8019363515.5500002</v>
      </c>
      <c r="H104" s="185">
        <v>0</v>
      </c>
      <c r="I104" s="185">
        <v>0</v>
      </c>
      <c r="J104" s="185">
        <v>0</v>
      </c>
      <c r="K104" s="185">
        <v>7529057541.8999996</v>
      </c>
      <c r="L104" s="185">
        <v>7529057541.8999996</v>
      </c>
      <c r="M104" s="185">
        <v>491366910.10000002</v>
      </c>
      <c r="N104" s="185">
        <v>490305973.64999998</v>
      </c>
      <c r="O104" s="96">
        <v>0</v>
      </c>
      <c r="P104" s="28">
        <f>+P116+P118+P127</f>
        <v>84000000</v>
      </c>
      <c r="Q104" s="28">
        <f>+Q116+Q118+Q127</f>
        <v>69024160.859999999</v>
      </c>
      <c r="R104" s="96">
        <f t="shared" si="11"/>
        <v>0.82171620071428575</v>
      </c>
    </row>
    <row r="105" spans="1:18" s="26" customFormat="1" x14ac:dyDescent="0.25">
      <c r="A105" s="133" t="s">
        <v>437</v>
      </c>
      <c r="B105" s="189" t="s">
        <v>433</v>
      </c>
      <c r="C105" s="133" t="s">
        <v>291</v>
      </c>
      <c r="D105" s="133" t="s">
        <v>292</v>
      </c>
      <c r="E105" s="186">
        <v>8062294991</v>
      </c>
      <c r="F105" s="186">
        <v>7895065845</v>
      </c>
      <c r="G105" s="186">
        <v>7895065843.5500002</v>
      </c>
      <c r="H105" s="186">
        <v>0</v>
      </c>
      <c r="I105" s="186">
        <v>0</v>
      </c>
      <c r="J105" s="186">
        <v>0</v>
      </c>
      <c r="K105" s="186">
        <v>7419740830.7600002</v>
      </c>
      <c r="L105" s="186">
        <v>7419740830.7600002</v>
      </c>
      <c r="M105" s="186">
        <v>475325014.24000001</v>
      </c>
      <c r="N105" s="186">
        <v>475325012.79000002</v>
      </c>
      <c r="O105" s="92">
        <f t="shared" si="5"/>
        <v>0.93979467384163407</v>
      </c>
      <c r="P105" s="28"/>
      <c r="Q105" s="28"/>
      <c r="R105" s="96"/>
    </row>
    <row r="106" spans="1:18" s="26" customFormat="1" x14ac:dyDescent="0.25">
      <c r="A106" s="133" t="s">
        <v>437</v>
      </c>
      <c r="B106" s="189" t="s">
        <v>433</v>
      </c>
      <c r="C106" s="133" t="s">
        <v>301</v>
      </c>
      <c r="D106" s="133" t="s">
        <v>391</v>
      </c>
      <c r="E106" s="186">
        <v>3269297450</v>
      </c>
      <c r="F106" s="186">
        <v>3187951954</v>
      </c>
      <c r="G106" s="186">
        <v>3187951953.5</v>
      </c>
      <c r="H106" s="186">
        <v>0</v>
      </c>
      <c r="I106" s="186">
        <v>0</v>
      </c>
      <c r="J106" s="186">
        <v>0</v>
      </c>
      <c r="K106" s="186">
        <v>2906695209</v>
      </c>
      <c r="L106" s="186">
        <v>2906695209</v>
      </c>
      <c r="M106" s="186">
        <v>281256745</v>
      </c>
      <c r="N106" s="186">
        <v>281256744.5</v>
      </c>
      <c r="O106" s="92">
        <f t="shared" si="5"/>
        <v>0.91177509916763322</v>
      </c>
      <c r="P106" s="93"/>
      <c r="Q106" s="93"/>
      <c r="R106" s="92"/>
    </row>
    <row r="107" spans="1:18" s="26" customFormat="1" x14ac:dyDescent="0.25">
      <c r="A107" s="133" t="s">
        <v>437</v>
      </c>
      <c r="B107" s="189" t="s">
        <v>433</v>
      </c>
      <c r="C107" s="133" t="s">
        <v>304</v>
      </c>
      <c r="D107" s="133" t="s">
        <v>392</v>
      </c>
      <c r="E107" s="186">
        <v>1394735536</v>
      </c>
      <c r="F107" s="186">
        <v>1380359071</v>
      </c>
      <c r="G107" s="186">
        <v>1380359071</v>
      </c>
      <c r="H107" s="186">
        <v>0</v>
      </c>
      <c r="I107" s="186">
        <v>0</v>
      </c>
      <c r="J107" s="186">
        <v>0</v>
      </c>
      <c r="K107" s="186">
        <v>1240928138</v>
      </c>
      <c r="L107" s="186">
        <v>1240928138</v>
      </c>
      <c r="M107" s="186">
        <v>139430933</v>
      </c>
      <c r="N107" s="186">
        <v>139430933</v>
      </c>
      <c r="O107" s="92">
        <f t="shared" si="5"/>
        <v>0.89898937462772688</v>
      </c>
      <c r="P107" s="93"/>
      <c r="Q107" s="93"/>
      <c r="R107" s="92"/>
    </row>
    <row r="108" spans="1:18" s="26" customFormat="1" x14ac:dyDescent="0.25">
      <c r="A108" s="133" t="s">
        <v>437</v>
      </c>
      <c r="B108" s="189" t="s">
        <v>433</v>
      </c>
      <c r="C108" s="133" t="s">
        <v>307</v>
      </c>
      <c r="D108" s="133" t="s">
        <v>308</v>
      </c>
      <c r="E108" s="186">
        <v>2171182482</v>
      </c>
      <c r="F108" s="186">
        <v>2119982482</v>
      </c>
      <c r="G108" s="186">
        <v>2119982481.8</v>
      </c>
      <c r="H108" s="186">
        <v>0</v>
      </c>
      <c r="I108" s="186">
        <v>0</v>
      </c>
      <c r="J108" s="186">
        <v>0</v>
      </c>
      <c r="K108" s="186">
        <v>2119982481</v>
      </c>
      <c r="L108" s="186">
        <v>2119982481</v>
      </c>
      <c r="M108" s="186">
        <v>1</v>
      </c>
      <c r="N108" s="186">
        <v>0.8</v>
      </c>
      <c r="O108" s="92">
        <f t="shared" si="5"/>
        <v>0.99999999952829799</v>
      </c>
      <c r="P108" s="93"/>
      <c r="Q108" s="93"/>
      <c r="R108" s="92"/>
    </row>
    <row r="109" spans="1:18" s="26" customFormat="1" x14ac:dyDescent="0.25">
      <c r="A109" s="133" t="s">
        <v>437</v>
      </c>
      <c r="B109" s="189" t="s">
        <v>433</v>
      </c>
      <c r="C109" s="133" t="s">
        <v>309</v>
      </c>
      <c r="D109" s="133" t="s">
        <v>393</v>
      </c>
      <c r="E109" s="186">
        <v>54600000</v>
      </c>
      <c r="F109" s="186">
        <v>54600000</v>
      </c>
      <c r="G109" s="186">
        <v>54600000</v>
      </c>
      <c r="H109" s="186">
        <v>0</v>
      </c>
      <c r="I109" s="186">
        <v>0</v>
      </c>
      <c r="J109" s="186">
        <v>0</v>
      </c>
      <c r="K109" s="186">
        <v>54600000</v>
      </c>
      <c r="L109" s="186">
        <v>54600000</v>
      </c>
      <c r="M109" s="186">
        <v>0</v>
      </c>
      <c r="N109" s="186">
        <v>0</v>
      </c>
      <c r="O109" s="92">
        <f t="shared" si="5"/>
        <v>1</v>
      </c>
      <c r="P109" s="93"/>
      <c r="Q109" s="93"/>
      <c r="R109" s="92"/>
    </row>
    <row r="110" spans="1:18" s="26" customFormat="1" x14ac:dyDescent="0.25">
      <c r="A110" s="133" t="s">
        <v>437</v>
      </c>
      <c r="B110" s="189" t="s">
        <v>433</v>
      </c>
      <c r="C110" s="133" t="s">
        <v>310</v>
      </c>
      <c r="D110" s="133" t="s">
        <v>311</v>
      </c>
      <c r="E110" s="186">
        <v>384662030</v>
      </c>
      <c r="F110" s="186">
        <v>373383964</v>
      </c>
      <c r="G110" s="186">
        <v>373383963.25</v>
      </c>
      <c r="H110" s="186">
        <v>0</v>
      </c>
      <c r="I110" s="186">
        <v>0</v>
      </c>
      <c r="J110" s="186">
        <v>0</v>
      </c>
      <c r="K110" s="186">
        <v>373383963</v>
      </c>
      <c r="L110" s="186">
        <v>373383963</v>
      </c>
      <c r="M110" s="186">
        <v>1</v>
      </c>
      <c r="N110" s="186">
        <v>0.25</v>
      </c>
      <c r="O110" s="92">
        <f t="shared" si="5"/>
        <v>0.99999999732179179</v>
      </c>
      <c r="P110" s="93"/>
      <c r="Q110" s="93"/>
      <c r="R110" s="92"/>
    </row>
    <row r="111" spans="1:18" s="26" customFormat="1" x14ac:dyDescent="0.25">
      <c r="A111" s="133" t="s">
        <v>437</v>
      </c>
      <c r="B111" s="189" t="s">
        <v>433</v>
      </c>
      <c r="C111" s="133" t="s">
        <v>312</v>
      </c>
      <c r="D111" s="133" t="s">
        <v>313</v>
      </c>
      <c r="E111" s="186">
        <v>265260000</v>
      </c>
      <c r="F111" s="186">
        <v>264913778</v>
      </c>
      <c r="G111" s="186">
        <v>264913778</v>
      </c>
      <c r="H111" s="186">
        <v>0</v>
      </c>
      <c r="I111" s="186">
        <v>0</v>
      </c>
      <c r="J111" s="186">
        <v>0</v>
      </c>
      <c r="K111" s="186">
        <v>264913778</v>
      </c>
      <c r="L111" s="186">
        <v>264913778</v>
      </c>
      <c r="M111" s="186">
        <v>0</v>
      </c>
      <c r="N111" s="186">
        <v>0</v>
      </c>
      <c r="O111" s="92">
        <f t="shared" si="5"/>
        <v>1</v>
      </c>
      <c r="P111" s="93"/>
      <c r="Q111" s="93"/>
      <c r="R111" s="92"/>
    </row>
    <row r="112" spans="1:18" s="26" customFormat="1" x14ac:dyDescent="0.25">
      <c r="A112" s="133" t="s">
        <v>437</v>
      </c>
      <c r="B112" s="189" t="s">
        <v>433</v>
      </c>
      <c r="C112" s="133" t="s">
        <v>314</v>
      </c>
      <c r="D112" s="133" t="s">
        <v>420</v>
      </c>
      <c r="E112" s="186">
        <v>342490000</v>
      </c>
      <c r="F112" s="186">
        <v>335592525</v>
      </c>
      <c r="G112" s="186">
        <v>335592525</v>
      </c>
      <c r="H112" s="186">
        <v>0</v>
      </c>
      <c r="I112" s="186">
        <v>0</v>
      </c>
      <c r="J112" s="186">
        <v>0</v>
      </c>
      <c r="K112" s="186">
        <v>309349525</v>
      </c>
      <c r="L112" s="186">
        <v>309349525</v>
      </c>
      <c r="M112" s="186">
        <v>26243000</v>
      </c>
      <c r="N112" s="186">
        <v>26243000</v>
      </c>
      <c r="O112" s="92">
        <f t="shared" si="5"/>
        <v>0.92180099959020245</v>
      </c>
      <c r="P112" s="93"/>
      <c r="Q112" s="93"/>
      <c r="R112" s="92"/>
    </row>
    <row r="113" spans="1:18" s="26" customFormat="1" x14ac:dyDescent="0.25">
      <c r="A113" s="133" t="s">
        <v>437</v>
      </c>
      <c r="B113" s="189" t="s">
        <v>433</v>
      </c>
      <c r="C113" s="133" t="s">
        <v>315</v>
      </c>
      <c r="D113" s="133" t="s">
        <v>316</v>
      </c>
      <c r="E113" s="186">
        <v>171120000</v>
      </c>
      <c r="F113" s="186">
        <v>169334578</v>
      </c>
      <c r="G113" s="186">
        <v>169334578</v>
      </c>
      <c r="H113" s="186">
        <v>0</v>
      </c>
      <c r="I113" s="186">
        <v>0</v>
      </c>
      <c r="J113" s="186">
        <v>0</v>
      </c>
      <c r="K113" s="186">
        <v>145823386</v>
      </c>
      <c r="L113" s="186">
        <v>145823386</v>
      </c>
      <c r="M113" s="186">
        <v>23511192</v>
      </c>
      <c r="N113" s="186">
        <v>23511192</v>
      </c>
      <c r="O113" s="92">
        <f t="shared" si="5"/>
        <v>0.86115539851524003</v>
      </c>
      <c r="P113" s="93"/>
      <c r="Q113" s="93"/>
      <c r="R113" s="92"/>
    </row>
    <row r="114" spans="1:18" s="26" customFormat="1" x14ac:dyDescent="0.25">
      <c r="A114" s="133" t="s">
        <v>437</v>
      </c>
      <c r="B114" s="189" t="s">
        <v>433</v>
      </c>
      <c r="C114" s="133" t="s">
        <v>320</v>
      </c>
      <c r="D114" s="133" t="s">
        <v>421</v>
      </c>
      <c r="E114" s="186">
        <v>7446236</v>
      </c>
      <c r="F114" s="186">
        <v>7446236</v>
      </c>
      <c r="G114" s="186">
        <v>7446236</v>
      </c>
      <c r="H114" s="186">
        <v>0</v>
      </c>
      <c r="I114" s="186">
        <v>0</v>
      </c>
      <c r="J114" s="186">
        <v>0</v>
      </c>
      <c r="K114" s="186">
        <v>2835154.43</v>
      </c>
      <c r="L114" s="186">
        <v>2835154.43</v>
      </c>
      <c r="M114" s="186">
        <v>4611081.57</v>
      </c>
      <c r="N114" s="186">
        <v>4611081.57</v>
      </c>
      <c r="O114" s="92">
        <f t="shared" si="5"/>
        <v>0.38075000980361084</v>
      </c>
      <c r="P114" s="93"/>
      <c r="Q114" s="93"/>
      <c r="R114" s="92"/>
    </row>
    <row r="115" spans="1:18" s="26" customFormat="1" x14ac:dyDescent="0.25">
      <c r="A115" s="133" t="s">
        <v>437</v>
      </c>
      <c r="B115" s="189" t="s">
        <v>433</v>
      </c>
      <c r="C115" s="133" t="s">
        <v>325</v>
      </c>
      <c r="D115" s="133" t="s">
        <v>422</v>
      </c>
      <c r="E115" s="186">
        <v>1501257</v>
      </c>
      <c r="F115" s="186">
        <v>1501257</v>
      </c>
      <c r="G115" s="186">
        <v>1501257</v>
      </c>
      <c r="H115" s="186">
        <v>0</v>
      </c>
      <c r="I115" s="186">
        <v>0</v>
      </c>
      <c r="J115" s="186">
        <v>0</v>
      </c>
      <c r="K115" s="186">
        <v>1229196.33</v>
      </c>
      <c r="L115" s="186">
        <v>1229196.33</v>
      </c>
      <c r="M115" s="186">
        <v>272060.67</v>
      </c>
      <c r="N115" s="186">
        <v>272060.67</v>
      </c>
      <c r="O115" s="92">
        <f t="shared" si="5"/>
        <v>0.81877808396563689</v>
      </c>
      <c r="P115" s="93"/>
      <c r="Q115" s="93"/>
      <c r="R115" s="92"/>
    </row>
    <row r="116" spans="1:18" s="26" customFormat="1" x14ac:dyDescent="0.25">
      <c r="A116" s="133" t="s">
        <v>437</v>
      </c>
      <c r="B116" s="189" t="s">
        <v>433</v>
      </c>
      <c r="C116" s="133" t="s">
        <v>331</v>
      </c>
      <c r="D116" s="133" t="s">
        <v>332</v>
      </c>
      <c r="E116" s="186">
        <v>33000000</v>
      </c>
      <c r="F116" s="186">
        <v>30800000</v>
      </c>
      <c r="G116" s="186">
        <v>30800000</v>
      </c>
      <c r="H116" s="186">
        <v>0</v>
      </c>
      <c r="I116" s="186">
        <v>0</v>
      </c>
      <c r="J116" s="186">
        <v>0</v>
      </c>
      <c r="K116" s="186">
        <v>30778250</v>
      </c>
      <c r="L116" s="186">
        <v>30778250</v>
      </c>
      <c r="M116" s="186">
        <v>21750</v>
      </c>
      <c r="N116" s="186">
        <v>21750</v>
      </c>
      <c r="O116" s="92">
        <f t="shared" si="5"/>
        <v>0.99929383116883119</v>
      </c>
      <c r="P116" s="93">
        <f>+F116</f>
        <v>30800000</v>
      </c>
      <c r="Q116" s="93">
        <f>+K116</f>
        <v>30778250</v>
      </c>
      <c r="R116" s="92">
        <f>+Q116/P116</f>
        <v>0.99929383116883119</v>
      </c>
    </row>
    <row r="117" spans="1:18" s="26" customFormat="1" x14ac:dyDescent="0.25">
      <c r="A117" s="133" t="s">
        <v>437</v>
      </c>
      <c r="B117" s="189" t="s">
        <v>433</v>
      </c>
      <c r="C117" s="133" t="s">
        <v>335</v>
      </c>
      <c r="D117" s="133" t="s">
        <v>336</v>
      </c>
      <c r="E117" s="186">
        <v>33000000</v>
      </c>
      <c r="F117" s="186">
        <v>30800000</v>
      </c>
      <c r="G117" s="186">
        <v>30800000</v>
      </c>
      <c r="H117" s="186">
        <v>0</v>
      </c>
      <c r="I117" s="186">
        <v>0</v>
      </c>
      <c r="J117" s="186">
        <v>0</v>
      </c>
      <c r="K117" s="186">
        <v>30778250</v>
      </c>
      <c r="L117" s="186">
        <v>30778250</v>
      </c>
      <c r="M117" s="186">
        <v>21750</v>
      </c>
      <c r="N117" s="186">
        <v>21750</v>
      </c>
      <c r="O117" s="92">
        <f t="shared" si="5"/>
        <v>0.99929383116883119</v>
      </c>
      <c r="P117" s="93">
        <f>+F117</f>
        <v>30800000</v>
      </c>
      <c r="Q117" s="93">
        <f>+K117</f>
        <v>30778250</v>
      </c>
      <c r="R117" s="92">
        <f>+Q117/P117</f>
        <v>0.99929383116883119</v>
      </c>
    </row>
    <row r="118" spans="1:18" s="26" customFormat="1" x14ac:dyDescent="0.25">
      <c r="A118" s="133" t="s">
        <v>437</v>
      </c>
      <c r="B118" s="189" t="s">
        <v>433</v>
      </c>
      <c r="C118" s="133" t="s">
        <v>337</v>
      </c>
      <c r="D118" s="133" t="s">
        <v>338</v>
      </c>
      <c r="E118" s="186">
        <v>53200000</v>
      </c>
      <c r="F118" s="186">
        <v>53200000</v>
      </c>
      <c r="G118" s="186">
        <v>53200000</v>
      </c>
      <c r="H118" s="186">
        <v>0</v>
      </c>
      <c r="I118" s="186">
        <v>0</v>
      </c>
      <c r="J118" s="186">
        <v>0</v>
      </c>
      <c r="K118" s="186">
        <v>38245910.859999999</v>
      </c>
      <c r="L118" s="186">
        <v>38245910.859999999</v>
      </c>
      <c r="M118" s="186">
        <v>14954089.140000001</v>
      </c>
      <c r="N118" s="186">
        <v>14954089.140000001</v>
      </c>
      <c r="O118" s="92">
        <f t="shared" si="5"/>
        <v>0.71890809887218043</v>
      </c>
      <c r="P118" s="93">
        <f>+F118</f>
        <v>53200000</v>
      </c>
      <c r="Q118" s="93">
        <f>+K118</f>
        <v>38245910.859999999</v>
      </c>
      <c r="R118" s="92">
        <f>+Q118/P118</f>
        <v>0.71890809887218043</v>
      </c>
    </row>
    <row r="119" spans="1:18" s="26" customFormat="1" x14ac:dyDescent="0.25">
      <c r="A119" s="133" t="s">
        <v>437</v>
      </c>
      <c r="B119" s="189" t="s">
        <v>433</v>
      </c>
      <c r="C119" s="133" t="s">
        <v>339</v>
      </c>
      <c r="D119" s="133" t="s">
        <v>340</v>
      </c>
      <c r="E119" s="186">
        <v>48000000</v>
      </c>
      <c r="F119" s="186">
        <v>48000000</v>
      </c>
      <c r="G119" s="186">
        <v>48000000</v>
      </c>
      <c r="H119" s="186">
        <v>0</v>
      </c>
      <c r="I119" s="186">
        <v>0</v>
      </c>
      <c r="J119" s="186">
        <v>0</v>
      </c>
      <c r="K119" s="186">
        <v>37214226.859999999</v>
      </c>
      <c r="L119" s="186">
        <v>37214226.859999999</v>
      </c>
      <c r="M119" s="186">
        <v>10785773.140000001</v>
      </c>
      <c r="N119" s="186">
        <v>10785773.140000001</v>
      </c>
      <c r="O119" s="92">
        <f t="shared" si="5"/>
        <v>0.77529639291666663</v>
      </c>
      <c r="P119" s="93">
        <f>+F119</f>
        <v>48000000</v>
      </c>
      <c r="Q119" s="93">
        <f>+K119</f>
        <v>37214226.859999999</v>
      </c>
      <c r="R119" s="92">
        <f>+Q119/P119</f>
        <v>0.77529639291666663</v>
      </c>
    </row>
    <row r="120" spans="1:18" s="26" customFormat="1" x14ac:dyDescent="0.25">
      <c r="A120" s="133" t="s">
        <v>437</v>
      </c>
      <c r="B120" s="189" t="s">
        <v>433</v>
      </c>
      <c r="C120" s="133" t="s">
        <v>341</v>
      </c>
      <c r="D120" s="133" t="s">
        <v>342</v>
      </c>
      <c r="E120" s="186">
        <v>5200000</v>
      </c>
      <c r="F120" s="186">
        <v>5200000</v>
      </c>
      <c r="G120" s="186">
        <v>5200000</v>
      </c>
      <c r="H120" s="186">
        <v>0</v>
      </c>
      <c r="I120" s="186">
        <v>0</v>
      </c>
      <c r="J120" s="186">
        <v>0</v>
      </c>
      <c r="K120" s="186">
        <v>1031684</v>
      </c>
      <c r="L120" s="186">
        <v>1031684</v>
      </c>
      <c r="M120" s="186">
        <v>4168316</v>
      </c>
      <c r="N120" s="186">
        <v>4168316</v>
      </c>
      <c r="O120" s="92">
        <f t="shared" si="5"/>
        <v>0.19840076923076924</v>
      </c>
      <c r="P120" s="93">
        <f>+F120</f>
        <v>5200000</v>
      </c>
      <c r="Q120" s="93">
        <f>+K120</f>
        <v>1031684</v>
      </c>
      <c r="R120" s="92">
        <f>+Q120/P120</f>
        <v>0.19840076923076924</v>
      </c>
    </row>
    <row r="121" spans="1:18" s="26" customFormat="1" x14ac:dyDescent="0.25">
      <c r="A121" s="133" t="s">
        <v>437</v>
      </c>
      <c r="B121" s="189" t="s">
        <v>433</v>
      </c>
      <c r="C121" s="133" t="s">
        <v>343</v>
      </c>
      <c r="D121" s="133" t="s">
        <v>344</v>
      </c>
      <c r="E121" s="186">
        <v>37215000</v>
      </c>
      <c r="F121" s="186">
        <v>39395000</v>
      </c>
      <c r="G121" s="186">
        <v>39395000</v>
      </c>
      <c r="H121" s="186">
        <v>0</v>
      </c>
      <c r="I121" s="186">
        <v>0</v>
      </c>
      <c r="J121" s="186">
        <v>0</v>
      </c>
      <c r="K121" s="186">
        <v>39395000</v>
      </c>
      <c r="L121" s="186">
        <v>39395000</v>
      </c>
      <c r="M121" s="186">
        <v>0</v>
      </c>
      <c r="N121" s="186">
        <v>0</v>
      </c>
      <c r="O121" s="92">
        <f t="shared" si="5"/>
        <v>1</v>
      </c>
      <c r="P121" s="93"/>
      <c r="Q121" s="93"/>
      <c r="R121" s="92"/>
    </row>
    <row r="122" spans="1:18" s="26" customFormat="1" x14ac:dyDescent="0.25">
      <c r="A122" s="133" t="s">
        <v>437</v>
      </c>
      <c r="B122" s="189" t="s">
        <v>433</v>
      </c>
      <c r="C122" s="133" t="s">
        <v>345</v>
      </c>
      <c r="D122" s="133" t="s">
        <v>346</v>
      </c>
      <c r="E122" s="186">
        <v>4200000</v>
      </c>
      <c r="F122" s="186">
        <v>4200000</v>
      </c>
      <c r="G122" s="186">
        <v>4200000</v>
      </c>
      <c r="H122" s="186">
        <v>0</v>
      </c>
      <c r="I122" s="186">
        <v>0</v>
      </c>
      <c r="J122" s="186">
        <v>0</v>
      </c>
      <c r="K122" s="186">
        <v>4200000</v>
      </c>
      <c r="L122" s="186">
        <v>4200000</v>
      </c>
      <c r="M122" s="186">
        <v>0</v>
      </c>
      <c r="N122" s="186">
        <v>0</v>
      </c>
      <c r="O122" s="92">
        <f t="shared" si="5"/>
        <v>1</v>
      </c>
      <c r="P122" s="93"/>
      <c r="Q122" s="93"/>
      <c r="R122" s="92"/>
    </row>
    <row r="123" spans="1:18" s="26" customFormat="1" x14ac:dyDescent="0.25">
      <c r="A123" s="133" t="s">
        <v>437</v>
      </c>
      <c r="B123" s="189" t="s">
        <v>433</v>
      </c>
      <c r="C123" s="133" t="s">
        <v>441</v>
      </c>
      <c r="D123" s="133" t="s">
        <v>442</v>
      </c>
      <c r="E123" s="186">
        <v>0</v>
      </c>
      <c r="F123" s="186">
        <v>2180000</v>
      </c>
      <c r="G123" s="186">
        <v>2180000</v>
      </c>
      <c r="H123" s="186">
        <v>0</v>
      </c>
      <c r="I123" s="186">
        <v>0</v>
      </c>
      <c r="J123" s="186">
        <v>0</v>
      </c>
      <c r="K123" s="186">
        <v>2180000</v>
      </c>
      <c r="L123" s="186">
        <v>2180000</v>
      </c>
      <c r="M123" s="186">
        <v>0</v>
      </c>
      <c r="N123" s="186">
        <v>0</v>
      </c>
      <c r="O123" s="92">
        <f t="shared" si="5"/>
        <v>1</v>
      </c>
      <c r="P123" s="93"/>
      <c r="Q123" s="93"/>
      <c r="R123" s="92"/>
    </row>
    <row r="124" spans="1:18" s="26" customFormat="1" x14ac:dyDescent="0.25">
      <c r="A124" s="133" t="s">
        <v>437</v>
      </c>
      <c r="B124" s="189" t="s">
        <v>433</v>
      </c>
      <c r="C124" s="133" t="s">
        <v>353</v>
      </c>
      <c r="D124" s="133" t="s">
        <v>397</v>
      </c>
      <c r="E124" s="186">
        <v>3570000</v>
      </c>
      <c r="F124" s="186">
        <v>3570000</v>
      </c>
      <c r="G124" s="186">
        <v>3570000</v>
      </c>
      <c r="H124" s="186">
        <v>0</v>
      </c>
      <c r="I124" s="186">
        <v>0</v>
      </c>
      <c r="J124" s="186">
        <v>0</v>
      </c>
      <c r="K124" s="186">
        <v>3570000</v>
      </c>
      <c r="L124" s="186">
        <v>3570000</v>
      </c>
      <c r="M124" s="186">
        <v>0</v>
      </c>
      <c r="N124" s="186">
        <v>0</v>
      </c>
      <c r="O124" s="92">
        <f t="shared" si="5"/>
        <v>1</v>
      </c>
      <c r="P124" s="93"/>
      <c r="Q124" s="93"/>
      <c r="R124" s="92"/>
    </row>
    <row r="125" spans="1:18" s="26" customFormat="1" x14ac:dyDescent="0.25">
      <c r="A125" s="133" t="s">
        <v>437</v>
      </c>
      <c r="B125" s="189" t="s">
        <v>433</v>
      </c>
      <c r="C125" s="133" t="s">
        <v>354</v>
      </c>
      <c r="D125" s="133" t="s">
        <v>355</v>
      </c>
      <c r="E125" s="186">
        <v>11945000</v>
      </c>
      <c r="F125" s="186">
        <v>11945000</v>
      </c>
      <c r="G125" s="186">
        <v>11945000</v>
      </c>
      <c r="H125" s="186">
        <v>0</v>
      </c>
      <c r="I125" s="186">
        <v>0</v>
      </c>
      <c r="J125" s="186">
        <v>0</v>
      </c>
      <c r="K125" s="186">
        <v>11945000</v>
      </c>
      <c r="L125" s="186">
        <v>11945000</v>
      </c>
      <c r="M125" s="186">
        <v>0</v>
      </c>
      <c r="N125" s="186">
        <v>0</v>
      </c>
      <c r="O125" s="92">
        <f t="shared" si="5"/>
        <v>1</v>
      </c>
      <c r="P125" s="93"/>
      <c r="Q125" s="93"/>
      <c r="R125" s="92"/>
    </row>
    <row r="126" spans="1:18" s="26" customFormat="1" x14ac:dyDescent="0.25">
      <c r="A126" s="133" t="s">
        <v>437</v>
      </c>
      <c r="B126" s="189" t="s">
        <v>433</v>
      </c>
      <c r="C126" s="133" t="s">
        <v>356</v>
      </c>
      <c r="D126" s="133" t="s">
        <v>357</v>
      </c>
      <c r="E126" s="186">
        <v>17500000</v>
      </c>
      <c r="F126" s="186">
        <v>17500000</v>
      </c>
      <c r="G126" s="186">
        <v>17500000</v>
      </c>
      <c r="H126" s="186">
        <v>0</v>
      </c>
      <c r="I126" s="186">
        <v>0</v>
      </c>
      <c r="J126" s="186">
        <v>0</v>
      </c>
      <c r="K126" s="186">
        <v>17500000</v>
      </c>
      <c r="L126" s="186">
        <v>17500000</v>
      </c>
      <c r="M126" s="186">
        <v>0</v>
      </c>
      <c r="N126" s="186">
        <v>0</v>
      </c>
      <c r="O126" s="92">
        <f t="shared" si="5"/>
        <v>1</v>
      </c>
      <c r="P126" s="93"/>
      <c r="Q126" s="93"/>
      <c r="R126" s="92"/>
    </row>
    <row r="127" spans="1:18" s="26" customFormat="1" x14ac:dyDescent="0.25">
      <c r="A127" s="133" t="s">
        <v>437</v>
      </c>
      <c r="B127" s="189" t="s">
        <v>433</v>
      </c>
      <c r="C127" s="133" t="s">
        <v>384</v>
      </c>
      <c r="D127" s="133" t="s">
        <v>385</v>
      </c>
      <c r="E127" s="186">
        <v>85360935</v>
      </c>
      <c r="F127" s="186">
        <v>1360935</v>
      </c>
      <c r="G127" s="186">
        <v>300000</v>
      </c>
      <c r="H127" s="186">
        <v>0</v>
      </c>
      <c r="I127" s="186">
        <v>0</v>
      </c>
      <c r="J127" s="186">
        <v>0</v>
      </c>
      <c r="K127" s="186">
        <v>300000</v>
      </c>
      <c r="L127" s="186">
        <v>300000</v>
      </c>
      <c r="M127" s="186">
        <v>1060935</v>
      </c>
      <c r="N127" s="186">
        <v>0</v>
      </c>
      <c r="O127" s="92">
        <f t="shared" si="5"/>
        <v>0.22043668507312986</v>
      </c>
      <c r="P127" s="93"/>
      <c r="Q127" s="93"/>
      <c r="R127" s="92"/>
    </row>
    <row r="128" spans="1:18" s="26" customFormat="1" x14ac:dyDescent="0.25">
      <c r="A128" s="133" t="s">
        <v>437</v>
      </c>
      <c r="B128" s="189" t="s">
        <v>433</v>
      </c>
      <c r="C128" s="133" t="s">
        <v>386</v>
      </c>
      <c r="D128" s="133" t="s">
        <v>387</v>
      </c>
      <c r="E128" s="186">
        <v>85360935</v>
      </c>
      <c r="F128" s="186">
        <v>1360935</v>
      </c>
      <c r="G128" s="186">
        <v>300000</v>
      </c>
      <c r="H128" s="186">
        <v>0</v>
      </c>
      <c r="I128" s="186">
        <v>0</v>
      </c>
      <c r="J128" s="186">
        <v>0</v>
      </c>
      <c r="K128" s="186">
        <v>300000</v>
      </c>
      <c r="L128" s="186">
        <v>300000</v>
      </c>
      <c r="M128" s="186">
        <v>1060935</v>
      </c>
      <c r="N128" s="186">
        <v>0</v>
      </c>
      <c r="O128" s="92">
        <f t="shared" si="5"/>
        <v>0.22043668507312986</v>
      </c>
      <c r="P128" s="93"/>
      <c r="Q128" s="93"/>
      <c r="R128" s="92"/>
    </row>
    <row r="129" spans="1:19" x14ac:dyDescent="0.25">
      <c r="A129" s="19" t="s">
        <v>437</v>
      </c>
      <c r="B129" s="107" t="s">
        <v>433</v>
      </c>
      <c r="C129" s="19" t="s">
        <v>358</v>
      </c>
      <c r="D129" s="19" t="s">
        <v>359</v>
      </c>
      <c r="E129" s="186">
        <v>582672</v>
      </c>
      <c r="F129" s="186">
        <v>602672</v>
      </c>
      <c r="G129" s="186">
        <v>602672</v>
      </c>
      <c r="H129" s="186">
        <v>0</v>
      </c>
      <c r="I129" s="186">
        <v>0</v>
      </c>
      <c r="J129" s="186">
        <v>0</v>
      </c>
      <c r="K129" s="186">
        <v>597550.28</v>
      </c>
      <c r="L129" s="186">
        <v>597550.28</v>
      </c>
      <c r="M129" s="186">
        <v>5121.72</v>
      </c>
      <c r="N129" s="186">
        <v>5121.72</v>
      </c>
      <c r="O129" s="92">
        <f t="shared" si="5"/>
        <v>0.99150164600313273</v>
      </c>
      <c r="P129" s="93"/>
      <c r="Q129" s="93"/>
      <c r="R129" s="92"/>
    </row>
    <row r="130" spans="1:19" x14ac:dyDescent="0.25">
      <c r="A130" s="19" t="s">
        <v>437</v>
      </c>
      <c r="B130" s="107" t="s">
        <v>433</v>
      </c>
      <c r="C130" s="19" t="s">
        <v>367</v>
      </c>
      <c r="D130" s="19" t="s">
        <v>368</v>
      </c>
      <c r="E130" s="99">
        <v>582672</v>
      </c>
      <c r="F130" s="99">
        <v>602672</v>
      </c>
      <c r="G130" s="99">
        <v>602672</v>
      </c>
      <c r="H130" s="99">
        <v>0</v>
      </c>
      <c r="I130" s="99">
        <v>0</v>
      </c>
      <c r="J130" s="99">
        <v>0</v>
      </c>
      <c r="K130" s="99">
        <v>597550.28</v>
      </c>
      <c r="L130" s="99">
        <v>597550.28</v>
      </c>
      <c r="M130" s="99">
        <v>5121.72</v>
      </c>
      <c r="N130" s="99">
        <v>5121.72</v>
      </c>
      <c r="O130" s="22"/>
      <c r="P130" s="93"/>
      <c r="Q130" s="93"/>
      <c r="R130" s="92"/>
    </row>
    <row r="131" spans="1:19" s="5" customFormat="1" x14ac:dyDescent="0.25">
      <c r="A131" s="19"/>
      <c r="B131" s="107"/>
      <c r="C131" s="19"/>
      <c r="D131" s="1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22"/>
      <c r="P131" s="93"/>
      <c r="Q131" s="93"/>
      <c r="R131" s="92"/>
      <c r="S131" s="8"/>
    </row>
    <row r="132" spans="1:19" s="5" customFormat="1" x14ac:dyDescent="0.25">
      <c r="A132" s="19"/>
      <c r="B132" s="107"/>
      <c r="C132" s="19"/>
      <c r="D132" s="1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22"/>
      <c r="P132" s="93"/>
      <c r="Q132" s="93"/>
      <c r="R132" s="92"/>
      <c r="S132" s="8"/>
    </row>
    <row r="133" spans="1:19" s="5" customFormat="1" x14ac:dyDescent="0.25">
      <c r="A133" s="19"/>
      <c r="B133" s="107"/>
      <c r="C133" s="19"/>
      <c r="D133" s="1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22"/>
      <c r="P133" s="93"/>
      <c r="Q133" s="93"/>
      <c r="R133" s="92"/>
      <c r="S133" s="8"/>
    </row>
    <row r="134" spans="1:19" s="5" customFormat="1" x14ac:dyDescent="0.25">
      <c r="A134" s="19"/>
      <c r="B134" s="107"/>
      <c r="C134" s="19"/>
      <c r="D134" s="1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22"/>
      <c r="P134" s="93"/>
      <c r="Q134" s="93"/>
      <c r="R134" s="92"/>
      <c r="S134" s="8"/>
    </row>
    <row r="135" spans="1:19" s="3" customFormat="1" x14ac:dyDescent="0.25">
      <c r="A135"/>
      <c r="B135" s="113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22"/>
      <c r="P135" s="8"/>
      <c r="Q135" s="8"/>
      <c r="R135" s="8"/>
      <c r="S135" s="8"/>
    </row>
    <row r="136" spans="1:19" s="3" customFormat="1" ht="15.6" customHeight="1" x14ac:dyDescent="0.25">
      <c r="B136" s="114"/>
      <c r="C136" s="225" t="s">
        <v>26</v>
      </c>
      <c r="D136" s="225"/>
      <c r="E136" s="225"/>
      <c r="F136" s="225"/>
      <c r="G136" s="225"/>
      <c r="H136" s="16"/>
      <c r="I136" s="16"/>
      <c r="J136" s="16"/>
      <c r="K136" s="16"/>
      <c r="L136" s="16"/>
      <c r="M136" s="16"/>
      <c r="N136" s="16"/>
      <c r="O136" s="8"/>
      <c r="P136" s="8"/>
      <c r="Q136" s="8"/>
      <c r="R136" s="8"/>
      <c r="S136" s="8"/>
    </row>
    <row r="137" spans="1:19" s="69" customFormat="1" ht="32.25" thickBot="1" x14ac:dyDescent="0.3">
      <c r="B137" s="115"/>
      <c r="C137" s="64" t="s">
        <v>44</v>
      </c>
      <c r="D137" s="64" t="s">
        <v>7</v>
      </c>
      <c r="E137" s="64" t="s">
        <v>8</v>
      </c>
      <c r="F137" s="64" t="s">
        <v>9</v>
      </c>
      <c r="G137" s="64" t="s">
        <v>21</v>
      </c>
      <c r="H137" s="70"/>
      <c r="I137" s="70"/>
      <c r="J137" s="70"/>
      <c r="K137" s="70"/>
      <c r="L137" s="70"/>
      <c r="M137" s="70"/>
      <c r="N137" s="70"/>
      <c r="O137" s="71"/>
      <c r="P137" s="71"/>
      <c r="Q137" s="71"/>
      <c r="R137" s="71"/>
      <c r="S137" s="71"/>
    </row>
    <row r="138" spans="1:19" s="3" customFormat="1" ht="15.75" thickTop="1" x14ac:dyDescent="0.25">
      <c r="B138" s="114"/>
      <c r="C138" s="15" t="s">
        <v>22</v>
      </c>
      <c r="D138" s="12">
        <f>+F8</f>
        <v>748068103</v>
      </c>
      <c r="E138" s="30">
        <f>+K8</f>
        <v>620017012.96000004</v>
      </c>
      <c r="F138" s="8">
        <f>+D138-E138</f>
        <v>128051090.03999996</v>
      </c>
      <c r="G138" s="41">
        <f t="shared" ref="G138:G143" si="12">+E138/D138</f>
        <v>0.82882428815441689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109</v>
      </c>
      <c r="D139" s="8">
        <f>+F28</f>
        <v>558699679</v>
      </c>
      <c r="E139" s="26">
        <f>+K28</f>
        <v>452806374.50999999</v>
      </c>
      <c r="F139" s="8">
        <f>+K27</f>
        <v>14601872.689999999</v>
      </c>
      <c r="G139" s="41">
        <f t="shared" si="12"/>
        <v>0.8104647121338332</v>
      </c>
      <c r="H139" s="24"/>
      <c r="K139" s="8"/>
      <c r="R139" s="8"/>
    </row>
    <row r="140" spans="1:19" s="3" customFormat="1" x14ac:dyDescent="0.25">
      <c r="B140" s="114"/>
      <c r="C140" s="15" t="s">
        <v>23</v>
      </c>
      <c r="D140" s="8">
        <f>+F70</f>
        <v>12500765</v>
      </c>
      <c r="E140" s="26">
        <f>+K70</f>
        <v>6994936.0099999998</v>
      </c>
      <c r="F140" s="8">
        <f>+D140-E140</f>
        <v>5505828.9900000002</v>
      </c>
      <c r="G140" s="41">
        <f t="shared" si="12"/>
        <v>0.55956063568909586</v>
      </c>
      <c r="H140" s="24"/>
      <c r="O140" s="8"/>
      <c r="P140" s="8"/>
      <c r="Q140" s="8"/>
      <c r="R140" s="8"/>
      <c r="S140" s="8"/>
    </row>
    <row r="141" spans="1:19" s="3" customFormat="1" x14ac:dyDescent="0.25">
      <c r="B141" s="114"/>
      <c r="C141" s="15" t="s">
        <v>24</v>
      </c>
      <c r="D141" s="3">
        <f>+F94</f>
        <v>1267097953</v>
      </c>
      <c r="E141" s="26">
        <f>+K94</f>
        <v>954472173.74000001</v>
      </c>
      <c r="F141" s="8">
        <f>+D141-E141</f>
        <v>312625779.25999999</v>
      </c>
      <c r="G141" s="41">
        <f t="shared" si="12"/>
        <v>0.75327418174749428</v>
      </c>
      <c r="H141" s="24"/>
      <c r="O141" s="8"/>
      <c r="P141" s="8"/>
      <c r="Q141" s="8"/>
      <c r="R141" s="8"/>
      <c r="S141" s="8"/>
    </row>
    <row r="142" spans="1:19" x14ac:dyDescent="0.25">
      <c r="C142" s="15" t="s">
        <v>25</v>
      </c>
      <c r="D142" s="8">
        <f>+F104</f>
        <v>8020424452</v>
      </c>
      <c r="E142" s="26">
        <f>+K104</f>
        <v>7529057541.8999996</v>
      </c>
      <c r="F142" s="8">
        <f>+D142-E142</f>
        <v>491366910.10000038</v>
      </c>
      <c r="G142" s="41">
        <f t="shared" si="12"/>
        <v>0.93873554784529245</v>
      </c>
      <c r="H142" s="24"/>
      <c r="K142" s="8"/>
      <c r="R142" s="8"/>
    </row>
    <row r="143" spans="1:19" s="3" customFormat="1" ht="16.5" thickBot="1" x14ac:dyDescent="0.3">
      <c r="B143" s="114"/>
      <c r="C143" s="61" t="s">
        <v>10</v>
      </c>
      <c r="D143" s="61">
        <f>SUM(D138:D142)</f>
        <v>10606790952</v>
      </c>
      <c r="E143" s="61">
        <f>SUM(E138:E142)</f>
        <v>9563348039.1199989</v>
      </c>
      <c r="F143" s="61">
        <f>SUM(F138:F142)</f>
        <v>952151481.0800004</v>
      </c>
      <c r="G143" s="62">
        <f t="shared" si="12"/>
        <v>0.90162501386121396</v>
      </c>
      <c r="H143" s="24"/>
      <c r="O143" s="8"/>
      <c r="P143" s="8"/>
      <c r="Q143" s="8"/>
      <c r="R143" s="8"/>
      <c r="S143" s="8"/>
    </row>
    <row r="144" spans="1:19" s="3" customFormat="1" ht="15.75" thickTop="1" x14ac:dyDescent="0.25">
      <c r="B144" s="114"/>
      <c r="C144" s="5"/>
      <c r="D144" s="5"/>
      <c r="E144" s="29"/>
      <c r="F144" s="9"/>
      <c r="G144" s="8"/>
      <c r="H144" s="26"/>
      <c r="L144" s="24"/>
      <c r="O144" s="24"/>
      <c r="P144" s="27"/>
      <c r="Q144" s="26"/>
      <c r="R144" s="8"/>
      <c r="S144" s="8"/>
    </row>
    <row r="145" spans="1:19" s="3" customFormat="1" x14ac:dyDescent="0.25">
      <c r="B145" s="114"/>
      <c r="C145" s="2"/>
      <c r="D145" s="5"/>
      <c r="E145" s="27"/>
      <c r="F145" s="9"/>
      <c r="G145" s="9"/>
      <c r="H145" s="10"/>
      <c r="I145" s="10"/>
      <c r="J145" s="8"/>
      <c r="K145" s="26"/>
      <c r="M145" s="8"/>
      <c r="N145" s="8"/>
      <c r="O145" s="24"/>
      <c r="P145" s="26"/>
      <c r="Q145" s="26"/>
      <c r="R145" s="24"/>
      <c r="S145" s="8"/>
    </row>
    <row r="146" spans="1:19" ht="15.6" customHeight="1" x14ac:dyDescent="0.25">
      <c r="C146" s="226" t="s">
        <v>35</v>
      </c>
      <c r="D146" s="226"/>
      <c r="E146" s="226"/>
      <c r="F146" s="226"/>
      <c r="G146" s="226"/>
      <c r="H146" s="10"/>
      <c r="I146" s="10"/>
    </row>
    <row r="147" spans="1:19" ht="32.25" thickBot="1" x14ac:dyDescent="0.3">
      <c r="C147" s="58" t="s">
        <v>44</v>
      </c>
      <c r="D147" s="58" t="s">
        <v>31</v>
      </c>
      <c r="E147" s="58" t="s">
        <v>32</v>
      </c>
      <c r="F147" s="58" t="s">
        <v>36</v>
      </c>
      <c r="G147" s="58" t="s">
        <v>33</v>
      </c>
      <c r="H147" s="10"/>
      <c r="I147" s="10"/>
    </row>
    <row r="148" spans="1:19" ht="15.75" thickTop="1" x14ac:dyDescent="0.25">
      <c r="C148" s="15" t="s">
        <v>109</v>
      </c>
      <c r="D148" s="8">
        <f t="shared" ref="D148:E149" si="13">+D139</f>
        <v>558699679</v>
      </c>
      <c r="E148" s="8">
        <f t="shared" si="13"/>
        <v>452806374.50999999</v>
      </c>
      <c r="F148" s="8">
        <f>+D148-E148</f>
        <v>105893304.49000001</v>
      </c>
      <c r="G148" s="41">
        <f>+E148/D148</f>
        <v>0.8104647121338332</v>
      </c>
      <c r="H148" s="10"/>
      <c r="I148" s="10"/>
      <c r="M148" s="3"/>
      <c r="N148" s="3"/>
    </row>
    <row r="149" spans="1:19" s="3" customFormat="1" x14ac:dyDescent="0.25">
      <c r="B149" s="114"/>
      <c r="C149" s="15" t="s">
        <v>23</v>
      </c>
      <c r="D149" s="8">
        <f t="shared" si="13"/>
        <v>12500765</v>
      </c>
      <c r="E149" s="8">
        <f t="shared" si="13"/>
        <v>6994936.0099999998</v>
      </c>
      <c r="F149" s="8">
        <f>+D149-E149</f>
        <v>5505828.9900000002</v>
      </c>
      <c r="G149" s="41">
        <f>+E149/D149</f>
        <v>0.55956063568909586</v>
      </c>
      <c r="H149" s="10"/>
      <c r="I149" s="10"/>
      <c r="J149" s="8"/>
      <c r="K149" s="26"/>
      <c r="M149" s="8"/>
      <c r="N149" s="8"/>
      <c r="O149" s="24"/>
      <c r="P149" s="26"/>
      <c r="Q149" s="26"/>
      <c r="R149" s="24"/>
      <c r="S149" s="8"/>
    </row>
    <row r="150" spans="1:19" x14ac:dyDescent="0.25">
      <c r="C150" s="15" t="s">
        <v>24</v>
      </c>
      <c r="D150" s="3">
        <f>+P94</f>
        <v>1267097953</v>
      </c>
      <c r="E150" s="3">
        <f>+Q94</f>
        <v>954472173.74000001</v>
      </c>
      <c r="F150" s="8">
        <f>+D150-E150</f>
        <v>312625779.25999999</v>
      </c>
      <c r="G150" s="41">
        <f>+E150/D150</f>
        <v>0.75327418174749428</v>
      </c>
      <c r="H150" s="10"/>
      <c r="I150" s="10"/>
      <c r="M150" s="3"/>
      <c r="N150" s="3"/>
    </row>
    <row r="151" spans="1:19" s="3" customFormat="1" x14ac:dyDescent="0.25">
      <c r="B151" s="114"/>
      <c r="C151" s="15" t="s">
        <v>25</v>
      </c>
      <c r="D151" s="8">
        <f>+P104</f>
        <v>84000000</v>
      </c>
      <c r="E151" s="8">
        <f>+Q104</f>
        <v>69024160.859999999</v>
      </c>
      <c r="F151" s="8">
        <f>+D151-E151</f>
        <v>14975839.140000001</v>
      </c>
      <c r="G151" s="41">
        <f>+E151/D151</f>
        <v>0.82171620071428575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6.5" thickBot="1" x14ac:dyDescent="0.3">
      <c r="B152" s="114"/>
      <c r="C152" s="59" t="s">
        <v>10</v>
      </c>
      <c r="D152" s="59">
        <f>SUM(D148:D151)</f>
        <v>1922298397</v>
      </c>
      <c r="E152" s="59">
        <f>SUM(E148:E151)</f>
        <v>1483297645.1199999</v>
      </c>
      <c r="F152" s="59">
        <f>SUM(F148:F151)</f>
        <v>439000751.88</v>
      </c>
      <c r="G152" s="60">
        <f>+E152/D152</f>
        <v>0.77162715603096865</v>
      </c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ht="15.75" thickTop="1" x14ac:dyDescent="0.25">
      <c r="A153" s="4"/>
      <c r="B153" s="114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4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4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4"/>
      <c r="B156" s="114"/>
      <c r="D156" s="26"/>
      <c r="E156" s="9"/>
      <c r="F156" s="9"/>
      <c r="G156" s="9"/>
      <c r="H156" s="10"/>
      <c r="I156" s="10"/>
      <c r="J156" s="8"/>
      <c r="K156" s="26"/>
      <c r="O156" s="24"/>
      <c r="P156" s="26"/>
      <c r="Q156" s="26"/>
      <c r="R156" s="24"/>
      <c r="S156" s="8"/>
    </row>
    <row r="157" spans="1:19" s="3" customFormat="1" x14ac:dyDescent="0.25">
      <c r="A157" s="10"/>
      <c r="B157" s="111"/>
      <c r="C157" s="8"/>
      <c r="D157" s="26"/>
      <c r="E157" s="9"/>
      <c r="F157" s="9"/>
      <c r="G157" s="9"/>
      <c r="H157" s="10"/>
      <c r="I157" s="10"/>
      <c r="J157" s="8"/>
      <c r="K157" s="26"/>
      <c r="M157" s="8"/>
      <c r="N157" s="8"/>
      <c r="O157" s="24"/>
      <c r="P157" s="26"/>
      <c r="Q157" s="26"/>
      <c r="R157" s="24"/>
      <c r="S157" s="8"/>
    </row>
    <row r="158" spans="1:19" x14ac:dyDescent="0.25">
      <c r="A158" s="10"/>
      <c r="E158" s="9"/>
      <c r="F158" s="9"/>
      <c r="G158" s="9"/>
      <c r="H158" s="10"/>
      <c r="I158" s="10"/>
      <c r="M158" s="3"/>
      <c r="N158" s="3"/>
    </row>
    <row r="159" spans="1:19" s="3" customFormat="1" x14ac:dyDescent="0.25">
      <c r="A159" s="10"/>
      <c r="B159" s="111"/>
      <c r="C159" s="8"/>
      <c r="D159" s="26"/>
      <c r="E159" s="10"/>
      <c r="F159" s="10"/>
      <c r="G159" s="10"/>
      <c r="H159" s="10"/>
      <c r="I159" s="10"/>
      <c r="J159" s="8"/>
      <c r="K159" s="26"/>
      <c r="M159" s="8"/>
      <c r="N159" s="8"/>
      <c r="O159" s="24"/>
      <c r="P159" s="26"/>
      <c r="Q159" s="26"/>
      <c r="R159" s="24"/>
      <c r="S159" s="8"/>
    </row>
    <row r="160" spans="1:19" x14ac:dyDescent="0.25">
      <c r="A160" s="10"/>
      <c r="E160" s="9"/>
      <c r="F160" s="9"/>
      <c r="G160" s="9"/>
      <c r="H160" s="10"/>
      <c r="I160" s="10"/>
    </row>
    <row r="161" spans="1:19" x14ac:dyDescent="0.25">
      <c r="A161" s="10"/>
      <c r="E161" s="9"/>
      <c r="F161" s="9"/>
      <c r="G161" s="9"/>
      <c r="H161" s="10"/>
      <c r="I161" s="10"/>
      <c r="M161" s="3"/>
      <c r="N161" s="3"/>
    </row>
    <row r="162" spans="1:19" s="3" customFormat="1" x14ac:dyDescent="0.25">
      <c r="A162" s="10"/>
      <c r="B162" s="111"/>
      <c r="C162" s="84" t="s">
        <v>51</v>
      </c>
      <c r="D162" s="85" t="s">
        <v>52</v>
      </c>
      <c r="E162" s="85" t="s">
        <v>53</v>
      </c>
      <c r="F162" s="84" t="s">
        <v>7</v>
      </c>
      <c r="G162" s="84" t="s">
        <v>19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1"/>
      <c r="C163" s="86" t="s">
        <v>22</v>
      </c>
      <c r="D163" s="87">
        <f>+G163/F163</f>
        <v>0.82882428815441689</v>
      </c>
      <c r="E163" s="87">
        <f>+(100%/12)*12</f>
        <v>1</v>
      </c>
      <c r="F163" s="88">
        <v>748068103</v>
      </c>
      <c r="G163" s="88">
        <v>620017012.96000004</v>
      </c>
      <c r="H163" s="10"/>
      <c r="I163" s="10"/>
      <c r="J163" s="8"/>
      <c r="K163" s="26"/>
      <c r="O163" s="24"/>
      <c r="P163" s="26"/>
      <c r="Q163" s="26"/>
      <c r="R163" s="24"/>
      <c r="S163" s="8"/>
    </row>
    <row r="164" spans="1:19" s="3" customFormat="1" x14ac:dyDescent="0.25">
      <c r="A164" s="10"/>
      <c r="B164" s="111"/>
      <c r="C164" s="86" t="s">
        <v>109</v>
      </c>
      <c r="D164" s="87">
        <f>+G164/F164</f>
        <v>0.8104647121338332</v>
      </c>
      <c r="E164" s="87">
        <f t="shared" ref="E164:E167" si="14">+(100%/12)*12</f>
        <v>1</v>
      </c>
      <c r="F164" s="88">
        <v>558699679</v>
      </c>
      <c r="G164" s="88">
        <v>452806374.50999999</v>
      </c>
      <c r="H164" s="10"/>
      <c r="I164" s="10"/>
      <c r="J164" s="8"/>
      <c r="K164" s="26"/>
      <c r="M164" s="8"/>
      <c r="N164" s="8"/>
      <c r="O164" s="24"/>
      <c r="P164" s="26"/>
      <c r="Q164" s="26"/>
      <c r="R164" s="24"/>
      <c r="S164" s="8"/>
    </row>
    <row r="165" spans="1:19" x14ac:dyDescent="0.25">
      <c r="A165" s="10"/>
      <c r="C165" s="86" t="s">
        <v>23</v>
      </c>
      <c r="D165" s="87">
        <f>+G165/F165</f>
        <v>0.55956063568909586</v>
      </c>
      <c r="E165" s="87">
        <f t="shared" si="14"/>
        <v>1</v>
      </c>
      <c r="F165" s="88">
        <v>12500765</v>
      </c>
      <c r="G165" s="88">
        <v>6994936.0099999998</v>
      </c>
      <c r="H165" s="10"/>
      <c r="I165" s="10"/>
      <c r="M165" s="3"/>
      <c r="N165" s="3"/>
    </row>
    <row r="166" spans="1:19" s="3" customFormat="1" x14ac:dyDescent="0.25">
      <c r="A166" s="4"/>
      <c r="B166" s="114"/>
      <c r="C166" s="86" t="s">
        <v>24</v>
      </c>
      <c r="D166" s="87">
        <f>+G166/F166</f>
        <v>0.75327418174749428</v>
      </c>
      <c r="E166" s="87">
        <f t="shared" si="14"/>
        <v>1</v>
      </c>
      <c r="F166" s="88">
        <v>1267097953</v>
      </c>
      <c r="G166" s="88">
        <v>954472173.74000001</v>
      </c>
      <c r="H166" s="10"/>
      <c r="I166" s="10"/>
      <c r="J166" s="8"/>
      <c r="K166" s="26"/>
      <c r="M166" s="8"/>
      <c r="N166" s="8"/>
      <c r="O166" s="24"/>
      <c r="P166" s="26"/>
      <c r="Q166" s="26"/>
      <c r="R166" s="24"/>
      <c r="S166" s="8"/>
    </row>
    <row r="167" spans="1:19" x14ac:dyDescent="0.25">
      <c r="A167" s="10"/>
      <c r="C167" s="86" t="s">
        <v>25</v>
      </c>
      <c r="D167" s="87">
        <f>+G167/F167</f>
        <v>0.93873554784529245</v>
      </c>
      <c r="E167" s="87">
        <f t="shared" si="14"/>
        <v>1</v>
      </c>
      <c r="F167" s="88">
        <v>8020424452</v>
      </c>
      <c r="G167" s="88">
        <v>7529057541.8999996</v>
      </c>
      <c r="H167" s="10"/>
      <c r="I167" s="10"/>
    </row>
    <row r="168" spans="1:19" x14ac:dyDescent="0.25">
      <c r="A168" s="4"/>
      <c r="B168" s="114"/>
      <c r="C168" s="86"/>
      <c r="E168" s="9"/>
      <c r="F168" s="88"/>
      <c r="G168" s="9"/>
      <c r="H168" s="10"/>
      <c r="I168" s="10"/>
      <c r="M168" s="3"/>
      <c r="N168" s="3"/>
    </row>
    <row r="169" spans="1:19" s="3" customFormat="1" x14ac:dyDescent="0.25">
      <c r="A169" s="10"/>
      <c r="B169" s="111"/>
      <c r="C169" s="86"/>
      <c r="D169" s="26"/>
      <c r="E169" s="10"/>
      <c r="F169" s="88"/>
      <c r="G169" s="10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3" customFormat="1" x14ac:dyDescent="0.25">
      <c r="A170" s="10"/>
      <c r="B170" s="111"/>
      <c r="C170" s="86"/>
      <c r="D170" s="26"/>
      <c r="E170" s="9"/>
      <c r="F170" s="88"/>
      <c r="G170" s="9"/>
      <c r="H170" s="10"/>
      <c r="I170" s="10"/>
      <c r="J170" s="8"/>
      <c r="K170" s="26"/>
      <c r="O170" s="24"/>
      <c r="P170" s="26"/>
      <c r="Q170" s="26"/>
      <c r="R170" s="24"/>
      <c r="S170" s="8"/>
    </row>
    <row r="171" spans="1:19" s="193" customFormat="1" x14ac:dyDescent="0.25">
      <c r="A171" s="191"/>
      <c r="B171" s="192"/>
      <c r="D171" s="26"/>
      <c r="E171" s="97"/>
      <c r="F171" s="194"/>
      <c r="G171" s="97"/>
      <c r="H171" s="98"/>
      <c r="I171" s="98"/>
      <c r="J171" s="26"/>
      <c r="K171" s="26"/>
      <c r="M171" s="26"/>
      <c r="N171" s="26"/>
      <c r="O171" s="36"/>
      <c r="P171" s="26"/>
      <c r="Q171" s="26"/>
      <c r="R171" s="36"/>
      <c r="S171" s="26"/>
    </row>
    <row r="172" spans="1:19" s="26" customFormat="1" x14ac:dyDescent="0.25">
      <c r="A172" s="98"/>
      <c r="B172" s="195"/>
      <c r="E172" s="97"/>
      <c r="F172" s="97"/>
      <c r="G172" s="97"/>
      <c r="H172" s="98"/>
      <c r="I172" s="98"/>
      <c r="O172" s="36"/>
      <c r="R172" s="36"/>
    </row>
    <row r="173" spans="1:19" s="26" customFormat="1" x14ac:dyDescent="0.25">
      <c r="A173" s="191"/>
      <c r="B173" s="192"/>
      <c r="C173" s="193"/>
      <c r="E173" s="97"/>
      <c r="F173" s="97"/>
      <c r="G173" s="97"/>
      <c r="H173" s="98"/>
      <c r="I173" s="98"/>
      <c r="O173" s="36"/>
      <c r="R173" s="36"/>
    </row>
    <row r="174" spans="1:19" s="26" customFormat="1" x14ac:dyDescent="0.25">
      <c r="A174" s="98"/>
      <c r="B174" s="195"/>
      <c r="E174" s="97"/>
      <c r="F174" s="97"/>
      <c r="G174" s="97"/>
      <c r="H174" s="98"/>
      <c r="I174" s="98"/>
      <c r="O174" s="36"/>
      <c r="R174" s="36"/>
    </row>
    <row r="175" spans="1:19" s="26" customFormat="1" x14ac:dyDescent="0.25">
      <c r="A175" s="191"/>
      <c r="B175" s="192"/>
      <c r="C175" s="193"/>
      <c r="E175" s="97"/>
      <c r="F175" s="97"/>
      <c r="G175" s="97"/>
      <c r="H175" s="98"/>
      <c r="I175" s="98"/>
      <c r="O175" s="36"/>
      <c r="R175" s="36"/>
    </row>
    <row r="176" spans="1:19" s="26" customFormat="1" x14ac:dyDescent="0.25">
      <c r="A176" s="98"/>
      <c r="B176" s="195"/>
      <c r="E176" s="97"/>
      <c r="F176" s="97"/>
      <c r="G176" s="97"/>
      <c r="H176" s="98"/>
      <c r="I176" s="98"/>
      <c r="O176" s="36"/>
      <c r="R176" s="36"/>
    </row>
    <row r="177" spans="1:18" s="26" customFormat="1" x14ac:dyDescent="0.25">
      <c r="A177" s="191"/>
      <c r="B177" s="192"/>
      <c r="C177" s="193"/>
      <c r="E177" s="97"/>
      <c r="F177" s="97"/>
      <c r="G177" s="97"/>
      <c r="H177" s="98"/>
      <c r="I177" s="98"/>
      <c r="O177" s="36"/>
      <c r="R177" s="36"/>
    </row>
    <row r="178" spans="1:18" s="26" customFormat="1" x14ac:dyDescent="0.25">
      <c r="A178" s="98"/>
      <c r="B178" s="195"/>
      <c r="E178" s="97"/>
      <c r="F178" s="97"/>
      <c r="G178" s="97"/>
      <c r="H178" s="98"/>
      <c r="I178" s="98"/>
      <c r="O178" s="36"/>
      <c r="R178" s="36"/>
    </row>
    <row r="179" spans="1:18" s="26" customFormat="1" x14ac:dyDescent="0.25">
      <c r="A179" s="191"/>
      <c r="B179" s="192"/>
      <c r="C179" s="193"/>
      <c r="E179" s="97"/>
      <c r="F179" s="97"/>
      <c r="G179" s="97"/>
      <c r="H179" s="98"/>
      <c r="I179" s="98"/>
      <c r="O179" s="36"/>
      <c r="R179" s="36"/>
    </row>
    <row r="180" spans="1:18" s="26" customFormat="1" x14ac:dyDescent="0.25">
      <c r="A180" s="98"/>
      <c r="B180" s="195"/>
      <c r="E180" s="98"/>
      <c r="F180" s="98"/>
      <c r="G180" s="98"/>
      <c r="H180" s="98"/>
      <c r="I180" s="98"/>
      <c r="O180" s="36"/>
      <c r="R180" s="36"/>
    </row>
    <row r="181" spans="1:18" s="26" customFormat="1" x14ac:dyDescent="0.25">
      <c r="A181" s="191"/>
      <c r="B181" s="192"/>
      <c r="C181" s="193"/>
      <c r="E181" s="98"/>
      <c r="F181" s="98"/>
      <c r="G181" s="98"/>
      <c r="H181" s="98"/>
      <c r="I181" s="98"/>
      <c r="O181" s="36"/>
      <c r="R181" s="36"/>
    </row>
    <row r="182" spans="1:18" s="26" customFormat="1" x14ac:dyDescent="0.25">
      <c r="A182" s="98"/>
      <c r="B182" s="195"/>
      <c r="E182" s="97"/>
      <c r="F182" s="97"/>
      <c r="G182" s="97"/>
      <c r="H182" s="98"/>
      <c r="I182" s="98"/>
      <c r="O182" s="36"/>
      <c r="R182" s="36"/>
    </row>
    <row r="183" spans="1:18" s="26" customFormat="1" x14ac:dyDescent="0.25">
      <c r="A183" s="191"/>
      <c r="B183" s="192"/>
      <c r="C183" s="193"/>
      <c r="E183" s="97"/>
      <c r="F183" s="97"/>
      <c r="G183" s="97"/>
      <c r="H183" s="98"/>
      <c r="I183" s="98"/>
      <c r="O183" s="36"/>
      <c r="R183" s="36"/>
    </row>
    <row r="184" spans="1:18" s="26" customFormat="1" x14ac:dyDescent="0.25">
      <c r="A184" s="98"/>
      <c r="B184" s="195"/>
      <c r="E184" s="98"/>
      <c r="F184" s="98"/>
      <c r="G184" s="98"/>
      <c r="H184" s="98"/>
      <c r="I184" s="98"/>
      <c r="O184" s="36"/>
      <c r="R184" s="36"/>
    </row>
    <row r="185" spans="1:18" s="26" customFormat="1" x14ac:dyDescent="0.25">
      <c r="A185" s="98"/>
      <c r="B185" s="195"/>
      <c r="E185" s="98"/>
      <c r="F185" s="98"/>
      <c r="G185" s="98"/>
      <c r="H185" s="98"/>
      <c r="I185" s="98"/>
      <c r="O185" s="36"/>
      <c r="R185" s="36"/>
    </row>
    <row r="186" spans="1:18" s="26" customFormat="1" x14ac:dyDescent="0.25">
      <c r="A186" s="191"/>
      <c r="B186" s="192"/>
      <c r="C186" s="193"/>
      <c r="E186" s="98"/>
      <c r="F186" s="98"/>
      <c r="G186" s="98"/>
      <c r="H186" s="98"/>
      <c r="I186" s="98"/>
      <c r="O186" s="36"/>
      <c r="R186" s="36"/>
    </row>
    <row r="187" spans="1:18" x14ac:dyDescent="0.25">
      <c r="A187" s="10"/>
      <c r="E187" s="9"/>
      <c r="F187" s="9"/>
      <c r="G187" s="9"/>
      <c r="H187" s="10"/>
      <c r="I187" s="10"/>
    </row>
    <row r="188" spans="1:18" x14ac:dyDescent="0.25">
      <c r="A188" s="4"/>
      <c r="B188" s="114"/>
      <c r="C188" s="3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10"/>
      <c r="F190" s="10"/>
      <c r="G190" s="10"/>
      <c r="H190" s="10"/>
      <c r="I190" s="10"/>
    </row>
    <row r="191" spans="1:18" x14ac:dyDescent="0.25">
      <c r="A191" s="10"/>
      <c r="E191" s="9"/>
      <c r="F191" s="9"/>
      <c r="G191" s="9"/>
      <c r="H191" s="10"/>
      <c r="I191" s="10"/>
    </row>
    <row r="192" spans="1:18" x14ac:dyDescent="0.25">
      <c r="A192" s="4"/>
      <c r="B192" s="114"/>
      <c r="C192" s="3"/>
      <c r="E192" s="10"/>
      <c r="F192" s="10"/>
      <c r="G192" s="10"/>
      <c r="H192" s="10"/>
      <c r="I192" s="10"/>
    </row>
    <row r="193" spans="1:9" x14ac:dyDescent="0.25">
      <c r="A193" s="4"/>
      <c r="B193" s="114"/>
      <c r="C193" s="3"/>
      <c r="E193" s="10"/>
      <c r="F193" s="10"/>
      <c r="G193" s="10"/>
      <c r="H193" s="10"/>
      <c r="I193" s="10"/>
    </row>
    <row r="194" spans="1:9" x14ac:dyDescent="0.25">
      <c r="A194" s="10"/>
      <c r="E194" s="9"/>
      <c r="F194" s="9"/>
      <c r="G194" s="9"/>
      <c r="H194" s="10"/>
      <c r="I194" s="10"/>
    </row>
    <row r="195" spans="1:9" x14ac:dyDescent="0.25">
      <c r="A195" s="4"/>
      <c r="B195" s="114"/>
      <c r="C195" s="3"/>
      <c r="E195" s="9"/>
      <c r="F195" s="9"/>
      <c r="G195" s="9"/>
      <c r="H195" s="10"/>
      <c r="I195" s="10"/>
    </row>
    <row r="196" spans="1:9" x14ac:dyDescent="0.25">
      <c r="A196" s="10"/>
      <c r="E196" s="9"/>
      <c r="F196" s="9"/>
      <c r="G196" s="9"/>
      <c r="H196" s="10"/>
      <c r="I196" s="10"/>
    </row>
    <row r="197" spans="1:9" x14ac:dyDescent="0.25">
      <c r="A197" s="4"/>
      <c r="B197" s="114"/>
      <c r="C197" s="3"/>
      <c r="E197" s="9"/>
      <c r="F197" s="9"/>
      <c r="G197" s="9"/>
      <c r="H197" s="10"/>
      <c r="I197" s="10"/>
    </row>
    <row r="198" spans="1:9" x14ac:dyDescent="0.25">
      <c r="A198" s="10"/>
      <c r="E198" s="9"/>
      <c r="F198" s="9"/>
      <c r="G198" s="9"/>
      <c r="H198" s="10"/>
      <c r="I198" s="10"/>
    </row>
    <row r="199" spans="1:9" x14ac:dyDescent="0.25">
      <c r="A199" s="4"/>
      <c r="B199" s="114"/>
      <c r="C199" s="3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4"/>
      <c r="B204" s="114"/>
      <c r="C204" s="3"/>
      <c r="E204" s="9"/>
      <c r="F204" s="9"/>
      <c r="G204" s="9"/>
      <c r="H204" s="10"/>
      <c r="I204" s="10"/>
    </row>
    <row r="205" spans="1:9" x14ac:dyDescent="0.25">
      <c r="A205" s="10"/>
      <c r="E205" s="9"/>
      <c r="F205" s="9"/>
      <c r="G205" s="9"/>
      <c r="H205" s="10"/>
      <c r="I205" s="10"/>
    </row>
    <row r="206" spans="1:9" x14ac:dyDescent="0.25">
      <c r="A206" s="4"/>
      <c r="B206" s="114"/>
      <c r="C206" s="3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9"/>
      <c r="F209" s="9"/>
      <c r="G209" s="9"/>
      <c r="H209" s="10"/>
      <c r="I209" s="10"/>
    </row>
    <row r="210" spans="1:9" x14ac:dyDescent="0.25">
      <c r="A210" s="4"/>
      <c r="B210" s="114"/>
      <c r="C210" s="3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4"/>
      <c r="B212" s="114"/>
      <c r="C212" s="3"/>
      <c r="E212" s="10"/>
      <c r="F212" s="10"/>
      <c r="G212" s="10"/>
      <c r="H212" s="10"/>
      <c r="I212" s="10"/>
    </row>
    <row r="213" spans="1:9" x14ac:dyDescent="0.25">
      <c r="A213" s="4"/>
      <c r="B213" s="114"/>
      <c r="C213" s="3"/>
      <c r="E213" s="9"/>
      <c r="F213" s="9"/>
      <c r="G213" s="9"/>
      <c r="H213" s="10"/>
      <c r="I213" s="10"/>
    </row>
    <row r="214" spans="1:9" x14ac:dyDescent="0.25">
      <c r="A214" s="10"/>
      <c r="E214" s="9"/>
      <c r="F214" s="9"/>
      <c r="G214" s="9"/>
      <c r="H214" s="10"/>
      <c r="I214" s="10"/>
    </row>
    <row r="215" spans="1:9" x14ac:dyDescent="0.25">
      <c r="A215" s="4"/>
      <c r="B215" s="114"/>
      <c r="C215" s="3"/>
      <c r="E215" s="9"/>
      <c r="F215" s="9"/>
      <c r="G215" s="9"/>
      <c r="H215" s="10"/>
      <c r="I215" s="10"/>
    </row>
    <row r="216" spans="1:9" x14ac:dyDescent="0.25">
      <c r="A216" s="10"/>
      <c r="E216" s="9"/>
      <c r="F216" s="9"/>
      <c r="G216" s="9"/>
      <c r="H216" s="10"/>
      <c r="I216" s="10"/>
    </row>
    <row r="217" spans="1:9" x14ac:dyDescent="0.25">
      <c r="A217" s="4"/>
      <c r="B217" s="114"/>
      <c r="C217" s="3"/>
      <c r="E217" s="10"/>
      <c r="F217" s="10"/>
      <c r="G217" s="10"/>
      <c r="H217" s="10"/>
      <c r="I217" s="10"/>
    </row>
    <row r="218" spans="1:9" x14ac:dyDescent="0.25">
      <c r="A218" s="10"/>
      <c r="E218" s="9"/>
      <c r="F218" s="9"/>
      <c r="G218" s="9"/>
      <c r="H218" s="10"/>
      <c r="I218" s="10"/>
    </row>
    <row r="219" spans="1:9" x14ac:dyDescent="0.25">
      <c r="A219" s="4"/>
      <c r="B219" s="114"/>
      <c r="C219" s="3"/>
      <c r="E219" s="9"/>
      <c r="F219" s="9"/>
      <c r="G219" s="9"/>
      <c r="H219" s="10"/>
      <c r="I219" s="10"/>
    </row>
    <row r="220" spans="1:9" x14ac:dyDescent="0.25">
      <c r="A220" s="10"/>
      <c r="E220" s="9"/>
      <c r="F220" s="9"/>
      <c r="G220" s="9"/>
      <c r="H220" s="10"/>
      <c r="I220" s="10"/>
    </row>
    <row r="221" spans="1:9" x14ac:dyDescent="0.25">
      <c r="A221" s="4"/>
      <c r="B221" s="114"/>
      <c r="C221" s="3"/>
      <c r="E221" s="9"/>
      <c r="F221" s="9"/>
      <c r="G221" s="9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9"/>
      <c r="F226" s="9"/>
      <c r="G226" s="9"/>
      <c r="H226" s="10"/>
      <c r="I226" s="10"/>
    </row>
    <row r="227" spans="1:9" x14ac:dyDescent="0.25">
      <c r="A227" s="4"/>
      <c r="B227" s="114"/>
      <c r="C227" s="3"/>
      <c r="E227" s="9"/>
      <c r="F227" s="9"/>
      <c r="G227" s="9"/>
      <c r="H227" s="10"/>
      <c r="I227" s="10"/>
    </row>
    <row r="228" spans="1:9" x14ac:dyDescent="0.25">
      <c r="A228" s="10"/>
      <c r="E228" s="9"/>
      <c r="F228" s="9"/>
      <c r="G228" s="9"/>
      <c r="H228" s="10"/>
      <c r="I228" s="10"/>
    </row>
    <row r="229" spans="1:9" x14ac:dyDescent="0.25">
      <c r="A229" s="4"/>
      <c r="B229" s="114"/>
      <c r="C229" s="3"/>
      <c r="E229" s="10"/>
      <c r="F229" s="10"/>
      <c r="G229" s="10"/>
      <c r="H229" s="10"/>
      <c r="I229" s="10"/>
    </row>
    <row r="230" spans="1:9" x14ac:dyDescent="0.25">
      <c r="A230" s="4"/>
      <c r="B230" s="114"/>
      <c r="C230" s="3"/>
      <c r="E230" s="10"/>
      <c r="F230" s="10"/>
      <c r="G230" s="10"/>
      <c r="H230" s="10"/>
      <c r="I230" s="10"/>
    </row>
    <row r="231" spans="1:9" x14ac:dyDescent="0.25">
      <c r="A231" s="4"/>
      <c r="B231" s="114"/>
      <c r="C231" s="3"/>
      <c r="E231" s="10"/>
      <c r="F231" s="10"/>
      <c r="G231" s="10"/>
      <c r="H231" s="10"/>
      <c r="I231" s="10"/>
    </row>
    <row r="232" spans="1:9" x14ac:dyDescent="0.25">
      <c r="A232" s="10"/>
      <c r="E232" s="9"/>
      <c r="F232" s="9"/>
      <c r="G232" s="9"/>
      <c r="H232" s="10"/>
      <c r="I232" s="10"/>
    </row>
    <row r="233" spans="1:9" x14ac:dyDescent="0.25">
      <c r="A233" s="4"/>
      <c r="B233" s="114"/>
      <c r="C233" s="3"/>
      <c r="E233" s="10"/>
      <c r="F233" s="10"/>
      <c r="G233" s="10"/>
      <c r="H233" s="10"/>
      <c r="I233" s="10"/>
    </row>
    <row r="234" spans="1:9" x14ac:dyDescent="0.25">
      <c r="A234" s="4"/>
      <c r="B234" s="114"/>
      <c r="C234" s="3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9"/>
      <c r="F236" s="9"/>
      <c r="G236" s="9"/>
      <c r="H236" s="10"/>
      <c r="I236" s="10"/>
    </row>
    <row r="237" spans="1:9" x14ac:dyDescent="0.25">
      <c r="A237" s="4"/>
      <c r="B237" s="114"/>
      <c r="C237" s="3"/>
      <c r="E237" s="10"/>
      <c r="F237" s="10"/>
      <c r="G237" s="10"/>
      <c r="H237" s="10"/>
      <c r="I237" s="10"/>
    </row>
    <row r="238" spans="1:9" x14ac:dyDescent="0.25">
      <c r="A238" s="4"/>
      <c r="B238" s="114"/>
      <c r="C238" s="3"/>
      <c r="E238" s="10"/>
      <c r="F238" s="10"/>
      <c r="G238" s="10"/>
      <c r="H238" s="10"/>
      <c r="I238" s="10"/>
    </row>
    <row r="239" spans="1:9" x14ac:dyDescent="0.25">
      <c r="A239" s="10"/>
      <c r="E239" s="9"/>
      <c r="F239" s="9"/>
      <c r="G239" s="9"/>
      <c r="H239" s="10"/>
      <c r="I239" s="10"/>
    </row>
    <row r="240" spans="1:9" x14ac:dyDescent="0.25">
      <c r="A240" s="4"/>
      <c r="B240" s="114"/>
      <c r="C240" s="3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9"/>
      <c r="F243" s="9"/>
      <c r="G243" s="9"/>
      <c r="H243" s="10"/>
      <c r="I243" s="10"/>
    </row>
    <row r="244" spans="1:9" x14ac:dyDescent="0.25">
      <c r="A244" s="4"/>
      <c r="B244" s="114"/>
      <c r="C244" s="3"/>
      <c r="E244" s="9"/>
      <c r="F244" s="9"/>
      <c r="G244" s="9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4"/>
      <c r="B246" s="114"/>
      <c r="C246" s="3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4"/>
      <c r="B248" s="114"/>
      <c r="C248" s="3"/>
      <c r="E248" s="10"/>
      <c r="F248" s="10"/>
      <c r="G248" s="10"/>
      <c r="H248" s="10"/>
      <c r="I248" s="10"/>
    </row>
    <row r="249" spans="1:9" x14ac:dyDescent="0.25">
      <c r="A249" s="4"/>
      <c r="B249" s="114"/>
      <c r="C249" s="3"/>
      <c r="E249" s="9"/>
      <c r="F249" s="9"/>
      <c r="G249" s="9"/>
      <c r="H249" s="10"/>
      <c r="I249" s="10"/>
    </row>
    <row r="250" spans="1:9" x14ac:dyDescent="0.25">
      <c r="A250" s="10"/>
      <c r="E250" s="9"/>
      <c r="F250" s="9"/>
      <c r="G250" s="9"/>
      <c r="H250" s="10"/>
      <c r="I250" s="10"/>
    </row>
    <row r="251" spans="1:9" x14ac:dyDescent="0.25">
      <c r="A251" s="4"/>
      <c r="B251" s="114"/>
      <c r="C251" s="3"/>
      <c r="E251" s="9"/>
      <c r="F251" s="9"/>
      <c r="G251" s="9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4"/>
      <c r="B254" s="114"/>
      <c r="C254" s="3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4"/>
      <c r="B256" s="114"/>
      <c r="C256" s="3"/>
      <c r="E256" s="10"/>
      <c r="F256" s="10"/>
      <c r="G256" s="10"/>
      <c r="H256" s="10"/>
      <c r="I256" s="10"/>
    </row>
    <row r="257" spans="1:9" x14ac:dyDescent="0.25">
      <c r="A257" s="4"/>
      <c r="B257" s="114"/>
      <c r="C257" s="3"/>
      <c r="E257" s="10"/>
      <c r="F257" s="10"/>
      <c r="G257" s="10"/>
      <c r="H257" s="10"/>
      <c r="I257" s="10"/>
    </row>
    <row r="258" spans="1:9" x14ac:dyDescent="0.25">
      <c r="A258" s="4"/>
      <c r="B258" s="114"/>
      <c r="C258" s="3"/>
      <c r="E258" s="10"/>
      <c r="F258" s="10"/>
      <c r="G258" s="10"/>
      <c r="H258" s="10"/>
      <c r="I258" s="10"/>
    </row>
    <row r="259" spans="1:9" x14ac:dyDescent="0.25">
      <c r="A259" s="4"/>
      <c r="B259" s="114"/>
      <c r="C259" s="3"/>
      <c r="E259" s="10"/>
      <c r="F259" s="10"/>
      <c r="G259" s="10"/>
      <c r="H259" s="10"/>
      <c r="I259" s="10"/>
    </row>
    <row r="260" spans="1:9" x14ac:dyDescent="0.25">
      <c r="A260" s="10"/>
      <c r="E260" s="9"/>
      <c r="F260" s="9"/>
      <c r="G260" s="9"/>
      <c r="H260" s="10"/>
      <c r="I260" s="10"/>
    </row>
    <row r="261" spans="1:9" x14ac:dyDescent="0.25">
      <c r="A261" s="4"/>
      <c r="B261" s="114"/>
      <c r="C261" s="3"/>
      <c r="E261" s="10"/>
      <c r="F261" s="10"/>
      <c r="G261" s="10"/>
      <c r="H261" s="10"/>
      <c r="I261" s="10"/>
    </row>
    <row r="262" spans="1:9" x14ac:dyDescent="0.25">
      <c r="A262" s="4"/>
      <c r="B262" s="114"/>
      <c r="C262" s="3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9"/>
      <c r="F264" s="9"/>
      <c r="G264" s="9"/>
      <c r="H264" s="10"/>
      <c r="I264" s="10"/>
    </row>
    <row r="265" spans="1:9" x14ac:dyDescent="0.25">
      <c r="A265" s="4"/>
      <c r="B265" s="114"/>
      <c r="C265" s="3"/>
      <c r="E265" s="10"/>
      <c r="F265" s="10"/>
      <c r="G265" s="10"/>
      <c r="H265" s="10"/>
      <c r="I265" s="10"/>
    </row>
    <row r="266" spans="1:9" x14ac:dyDescent="0.25">
      <c r="A266" s="4"/>
      <c r="B266" s="114"/>
      <c r="C266" s="3"/>
      <c r="E266" s="10"/>
      <c r="F266" s="10"/>
      <c r="G266" s="10"/>
      <c r="H266" s="10"/>
      <c r="I266" s="10"/>
    </row>
    <row r="267" spans="1:9" x14ac:dyDescent="0.25">
      <c r="A267" s="4"/>
      <c r="B267" s="114"/>
      <c r="C267" s="3"/>
      <c r="E267" s="9"/>
      <c r="F267" s="9"/>
      <c r="G267" s="9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2"/>
      <c r="B271" s="116"/>
      <c r="C271" s="1"/>
      <c r="D271" s="29"/>
      <c r="E271" s="9"/>
      <c r="F271" s="9"/>
      <c r="G271" s="9"/>
      <c r="H271" s="10"/>
      <c r="I271" s="10"/>
    </row>
    <row r="272" spans="1:9" x14ac:dyDescent="0.25">
      <c r="A272" s="9"/>
      <c r="B272" s="108"/>
      <c r="C272" s="5"/>
      <c r="D272" s="29"/>
      <c r="E272" s="9"/>
      <c r="F272" s="9"/>
      <c r="G272" s="9"/>
      <c r="H272" s="10"/>
      <c r="I272" s="10"/>
    </row>
    <row r="273" spans="1:9" x14ac:dyDescent="0.25">
      <c r="A273" s="2"/>
      <c r="B273" s="116"/>
      <c r="C273" s="1"/>
      <c r="D273" s="29"/>
      <c r="E273" s="9"/>
      <c r="F273" s="9"/>
      <c r="G273" s="9"/>
      <c r="H273" s="10"/>
      <c r="I273" s="10"/>
    </row>
    <row r="274" spans="1:9" x14ac:dyDescent="0.25">
      <c r="A274" s="4"/>
      <c r="B274" s="114"/>
      <c r="C274" s="3"/>
      <c r="E274" s="10"/>
      <c r="F274" s="10"/>
      <c r="G274" s="10"/>
      <c r="H274" s="10"/>
      <c r="I274" s="10"/>
    </row>
    <row r="275" spans="1:9" x14ac:dyDescent="0.25">
      <c r="A275" s="4"/>
      <c r="B275" s="114"/>
      <c r="C275" s="3"/>
      <c r="E275" s="10"/>
      <c r="F275" s="10"/>
      <c r="G275" s="10"/>
      <c r="H275" s="10"/>
      <c r="I275" s="10"/>
    </row>
    <row r="276" spans="1:9" x14ac:dyDescent="0.25">
      <c r="A276" s="4"/>
      <c r="B276" s="114"/>
      <c r="C276" s="3"/>
      <c r="E276" s="10"/>
      <c r="F276" s="10"/>
      <c r="G276" s="10"/>
      <c r="H276" s="10"/>
      <c r="I276" s="10"/>
    </row>
    <row r="277" spans="1:9" x14ac:dyDescent="0.25">
      <c r="A277" s="4"/>
      <c r="B277" s="114"/>
      <c r="C277" s="3"/>
      <c r="E277" s="10"/>
      <c r="F277" s="10"/>
      <c r="G277" s="10"/>
      <c r="H277" s="10"/>
      <c r="I277" s="10"/>
    </row>
    <row r="278" spans="1:9" x14ac:dyDescent="0.25">
      <c r="A278" s="9"/>
      <c r="B278" s="108"/>
      <c r="C278" s="5"/>
      <c r="D278" s="29"/>
      <c r="E278" s="9"/>
      <c r="F278" s="9"/>
      <c r="G278" s="9"/>
      <c r="H278" s="10"/>
      <c r="I278" s="10"/>
    </row>
    <row r="279" spans="1:9" x14ac:dyDescent="0.25">
      <c r="A279" s="2"/>
      <c r="B279" s="116"/>
      <c r="C279" s="1"/>
      <c r="D279" s="29"/>
      <c r="E279" s="9"/>
      <c r="F279" s="9"/>
      <c r="G279" s="9"/>
      <c r="H279" s="10"/>
      <c r="I279" s="10"/>
    </row>
    <row r="280" spans="1:9" x14ac:dyDescent="0.25">
      <c r="A280" s="9"/>
      <c r="B280" s="108"/>
      <c r="C280" s="5"/>
      <c r="D280" s="29"/>
      <c r="E280" s="9"/>
      <c r="F280" s="9"/>
      <c r="G280" s="9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2"/>
      <c r="B283" s="116"/>
      <c r="C283" s="1"/>
      <c r="D283" s="29"/>
      <c r="E283" s="9"/>
      <c r="F283" s="9"/>
      <c r="G283" s="9"/>
      <c r="H283" s="10"/>
      <c r="I283" s="10"/>
    </row>
    <row r="284" spans="1:9" x14ac:dyDescent="0.25">
      <c r="A284" s="4"/>
      <c r="B284" s="114"/>
      <c r="C284" s="3"/>
      <c r="E284" s="10"/>
      <c r="F284" s="10"/>
      <c r="G284" s="10"/>
      <c r="H284" s="10"/>
      <c r="I284" s="10"/>
    </row>
    <row r="285" spans="1:9" x14ac:dyDescent="0.25">
      <c r="A285" s="4"/>
      <c r="B285" s="114"/>
      <c r="C285" s="3"/>
      <c r="E285" s="10"/>
      <c r="F285" s="10"/>
      <c r="G285" s="10"/>
      <c r="H285" s="10"/>
      <c r="I285" s="10"/>
    </row>
    <row r="286" spans="1:9" x14ac:dyDescent="0.25">
      <c r="A286" s="9"/>
      <c r="B286" s="108"/>
      <c r="C286" s="5"/>
      <c r="D286" s="29"/>
      <c r="E286" s="9"/>
      <c r="F286" s="9"/>
      <c r="G286" s="9"/>
      <c r="H286" s="10"/>
      <c r="I286" s="10"/>
    </row>
    <row r="287" spans="1:9" x14ac:dyDescent="0.25">
      <c r="A287" s="2"/>
      <c r="B287" s="116"/>
      <c r="C287" s="1"/>
      <c r="D287" s="29"/>
      <c r="E287" s="9"/>
      <c r="F287" s="9"/>
      <c r="G287" s="9"/>
      <c r="H287" s="10"/>
      <c r="I287" s="10"/>
    </row>
    <row r="288" spans="1:9" x14ac:dyDescent="0.25">
      <c r="A288" s="9"/>
      <c r="B288" s="108"/>
      <c r="C288" s="5"/>
      <c r="D288" s="29"/>
      <c r="E288" s="9"/>
      <c r="F288" s="9"/>
      <c r="G288" s="9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2"/>
      <c r="B292" s="116"/>
      <c r="C292" s="1"/>
      <c r="D292" s="29"/>
      <c r="E292" s="9"/>
      <c r="F292" s="9"/>
      <c r="G292" s="9"/>
      <c r="H292" s="10"/>
      <c r="I292" s="10"/>
    </row>
    <row r="293" spans="1:9" x14ac:dyDescent="0.25">
      <c r="A293" s="4"/>
      <c r="B293" s="114"/>
      <c r="C293" s="3"/>
      <c r="E293" s="10"/>
      <c r="F293" s="10"/>
      <c r="G293" s="10"/>
      <c r="H293" s="10"/>
      <c r="I293" s="10"/>
    </row>
    <row r="294" spans="1:9" x14ac:dyDescent="0.25">
      <c r="A294" s="4"/>
      <c r="B294" s="114"/>
      <c r="C294" s="3"/>
      <c r="E294" s="10"/>
      <c r="F294" s="10"/>
      <c r="G294" s="10"/>
      <c r="H294" s="10"/>
      <c r="I294" s="10"/>
    </row>
    <row r="295" spans="1:9" x14ac:dyDescent="0.25">
      <c r="A295" s="9"/>
      <c r="B295" s="108"/>
      <c r="C295" s="5"/>
      <c r="D295" s="29"/>
      <c r="E295" s="9"/>
      <c r="F295" s="9"/>
      <c r="G295" s="9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I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</sheetData>
  <mergeCells count="6">
    <mergeCell ref="A1:O1"/>
    <mergeCell ref="C136:G136"/>
    <mergeCell ref="C146:G146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A7" sqref="A7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1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8" s="7" customFormat="1" ht="15.75" x14ac:dyDescent="0.25">
      <c r="A2" s="224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8" s="7" customFormat="1" ht="15.75" x14ac:dyDescent="0.25">
      <c r="A3" s="224" t="s">
        <v>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8" s="9" customFormat="1" ht="15.75" x14ac:dyDescent="0.25">
      <c r="A4" s="227" t="s">
        <v>444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</row>
    <row r="5" spans="1:18" s="5" customFormat="1" x14ac:dyDescent="0.25">
      <c r="B5" s="108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0" t="s">
        <v>432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7" customFormat="1" ht="15.75" thickTop="1" x14ac:dyDescent="0.25">
      <c r="A7" s="132" t="s">
        <v>438</v>
      </c>
      <c r="B7" s="188" t="s">
        <v>433</v>
      </c>
      <c r="C7" s="132"/>
      <c r="D7" s="132"/>
      <c r="E7" s="185">
        <v>1966800985</v>
      </c>
      <c r="F7" s="185">
        <v>1930380074</v>
      </c>
      <c r="G7" s="185">
        <v>1887669284.97</v>
      </c>
      <c r="H7" s="185">
        <v>0</v>
      </c>
      <c r="I7" s="185">
        <v>24550889.149999999</v>
      </c>
      <c r="J7" s="185">
        <v>0</v>
      </c>
      <c r="K7" s="185">
        <v>1587285997.28</v>
      </c>
      <c r="L7" s="185">
        <v>1550030458.1199999</v>
      </c>
      <c r="M7" s="185">
        <v>318543187.56999999</v>
      </c>
      <c r="N7" s="185">
        <v>275832398.54000002</v>
      </c>
      <c r="O7" s="96">
        <f>+K7/F7</f>
        <v>0.82226604939561765</v>
      </c>
      <c r="P7" s="28">
        <f>+P28+P62+P76+P82</f>
        <v>916896391</v>
      </c>
      <c r="Q7" s="28">
        <f>+Q28+Q62+Q76+Q82</f>
        <v>747284617.11000001</v>
      </c>
      <c r="R7" s="96">
        <f>+Q7/P7</f>
        <v>0.815015332642966</v>
      </c>
    </row>
    <row r="8" spans="1:18" s="97" customFormat="1" x14ac:dyDescent="0.25">
      <c r="A8" s="132" t="s">
        <v>438</v>
      </c>
      <c r="B8" s="188" t="s">
        <v>433</v>
      </c>
      <c r="C8" s="132" t="s">
        <v>54</v>
      </c>
      <c r="D8" s="132" t="s">
        <v>22</v>
      </c>
      <c r="E8" s="185">
        <v>928188416</v>
      </c>
      <c r="F8" s="185">
        <v>891906030</v>
      </c>
      <c r="G8" s="185">
        <v>891906030</v>
      </c>
      <c r="H8" s="185">
        <v>0</v>
      </c>
      <c r="I8" s="185">
        <v>0</v>
      </c>
      <c r="J8" s="185">
        <v>0</v>
      </c>
      <c r="K8" s="185">
        <v>724744700.03999996</v>
      </c>
      <c r="L8" s="185">
        <v>724744700.03999996</v>
      </c>
      <c r="M8" s="185">
        <v>167161329.96000001</v>
      </c>
      <c r="N8" s="185">
        <v>167161329.96000001</v>
      </c>
      <c r="O8" s="96">
        <f t="shared" ref="O8:O71" si="0">+K8/F8</f>
        <v>0.81257966160403683</v>
      </c>
      <c r="P8" s="28"/>
      <c r="Q8" s="28"/>
      <c r="R8" s="96"/>
    </row>
    <row r="9" spans="1:18" s="98" customFormat="1" x14ac:dyDescent="0.25">
      <c r="A9" s="133" t="s">
        <v>438</v>
      </c>
      <c r="B9" s="189" t="s">
        <v>433</v>
      </c>
      <c r="C9" s="133" t="s">
        <v>55</v>
      </c>
      <c r="D9" s="133" t="s">
        <v>56</v>
      </c>
      <c r="E9" s="186">
        <v>357543600</v>
      </c>
      <c r="F9" s="186">
        <v>333868725</v>
      </c>
      <c r="G9" s="186">
        <v>333868725</v>
      </c>
      <c r="H9" s="186">
        <v>0</v>
      </c>
      <c r="I9" s="186">
        <v>0</v>
      </c>
      <c r="J9" s="186">
        <v>0</v>
      </c>
      <c r="K9" s="186">
        <v>296475669.10000002</v>
      </c>
      <c r="L9" s="186">
        <v>296475669.10000002</v>
      </c>
      <c r="M9" s="186">
        <v>37393055.899999999</v>
      </c>
      <c r="N9" s="186">
        <v>37393055.899999999</v>
      </c>
      <c r="O9" s="92">
        <f t="shared" si="0"/>
        <v>0.88800072273915454</v>
      </c>
      <c r="P9" s="93"/>
      <c r="Q9" s="93"/>
      <c r="R9" s="92"/>
    </row>
    <row r="10" spans="1:18" s="98" customFormat="1" x14ac:dyDescent="0.25">
      <c r="A10" s="133" t="s">
        <v>438</v>
      </c>
      <c r="B10" s="189" t="s">
        <v>433</v>
      </c>
      <c r="C10" s="133" t="s">
        <v>57</v>
      </c>
      <c r="D10" s="133" t="s">
        <v>58</v>
      </c>
      <c r="E10" s="186">
        <v>342543600</v>
      </c>
      <c r="F10" s="186">
        <v>318868725</v>
      </c>
      <c r="G10" s="186">
        <v>318868725</v>
      </c>
      <c r="H10" s="186">
        <v>0</v>
      </c>
      <c r="I10" s="186">
        <v>0</v>
      </c>
      <c r="J10" s="186">
        <v>0</v>
      </c>
      <c r="K10" s="186">
        <v>293493355.76999998</v>
      </c>
      <c r="L10" s="186">
        <v>293493355.76999998</v>
      </c>
      <c r="M10" s="186">
        <v>25375369.23</v>
      </c>
      <c r="N10" s="186">
        <v>25375369.23</v>
      </c>
      <c r="O10" s="92">
        <f t="shared" si="0"/>
        <v>0.92042063946534736</v>
      </c>
      <c r="P10" s="93"/>
      <c r="Q10" s="93"/>
      <c r="R10" s="92"/>
    </row>
    <row r="11" spans="1:18" s="98" customFormat="1" x14ac:dyDescent="0.25">
      <c r="A11" s="133" t="s">
        <v>438</v>
      </c>
      <c r="B11" s="189" t="s">
        <v>433</v>
      </c>
      <c r="C11" s="133" t="s">
        <v>59</v>
      </c>
      <c r="D11" s="133" t="s">
        <v>60</v>
      </c>
      <c r="E11" s="186">
        <v>15000000</v>
      </c>
      <c r="F11" s="186">
        <v>15000000</v>
      </c>
      <c r="G11" s="186">
        <v>15000000</v>
      </c>
      <c r="H11" s="186">
        <v>0</v>
      </c>
      <c r="I11" s="186">
        <v>0</v>
      </c>
      <c r="J11" s="186">
        <v>0</v>
      </c>
      <c r="K11" s="186">
        <v>2982313.33</v>
      </c>
      <c r="L11" s="186">
        <v>2982313.33</v>
      </c>
      <c r="M11" s="186">
        <v>12017686.67</v>
      </c>
      <c r="N11" s="186">
        <v>12017686.67</v>
      </c>
      <c r="O11" s="92">
        <f t="shared" si="0"/>
        <v>0.19882088866666667</v>
      </c>
      <c r="P11" s="93"/>
      <c r="Q11" s="93"/>
      <c r="R11" s="92"/>
    </row>
    <row r="12" spans="1:18" s="98" customFormat="1" x14ac:dyDescent="0.25">
      <c r="A12" s="133" t="s">
        <v>438</v>
      </c>
      <c r="B12" s="189" t="s">
        <v>433</v>
      </c>
      <c r="C12" s="133" t="s">
        <v>61</v>
      </c>
      <c r="D12" s="133" t="s">
        <v>62</v>
      </c>
      <c r="E12" s="186">
        <v>14958727</v>
      </c>
      <c r="F12" s="186">
        <v>30030277</v>
      </c>
      <c r="G12" s="186">
        <v>30030277</v>
      </c>
      <c r="H12" s="186">
        <v>0</v>
      </c>
      <c r="I12" s="186">
        <v>0</v>
      </c>
      <c r="J12" s="186">
        <v>0</v>
      </c>
      <c r="K12" s="186">
        <v>23679562</v>
      </c>
      <c r="L12" s="186">
        <v>23679562</v>
      </c>
      <c r="M12" s="186">
        <v>6350715</v>
      </c>
      <c r="N12" s="186">
        <v>6350715</v>
      </c>
      <c r="O12" s="92">
        <f t="shared" si="0"/>
        <v>0.78852292970857374</v>
      </c>
      <c r="P12" s="93"/>
      <c r="Q12" s="93"/>
      <c r="R12" s="92"/>
    </row>
    <row r="13" spans="1:18" s="98" customFormat="1" x14ac:dyDescent="0.25">
      <c r="A13" s="133" t="s">
        <v>438</v>
      </c>
      <c r="B13" s="189" t="s">
        <v>433</v>
      </c>
      <c r="C13" s="133" t="s">
        <v>63</v>
      </c>
      <c r="D13" s="133" t="s">
        <v>64</v>
      </c>
      <c r="E13" s="186">
        <v>14958727</v>
      </c>
      <c r="F13" s="186">
        <v>30030277</v>
      </c>
      <c r="G13" s="186">
        <v>30030277</v>
      </c>
      <c r="H13" s="186">
        <v>0</v>
      </c>
      <c r="I13" s="186">
        <v>0</v>
      </c>
      <c r="J13" s="186">
        <v>0</v>
      </c>
      <c r="K13" s="186">
        <v>23679562</v>
      </c>
      <c r="L13" s="186">
        <v>23679562</v>
      </c>
      <c r="M13" s="186">
        <v>6350715</v>
      </c>
      <c r="N13" s="186">
        <v>6350715</v>
      </c>
      <c r="O13" s="92">
        <f t="shared" si="0"/>
        <v>0.78852292970857374</v>
      </c>
      <c r="P13" s="93"/>
      <c r="Q13" s="93"/>
      <c r="R13" s="92"/>
    </row>
    <row r="14" spans="1:18" s="98" customFormat="1" x14ac:dyDescent="0.25">
      <c r="A14" s="133" t="s">
        <v>438</v>
      </c>
      <c r="B14" s="189" t="s">
        <v>433</v>
      </c>
      <c r="C14" s="133" t="s">
        <v>65</v>
      </c>
      <c r="D14" s="133" t="s">
        <v>66</v>
      </c>
      <c r="E14" s="186">
        <v>413305198</v>
      </c>
      <c r="F14" s="186">
        <v>391119937</v>
      </c>
      <c r="G14" s="186">
        <v>391119937</v>
      </c>
      <c r="H14" s="186">
        <v>0</v>
      </c>
      <c r="I14" s="186">
        <v>0</v>
      </c>
      <c r="J14" s="186">
        <v>0</v>
      </c>
      <c r="K14" s="186">
        <v>296037443.14999998</v>
      </c>
      <c r="L14" s="186">
        <v>296037443.14999998</v>
      </c>
      <c r="M14" s="186">
        <v>95082493.849999994</v>
      </c>
      <c r="N14" s="186">
        <v>95082493.849999994</v>
      </c>
      <c r="O14" s="92">
        <f t="shared" si="0"/>
        <v>0.75689683686464693</v>
      </c>
      <c r="P14" s="93"/>
      <c r="Q14" s="93"/>
      <c r="R14" s="92"/>
    </row>
    <row r="15" spans="1:18" s="98" customFormat="1" x14ac:dyDescent="0.25">
      <c r="A15" s="133" t="s">
        <v>438</v>
      </c>
      <c r="B15" s="189" t="s">
        <v>433</v>
      </c>
      <c r="C15" s="133" t="s">
        <v>67</v>
      </c>
      <c r="D15" s="133" t="s">
        <v>68</v>
      </c>
      <c r="E15" s="186">
        <v>117442356</v>
      </c>
      <c r="F15" s="186">
        <v>108968619</v>
      </c>
      <c r="G15" s="186">
        <v>108968619</v>
      </c>
      <c r="H15" s="186">
        <v>0</v>
      </c>
      <c r="I15" s="186">
        <v>0</v>
      </c>
      <c r="J15" s="186">
        <v>0</v>
      </c>
      <c r="K15" s="186">
        <v>75179482.290000007</v>
      </c>
      <c r="L15" s="186">
        <v>75179482.290000007</v>
      </c>
      <c r="M15" s="186">
        <v>33789136.710000001</v>
      </c>
      <c r="N15" s="186">
        <v>33789136.710000001</v>
      </c>
      <c r="O15" s="92">
        <f t="shared" si="0"/>
        <v>0.68991864795496771</v>
      </c>
      <c r="P15" s="93"/>
      <c r="Q15" s="93"/>
      <c r="R15" s="92"/>
    </row>
    <row r="16" spans="1:18" s="98" customFormat="1" x14ac:dyDescent="0.25">
      <c r="A16" s="133" t="s">
        <v>438</v>
      </c>
      <c r="B16" s="189" t="s">
        <v>433</v>
      </c>
      <c r="C16" s="133" t="s">
        <v>69</v>
      </c>
      <c r="D16" s="133" t="s">
        <v>70</v>
      </c>
      <c r="E16" s="186">
        <v>149188440</v>
      </c>
      <c r="F16" s="186">
        <v>139949883</v>
      </c>
      <c r="G16" s="186">
        <v>139949883</v>
      </c>
      <c r="H16" s="186">
        <v>0</v>
      </c>
      <c r="I16" s="186">
        <v>0</v>
      </c>
      <c r="J16" s="186">
        <v>0</v>
      </c>
      <c r="K16" s="186">
        <v>100797832.06</v>
      </c>
      <c r="L16" s="186">
        <v>100797832.06</v>
      </c>
      <c r="M16" s="186">
        <v>39152050.939999998</v>
      </c>
      <c r="N16" s="186">
        <v>39152050.939999998</v>
      </c>
      <c r="O16" s="92">
        <f t="shared" si="0"/>
        <v>0.7202423460404036</v>
      </c>
      <c r="P16" s="93"/>
      <c r="Q16" s="93"/>
      <c r="R16" s="92"/>
    </row>
    <row r="17" spans="1:18" s="98" customFormat="1" x14ac:dyDescent="0.25">
      <c r="A17" s="133" t="s">
        <v>438</v>
      </c>
      <c r="B17" s="189" t="s">
        <v>433</v>
      </c>
      <c r="C17" s="133" t="s">
        <v>73</v>
      </c>
      <c r="D17" s="133" t="s">
        <v>74</v>
      </c>
      <c r="E17" s="186">
        <v>44305490</v>
      </c>
      <c r="F17" s="186">
        <v>44305490</v>
      </c>
      <c r="G17" s="186">
        <v>44305490</v>
      </c>
      <c r="H17" s="186">
        <v>0</v>
      </c>
      <c r="I17" s="186">
        <v>0</v>
      </c>
      <c r="J17" s="186">
        <v>0</v>
      </c>
      <c r="K17" s="186">
        <v>42942646.399999999</v>
      </c>
      <c r="L17" s="186">
        <v>42942646.399999999</v>
      </c>
      <c r="M17" s="186">
        <v>1362843.6</v>
      </c>
      <c r="N17" s="186">
        <v>1362843.6</v>
      </c>
      <c r="O17" s="92">
        <f t="shared" si="0"/>
        <v>0.96923984815425801</v>
      </c>
      <c r="P17" s="93"/>
      <c r="Q17" s="93"/>
      <c r="R17" s="92"/>
    </row>
    <row r="18" spans="1:18" s="98" customFormat="1" x14ac:dyDescent="0.25">
      <c r="A18" s="133" t="s">
        <v>438</v>
      </c>
      <c r="B18" s="189" t="s">
        <v>433</v>
      </c>
      <c r="C18" s="133" t="s">
        <v>75</v>
      </c>
      <c r="D18" s="133" t="s">
        <v>76</v>
      </c>
      <c r="E18" s="186">
        <v>43100000</v>
      </c>
      <c r="F18" s="186">
        <v>40994511</v>
      </c>
      <c r="G18" s="186">
        <v>40994511</v>
      </c>
      <c r="H18" s="186">
        <v>0</v>
      </c>
      <c r="I18" s="186">
        <v>0</v>
      </c>
      <c r="J18" s="186">
        <v>0</v>
      </c>
      <c r="K18" s="186">
        <v>29092844.109999999</v>
      </c>
      <c r="L18" s="186">
        <v>29092844.109999999</v>
      </c>
      <c r="M18" s="186">
        <v>11901666.890000001</v>
      </c>
      <c r="N18" s="186">
        <v>11901666.890000001</v>
      </c>
      <c r="O18" s="92">
        <f t="shared" si="0"/>
        <v>0.70967657377349858</v>
      </c>
      <c r="P18" s="93"/>
      <c r="Q18" s="93"/>
      <c r="R18" s="92"/>
    </row>
    <row r="19" spans="1:18" s="98" customFormat="1" x14ac:dyDescent="0.25">
      <c r="A19" s="133" t="s">
        <v>438</v>
      </c>
      <c r="B19" s="189" t="s">
        <v>434</v>
      </c>
      <c r="C19" s="133" t="s">
        <v>71</v>
      </c>
      <c r="D19" s="133" t="s">
        <v>72</v>
      </c>
      <c r="E19" s="186">
        <v>59268912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92">
        <v>0</v>
      </c>
      <c r="P19" s="93"/>
      <c r="Q19" s="93"/>
      <c r="R19" s="92"/>
    </row>
    <row r="20" spans="1:18" s="98" customFormat="1" x14ac:dyDescent="0.25">
      <c r="A20" s="133" t="s">
        <v>438</v>
      </c>
      <c r="B20" s="189" t="s">
        <v>446</v>
      </c>
      <c r="C20" s="133" t="s">
        <v>71</v>
      </c>
      <c r="D20" s="133" t="s">
        <v>72</v>
      </c>
      <c r="E20" s="186">
        <v>0</v>
      </c>
      <c r="F20" s="186">
        <v>56901434</v>
      </c>
      <c r="G20" s="186">
        <v>56901434</v>
      </c>
      <c r="H20" s="186">
        <v>0</v>
      </c>
      <c r="I20" s="186">
        <v>0</v>
      </c>
      <c r="J20" s="186">
        <v>0</v>
      </c>
      <c r="K20" s="186">
        <v>48024638.289999999</v>
      </c>
      <c r="L20" s="186">
        <v>48024638.289999999</v>
      </c>
      <c r="M20" s="186">
        <v>8876795.7100000009</v>
      </c>
      <c r="N20" s="186">
        <v>8876795.7100000009</v>
      </c>
      <c r="O20" s="92">
        <f t="shared" si="0"/>
        <v>0.84399697712363453</v>
      </c>
      <c r="P20" s="93"/>
      <c r="Q20" s="93"/>
      <c r="R20" s="92"/>
    </row>
    <row r="21" spans="1:18" s="98" customFormat="1" x14ac:dyDescent="0.25">
      <c r="A21" s="133" t="s">
        <v>438</v>
      </c>
      <c r="B21" s="189" t="s">
        <v>433</v>
      </c>
      <c r="C21" s="133" t="s">
        <v>77</v>
      </c>
      <c r="D21" s="133" t="s">
        <v>78</v>
      </c>
      <c r="E21" s="186">
        <v>71816538</v>
      </c>
      <c r="F21" s="186">
        <v>69045480</v>
      </c>
      <c r="G21" s="186">
        <v>69045480</v>
      </c>
      <c r="H21" s="186">
        <v>0</v>
      </c>
      <c r="I21" s="186">
        <v>0</v>
      </c>
      <c r="J21" s="186">
        <v>0</v>
      </c>
      <c r="K21" s="186">
        <v>54822430.82</v>
      </c>
      <c r="L21" s="186">
        <v>54822430.82</v>
      </c>
      <c r="M21" s="186">
        <v>14223049.18</v>
      </c>
      <c r="N21" s="186">
        <v>14223049.18</v>
      </c>
      <c r="O21" s="92">
        <f t="shared" si="0"/>
        <v>0.79400463028137391</v>
      </c>
      <c r="P21" s="93"/>
      <c r="Q21" s="93"/>
      <c r="R21" s="92"/>
    </row>
    <row r="22" spans="1:18" s="98" customFormat="1" x14ac:dyDescent="0.25">
      <c r="A22" s="133" t="s">
        <v>438</v>
      </c>
      <c r="B22" s="189" t="s">
        <v>433</v>
      </c>
      <c r="C22" s="133" t="s">
        <v>81</v>
      </c>
      <c r="D22" s="133" t="s">
        <v>401</v>
      </c>
      <c r="E22" s="186">
        <v>68133639</v>
      </c>
      <c r="F22" s="186">
        <v>65504687</v>
      </c>
      <c r="G22" s="186">
        <v>65504687</v>
      </c>
      <c r="H22" s="186">
        <v>0</v>
      </c>
      <c r="I22" s="186">
        <v>0</v>
      </c>
      <c r="J22" s="186">
        <v>0</v>
      </c>
      <c r="K22" s="186">
        <v>52011736.939999998</v>
      </c>
      <c r="L22" s="186">
        <v>52011736.939999998</v>
      </c>
      <c r="M22" s="186">
        <v>13492950.060000001</v>
      </c>
      <c r="N22" s="186">
        <v>13492950.060000001</v>
      </c>
      <c r="O22" s="92">
        <f t="shared" si="0"/>
        <v>0.7940155021273515</v>
      </c>
      <c r="P22" s="93"/>
      <c r="Q22" s="93"/>
      <c r="R22" s="92"/>
    </row>
    <row r="23" spans="1:18" s="98" customFormat="1" x14ac:dyDescent="0.25">
      <c r="A23" s="133" t="s">
        <v>438</v>
      </c>
      <c r="B23" s="189" t="s">
        <v>433</v>
      </c>
      <c r="C23" s="133" t="s">
        <v>86</v>
      </c>
      <c r="D23" s="133" t="s">
        <v>388</v>
      </c>
      <c r="E23" s="186">
        <v>3682899</v>
      </c>
      <c r="F23" s="186">
        <v>3540793</v>
      </c>
      <c r="G23" s="186">
        <v>3540793</v>
      </c>
      <c r="H23" s="186">
        <v>0</v>
      </c>
      <c r="I23" s="186">
        <v>0</v>
      </c>
      <c r="J23" s="186">
        <v>0</v>
      </c>
      <c r="K23" s="186">
        <v>2810693.88</v>
      </c>
      <c r="L23" s="186">
        <v>2810693.88</v>
      </c>
      <c r="M23" s="186">
        <v>730099.12</v>
      </c>
      <c r="N23" s="186">
        <v>730099.12</v>
      </c>
      <c r="O23" s="92">
        <f t="shared" si="0"/>
        <v>0.79380350108012521</v>
      </c>
      <c r="P23" s="93"/>
      <c r="Q23" s="93"/>
      <c r="R23" s="92"/>
    </row>
    <row r="24" spans="1:18" s="98" customFormat="1" x14ac:dyDescent="0.25">
      <c r="A24" s="133" t="s">
        <v>438</v>
      </c>
      <c r="B24" s="189" t="s">
        <v>433</v>
      </c>
      <c r="C24" s="133" t="s">
        <v>89</v>
      </c>
      <c r="D24" s="133" t="s">
        <v>90</v>
      </c>
      <c r="E24" s="186">
        <v>70564353</v>
      </c>
      <c r="F24" s="186">
        <v>67841611</v>
      </c>
      <c r="G24" s="186">
        <v>67841611</v>
      </c>
      <c r="H24" s="186">
        <v>0</v>
      </c>
      <c r="I24" s="186">
        <v>0</v>
      </c>
      <c r="J24" s="186">
        <v>0</v>
      </c>
      <c r="K24" s="186">
        <v>53729594.969999999</v>
      </c>
      <c r="L24" s="186">
        <v>53729594.969999999</v>
      </c>
      <c r="M24" s="186">
        <v>14112016.029999999</v>
      </c>
      <c r="N24" s="186">
        <v>14112016.029999999</v>
      </c>
      <c r="O24" s="92">
        <f t="shared" si="0"/>
        <v>0.79198583550735546</v>
      </c>
      <c r="P24" s="93"/>
      <c r="Q24" s="93"/>
      <c r="R24" s="92"/>
    </row>
    <row r="25" spans="1:18" s="98" customFormat="1" x14ac:dyDescent="0.25">
      <c r="A25" s="133" t="s">
        <v>438</v>
      </c>
      <c r="B25" s="189" t="s">
        <v>433</v>
      </c>
      <c r="C25" s="133" t="s">
        <v>93</v>
      </c>
      <c r="D25" s="133" t="s">
        <v>402</v>
      </c>
      <c r="E25" s="186">
        <v>37418258</v>
      </c>
      <c r="F25" s="186">
        <v>35974466</v>
      </c>
      <c r="G25" s="186">
        <v>35974466</v>
      </c>
      <c r="H25" s="186">
        <v>0</v>
      </c>
      <c r="I25" s="186">
        <v>0</v>
      </c>
      <c r="J25" s="186">
        <v>0</v>
      </c>
      <c r="K25" s="186">
        <v>28433230.82</v>
      </c>
      <c r="L25" s="186">
        <v>28433230.82</v>
      </c>
      <c r="M25" s="186">
        <v>7541235.1799999997</v>
      </c>
      <c r="N25" s="186">
        <v>7541235.1799999997</v>
      </c>
      <c r="O25" s="92">
        <f t="shared" si="0"/>
        <v>0.79037256091584518</v>
      </c>
      <c r="P25" s="93"/>
      <c r="Q25" s="93"/>
      <c r="R25" s="92"/>
    </row>
    <row r="26" spans="1:18" s="98" customFormat="1" x14ac:dyDescent="0.25">
      <c r="A26" s="133" t="s">
        <v>438</v>
      </c>
      <c r="B26" s="189" t="s">
        <v>433</v>
      </c>
      <c r="C26" s="133" t="s">
        <v>98</v>
      </c>
      <c r="D26" s="133" t="s">
        <v>403</v>
      </c>
      <c r="E26" s="186">
        <v>11048698</v>
      </c>
      <c r="F26" s="186">
        <v>10622381</v>
      </c>
      <c r="G26" s="186">
        <v>10622381</v>
      </c>
      <c r="H26" s="186">
        <v>0</v>
      </c>
      <c r="I26" s="186">
        <v>0</v>
      </c>
      <c r="J26" s="186">
        <v>0</v>
      </c>
      <c r="K26" s="186">
        <v>8432141.4399999995</v>
      </c>
      <c r="L26" s="186">
        <v>8432141.4399999995</v>
      </c>
      <c r="M26" s="186">
        <v>2190239.56</v>
      </c>
      <c r="N26" s="186">
        <v>2190239.56</v>
      </c>
      <c r="O26" s="92">
        <f t="shared" si="0"/>
        <v>0.79380898124441213</v>
      </c>
      <c r="P26" s="93"/>
      <c r="Q26" s="93"/>
      <c r="R26" s="92"/>
    </row>
    <row r="27" spans="1:18" s="98" customFormat="1" x14ac:dyDescent="0.25">
      <c r="A27" s="133" t="s">
        <v>438</v>
      </c>
      <c r="B27" s="189" t="s">
        <v>433</v>
      </c>
      <c r="C27" s="133" t="s">
        <v>103</v>
      </c>
      <c r="D27" s="133" t="s">
        <v>404</v>
      </c>
      <c r="E27" s="186">
        <v>22097397</v>
      </c>
      <c r="F27" s="186">
        <v>21244764</v>
      </c>
      <c r="G27" s="186">
        <v>21244764</v>
      </c>
      <c r="H27" s="186">
        <v>0</v>
      </c>
      <c r="I27" s="186">
        <v>0</v>
      </c>
      <c r="J27" s="186">
        <v>0</v>
      </c>
      <c r="K27" s="186">
        <v>16864222.710000001</v>
      </c>
      <c r="L27" s="186">
        <v>16864222.710000001</v>
      </c>
      <c r="M27" s="186">
        <v>4380541.29</v>
      </c>
      <c r="N27" s="186">
        <v>4380541.29</v>
      </c>
      <c r="O27" s="92">
        <f t="shared" si="0"/>
        <v>0.79380607428729266</v>
      </c>
      <c r="P27" s="93"/>
      <c r="Q27" s="93"/>
      <c r="R27" s="92"/>
    </row>
    <row r="28" spans="1:18" s="97" customFormat="1" x14ac:dyDescent="0.25">
      <c r="A28" s="132" t="s">
        <v>438</v>
      </c>
      <c r="B28" s="188" t="s">
        <v>433</v>
      </c>
      <c r="C28" s="132" t="s">
        <v>108</v>
      </c>
      <c r="D28" s="132" t="s">
        <v>109</v>
      </c>
      <c r="E28" s="185">
        <v>464624962</v>
      </c>
      <c r="F28" s="185">
        <v>569784962</v>
      </c>
      <c r="G28" s="185">
        <v>568784962</v>
      </c>
      <c r="H28" s="185">
        <v>0</v>
      </c>
      <c r="I28" s="185">
        <v>23451683.640000001</v>
      </c>
      <c r="J28" s="185">
        <v>0</v>
      </c>
      <c r="K28" s="185">
        <v>479270704.66000003</v>
      </c>
      <c r="L28" s="185">
        <v>443173565.5</v>
      </c>
      <c r="M28" s="185">
        <v>67062573.700000003</v>
      </c>
      <c r="N28" s="185">
        <v>66062573.700000003</v>
      </c>
      <c r="O28" s="96">
        <f t="shared" si="0"/>
        <v>0.84114312701008076</v>
      </c>
      <c r="P28" s="28">
        <f>+F28</f>
        <v>569784962</v>
      </c>
      <c r="Q28" s="28">
        <f>+K28</f>
        <v>479270704.66000003</v>
      </c>
      <c r="R28" s="96">
        <f>+Q28/P28</f>
        <v>0.84114312701008076</v>
      </c>
    </row>
    <row r="29" spans="1:18" s="98" customFormat="1" x14ac:dyDescent="0.25">
      <c r="A29" s="133" t="s">
        <v>438</v>
      </c>
      <c r="B29" s="189" t="s">
        <v>433</v>
      </c>
      <c r="C29" s="133" t="s">
        <v>110</v>
      </c>
      <c r="D29" s="133" t="s">
        <v>111</v>
      </c>
      <c r="E29" s="186">
        <v>5500000</v>
      </c>
      <c r="F29" s="186">
        <v>6200000</v>
      </c>
      <c r="G29" s="186">
        <v>6200000</v>
      </c>
      <c r="H29" s="186">
        <v>0</v>
      </c>
      <c r="I29" s="186">
        <v>0</v>
      </c>
      <c r="J29" s="186">
        <v>0</v>
      </c>
      <c r="K29" s="186">
        <v>6020004</v>
      </c>
      <c r="L29" s="186">
        <v>6020004</v>
      </c>
      <c r="M29" s="186">
        <v>179996</v>
      </c>
      <c r="N29" s="186">
        <v>179996</v>
      </c>
      <c r="O29" s="92">
        <f t="shared" si="0"/>
        <v>0.97096838709677424</v>
      </c>
      <c r="P29" s="93">
        <f t="shared" ref="P29:P70" si="1">+F29</f>
        <v>6200000</v>
      </c>
      <c r="Q29" s="93">
        <f t="shared" ref="Q29:Q58" si="2">+K29</f>
        <v>6020004</v>
      </c>
      <c r="R29" s="92">
        <f t="shared" ref="R29:R71" si="3">+Q29/P29</f>
        <v>0.97096838709677424</v>
      </c>
    </row>
    <row r="30" spans="1:18" s="98" customFormat="1" x14ac:dyDescent="0.25">
      <c r="A30" s="133" t="s">
        <v>438</v>
      </c>
      <c r="B30" s="189" t="s">
        <v>433</v>
      </c>
      <c r="C30" s="133" t="s">
        <v>112</v>
      </c>
      <c r="D30" s="133" t="s">
        <v>113</v>
      </c>
      <c r="E30" s="186">
        <v>5500000</v>
      </c>
      <c r="F30" s="186">
        <v>6200000</v>
      </c>
      <c r="G30" s="186">
        <v>6200000</v>
      </c>
      <c r="H30" s="186">
        <v>0</v>
      </c>
      <c r="I30" s="186">
        <v>0</v>
      </c>
      <c r="J30" s="186">
        <v>0</v>
      </c>
      <c r="K30" s="186">
        <v>6020004</v>
      </c>
      <c r="L30" s="186">
        <v>6020004</v>
      </c>
      <c r="M30" s="186">
        <v>179996</v>
      </c>
      <c r="N30" s="186">
        <v>179996</v>
      </c>
      <c r="O30" s="92">
        <f t="shared" si="0"/>
        <v>0.97096838709677424</v>
      </c>
      <c r="P30" s="93">
        <f t="shared" si="1"/>
        <v>6200000</v>
      </c>
      <c r="Q30" s="93">
        <f t="shared" si="2"/>
        <v>6020004</v>
      </c>
      <c r="R30" s="92">
        <f t="shared" si="3"/>
        <v>0.97096838709677424</v>
      </c>
    </row>
    <row r="31" spans="1:18" s="98" customFormat="1" x14ac:dyDescent="0.25">
      <c r="A31" s="133" t="s">
        <v>438</v>
      </c>
      <c r="B31" s="189" t="s">
        <v>433</v>
      </c>
      <c r="C31" s="133" t="s">
        <v>120</v>
      </c>
      <c r="D31" s="133" t="s">
        <v>121</v>
      </c>
      <c r="E31" s="186">
        <v>15653659</v>
      </c>
      <c r="F31" s="186">
        <v>17753659</v>
      </c>
      <c r="G31" s="186">
        <v>16953659</v>
      </c>
      <c r="H31" s="186">
        <v>0</v>
      </c>
      <c r="I31" s="186">
        <v>0</v>
      </c>
      <c r="J31" s="186">
        <v>0</v>
      </c>
      <c r="K31" s="186">
        <v>15374800.109999999</v>
      </c>
      <c r="L31" s="186">
        <v>15374800.109999999</v>
      </c>
      <c r="M31" s="186">
        <v>2378858.89</v>
      </c>
      <c r="N31" s="186">
        <v>1578858.89</v>
      </c>
      <c r="O31" s="92">
        <f t="shared" si="0"/>
        <v>0.86600740219241568</v>
      </c>
      <c r="P31" s="93">
        <f t="shared" si="1"/>
        <v>17753659</v>
      </c>
      <c r="Q31" s="93">
        <f t="shared" si="2"/>
        <v>15374800.109999999</v>
      </c>
      <c r="R31" s="92">
        <f t="shared" si="3"/>
        <v>0.86600740219241568</v>
      </c>
    </row>
    <row r="32" spans="1:18" s="98" customFormat="1" x14ac:dyDescent="0.25">
      <c r="A32" s="133" t="s">
        <v>438</v>
      </c>
      <c r="B32" s="189" t="s">
        <v>433</v>
      </c>
      <c r="C32" s="133" t="s">
        <v>122</v>
      </c>
      <c r="D32" s="133" t="s">
        <v>123</v>
      </c>
      <c r="E32" s="186">
        <v>1000000</v>
      </c>
      <c r="F32" s="186">
        <v>2300000</v>
      </c>
      <c r="G32" s="186">
        <v>2300000</v>
      </c>
      <c r="H32" s="186">
        <v>0</v>
      </c>
      <c r="I32" s="186">
        <v>0</v>
      </c>
      <c r="J32" s="186">
        <v>0</v>
      </c>
      <c r="K32" s="186">
        <v>1195382.43</v>
      </c>
      <c r="L32" s="186">
        <v>1195382.43</v>
      </c>
      <c r="M32" s="186">
        <v>1104617.57</v>
      </c>
      <c r="N32" s="186">
        <v>1104617.57</v>
      </c>
      <c r="O32" s="92">
        <f t="shared" si="0"/>
        <v>0.51973149130434781</v>
      </c>
      <c r="P32" s="93">
        <f t="shared" si="1"/>
        <v>2300000</v>
      </c>
      <c r="Q32" s="93">
        <f t="shared" si="2"/>
        <v>1195382.43</v>
      </c>
      <c r="R32" s="92">
        <f t="shared" si="3"/>
        <v>0.51973149130434781</v>
      </c>
    </row>
    <row r="33" spans="1:18" s="98" customFormat="1" x14ac:dyDescent="0.25">
      <c r="A33" s="133" t="s">
        <v>438</v>
      </c>
      <c r="B33" s="189" t="s">
        <v>433</v>
      </c>
      <c r="C33" s="133" t="s">
        <v>124</v>
      </c>
      <c r="D33" s="133" t="s">
        <v>125</v>
      </c>
      <c r="E33" s="186">
        <v>7000000</v>
      </c>
      <c r="F33" s="186">
        <v>8000000</v>
      </c>
      <c r="G33" s="186">
        <v>8000000</v>
      </c>
      <c r="H33" s="186">
        <v>0</v>
      </c>
      <c r="I33" s="186">
        <v>0</v>
      </c>
      <c r="J33" s="186">
        <v>0</v>
      </c>
      <c r="K33" s="186">
        <v>7733279.7000000002</v>
      </c>
      <c r="L33" s="186">
        <v>7733279.7000000002</v>
      </c>
      <c r="M33" s="186">
        <v>266720.3</v>
      </c>
      <c r="N33" s="186">
        <v>266720.3</v>
      </c>
      <c r="O33" s="92">
        <f t="shared" si="0"/>
        <v>0.96665996249999997</v>
      </c>
      <c r="P33" s="93">
        <f t="shared" si="1"/>
        <v>8000000</v>
      </c>
      <c r="Q33" s="93">
        <f t="shared" si="2"/>
        <v>7733279.7000000002</v>
      </c>
      <c r="R33" s="92">
        <f t="shared" si="3"/>
        <v>0.96665996249999997</v>
      </c>
    </row>
    <row r="34" spans="1:18" s="98" customFormat="1" x14ac:dyDescent="0.25">
      <c r="A34" s="133" t="s">
        <v>438</v>
      </c>
      <c r="B34" s="189" t="s">
        <v>433</v>
      </c>
      <c r="C34" s="133" t="s">
        <v>126</v>
      </c>
      <c r="D34" s="133" t="s">
        <v>127</v>
      </c>
      <c r="E34" s="186">
        <v>200000</v>
      </c>
      <c r="F34" s="186">
        <v>200000</v>
      </c>
      <c r="G34" s="186">
        <v>200000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186">
        <v>200000</v>
      </c>
      <c r="N34" s="186">
        <v>200000</v>
      </c>
      <c r="O34" s="92">
        <f t="shared" si="0"/>
        <v>0</v>
      </c>
      <c r="P34" s="93">
        <f t="shared" si="1"/>
        <v>200000</v>
      </c>
      <c r="Q34" s="93">
        <f t="shared" si="2"/>
        <v>0</v>
      </c>
      <c r="R34" s="92">
        <f t="shared" si="3"/>
        <v>0</v>
      </c>
    </row>
    <row r="35" spans="1:18" s="98" customFormat="1" x14ac:dyDescent="0.25">
      <c r="A35" s="133" t="s">
        <v>438</v>
      </c>
      <c r="B35" s="189" t="s">
        <v>433</v>
      </c>
      <c r="C35" s="133" t="s">
        <v>128</v>
      </c>
      <c r="D35" s="133" t="s">
        <v>129</v>
      </c>
      <c r="E35" s="186">
        <v>7453659</v>
      </c>
      <c r="F35" s="186">
        <v>7253659</v>
      </c>
      <c r="G35" s="186">
        <v>6453659</v>
      </c>
      <c r="H35" s="186">
        <v>0</v>
      </c>
      <c r="I35" s="186">
        <v>0</v>
      </c>
      <c r="J35" s="186">
        <v>0</v>
      </c>
      <c r="K35" s="186">
        <v>6446137.9800000004</v>
      </c>
      <c r="L35" s="186">
        <v>6446137.9800000004</v>
      </c>
      <c r="M35" s="186">
        <v>807521.02</v>
      </c>
      <c r="N35" s="186">
        <v>7521.02</v>
      </c>
      <c r="O35" s="92">
        <f t="shared" si="0"/>
        <v>0.88867397543777571</v>
      </c>
      <c r="P35" s="93">
        <f t="shared" si="1"/>
        <v>7253659</v>
      </c>
      <c r="Q35" s="93">
        <f t="shared" si="2"/>
        <v>6446137.9800000004</v>
      </c>
      <c r="R35" s="92">
        <f t="shared" si="3"/>
        <v>0.88867397543777571</v>
      </c>
    </row>
    <row r="36" spans="1:18" s="98" customFormat="1" x14ac:dyDescent="0.25">
      <c r="A36" s="133" t="s">
        <v>438</v>
      </c>
      <c r="B36" s="189" t="s">
        <v>433</v>
      </c>
      <c r="C36" s="133" t="s">
        <v>132</v>
      </c>
      <c r="D36" s="133" t="s">
        <v>133</v>
      </c>
      <c r="E36" s="186">
        <v>4180000</v>
      </c>
      <c r="F36" s="186">
        <v>3380000</v>
      </c>
      <c r="G36" s="186">
        <v>3180000</v>
      </c>
      <c r="H36" s="186">
        <v>0</v>
      </c>
      <c r="I36" s="186">
        <v>0</v>
      </c>
      <c r="J36" s="186">
        <v>0</v>
      </c>
      <c r="K36" s="186">
        <v>60360</v>
      </c>
      <c r="L36" s="186">
        <v>60360</v>
      </c>
      <c r="M36" s="186">
        <v>3319640</v>
      </c>
      <c r="N36" s="186">
        <v>3119640</v>
      </c>
      <c r="O36" s="92">
        <f t="shared" si="0"/>
        <v>1.7857988165680475E-2</v>
      </c>
      <c r="P36" s="93">
        <f t="shared" si="1"/>
        <v>3380000</v>
      </c>
      <c r="Q36" s="93">
        <f t="shared" si="2"/>
        <v>60360</v>
      </c>
      <c r="R36" s="92">
        <f t="shared" si="3"/>
        <v>1.7857988165680475E-2</v>
      </c>
    </row>
    <row r="37" spans="1:18" s="98" customFormat="1" x14ac:dyDescent="0.25">
      <c r="A37" s="133" t="s">
        <v>438</v>
      </c>
      <c r="B37" s="189" t="s">
        <v>433</v>
      </c>
      <c r="C37" s="133" t="s">
        <v>134</v>
      </c>
      <c r="D37" s="133" t="s">
        <v>135</v>
      </c>
      <c r="E37" s="186">
        <v>3680000</v>
      </c>
      <c r="F37" s="186">
        <v>2880000</v>
      </c>
      <c r="G37" s="186">
        <v>2680000</v>
      </c>
      <c r="H37" s="186">
        <v>0</v>
      </c>
      <c r="I37" s="186">
        <v>0</v>
      </c>
      <c r="J37" s="186">
        <v>0</v>
      </c>
      <c r="K37" s="186">
        <v>60360</v>
      </c>
      <c r="L37" s="186">
        <v>60360</v>
      </c>
      <c r="M37" s="186">
        <v>2819640</v>
      </c>
      <c r="N37" s="186">
        <v>2619640</v>
      </c>
      <c r="O37" s="92">
        <v>0</v>
      </c>
      <c r="P37" s="93">
        <f t="shared" si="1"/>
        <v>2880000</v>
      </c>
      <c r="Q37" s="93">
        <f t="shared" si="2"/>
        <v>60360</v>
      </c>
      <c r="R37" s="92">
        <v>0</v>
      </c>
    </row>
    <row r="38" spans="1:18" s="98" customFormat="1" x14ac:dyDescent="0.25">
      <c r="A38" s="133" t="s">
        <v>438</v>
      </c>
      <c r="B38" s="189" t="s">
        <v>433</v>
      </c>
      <c r="C38" s="133" t="s">
        <v>136</v>
      </c>
      <c r="D38" s="133" t="s">
        <v>137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6">
        <v>0</v>
      </c>
      <c r="L38" s="186">
        <v>0</v>
      </c>
      <c r="M38" s="186">
        <v>0</v>
      </c>
      <c r="N38" s="186">
        <v>0</v>
      </c>
      <c r="O38" s="92" t="e">
        <f t="shared" si="0"/>
        <v>#DIV/0!</v>
      </c>
      <c r="P38" s="93">
        <f t="shared" si="1"/>
        <v>0</v>
      </c>
      <c r="Q38" s="93">
        <f t="shared" si="2"/>
        <v>0</v>
      </c>
      <c r="R38" s="92" t="e">
        <f t="shared" si="3"/>
        <v>#DIV/0!</v>
      </c>
    </row>
    <row r="39" spans="1:18" s="98" customFormat="1" x14ac:dyDescent="0.25">
      <c r="A39" s="133" t="s">
        <v>438</v>
      </c>
      <c r="B39" s="189" t="s">
        <v>433</v>
      </c>
      <c r="C39" s="133" t="s">
        <v>144</v>
      </c>
      <c r="D39" s="133" t="s">
        <v>145</v>
      </c>
      <c r="E39" s="186">
        <v>500000</v>
      </c>
      <c r="F39" s="186">
        <v>500000</v>
      </c>
      <c r="G39" s="186">
        <v>500000</v>
      </c>
      <c r="H39" s="186">
        <v>0</v>
      </c>
      <c r="I39" s="186">
        <v>0</v>
      </c>
      <c r="J39" s="186">
        <v>0</v>
      </c>
      <c r="K39" s="186">
        <v>0</v>
      </c>
      <c r="L39" s="186">
        <v>0</v>
      </c>
      <c r="M39" s="186">
        <v>500000</v>
      </c>
      <c r="N39" s="186">
        <v>500000</v>
      </c>
      <c r="O39" s="92">
        <f t="shared" si="0"/>
        <v>0</v>
      </c>
      <c r="P39" s="93">
        <f t="shared" si="1"/>
        <v>500000</v>
      </c>
      <c r="Q39" s="93">
        <f t="shared" si="2"/>
        <v>0</v>
      </c>
      <c r="R39" s="92">
        <f t="shared" si="3"/>
        <v>0</v>
      </c>
    </row>
    <row r="40" spans="1:18" s="98" customFormat="1" x14ac:dyDescent="0.25">
      <c r="A40" s="133" t="s">
        <v>438</v>
      </c>
      <c r="B40" s="189" t="s">
        <v>433</v>
      </c>
      <c r="C40" s="133" t="s">
        <v>146</v>
      </c>
      <c r="D40" s="133" t="s">
        <v>147</v>
      </c>
      <c r="E40" s="186">
        <v>354783190</v>
      </c>
      <c r="F40" s="186">
        <v>449043190</v>
      </c>
      <c r="G40" s="186">
        <v>449043190</v>
      </c>
      <c r="H40" s="186">
        <v>0</v>
      </c>
      <c r="I40" s="186">
        <v>21480000</v>
      </c>
      <c r="J40" s="186">
        <v>0</v>
      </c>
      <c r="K40" s="186">
        <v>391605439.91000003</v>
      </c>
      <c r="L40" s="186">
        <v>369836153.98000002</v>
      </c>
      <c r="M40" s="186">
        <v>35957750.090000004</v>
      </c>
      <c r="N40" s="186">
        <v>35957750.090000004</v>
      </c>
      <c r="O40" s="92">
        <f t="shared" si="0"/>
        <v>0.872088584418795</v>
      </c>
      <c r="P40" s="93">
        <f t="shared" si="1"/>
        <v>449043190</v>
      </c>
      <c r="Q40" s="93">
        <f t="shared" si="2"/>
        <v>391605439.91000003</v>
      </c>
      <c r="R40" s="92">
        <f t="shared" si="3"/>
        <v>0.872088584418795</v>
      </c>
    </row>
    <row r="41" spans="1:18" s="98" customFormat="1" x14ac:dyDescent="0.25">
      <c r="A41" s="133" t="s">
        <v>438</v>
      </c>
      <c r="B41" s="189" t="s">
        <v>433</v>
      </c>
      <c r="C41" s="133" t="s">
        <v>151</v>
      </c>
      <c r="D41" s="133" t="s">
        <v>152</v>
      </c>
      <c r="E41" s="186">
        <v>28000000</v>
      </c>
      <c r="F41" s="186">
        <v>92260000</v>
      </c>
      <c r="G41" s="186">
        <v>92260000</v>
      </c>
      <c r="H41" s="186">
        <v>0</v>
      </c>
      <c r="I41" s="186">
        <v>21480000</v>
      </c>
      <c r="J41" s="186">
        <v>0</v>
      </c>
      <c r="K41" s="186">
        <v>51731711.619999997</v>
      </c>
      <c r="L41" s="186">
        <v>43649301.520000003</v>
      </c>
      <c r="M41" s="186">
        <v>19048288.379999999</v>
      </c>
      <c r="N41" s="186">
        <v>19048288.379999999</v>
      </c>
      <c r="O41" s="92">
        <f t="shared" si="0"/>
        <v>0.56071657944938214</v>
      </c>
      <c r="P41" s="93">
        <f t="shared" si="1"/>
        <v>92260000</v>
      </c>
      <c r="Q41" s="93">
        <f t="shared" si="2"/>
        <v>51731711.619999997</v>
      </c>
      <c r="R41" s="92">
        <f t="shared" si="3"/>
        <v>0.56071657944938214</v>
      </c>
    </row>
    <row r="42" spans="1:18" s="98" customFormat="1" x14ac:dyDescent="0.25">
      <c r="A42" s="133" t="s">
        <v>438</v>
      </c>
      <c r="B42" s="189" t="s">
        <v>433</v>
      </c>
      <c r="C42" s="133" t="s">
        <v>154</v>
      </c>
      <c r="D42" s="133" t="s">
        <v>155</v>
      </c>
      <c r="E42" s="186">
        <v>54412942</v>
      </c>
      <c r="F42" s="186">
        <v>84412942</v>
      </c>
      <c r="G42" s="186">
        <v>84412942</v>
      </c>
      <c r="H42" s="186">
        <v>0</v>
      </c>
      <c r="I42" s="186">
        <v>0</v>
      </c>
      <c r="J42" s="186">
        <v>0</v>
      </c>
      <c r="K42" s="186">
        <v>80151515.280000001</v>
      </c>
      <c r="L42" s="186">
        <v>80046515.280000001</v>
      </c>
      <c r="M42" s="186">
        <v>4261426.72</v>
      </c>
      <c r="N42" s="186">
        <v>4261426.72</v>
      </c>
      <c r="O42" s="92">
        <f t="shared" si="0"/>
        <v>0.94951690322557414</v>
      </c>
      <c r="P42" s="93">
        <f t="shared" si="1"/>
        <v>84412942</v>
      </c>
      <c r="Q42" s="93">
        <f t="shared" si="2"/>
        <v>80151515.280000001</v>
      </c>
      <c r="R42" s="92">
        <f t="shared" si="3"/>
        <v>0.94951690322557414</v>
      </c>
    </row>
    <row r="43" spans="1:18" s="98" customFormat="1" x14ac:dyDescent="0.25">
      <c r="A43" s="133" t="s">
        <v>438</v>
      </c>
      <c r="B43" s="189" t="s">
        <v>433</v>
      </c>
      <c r="C43" s="133" t="s">
        <v>156</v>
      </c>
      <c r="D43" s="133" t="s">
        <v>157</v>
      </c>
      <c r="E43" s="186">
        <v>272370248</v>
      </c>
      <c r="F43" s="186">
        <v>272370248</v>
      </c>
      <c r="G43" s="186">
        <v>272370248</v>
      </c>
      <c r="H43" s="186">
        <v>0</v>
      </c>
      <c r="I43" s="186">
        <v>0</v>
      </c>
      <c r="J43" s="186">
        <v>0</v>
      </c>
      <c r="K43" s="186">
        <v>259722213.00999999</v>
      </c>
      <c r="L43" s="186">
        <v>246140337.18000001</v>
      </c>
      <c r="M43" s="186">
        <v>12648034.99</v>
      </c>
      <c r="N43" s="186">
        <v>12648034.99</v>
      </c>
      <c r="O43" s="92">
        <f t="shared" si="0"/>
        <v>0.95356308156682368</v>
      </c>
      <c r="P43" s="93">
        <f t="shared" si="1"/>
        <v>272370248</v>
      </c>
      <c r="Q43" s="93">
        <f t="shared" si="2"/>
        <v>259722213.00999999</v>
      </c>
      <c r="R43" s="92">
        <f t="shared" si="3"/>
        <v>0.95356308156682368</v>
      </c>
    </row>
    <row r="44" spans="1:18" s="98" customFormat="1" x14ac:dyDescent="0.25">
      <c r="A44" s="133" t="s">
        <v>438</v>
      </c>
      <c r="B44" s="189" t="s">
        <v>433</v>
      </c>
      <c r="C44" s="133" t="s">
        <v>158</v>
      </c>
      <c r="D44" s="133" t="s">
        <v>159</v>
      </c>
      <c r="E44" s="186">
        <v>27274286</v>
      </c>
      <c r="F44" s="186">
        <v>30174286</v>
      </c>
      <c r="G44" s="186">
        <v>30174286</v>
      </c>
      <c r="H44" s="186">
        <v>0</v>
      </c>
      <c r="I44" s="186">
        <v>1971683.64</v>
      </c>
      <c r="J44" s="186">
        <v>0</v>
      </c>
      <c r="K44" s="186">
        <v>24060744.52</v>
      </c>
      <c r="L44" s="186">
        <v>24060744.52</v>
      </c>
      <c r="M44" s="186">
        <v>4141857.84</v>
      </c>
      <c r="N44" s="186">
        <v>4141857.84</v>
      </c>
      <c r="O44" s="92">
        <f t="shared" si="0"/>
        <v>0.79739233995462222</v>
      </c>
      <c r="P44" s="93">
        <f t="shared" si="1"/>
        <v>30174286</v>
      </c>
      <c r="Q44" s="93">
        <f t="shared" si="2"/>
        <v>24060744.52</v>
      </c>
      <c r="R44" s="92">
        <f t="shared" si="3"/>
        <v>0.79739233995462222</v>
      </c>
    </row>
    <row r="45" spans="1:18" s="98" customFormat="1" x14ac:dyDescent="0.25">
      <c r="A45" s="133" t="s">
        <v>438</v>
      </c>
      <c r="B45" s="189" t="s">
        <v>433</v>
      </c>
      <c r="C45" s="133" t="s">
        <v>160</v>
      </c>
      <c r="D45" s="133" t="s">
        <v>161</v>
      </c>
      <c r="E45" s="186">
        <v>2114286</v>
      </c>
      <c r="F45" s="186">
        <v>2514286</v>
      </c>
      <c r="G45" s="186">
        <v>2514286</v>
      </c>
      <c r="H45" s="186">
        <v>0</v>
      </c>
      <c r="I45" s="186">
        <v>9083.02</v>
      </c>
      <c r="J45" s="186">
        <v>0</v>
      </c>
      <c r="K45" s="186">
        <v>2505202.98</v>
      </c>
      <c r="L45" s="186">
        <v>2505202.98</v>
      </c>
      <c r="M45" s="186">
        <v>0</v>
      </c>
      <c r="N45" s="186">
        <v>0</v>
      </c>
      <c r="O45" s="92">
        <f t="shared" si="0"/>
        <v>0.99638743563779142</v>
      </c>
      <c r="P45" s="93">
        <f t="shared" si="1"/>
        <v>2514286</v>
      </c>
      <c r="Q45" s="93">
        <f t="shared" si="2"/>
        <v>2505202.98</v>
      </c>
      <c r="R45" s="92">
        <f t="shared" si="3"/>
        <v>0.99638743563779142</v>
      </c>
    </row>
    <row r="46" spans="1:18" s="98" customFormat="1" x14ac:dyDescent="0.25">
      <c r="A46" s="133" t="s">
        <v>438</v>
      </c>
      <c r="B46" s="189" t="s">
        <v>433</v>
      </c>
      <c r="C46" s="133" t="s">
        <v>162</v>
      </c>
      <c r="D46" s="133" t="s">
        <v>163</v>
      </c>
      <c r="E46" s="186">
        <v>23660000</v>
      </c>
      <c r="F46" s="186">
        <v>26160000</v>
      </c>
      <c r="G46" s="186">
        <v>26160000</v>
      </c>
      <c r="H46" s="186">
        <v>0</v>
      </c>
      <c r="I46" s="186">
        <v>1962600.62</v>
      </c>
      <c r="J46" s="186">
        <v>0</v>
      </c>
      <c r="K46" s="186">
        <v>21141889.379999999</v>
      </c>
      <c r="L46" s="186">
        <v>21141889.379999999</v>
      </c>
      <c r="M46" s="186">
        <v>3055510</v>
      </c>
      <c r="N46" s="186">
        <v>3055510</v>
      </c>
      <c r="O46" s="92">
        <f t="shared" si="0"/>
        <v>0.80817619954128439</v>
      </c>
      <c r="P46" s="93">
        <f t="shared" si="1"/>
        <v>26160000</v>
      </c>
      <c r="Q46" s="93">
        <f t="shared" si="2"/>
        <v>21141889.379999999</v>
      </c>
      <c r="R46" s="92">
        <f t="shared" si="3"/>
        <v>0.80817619954128439</v>
      </c>
    </row>
    <row r="47" spans="1:18" s="98" customFormat="1" x14ac:dyDescent="0.25">
      <c r="A47" s="133" t="s">
        <v>438</v>
      </c>
      <c r="B47" s="189" t="s">
        <v>433</v>
      </c>
      <c r="C47" s="133" t="s">
        <v>164</v>
      </c>
      <c r="D47" s="133" t="s">
        <v>165</v>
      </c>
      <c r="E47" s="186">
        <v>1000000</v>
      </c>
      <c r="F47" s="186">
        <v>1000000</v>
      </c>
      <c r="G47" s="186">
        <v>1000000</v>
      </c>
      <c r="H47" s="186">
        <v>0</v>
      </c>
      <c r="I47" s="186">
        <v>0</v>
      </c>
      <c r="J47" s="186">
        <v>0</v>
      </c>
      <c r="K47" s="186">
        <v>181991.4</v>
      </c>
      <c r="L47" s="186">
        <v>181991.4</v>
      </c>
      <c r="M47" s="186">
        <v>818008.6</v>
      </c>
      <c r="N47" s="186">
        <v>818008.6</v>
      </c>
      <c r="O47" s="92">
        <f t="shared" si="0"/>
        <v>0.1819914</v>
      </c>
      <c r="P47" s="93">
        <f t="shared" si="1"/>
        <v>1000000</v>
      </c>
      <c r="Q47" s="93">
        <f t="shared" si="2"/>
        <v>181991.4</v>
      </c>
      <c r="R47" s="92">
        <f t="shared" si="3"/>
        <v>0.1819914</v>
      </c>
    </row>
    <row r="48" spans="1:18" s="98" customFormat="1" x14ac:dyDescent="0.25">
      <c r="A48" s="133" t="s">
        <v>438</v>
      </c>
      <c r="B48" s="189" t="s">
        <v>433</v>
      </c>
      <c r="C48" s="133" t="s">
        <v>166</v>
      </c>
      <c r="D48" s="133" t="s">
        <v>167</v>
      </c>
      <c r="E48" s="186">
        <v>500000</v>
      </c>
      <c r="F48" s="186">
        <v>500000</v>
      </c>
      <c r="G48" s="186">
        <v>500000</v>
      </c>
      <c r="H48" s="186">
        <v>0</v>
      </c>
      <c r="I48" s="186">
        <v>0</v>
      </c>
      <c r="J48" s="186">
        <v>0</v>
      </c>
      <c r="K48" s="186">
        <v>231660.76</v>
      </c>
      <c r="L48" s="186">
        <v>231660.76</v>
      </c>
      <c r="M48" s="186">
        <v>268339.24</v>
      </c>
      <c r="N48" s="186">
        <v>268339.24</v>
      </c>
      <c r="O48" s="92">
        <f t="shared" si="0"/>
        <v>0.46332152000000004</v>
      </c>
      <c r="P48" s="93">
        <f t="shared" si="1"/>
        <v>500000</v>
      </c>
      <c r="Q48" s="93">
        <f t="shared" si="2"/>
        <v>231660.76</v>
      </c>
      <c r="R48" s="92">
        <f t="shared" si="3"/>
        <v>0.46332152000000004</v>
      </c>
    </row>
    <row r="49" spans="1:18" s="98" customFormat="1" x14ac:dyDescent="0.25">
      <c r="A49" s="133" t="s">
        <v>438</v>
      </c>
      <c r="B49" s="189" t="s">
        <v>433</v>
      </c>
      <c r="C49" s="133" t="s">
        <v>168</v>
      </c>
      <c r="D49" s="133" t="s">
        <v>169</v>
      </c>
      <c r="E49" s="186">
        <v>10678261</v>
      </c>
      <c r="F49" s="186">
        <v>16678261</v>
      </c>
      <c r="G49" s="186">
        <v>16678261</v>
      </c>
      <c r="H49" s="186">
        <v>0</v>
      </c>
      <c r="I49" s="186">
        <v>0</v>
      </c>
      <c r="J49" s="186">
        <v>0</v>
      </c>
      <c r="K49" s="186">
        <v>9198175</v>
      </c>
      <c r="L49" s="186">
        <v>9198175</v>
      </c>
      <c r="M49" s="186">
        <v>7480086</v>
      </c>
      <c r="N49" s="186">
        <v>7480086</v>
      </c>
      <c r="O49" s="92">
        <f t="shared" si="0"/>
        <v>0.55150683875255335</v>
      </c>
      <c r="P49" s="93">
        <f t="shared" si="1"/>
        <v>16678261</v>
      </c>
      <c r="Q49" s="93">
        <f t="shared" si="2"/>
        <v>9198175</v>
      </c>
      <c r="R49" s="92">
        <f t="shared" si="3"/>
        <v>0.55150683875255335</v>
      </c>
    </row>
    <row r="50" spans="1:18" s="98" customFormat="1" x14ac:dyDescent="0.25">
      <c r="A50" s="133" t="s">
        <v>438</v>
      </c>
      <c r="B50" s="189" t="s">
        <v>433</v>
      </c>
      <c r="C50" s="133" t="s">
        <v>170</v>
      </c>
      <c r="D50" s="133" t="s">
        <v>171</v>
      </c>
      <c r="E50" s="186">
        <v>10678261</v>
      </c>
      <c r="F50" s="186">
        <v>16678261</v>
      </c>
      <c r="G50" s="186">
        <v>16678261</v>
      </c>
      <c r="H50" s="186">
        <v>0</v>
      </c>
      <c r="I50" s="186">
        <v>0</v>
      </c>
      <c r="J50" s="186">
        <v>0</v>
      </c>
      <c r="K50" s="186">
        <v>9198175</v>
      </c>
      <c r="L50" s="186">
        <v>9198175</v>
      </c>
      <c r="M50" s="186">
        <v>7480086</v>
      </c>
      <c r="N50" s="186">
        <v>7480086</v>
      </c>
      <c r="O50" s="92">
        <f t="shared" si="0"/>
        <v>0.55150683875255335</v>
      </c>
      <c r="P50" s="93">
        <f t="shared" si="1"/>
        <v>16678261</v>
      </c>
      <c r="Q50" s="93">
        <f t="shared" si="2"/>
        <v>9198175</v>
      </c>
      <c r="R50" s="92">
        <f t="shared" si="3"/>
        <v>0.55150683875255335</v>
      </c>
    </row>
    <row r="51" spans="1:18" s="98" customFormat="1" x14ac:dyDescent="0.25">
      <c r="A51" s="133" t="s">
        <v>438</v>
      </c>
      <c r="B51" s="189" t="s">
        <v>433</v>
      </c>
      <c r="C51" s="133" t="s">
        <v>172</v>
      </c>
      <c r="D51" s="133" t="s">
        <v>173</v>
      </c>
      <c r="E51" s="186">
        <v>2864706</v>
      </c>
      <c r="F51" s="186">
        <v>2864706</v>
      </c>
      <c r="G51" s="186">
        <v>2864706</v>
      </c>
      <c r="H51" s="186">
        <v>0</v>
      </c>
      <c r="I51" s="186">
        <v>0</v>
      </c>
      <c r="J51" s="186">
        <v>0</v>
      </c>
      <c r="K51" s="186">
        <v>1080000</v>
      </c>
      <c r="L51" s="186">
        <v>780000</v>
      </c>
      <c r="M51" s="186">
        <v>1784706</v>
      </c>
      <c r="N51" s="186">
        <v>1784706</v>
      </c>
      <c r="O51" s="92">
        <f t="shared" si="0"/>
        <v>0.37700203790546044</v>
      </c>
      <c r="P51" s="93">
        <f t="shared" si="1"/>
        <v>2864706</v>
      </c>
      <c r="Q51" s="93">
        <f t="shared" si="2"/>
        <v>1080000</v>
      </c>
      <c r="R51" s="92">
        <f t="shared" si="3"/>
        <v>0.37700203790546044</v>
      </c>
    </row>
    <row r="52" spans="1:18" s="98" customFormat="1" x14ac:dyDescent="0.25">
      <c r="A52" s="133" t="s">
        <v>438</v>
      </c>
      <c r="B52" s="189" t="s">
        <v>433</v>
      </c>
      <c r="C52" s="133" t="s">
        <v>174</v>
      </c>
      <c r="D52" s="133" t="s">
        <v>175</v>
      </c>
      <c r="E52" s="186">
        <v>1364706</v>
      </c>
      <c r="F52" s="186">
        <v>1364706</v>
      </c>
      <c r="G52" s="186">
        <v>1364706</v>
      </c>
      <c r="H52" s="186">
        <v>0</v>
      </c>
      <c r="I52" s="186">
        <v>0</v>
      </c>
      <c r="J52" s="186">
        <v>0</v>
      </c>
      <c r="K52" s="186">
        <v>780000</v>
      </c>
      <c r="L52" s="186">
        <v>780000</v>
      </c>
      <c r="M52" s="186">
        <v>584706</v>
      </c>
      <c r="N52" s="186">
        <v>584706</v>
      </c>
      <c r="O52" s="92">
        <f t="shared" si="0"/>
        <v>0.57155167486623493</v>
      </c>
      <c r="P52" s="93">
        <f t="shared" si="1"/>
        <v>1364706</v>
      </c>
      <c r="Q52" s="93">
        <f t="shared" si="2"/>
        <v>780000</v>
      </c>
      <c r="R52" s="92">
        <f t="shared" si="3"/>
        <v>0.57155167486623493</v>
      </c>
    </row>
    <row r="53" spans="1:18" s="98" customFormat="1" x14ac:dyDescent="0.25">
      <c r="A53" s="133" t="s">
        <v>438</v>
      </c>
      <c r="B53" s="189" t="s">
        <v>433</v>
      </c>
      <c r="C53" s="133" t="s">
        <v>176</v>
      </c>
      <c r="D53" s="133" t="s">
        <v>177</v>
      </c>
      <c r="E53" s="186">
        <v>1500000</v>
      </c>
      <c r="F53" s="186">
        <v>1500000</v>
      </c>
      <c r="G53" s="186">
        <v>1500000</v>
      </c>
      <c r="H53" s="186">
        <v>0</v>
      </c>
      <c r="I53" s="186">
        <v>0</v>
      </c>
      <c r="J53" s="186">
        <v>0</v>
      </c>
      <c r="K53" s="186">
        <v>300000</v>
      </c>
      <c r="L53" s="186">
        <v>0</v>
      </c>
      <c r="M53" s="186">
        <v>1200000</v>
      </c>
      <c r="N53" s="186">
        <v>1200000</v>
      </c>
      <c r="O53" s="92">
        <f t="shared" si="0"/>
        <v>0.2</v>
      </c>
      <c r="P53" s="93">
        <f t="shared" si="1"/>
        <v>1500000</v>
      </c>
      <c r="Q53" s="93">
        <f t="shared" si="2"/>
        <v>300000</v>
      </c>
      <c r="R53" s="92">
        <f t="shared" si="3"/>
        <v>0.2</v>
      </c>
    </row>
    <row r="54" spans="1:18" s="98" customFormat="1" x14ac:dyDescent="0.25">
      <c r="A54" s="133" t="s">
        <v>438</v>
      </c>
      <c r="B54" s="189" t="s">
        <v>433</v>
      </c>
      <c r="C54" s="133" t="s">
        <v>180</v>
      </c>
      <c r="D54" s="133" t="s">
        <v>181</v>
      </c>
      <c r="E54" s="186">
        <v>42740860</v>
      </c>
      <c r="F54" s="186">
        <v>42740860</v>
      </c>
      <c r="G54" s="186">
        <v>42740860</v>
      </c>
      <c r="H54" s="186">
        <v>0</v>
      </c>
      <c r="I54" s="186">
        <v>0</v>
      </c>
      <c r="J54" s="186">
        <v>0</v>
      </c>
      <c r="K54" s="186">
        <v>31364035.120000001</v>
      </c>
      <c r="L54" s="186">
        <v>17336181.890000001</v>
      </c>
      <c r="M54" s="186">
        <v>11376824.880000001</v>
      </c>
      <c r="N54" s="186">
        <v>11376824.880000001</v>
      </c>
      <c r="O54" s="92">
        <f t="shared" si="0"/>
        <v>0.73381853149421894</v>
      </c>
      <c r="P54" s="93">
        <f t="shared" si="1"/>
        <v>42740860</v>
      </c>
      <c r="Q54" s="93">
        <f t="shared" si="2"/>
        <v>31364035.120000001</v>
      </c>
      <c r="R54" s="92">
        <f t="shared" si="3"/>
        <v>0.73381853149421894</v>
      </c>
    </row>
    <row r="55" spans="1:18" s="98" customFormat="1" x14ac:dyDescent="0.25">
      <c r="A55" s="133" t="s">
        <v>438</v>
      </c>
      <c r="B55" s="189" t="s">
        <v>433</v>
      </c>
      <c r="C55" s="133" t="s">
        <v>182</v>
      </c>
      <c r="D55" s="133" t="s">
        <v>183</v>
      </c>
      <c r="E55" s="186">
        <v>35000000</v>
      </c>
      <c r="F55" s="186">
        <v>35000000</v>
      </c>
      <c r="G55" s="186">
        <v>35000000</v>
      </c>
      <c r="H55" s="186">
        <v>0</v>
      </c>
      <c r="I55" s="186">
        <v>0</v>
      </c>
      <c r="J55" s="186">
        <v>0</v>
      </c>
      <c r="K55" s="186">
        <v>28400606.800000001</v>
      </c>
      <c r="L55" s="186">
        <v>14372753.57</v>
      </c>
      <c r="M55" s="186">
        <v>6599393.2000000002</v>
      </c>
      <c r="N55" s="186">
        <v>6599393.2000000002</v>
      </c>
      <c r="O55" s="92">
        <f t="shared" si="0"/>
        <v>0.81144590857142862</v>
      </c>
      <c r="P55" s="93">
        <f t="shared" si="1"/>
        <v>35000000</v>
      </c>
      <c r="Q55" s="93">
        <f t="shared" si="2"/>
        <v>28400606.800000001</v>
      </c>
      <c r="R55" s="92">
        <f t="shared" si="3"/>
        <v>0.81144590857142862</v>
      </c>
    </row>
    <row r="56" spans="1:18" s="98" customFormat="1" x14ac:dyDescent="0.25">
      <c r="A56" s="133" t="s">
        <v>438</v>
      </c>
      <c r="B56" s="189" t="s">
        <v>433</v>
      </c>
      <c r="C56" s="133" t="s">
        <v>186</v>
      </c>
      <c r="D56" s="133" t="s">
        <v>187</v>
      </c>
      <c r="E56" s="186">
        <v>5846154</v>
      </c>
      <c r="F56" s="186">
        <v>5846154</v>
      </c>
      <c r="G56" s="186">
        <v>5846154</v>
      </c>
      <c r="H56" s="186">
        <v>0</v>
      </c>
      <c r="I56" s="186">
        <v>0</v>
      </c>
      <c r="J56" s="186">
        <v>0</v>
      </c>
      <c r="K56" s="186">
        <v>2963428.32</v>
      </c>
      <c r="L56" s="186">
        <v>2963428.32</v>
      </c>
      <c r="M56" s="186">
        <v>2882725.68</v>
      </c>
      <c r="N56" s="186">
        <v>2882725.68</v>
      </c>
      <c r="O56" s="92">
        <f t="shared" si="0"/>
        <v>0.50690219929204738</v>
      </c>
      <c r="P56" s="93">
        <f t="shared" si="1"/>
        <v>5846154</v>
      </c>
      <c r="Q56" s="93">
        <f t="shared" si="2"/>
        <v>2963428.32</v>
      </c>
      <c r="R56" s="92">
        <f t="shared" si="3"/>
        <v>0.50690219929204738</v>
      </c>
    </row>
    <row r="57" spans="1:18" s="98" customFormat="1" x14ac:dyDescent="0.25">
      <c r="A57" s="133" t="s">
        <v>438</v>
      </c>
      <c r="B57" s="189" t="s">
        <v>433</v>
      </c>
      <c r="C57" s="133" t="s">
        <v>192</v>
      </c>
      <c r="D57" s="133" t="s">
        <v>193</v>
      </c>
      <c r="E57" s="186">
        <v>1894706</v>
      </c>
      <c r="F57" s="186">
        <v>1894706</v>
      </c>
      <c r="G57" s="186">
        <v>1894706</v>
      </c>
      <c r="H57" s="186">
        <v>0</v>
      </c>
      <c r="I57" s="186">
        <v>0</v>
      </c>
      <c r="J57" s="186">
        <v>0</v>
      </c>
      <c r="K57" s="186">
        <v>0</v>
      </c>
      <c r="L57" s="186">
        <v>0</v>
      </c>
      <c r="M57" s="186">
        <v>1894706</v>
      </c>
      <c r="N57" s="186">
        <v>1894706</v>
      </c>
      <c r="O57" s="92">
        <f t="shared" si="0"/>
        <v>0</v>
      </c>
      <c r="P57" s="93">
        <f t="shared" si="1"/>
        <v>1894706</v>
      </c>
      <c r="Q57" s="93">
        <f t="shared" si="2"/>
        <v>0</v>
      </c>
      <c r="R57" s="92">
        <f t="shared" si="3"/>
        <v>0</v>
      </c>
    </row>
    <row r="58" spans="1:18" s="98" customFormat="1" x14ac:dyDescent="0.25">
      <c r="A58" s="133" t="s">
        <v>438</v>
      </c>
      <c r="B58" s="189" t="s">
        <v>433</v>
      </c>
      <c r="C58" s="133" t="s">
        <v>196</v>
      </c>
      <c r="D58" s="133" t="s">
        <v>197</v>
      </c>
      <c r="E58" s="186">
        <v>400000</v>
      </c>
      <c r="F58" s="186">
        <v>400000</v>
      </c>
      <c r="G58" s="186">
        <v>400000</v>
      </c>
      <c r="H58" s="186">
        <v>0</v>
      </c>
      <c r="I58" s="186">
        <v>0</v>
      </c>
      <c r="J58" s="186">
        <v>0</v>
      </c>
      <c r="K58" s="186">
        <v>307146</v>
      </c>
      <c r="L58" s="186">
        <v>307146</v>
      </c>
      <c r="M58" s="186">
        <v>92854</v>
      </c>
      <c r="N58" s="186">
        <v>92854</v>
      </c>
      <c r="O58" s="92">
        <f t="shared" si="0"/>
        <v>0.76786500000000002</v>
      </c>
      <c r="P58" s="93">
        <f t="shared" si="1"/>
        <v>400000</v>
      </c>
      <c r="Q58" s="93">
        <f t="shared" si="2"/>
        <v>307146</v>
      </c>
      <c r="R58" s="92">
        <f t="shared" si="3"/>
        <v>0.76786500000000002</v>
      </c>
    </row>
    <row r="59" spans="1:18" s="98" customFormat="1" x14ac:dyDescent="0.25">
      <c r="A59" s="133" t="s">
        <v>438</v>
      </c>
      <c r="B59" s="189" t="s">
        <v>433</v>
      </c>
      <c r="C59" s="133" t="s">
        <v>200</v>
      </c>
      <c r="D59" s="133" t="s">
        <v>201</v>
      </c>
      <c r="E59" s="186">
        <v>400000</v>
      </c>
      <c r="F59" s="186">
        <v>400000</v>
      </c>
      <c r="G59" s="186">
        <v>400000</v>
      </c>
      <c r="H59" s="186">
        <v>0</v>
      </c>
      <c r="I59" s="186">
        <v>0</v>
      </c>
      <c r="J59" s="186">
        <v>0</v>
      </c>
      <c r="K59" s="186">
        <v>307146</v>
      </c>
      <c r="L59" s="186">
        <v>307146</v>
      </c>
      <c r="M59" s="186">
        <v>92854</v>
      </c>
      <c r="N59" s="186">
        <v>92854</v>
      </c>
      <c r="O59" s="92">
        <f t="shared" si="0"/>
        <v>0.76786500000000002</v>
      </c>
      <c r="P59" s="93">
        <f t="shared" si="1"/>
        <v>400000</v>
      </c>
      <c r="Q59" s="93">
        <f t="shared" ref="Q59:Q71" si="4">+K59</f>
        <v>307146</v>
      </c>
      <c r="R59" s="92">
        <f t="shared" si="3"/>
        <v>0.76786500000000002</v>
      </c>
    </row>
    <row r="60" spans="1:18" s="98" customFormat="1" ht="15" customHeight="1" x14ac:dyDescent="0.25">
      <c r="A60" s="133" t="s">
        <v>438</v>
      </c>
      <c r="B60" s="189" t="s">
        <v>433</v>
      </c>
      <c r="C60" s="133" t="s">
        <v>202</v>
      </c>
      <c r="D60" s="133" t="s">
        <v>203</v>
      </c>
      <c r="E60" s="186">
        <v>550000</v>
      </c>
      <c r="F60" s="186">
        <v>550000</v>
      </c>
      <c r="G60" s="186">
        <v>550000</v>
      </c>
      <c r="H60" s="186">
        <v>0</v>
      </c>
      <c r="I60" s="186">
        <v>0</v>
      </c>
      <c r="J60" s="186">
        <v>0</v>
      </c>
      <c r="K60" s="186">
        <v>200000</v>
      </c>
      <c r="L60" s="186">
        <v>200000</v>
      </c>
      <c r="M60" s="186">
        <v>350000</v>
      </c>
      <c r="N60" s="186">
        <v>350000</v>
      </c>
      <c r="O60" s="92">
        <f t="shared" si="0"/>
        <v>0.36363636363636365</v>
      </c>
      <c r="P60" s="93">
        <f t="shared" si="1"/>
        <v>550000</v>
      </c>
      <c r="Q60" s="93">
        <f t="shared" si="4"/>
        <v>200000</v>
      </c>
      <c r="R60" s="92">
        <f t="shared" si="3"/>
        <v>0.36363636363636365</v>
      </c>
    </row>
    <row r="61" spans="1:18" s="98" customFormat="1" ht="15" customHeight="1" x14ac:dyDescent="0.25">
      <c r="A61" s="133" t="s">
        <v>438</v>
      </c>
      <c r="B61" s="189" t="s">
        <v>433</v>
      </c>
      <c r="C61" s="133" t="s">
        <v>206</v>
      </c>
      <c r="D61" s="133" t="s">
        <v>207</v>
      </c>
      <c r="E61" s="186">
        <v>550000</v>
      </c>
      <c r="F61" s="186">
        <v>550000</v>
      </c>
      <c r="G61" s="186">
        <v>550000</v>
      </c>
      <c r="H61" s="186">
        <v>0</v>
      </c>
      <c r="I61" s="186">
        <v>0</v>
      </c>
      <c r="J61" s="186">
        <v>0</v>
      </c>
      <c r="K61" s="186">
        <v>200000</v>
      </c>
      <c r="L61" s="186">
        <v>200000</v>
      </c>
      <c r="M61" s="186">
        <v>350000</v>
      </c>
      <c r="N61" s="186">
        <v>350000</v>
      </c>
      <c r="O61" s="92">
        <f t="shared" si="0"/>
        <v>0.36363636363636365</v>
      </c>
      <c r="P61" s="93">
        <f t="shared" si="1"/>
        <v>550000</v>
      </c>
      <c r="Q61" s="93">
        <f t="shared" si="4"/>
        <v>200000</v>
      </c>
      <c r="R61" s="92">
        <f t="shared" si="3"/>
        <v>0.36363636363636365</v>
      </c>
    </row>
    <row r="62" spans="1:18" s="97" customFormat="1" x14ac:dyDescent="0.25">
      <c r="A62" s="132" t="s">
        <v>438</v>
      </c>
      <c r="B62" s="188" t="s">
        <v>433</v>
      </c>
      <c r="C62" s="132" t="s">
        <v>210</v>
      </c>
      <c r="D62" s="132" t="s">
        <v>211</v>
      </c>
      <c r="E62" s="185">
        <v>21871429</v>
      </c>
      <c r="F62" s="185">
        <v>17871429</v>
      </c>
      <c r="G62" s="185">
        <v>17871428.219999999</v>
      </c>
      <c r="H62" s="185">
        <v>0</v>
      </c>
      <c r="I62" s="185">
        <v>0</v>
      </c>
      <c r="J62" s="185">
        <v>0</v>
      </c>
      <c r="K62" s="185">
        <v>11782537.470000001</v>
      </c>
      <c r="L62" s="185">
        <v>11782537.470000001</v>
      </c>
      <c r="M62" s="185">
        <v>6088891.5300000003</v>
      </c>
      <c r="N62" s="185">
        <v>6088890.75</v>
      </c>
      <c r="O62" s="96">
        <f t="shared" si="0"/>
        <v>0.65929464677950489</v>
      </c>
      <c r="P62" s="28">
        <f t="shared" si="1"/>
        <v>17871429</v>
      </c>
      <c r="Q62" s="28">
        <f t="shared" si="4"/>
        <v>11782537.470000001</v>
      </c>
      <c r="R62" s="96">
        <f t="shared" si="3"/>
        <v>0.65929464677950489</v>
      </c>
    </row>
    <row r="63" spans="1:18" s="98" customFormat="1" x14ac:dyDescent="0.25">
      <c r="A63" s="133" t="s">
        <v>438</v>
      </c>
      <c r="B63" s="189" t="s">
        <v>433</v>
      </c>
      <c r="C63" s="133" t="s">
        <v>212</v>
      </c>
      <c r="D63" s="133" t="s">
        <v>213</v>
      </c>
      <c r="E63" s="186">
        <v>8500000</v>
      </c>
      <c r="F63" s="186">
        <v>8960841.0700000003</v>
      </c>
      <c r="G63" s="186">
        <v>8960841.0700000003</v>
      </c>
      <c r="H63" s="186">
        <v>0</v>
      </c>
      <c r="I63" s="186">
        <v>0</v>
      </c>
      <c r="J63" s="186">
        <v>0</v>
      </c>
      <c r="K63" s="186">
        <v>8412591.1699999999</v>
      </c>
      <c r="L63" s="186">
        <v>8412591.1699999999</v>
      </c>
      <c r="M63" s="186">
        <v>548249.9</v>
      </c>
      <c r="N63" s="186">
        <v>548249.9</v>
      </c>
      <c r="O63" s="92">
        <f t="shared" si="0"/>
        <v>0.93881713828900659</v>
      </c>
      <c r="P63" s="93">
        <f t="shared" si="1"/>
        <v>8960841.0700000003</v>
      </c>
      <c r="Q63" s="93">
        <f t="shared" si="4"/>
        <v>8412591.1699999999</v>
      </c>
      <c r="R63" s="92">
        <f t="shared" si="3"/>
        <v>0.93881713828900659</v>
      </c>
    </row>
    <row r="64" spans="1:18" s="98" customFormat="1" x14ac:dyDescent="0.25">
      <c r="A64" s="133" t="s">
        <v>438</v>
      </c>
      <c r="B64" s="189" t="s">
        <v>433</v>
      </c>
      <c r="C64" s="133" t="s">
        <v>214</v>
      </c>
      <c r="D64" s="133" t="s">
        <v>215</v>
      </c>
      <c r="E64" s="186">
        <v>7000000</v>
      </c>
      <c r="F64" s="186">
        <v>7000000</v>
      </c>
      <c r="G64" s="186">
        <v>7000000</v>
      </c>
      <c r="H64" s="186">
        <v>0</v>
      </c>
      <c r="I64" s="186">
        <v>0</v>
      </c>
      <c r="J64" s="186">
        <v>0</v>
      </c>
      <c r="K64" s="186">
        <v>6585657.7400000002</v>
      </c>
      <c r="L64" s="186">
        <v>6585657.7400000002</v>
      </c>
      <c r="M64" s="186">
        <v>414342.26</v>
      </c>
      <c r="N64" s="186">
        <v>414342.26</v>
      </c>
      <c r="O64" s="92">
        <f t="shared" si="0"/>
        <v>0.94080824857142864</v>
      </c>
      <c r="P64" s="93">
        <f t="shared" si="1"/>
        <v>7000000</v>
      </c>
      <c r="Q64" s="93">
        <f t="shared" si="4"/>
        <v>6585657.7400000002</v>
      </c>
      <c r="R64" s="92">
        <f t="shared" si="3"/>
        <v>0.94080824857142864</v>
      </c>
    </row>
    <row r="65" spans="1:19" s="98" customFormat="1" x14ac:dyDescent="0.25">
      <c r="A65" s="133" t="s">
        <v>438</v>
      </c>
      <c r="B65" s="189" t="s">
        <v>433</v>
      </c>
      <c r="C65" s="133" t="s">
        <v>218</v>
      </c>
      <c r="D65" s="133" t="s">
        <v>219</v>
      </c>
      <c r="E65" s="186">
        <v>1500000</v>
      </c>
      <c r="F65" s="186">
        <v>1960841.07</v>
      </c>
      <c r="G65" s="186">
        <v>1960841.07</v>
      </c>
      <c r="H65" s="186">
        <v>0</v>
      </c>
      <c r="I65" s="186">
        <v>0</v>
      </c>
      <c r="J65" s="186">
        <v>0</v>
      </c>
      <c r="K65" s="186">
        <v>1826933.43</v>
      </c>
      <c r="L65" s="186">
        <v>1826933.43</v>
      </c>
      <c r="M65" s="186">
        <v>133907.64000000001</v>
      </c>
      <c r="N65" s="186">
        <v>133907.64000000001</v>
      </c>
      <c r="O65" s="92">
        <f t="shared" si="0"/>
        <v>0.93170908032847344</v>
      </c>
      <c r="P65" s="93">
        <f t="shared" si="1"/>
        <v>1960841.07</v>
      </c>
      <c r="Q65" s="93">
        <f t="shared" si="4"/>
        <v>1826933.43</v>
      </c>
      <c r="R65" s="92">
        <v>0</v>
      </c>
    </row>
    <row r="66" spans="1:19" s="98" customFormat="1" x14ac:dyDescent="0.25">
      <c r="A66" s="133" t="s">
        <v>438</v>
      </c>
      <c r="B66" s="189" t="s">
        <v>433</v>
      </c>
      <c r="C66" s="133" t="s">
        <v>228</v>
      </c>
      <c r="D66" s="133" t="s">
        <v>229</v>
      </c>
      <c r="E66" s="186">
        <v>600000</v>
      </c>
      <c r="F66" s="186">
        <v>600000</v>
      </c>
      <c r="G66" s="186">
        <v>600000</v>
      </c>
      <c r="H66" s="186">
        <v>0</v>
      </c>
      <c r="I66" s="186">
        <v>0</v>
      </c>
      <c r="J66" s="186">
        <v>0</v>
      </c>
      <c r="K66" s="186">
        <v>315576.5</v>
      </c>
      <c r="L66" s="186">
        <v>315576.5</v>
      </c>
      <c r="M66" s="186">
        <v>284423.5</v>
      </c>
      <c r="N66" s="186">
        <v>284423.5</v>
      </c>
      <c r="O66" s="92">
        <f t="shared" si="0"/>
        <v>0.52596083333333332</v>
      </c>
      <c r="P66" s="93">
        <f t="shared" si="1"/>
        <v>600000</v>
      </c>
      <c r="Q66" s="93">
        <f t="shared" si="4"/>
        <v>315576.5</v>
      </c>
      <c r="R66" s="92">
        <f t="shared" si="3"/>
        <v>0.52596083333333332</v>
      </c>
    </row>
    <row r="67" spans="1:19" s="98" customFormat="1" ht="14.1" customHeight="1" x14ac:dyDescent="0.25">
      <c r="A67" s="133" t="s">
        <v>438</v>
      </c>
      <c r="B67" s="189" t="s">
        <v>433</v>
      </c>
      <c r="C67" s="133" t="s">
        <v>230</v>
      </c>
      <c r="D67" s="133" t="s">
        <v>231</v>
      </c>
      <c r="E67" s="186">
        <v>300000</v>
      </c>
      <c r="F67" s="186">
        <v>300000</v>
      </c>
      <c r="G67" s="186">
        <v>300000</v>
      </c>
      <c r="H67" s="186">
        <v>0</v>
      </c>
      <c r="I67" s="186">
        <v>0</v>
      </c>
      <c r="J67" s="186">
        <v>0</v>
      </c>
      <c r="K67" s="186">
        <v>16576.5</v>
      </c>
      <c r="L67" s="186">
        <v>16576.5</v>
      </c>
      <c r="M67" s="186">
        <v>283423.5</v>
      </c>
      <c r="N67" s="186">
        <v>283423.5</v>
      </c>
      <c r="O67" s="92">
        <f t="shared" si="0"/>
        <v>5.5254999999999999E-2</v>
      </c>
      <c r="P67" s="93">
        <f t="shared" si="1"/>
        <v>300000</v>
      </c>
      <c r="Q67" s="93">
        <f t="shared" si="4"/>
        <v>16576.5</v>
      </c>
      <c r="R67" s="92">
        <f t="shared" si="3"/>
        <v>5.5254999999999999E-2</v>
      </c>
    </row>
    <row r="68" spans="1:19" s="98" customFormat="1" x14ac:dyDescent="0.25">
      <c r="A68" s="133" t="s">
        <v>438</v>
      </c>
      <c r="B68" s="189" t="s">
        <v>433</v>
      </c>
      <c r="C68" s="133" t="s">
        <v>236</v>
      </c>
      <c r="D68" s="133" t="s">
        <v>237</v>
      </c>
      <c r="E68" s="186">
        <v>300000</v>
      </c>
      <c r="F68" s="186">
        <v>300000</v>
      </c>
      <c r="G68" s="186">
        <v>300000</v>
      </c>
      <c r="H68" s="186">
        <v>0</v>
      </c>
      <c r="I68" s="186">
        <v>0</v>
      </c>
      <c r="J68" s="186">
        <v>0</v>
      </c>
      <c r="K68" s="186">
        <v>299000</v>
      </c>
      <c r="L68" s="186">
        <v>299000</v>
      </c>
      <c r="M68" s="186">
        <v>1000</v>
      </c>
      <c r="N68" s="186">
        <v>1000</v>
      </c>
      <c r="O68" s="92">
        <f t="shared" si="0"/>
        <v>0.9966666666666667</v>
      </c>
      <c r="P68" s="93">
        <f t="shared" si="1"/>
        <v>300000</v>
      </c>
      <c r="Q68" s="93">
        <f t="shared" si="4"/>
        <v>299000</v>
      </c>
      <c r="R68" s="92">
        <f t="shared" si="3"/>
        <v>0.9966666666666667</v>
      </c>
    </row>
    <row r="69" spans="1:19" s="98" customFormat="1" x14ac:dyDescent="0.25">
      <c r="A69" s="133" t="s">
        <v>438</v>
      </c>
      <c r="B69" s="189" t="s">
        <v>433</v>
      </c>
      <c r="C69" s="133" t="s">
        <v>242</v>
      </c>
      <c r="D69" s="133" t="s">
        <v>243</v>
      </c>
      <c r="E69" s="186">
        <v>771429</v>
      </c>
      <c r="F69" s="186">
        <v>771429</v>
      </c>
      <c r="G69" s="186">
        <v>771429</v>
      </c>
      <c r="H69" s="186">
        <v>0</v>
      </c>
      <c r="I69" s="186">
        <v>0</v>
      </c>
      <c r="J69" s="186">
        <v>0</v>
      </c>
      <c r="K69" s="186">
        <v>88000</v>
      </c>
      <c r="L69" s="186">
        <v>88000</v>
      </c>
      <c r="M69" s="186">
        <v>683429</v>
      </c>
      <c r="N69" s="186">
        <v>683429</v>
      </c>
      <c r="O69" s="92">
        <f t="shared" si="0"/>
        <v>0.11407401069962368</v>
      </c>
      <c r="P69" s="93">
        <f t="shared" si="1"/>
        <v>771429</v>
      </c>
      <c r="Q69" s="93">
        <f t="shared" si="4"/>
        <v>88000</v>
      </c>
      <c r="R69" s="92">
        <f t="shared" si="3"/>
        <v>0.11407401069962368</v>
      </c>
    </row>
    <row r="70" spans="1:19" s="98" customFormat="1" x14ac:dyDescent="0.25">
      <c r="A70" s="133" t="s">
        <v>438</v>
      </c>
      <c r="B70" s="189" t="s">
        <v>433</v>
      </c>
      <c r="C70" s="133" t="s">
        <v>246</v>
      </c>
      <c r="D70" s="133" t="s">
        <v>247</v>
      </c>
      <c r="E70" s="186">
        <v>771429</v>
      </c>
      <c r="F70" s="186">
        <v>771429</v>
      </c>
      <c r="G70" s="186">
        <v>771429</v>
      </c>
      <c r="H70" s="186">
        <v>0</v>
      </c>
      <c r="I70" s="186">
        <v>0</v>
      </c>
      <c r="J70" s="186">
        <v>0</v>
      </c>
      <c r="K70" s="186">
        <v>88000</v>
      </c>
      <c r="L70" s="186">
        <v>88000</v>
      </c>
      <c r="M70" s="186">
        <v>683429</v>
      </c>
      <c r="N70" s="186">
        <v>683429</v>
      </c>
      <c r="O70" s="92">
        <f t="shared" si="0"/>
        <v>0.11407401069962368</v>
      </c>
      <c r="P70" s="93">
        <f t="shared" si="1"/>
        <v>771429</v>
      </c>
      <c r="Q70" s="93">
        <f t="shared" si="4"/>
        <v>88000</v>
      </c>
      <c r="R70" s="92">
        <f t="shared" si="3"/>
        <v>0.11407401069962368</v>
      </c>
    </row>
    <row r="71" spans="1:19" s="98" customFormat="1" x14ac:dyDescent="0.25">
      <c r="A71" s="133" t="s">
        <v>438</v>
      </c>
      <c r="B71" s="189" t="s">
        <v>433</v>
      </c>
      <c r="C71" s="133" t="s">
        <v>248</v>
      </c>
      <c r="D71" s="133" t="s">
        <v>413</v>
      </c>
      <c r="E71" s="186">
        <v>12000000</v>
      </c>
      <c r="F71" s="186">
        <v>7539158.9299999997</v>
      </c>
      <c r="G71" s="186">
        <v>7539158.1500000004</v>
      </c>
      <c r="H71" s="186">
        <v>0</v>
      </c>
      <c r="I71" s="186">
        <v>0</v>
      </c>
      <c r="J71" s="186">
        <v>0</v>
      </c>
      <c r="K71" s="186">
        <v>2966369.8</v>
      </c>
      <c r="L71" s="186">
        <v>2966369.8</v>
      </c>
      <c r="M71" s="186">
        <v>4572789.13</v>
      </c>
      <c r="N71" s="186">
        <v>4572788.3499999996</v>
      </c>
      <c r="O71" s="92">
        <f t="shared" si="0"/>
        <v>0.39346163511637233</v>
      </c>
      <c r="P71" s="93">
        <f>+F71</f>
        <v>7539158.9299999997</v>
      </c>
      <c r="Q71" s="93">
        <f t="shared" si="4"/>
        <v>2966369.8</v>
      </c>
      <c r="R71" s="92">
        <f t="shared" si="3"/>
        <v>0.39346163511637233</v>
      </c>
    </row>
    <row r="72" spans="1:19" s="98" customFormat="1" x14ac:dyDescent="0.25">
      <c r="A72" s="133" t="s">
        <v>438</v>
      </c>
      <c r="B72" s="189" t="s">
        <v>433</v>
      </c>
      <c r="C72" s="133" t="s">
        <v>249</v>
      </c>
      <c r="D72" s="133" t="s">
        <v>250</v>
      </c>
      <c r="E72" s="186">
        <v>5000000</v>
      </c>
      <c r="F72" s="186">
        <v>2539158.9300000002</v>
      </c>
      <c r="G72" s="186">
        <v>2539158.15</v>
      </c>
      <c r="H72" s="186">
        <v>0</v>
      </c>
      <c r="I72" s="186">
        <v>0</v>
      </c>
      <c r="J72" s="186">
        <v>0</v>
      </c>
      <c r="K72" s="186">
        <v>1433794.4</v>
      </c>
      <c r="L72" s="186">
        <v>1433794.4</v>
      </c>
      <c r="M72" s="186">
        <v>1105364.53</v>
      </c>
      <c r="N72" s="186">
        <v>1105363.75</v>
      </c>
      <c r="O72" s="92">
        <f t="shared" ref="O72:O91" si="5">+K72/F72</f>
        <v>0.56467296436619652</v>
      </c>
      <c r="P72" s="93">
        <f t="shared" ref="P72:P80" si="6">+F72</f>
        <v>2539158.9300000002</v>
      </c>
      <c r="Q72" s="93">
        <f t="shared" ref="Q72:Q80" si="7">+K72</f>
        <v>1433794.4</v>
      </c>
      <c r="R72" s="92">
        <f t="shared" ref="R72:R82" si="8">+Q72/P72</f>
        <v>0.56467296436619652</v>
      </c>
    </row>
    <row r="73" spans="1:19" s="98" customFormat="1" x14ac:dyDescent="0.25">
      <c r="A73" s="133" t="s">
        <v>438</v>
      </c>
      <c r="B73" s="189" t="s">
        <v>433</v>
      </c>
      <c r="C73" s="133" t="s">
        <v>253</v>
      </c>
      <c r="D73" s="133" t="s">
        <v>254</v>
      </c>
      <c r="E73" s="186">
        <v>6000000</v>
      </c>
      <c r="F73" s="186">
        <v>4000000</v>
      </c>
      <c r="G73" s="186">
        <v>4000000</v>
      </c>
      <c r="H73" s="186">
        <v>0</v>
      </c>
      <c r="I73" s="186">
        <v>0</v>
      </c>
      <c r="J73" s="186">
        <v>0</v>
      </c>
      <c r="K73" s="186">
        <v>1216681.74</v>
      </c>
      <c r="L73" s="186">
        <v>1216681.74</v>
      </c>
      <c r="M73" s="186">
        <v>2783318.26</v>
      </c>
      <c r="N73" s="186">
        <v>2783318.26</v>
      </c>
      <c r="O73" s="92">
        <f t="shared" si="5"/>
        <v>0.30417043500000002</v>
      </c>
      <c r="P73" s="93">
        <f t="shared" si="6"/>
        <v>4000000</v>
      </c>
      <c r="Q73" s="93">
        <f t="shared" si="7"/>
        <v>1216681.74</v>
      </c>
      <c r="R73" s="92">
        <f t="shared" si="8"/>
        <v>0.30417043500000002</v>
      </c>
      <c r="S73" s="92"/>
    </row>
    <row r="74" spans="1:19" s="98" customFormat="1" x14ac:dyDescent="0.25">
      <c r="A74" s="133" t="s">
        <v>438</v>
      </c>
      <c r="B74" s="189" t="s">
        <v>433</v>
      </c>
      <c r="C74" s="133" t="s">
        <v>257</v>
      </c>
      <c r="D74" s="133" t="s">
        <v>258</v>
      </c>
      <c r="E74" s="186">
        <v>500000</v>
      </c>
      <c r="F74" s="186">
        <v>500000</v>
      </c>
      <c r="G74" s="186">
        <v>500000</v>
      </c>
      <c r="H74" s="186">
        <v>0</v>
      </c>
      <c r="I74" s="186">
        <v>0</v>
      </c>
      <c r="J74" s="186">
        <v>0</v>
      </c>
      <c r="K74" s="186">
        <v>315893.65999999997</v>
      </c>
      <c r="L74" s="186">
        <v>315893.65999999997</v>
      </c>
      <c r="M74" s="186">
        <v>184106.34</v>
      </c>
      <c r="N74" s="186">
        <v>184106.34</v>
      </c>
      <c r="O74" s="92">
        <f t="shared" si="5"/>
        <v>0.63178731999999993</v>
      </c>
      <c r="P74" s="93">
        <f t="shared" si="6"/>
        <v>500000</v>
      </c>
      <c r="Q74" s="93">
        <f t="shared" si="7"/>
        <v>315893.65999999997</v>
      </c>
      <c r="R74" s="92">
        <f t="shared" si="8"/>
        <v>0.63178731999999993</v>
      </c>
      <c r="S74" s="92"/>
    </row>
    <row r="75" spans="1:19" s="98" customFormat="1" x14ac:dyDescent="0.25">
      <c r="A75" s="133" t="s">
        <v>438</v>
      </c>
      <c r="B75" s="189" t="s">
        <v>433</v>
      </c>
      <c r="C75" s="133" t="s">
        <v>261</v>
      </c>
      <c r="D75" s="133" t="s">
        <v>262</v>
      </c>
      <c r="E75" s="186">
        <v>500000</v>
      </c>
      <c r="F75" s="186">
        <v>500000</v>
      </c>
      <c r="G75" s="186">
        <v>500000</v>
      </c>
      <c r="H75" s="186">
        <v>0</v>
      </c>
      <c r="I75" s="186">
        <v>0</v>
      </c>
      <c r="J75" s="186">
        <v>0</v>
      </c>
      <c r="K75" s="186">
        <v>0</v>
      </c>
      <c r="L75" s="186">
        <v>0</v>
      </c>
      <c r="M75" s="186">
        <v>500000</v>
      </c>
      <c r="N75" s="186">
        <v>500000</v>
      </c>
      <c r="O75" s="92">
        <f t="shared" si="5"/>
        <v>0</v>
      </c>
      <c r="P75" s="93">
        <f t="shared" si="6"/>
        <v>500000</v>
      </c>
      <c r="Q75" s="93">
        <f t="shared" si="7"/>
        <v>0</v>
      </c>
      <c r="R75" s="92">
        <f t="shared" si="8"/>
        <v>0</v>
      </c>
      <c r="S75" s="92"/>
    </row>
    <row r="76" spans="1:19" s="97" customFormat="1" x14ac:dyDescent="0.25">
      <c r="A76" s="132" t="s">
        <v>438</v>
      </c>
      <c r="B76" s="188" t="s">
        <v>434</v>
      </c>
      <c r="C76" s="132" t="s">
        <v>265</v>
      </c>
      <c r="D76" s="132" t="s">
        <v>266</v>
      </c>
      <c r="E76" s="185">
        <v>18000000</v>
      </c>
      <c r="F76" s="185">
        <v>18000000</v>
      </c>
      <c r="G76" s="185">
        <v>18000000</v>
      </c>
      <c r="H76" s="185">
        <v>0</v>
      </c>
      <c r="I76" s="185">
        <v>1099205.51</v>
      </c>
      <c r="J76" s="185">
        <v>0</v>
      </c>
      <c r="K76" s="185">
        <v>2977116.63</v>
      </c>
      <c r="L76" s="185">
        <v>1818716.63</v>
      </c>
      <c r="M76" s="185">
        <v>13923677.859999999</v>
      </c>
      <c r="N76" s="185">
        <v>13923677.859999999</v>
      </c>
      <c r="O76" s="96">
        <f t="shared" si="5"/>
        <v>0.16539536833333332</v>
      </c>
      <c r="P76" s="28">
        <f t="shared" si="6"/>
        <v>18000000</v>
      </c>
      <c r="Q76" s="28">
        <f t="shared" si="7"/>
        <v>2977116.63</v>
      </c>
      <c r="R76" s="96">
        <f t="shared" si="8"/>
        <v>0.16539536833333332</v>
      </c>
      <c r="S76" s="96"/>
    </row>
    <row r="77" spans="1:19" s="98" customFormat="1" x14ac:dyDescent="0.25">
      <c r="A77" s="133" t="s">
        <v>438</v>
      </c>
      <c r="B77" s="189" t="s">
        <v>434</v>
      </c>
      <c r="C77" s="133" t="s">
        <v>267</v>
      </c>
      <c r="D77" s="133" t="s">
        <v>268</v>
      </c>
      <c r="E77" s="186">
        <v>18000000</v>
      </c>
      <c r="F77" s="186">
        <v>18000000</v>
      </c>
      <c r="G77" s="186">
        <v>18000000</v>
      </c>
      <c r="H77" s="186">
        <v>0</v>
      </c>
      <c r="I77" s="186">
        <v>1099205.51</v>
      </c>
      <c r="J77" s="186">
        <v>0</v>
      </c>
      <c r="K77" s="186">
        <v>2977116.63</v>
      </c>
      <c r="L77" s="186">
        <v>1818716.63</v>
      </c>
      <c r="M77" s="186">
        <v>13923677.859999999</v>
      </c>
      <c r="N77" s="186">
        <v>13923677.859999999</v>
      </c>
      <c r="O77" s="92">
        <f t="shared" si="5"/>
        <v>0.16539536833333332</v>
      </c>
      <c r="P77" s="93">
        <f t="shared" si="6"/>
        <v>18000000</v>
      </c>
      <c r="Q77" s="93">
        <f t="shared" si="7"/>
        <v>2977116.63</v>
      </c>
      <c r="R77" s="92">
        <f t="shared" si="8"/>
        <v>0.16539536833333332</v>
      </c>
      <c r="S77" s="92"/>
    </row>
    <row r="78" spans="1:19" s="98" customFormat="1" x14ac:dyDescent="0.25">
      <c r="A78" s="133" t="s">
        <v>438</v>
      </c>
      <c r="B78" s="189" t="s">
        <v>434</v>
      </c>
      <c r="C78" s="133" t="s">
        <v>271</v>
      </c>
      <c r="D78" s="133" t="s">
        <v>272</v>
      </c>
      <c r="E78" s="186">
        <v>1500000</v>
      </c>
      <c r="F78" s="186">
        <v>1500000</v>
      </c>
      <c r="G78" s="186">
        <v>1500000</v>
      </c>
      <c r="H78" s="186">
        <v>0</v>
      </c>
      <c r="I78" s="186">
        <v>0</v>
      </c>
      <c r="J78" s="186">
        <v>0</v>
      </c>
      <c r="K78" s="186">
        <v>1158400</v>
      </c>
      <c r="L78" s="186">
        <v>0</v>
      </c>
      <c r="M78" s="186">
        <v>341600</v>
      </c>
      <c r="N78" s="186">
        <v>341600</v>
      </c>
      <c r="O78" s="92">
        <f t="shared" si="5"/>
        <v>0.77226666666666666</v>
      </c>
      <c r="P78" s="93">
        <f t="shared" si="6"/>
        <v>1500000</v>
      </c>
      <c r="Q78" s="93">
        <f t="shared" si="7"/>
        <v>1158400</v>
      </c>
      <c r="R78" s="92">
        <f t="shared" si="8"/>
        <v>0.77226666666666666</v>
      </c>
      <c r="S78" s="92"/>
    </row>
    <row r="79" spans="1:19" s="98" customFormat="1" x14ac:dyDescent="0.25">
      <c r="A79" s="133" t="s">
        <v>438</v>
      </c>
      <c r="B79" s="189" t="s">
        <v>434</v>
      </c>
      <c r="C79" s="133" t="s">
        <v>273</v>
      </c>
      <c r="D79" s="133" t="s">
        <v>274</v>
      </c>
      <c r="E79" s="186">
        <v>2000000</v>
      </c>
      <c r="F79" s="186">
        <v>2000000</v>
      </c>
      <c r="G79" s="186">
        <v>2000000</v>
      </c>
      <c r="H79" s="186">
        <v>0</v>
      </c>
      <c r="I79" s="186">
        <v>0</v>
      </c>
      <c r="J79" s="186">
        <v>0</v>
      </c>
      <c r="K79" s="186">
        <v>0</v>
      </c>
      <c r="L79" s="186">
        <v>0</v>
      </c>
      <c r="M79" s="186">
        <v>2000000</v>
      </c>
      <c r="N79" s="186">
        <v>2000000</v>
      </c>
      <c r="O79" s="92">
        <f t="shared" si="5"/>
        <v>0</v>
      </c>
      <c r="P79" s="93">
        <f t="shared" si="6"/>
        <v>2000000</v>
      </c>
      <c r="Q79" s="93">
        <f t="shared" si="7"/>
        <v>0</v>
      </c>
      <c r="R79" s="92">
        <f t="shared" si="8"/>
        <v>0</v>
      </c>
      <c r="S79" s="92"/>
    </row>
    <row r="80" spans="1:19" s="98" customFormat="1" x14ac:dyDescent="0.25">
      <c r="A80" s="133" t="s">
        <v>438</v>
      </c>
      <c r="B80" s="189" t="s">
        <v>434</v>
      </c>
      <c r="C80" s="133" t="s">
        <v>275</v>
      </c>
      <c r="D80" s="133" t="s">
        <v>276</v>
      </c>
      <c r="E80" s="186">
        <v>13000000</v>
      </c>
      <c r="F80" s="186">
        <v>13000000</v>
      </c>
      <c r="G80" s="186">
        <v>13000000</v>
      </c>
      <c r="H80" s="186">
        <v>0</v>
      </c>
      <c r="I80" s="186">
        <v>1099205.51</v>
      </c>
      <c r="J80" s="186">
        <v>0</v>
      </c>
      <c r="K80" s="186">
        <v>1818716.63</v>
      </c>
      <c r="L80" s="186">
        <v>1818716.63</v>
      </c>
      <c r="M80" s="186">
        <v>10082077.859999999</v>
      </c>
      <c r="N80" s="186">
        <v>10082077.859999999</v>
      </c>
      <c r="O80" s="92">
        <f t="shared" si="5"/>
        <v>0.13990127923076923</v>
      </c>
      <c r="P80" s="93">
        <f t="shared" si="6"/>
        <v>13000000</v>
      </c>
      <c r="Q80" s="93">
        <f t="shared" si="7"/>
        <v>1818716.63</v>
      </c>
      <c r="R80" s="92">
        <f t="shared" si="8"/>
        <v>0.13990127923076923</v>
      </c>
      <c r="S80" s="92"/>
    </row>
    <row r="81" spans="1:19" s="98" customFormat="1" x14ac:dyDescent="0.25">
      <c r="A81" s="133" t="s">
        <v>438</v>
      </c>
      <c r="B81" s="189" t="s">
        <v>434</v>
      </c>
      <c r="C81" s="133" t="s">
        <v>277</v>
      </c>
      <c r="D81" s="133" t="s">
        <v>278</v>
      </c>
      <c r="E81" s="186">
        <v>1500000</v>
      </c>
      <c r="F81" s="186">
        <v>1500000</v>
      </c>
      <c r="G81" s="186">
        <v>1500000</v>
      </c>
      <c r="H81" s="186">
        <v>0</v>
      </c>
      <c r="I81" s="186">
        <v>0</v>
      </c>
      <c r="J81" s="186">
        <v>0</v>
      </c>
      <c r="K81" s="186">
        <v>0</v>
      </c>
      <c r="L81" s="186">
        <v>0</v>
      </c>
      <c r="M81" s="186">
        <v>1500000</v>
      </c>
      <c r="N81" s="186">
        <v>1500000</v>
      </c>
      <c r="O81" s="92">
        <f t="shared" si="5"/>
        <v>0</v>
      </c>
      <c r="P81" s="93">
        <f>+P86+P88</f>
        <v>273240000</v>
      </c>
      <c r="Q81" s="93">
        <f>+Q86+Q88</f>
        <v>226482310</v>
      </c>
      <c r="R81" s="92">
        <f t="shared" si="8"/>
        <v>0.82887684819206553</v>
      </c>
      <c r="S81" s="92"/>
    </row>
    <row r="82" spans="1:19" s="97" customFormat="1" x14ac:dyDescent="0.25">
      <c r="A82" s="132" t="s">
        <v>438</v>
      </c>
      <c r="B82" s="188" t="s">
        <v>433</v>
      </c>
      <c r="C82" s="132" t="s">
        <v>289</v>
      </c>
      <c r="D82" s="132" t="s">
        <v>290</v>
      </c>
      <c r="E82" s="185">
        <v>534116178</v>
      </c>
      <c r="F82" s="185">
        <v>432817653</v>
      </c>
      <c r="G82" s="185">
        <v>391106864.75</v>
      </c>
      <c r="H82" s="185">
        <v>0</v>
      </c>
      <c r="I82" s="185">
        <v>0</v>
      </c>
      <c r="J82" s="185">
        <v>0</v>
      </c>
      <c r="K82" s="185">
        <v>368510938.48000002</v>
      </c>
      <c r="L82" s="185">
        <v>368510938.48000002</v>
      </c>
      <c r="M82" s="185">
        <v>64306714.520000003</v>
      </c>
      <c r="N82" s="185">
        <v>22595926.27</v>
      </c>
      <c r="O82" s="96">
        <f t="shared" si="5"/>
        <v>0.85142307834657571</v>
      </c>
      <c r="P82" s="28">
        <f>+P87+P89+P94</f>
        <v>311240000</v>
      </c>
      <c r="Q82" s="28">
        <f>+Q87+Q89+Q94</f>
        <v>253254258.34999999</v>
      </c>
      <c r="R82" s="92">
        <f t="shared" si="8"/>
        <v>0.81369444271301883</v>
      </c>
      <c r="S82" s="96"/>
    </row>
    <row r="83" spans="1:19" s="98" customFormat="1" x14ac:dyDescent="0.25">
      <c r="A83" s="133" t="s">
        <v>438</v>
      </c>
      <c r="B83" s="189" t="s">
        <v>433</v>
      </c>
      <c r="C83" s="133" t="s">
        <v>291</v>
      </c>
      <c r="D83" s="133" t="s">
        <v>292</v>
      </c>
      <c r="E83" s="186">
        <v>101631178</v>
      </c>
      <c r="F83" s="186">
        <v>101492653</v>
      </c>
      <c r="G83" s="186">
        <v>101492652.75</v>
      </c>
      <c r="H83" s="186">
        <v>0</v>
      </c>
      <c r="I83" s="186">
        <v>0</v>
      </c>
      <c r="J83" s="186">
        <v>0</v>
      </c>
      <c r="K83" s="186">
        <v>95183400.129999995</v>
      </c>
      <c r="L83" s="186">
        <v>95183400.129999995</v>
      </c>
      <c r="M83" s="186">
        <v>6309252.8700000001</v>
      </c>
      <c r="N83" s="186">
        <v>6309252.6200000001</v>
      </c>
      <c r="O83" s="92">
        <f t="shared" si="5"/>
        <v>0.9378353734629441</v>
      </c>
      <c r="P83" s="93"/>
      <c r="Q83" s="93"/>
      <c r="R83" s="92"/>
      <c r="S83" s="92"/>
    </row>
    <row r="84" spans="1:19" s="98" customFormat="1" x14ac:dyDescent="0.25">
      <c r="A84" s="133" t="s">
        <v>438</v>
      </c>
      <c r="B84" s="189" t="s">
        <v>433</v>
      </c>
      <c r="C84" s="133" t="s">
        <v>317</v>
      </c>
      <c r="D84" s="133" t="s">
        <v>318</v>
      </c>
      <c r="E84" s="186">
        <v>90656137</v>
      </c>
      <c r="F84" s="186">
        <v>90517612</v>
      </c>
      <c r="G84" s="186">
        <v>90517611.75</v>
      </c>
      <c r="H84" s="186">
        <v>0</v>
      </c>
      <c r="I84" s="186">
        <v>0</v>
      </c>
      <c r="J84" s="186">
        <v>0</v>
      </c>
      <c r="K84" s="186">
        <v>90517611</v>
      </c>
      <c r="L84" s="186">
        <v>90517611</v>
      </c>
      <c r="M84" s="186">
        <v>1</v>
      </c>
      <c r="N84" s="186">
        <v>0.75</v>
      </c>
      <c r="O84" s="92">
        <f t="shared" si="5"/>
        <v>0.99999998895242614</v>
      </c>
      <c r="P84" s="93"/>
      <c r="Q84" s="93"/>
      <c r="R84" s="92"/>
      <c r="S84" s="92"/>
    </row>
    <row r="85" spans="1:19" s="98" customFormat="1" x14ac:dyDescent="0.25">
      <c r="A85" s="133" t="s">
        <v>438</v>
      </c>
      <c r="B85" s="189" t="s">
        <v>433</v>
      </c>
      <c r="C85" s="133" t="s">
        <v>321</v>
      </c>
      <c r="D85" s="133" t="s">
        <v>421</v>
      </c>
      <c r="E85" s="186">
        <v>9133591</v>
      </c>
      <c r="F85" s="186">
        <v>9133591</v>
      </c>
      <c r="G85" s="186">
        <v>9133591</v>
      </c>
      <c r="H85" s="186">
        <v>0</v>
      </c>
      <c r="I85" s="186">
        <v>0</v>
      </c>
      <c r="J85" s="186">
        <v>0</v>
      </c>
      <c r="K85" s="186">
        <v>3260430.95</v>
      </c>
      <c r="L85" s="186">
        <v>3260430.95</v>
      </c>
      <c r="M85" s="186">
        <v>5873160.0499999998</v>
      </c>
      <c r="N85" s="186">
        <v>5873160.0499999998</v>
      </c>
      <c r="O85" s="92">
        <f t="shared" si="5"/>
        <v>0.35697142011285599</v>
      </c>
      <c r="P85" s="93"/>
      <c r="Q85" s="93"/>
      <c r="R85" s="92"/>
      <c r="S85" s="92"/>
    </row>
    <row r="86" spans="1:19" s="98" customFormat="1" x14ac:dyDescent="0.25">
      <c r="A86" s="133" t="s">
        <v>438</v>
      </c>
      <c r="B86" s="189" t="s">
        <v>433</v>
      </c>
      <c r="C86" s="133" t="s">
        <v>326</v>
      </c>
      <c r="D86" s="133" t="s">
        <v>422</v>
      </c>
      <c r="E86" s="186">
        <v>1841450</v>
      </c>
      <c r="F86" s="186">
        <v>1841450</v>
      </c>
      <c r="G86" s="186">
        <v>1841450</v>
      </c>
      <c r="H86" s="186">
        <v>0</v>
      </c>
      <c r="I86" s="186">
        <v>0</v>
      </c>
      <c r="J86" s="186">
        <v>0</v>
      </c>
      <c r="K86" s="186">
        <v>1405358.18</v>
      </c>
      <c r="L86" s="186">
        <v>1405358.18</v>
      </c>
      <c r="M86" s="186">
        <v>436091.82</v>
      </c>
      <c r="N86" s="186">
        <v>436091.82</v>
      </c>
      <c r="O86" s="92">
        <f t="shared" si="5"/>
        <v>0.76318020038556567</v>
      </c>
      <c r="P86" s="93"/>
      <c r="Q86" s="93"/>
      <c r="R86" s="92"/>
      <c r="S86" s="92"/>
    </row>
    <row r="87" spans="1:19" s="98" customFormat="1" x14ac:dyDescent="0.25">
      <c r="A87" s="133" t="s">
        <v>438</v>
      </c>
      <c r="B87" s="189" t="s">
        <v>433</v>
      </c>
      <c r="C87" s="133" t="s">
        <v>331</v>
      </c>
      <c r="D87" s="133" t="s">
        <v>332</v>
      </c>
      <c r="E87" s="186">
        <v>375000000</v>
      </c>
      <c r="F87" s="186">
        <v>273240000</v>
      </c>
      <c r="G87" s="186">
        <v>232129212</v>
      </c>
      <c r="H87" s="186">
        <v>0</v>
      </c>
      <c r="I87" s="186">
        <v>0</v>
      </c>
      <c r="J87" s="186">
        <v>0</v>
      </c>
      <c r="K87" s="186">
        <v>226482310</v>
      </c>
      <c r="L87" s="186">
        <v>226482310</v>
      </c>
      <c r="M87" s="186">
        <v>46757690</v>
      </c>
      <c r="N87" s="186">
        <v>5646902</v>
      </c>
      <c r="O87" s="92">
        <f t="shared" si="5"/>
        <v>0.82887684819206553</v>
      </c>
      <c r="P87" s="93">
        <f>+F87</f>
        <v>273240000</v>
      </c>
      <c r="Q87" s="93">
        <f>+K87</f>
        <v>226482310</v>
      </c>
      <c r="R87" s="92">
        <f>+Q87/P87</f>
        <v>0.82887684819206553</v>
      </c>
      <c r="S87" s="92"/>
    </row>
    <row r="88" spans="1:19" s="98" customFormat="1" x14ac:dyDescent="0.25">
      <c r="A88" s="133" t="s">
        <v>438</v>
      </c>
      <c r="B88" s="189" t="s">
        <v>433</v>
      </c>
      <c r="C88" s="133" t="s">
        <v>335</v>
      </c>
      <c r="D88" s="133" t="s">
        <v>336</v>
      </c>
      <c r="E88" s="186">
        <v>375000000</v>
      </c>
      <c r="F88" s="186">
        <v>273240000</v>
      </c>
      <c r="G88" s="186">
        <v>232129212</v>
      </c>
      <c r="H88" s="186">
        <v>0</v>
      </c>
      <c r="I88" s="186">
        <v>0</v>
      </c>
      <c r="J88" s="186">
        <v>0</v>
      </c>
      <c r="K88" s="186">
        <v>226482310</v>
      </c>
      <c r="L88" s="186">
        <v>226482310</v>
      </c>
      <c r="M88" s="186">
        <v>46757690</v>
      </c>
      <c r="N88" s="186">
        <v>5646902</v>
      </c>
      <c r="O88" s="92">
        <f t="shared" si="5"/>
        <v>0.82887684819206553</v>
      </c>
      <c r="P88" s="93">
        <f>+F88</f>
        <v>273240000</v>
      </c>
      <c r="Q88" s="93">
        <f>+K88</f>
        <v>226482310</v>
      </c>
      <c r="R88" s="92">
        <f>+Q88/P88</f>
        <v>0.82887684819206553</v>
      </c>
      <c r="S88" s="92"/>
    </row>
    <row r="89" spans="1:19" s="98" customFormat="1" x14ac:dyDescent="0.25">
      <c r="A89" s="133" t="s">
        <v>438</v>
      </c>
      <c r="B89" s="189" t="s">
        <v>433</v>
      </c>
      <c r="C89" s="133" t="s">
        <v>337</v>
      </c>
      <c r="D89" s="133" t="s">
        <v>338</v>
      </c>
      <c r="E89" s="186">
        <v>37400000</v>
      </c>
      <c r="F89" s="186">
        <v>37400000</v>
      </c>
      <c r="G89" s="186">
        <v>37400000</v>
      </c>
      <c r="H89" s="186">
        <v>0</v>
      </c>
      <c r="I89" s="186">
        <v>0</v>
      </c>
      <c r="J89" s="186">
        <v>0</v>
      </c>
      <c r="K89" s="186">
        <v>26771948.350000001</v>
      </c>
      <c r="L89" s="186">
        <v>26771948.350000001</v>
      </c>
      <c r="M89" s="186">
        <v>10628051.65</v>
      </c>
      <c r="N89" s="186">
        <v>10628051.65</v>
      </c>
      <c r="O89" s="92">
        <f t="shared" si="5"/>
        <v>0.71582749598930484</v>
      </c>
      <c r="P89" s="93">
        <f>+F89</f>
        <v>37400000</v>
      </c>
      <c r="Q89" s="93">
        <f>+K89</f>
        <v>26771948.350000001</v>
      </c>
      <c r="R89" s="92">
        <f>+Q89/P89</f>
        <v>0.71582749598930484</v>
      </c>
      <c r="S89" s="92"/>
    </row>
    <row r="90" spans="1:19" s="98" customFormat="1" x14ac:dyDescent="0.25">
      <c r="A90" s="133" t="s">
        <v>438</v>
      </c>
      <c r="B90" s="189" t="s">
        <v>433</v>
      </c>
      <c r="C90" s="133" t="s">
        <v>339</v>
      </c>
      <c r="D90" s="133" t="s">
        <v>340</v>
      </c>
      <c r="E90" s="186">
        <v>27000000</v>
      </c>
      <c r="F90" s="186">
        <v>27000000</v>
      </c>
      <c r="G90" s="186">
        <v>27000000</v>
      </c>
      <c r="H90" s="186">
        <v>0</v>
      </c>
      <c r="I90" s="186">
        <v>0</v>
      </c>
      <c r="J90" s="186">
        <v>0</v>
      </c>
      <c r="K90" s="186">
        <v>22819958.350000001</v>
      </c>
      <c r="L90" s="186">
        <v>22819958.350000001</v>
      </c>
      <c r="M90" s="186">
        <v>4180041.65</v>
      </c>
      <c r="N90" s="186">
        <v>4180041.65</v>
      </c>
      <c r="O90" s="92">
        <f t="shared" si="5"/>
        <v>0.8451836425925926</v>
      </c>
      <c r="P90" s="93">
        <f>+F90</f>
        <v>27000000</v>
      </c>
      <c r="Q90" s="93">
        <f>+K90</f>
        <v>22819958.350000001</v>
      </c>
      <c r="R90" s="92">
        <f>+Q90/P90</f>
        <v>0.8451836425925926</v>
      </c>
      <c r="S90" s="92"/>
    </row>
    <row r="91" spans="1:19" s="98" customFormat="1" x14ac:dyDescent="0.25">
      <c r="A91" s="133" t="s">
        <v>438</v>
      </c>
      <c r="B91" s="189" t="s">
        <v>433</v>
      </c>
      <c r="C91" s="133" t="s">
        <v>341</v>
      </c>
      <c r="D91" s="133" t="s">
        <v>342</v>
      </c>
      <c r="E91" s="186">
        <v>10400000</v>
      </c>
      <c r="F91" s="186">
        <v>10400000</v>
      </c>
      <c r="G91" s="186">
        <v>10400000</v>
      </c>
      <c r="H91" s="186">
        <v>0</v>
      </c>
      <c r="I91" s="186">
        <v>0</v>
      </c>
      <c r="J91" s="186">
        <v>0</v>
      </c>
      <c r="K91" s="186">
        <v>3951990</v>
      </c>
      <c r="L91" s="186">
        <v>3951990</v>
      </c>
      <c r="M91" s="186">
        <v>6448010</v>
      </c>
      <c r="N91" s="186">
        <v>6448010</v>
      </c>
      <c r="O91" s="92">
        <f t="shared" si="5"/>
        <v>0.37999903846153849</v>
      </c>
      <c r="P91" s="93">
        <f>+F91</f>
        <v>10400000</v>
      </c>
      <c r="Q91" s="93">
        <f>+K91</f>
        <v>3951990</v>
      </c>
      <c r="R91" s="92">
        <f>+Q91/P91</f>
        <v>0.37999903846153849</v>
      </c>
    </row>
    <row r="92" spans="1:19" s="98" customFormat="1" x14ac:dyDescent="0.25">
      <c r="A92" s="133" t="s">
        <v>438</v>
      </c>
      <c r="B92" s="189" t="s">
        <v>433</v>
      </c>
      <c r="C92" s="133" t="s">
        <v>343</v>
      </c>
      <c r="D92" s="133" t="s">
        <v>344</v>
      </c>
      <c r="E92" s="186">
        <v>5160000</v>
      </c>
      <c r="F92" s="186">
        <v>5160000</v>
      </c>
      <c r="G92" s="186">
        <v>5160000</v>
      </c>
      <c r="H92" s="186">
        <v>0</v>
      </c>
      <c r="I92" s="186">
        <v>0</v>
      </c>
      <c r="J92" s="186">
        <v>0</v>
      </c>
      <c r="K92" s="186">
        <v>5160000</v>
      </c>
      <c r="L92" s="186">
        <v>5160000</v>
      </c>
      <c r="M92" s="186">
        <v>0</v>
      </c>
      <c r="N92" s="186">
        <v>0</v>
      </c>
      <c r="O92" s="92">
        <f>+K92/F92</f>
        <v>1</v>
      </c>
      <c r="P92" s="93"/>
      <c r="Q92" s="93"/>
      <c r="R92" s="92"/>
    </row>
    <row r="93" spans="1:19" s="26" customFormat="1" x14ac:dyDescent="0.25">
      <c r="A93" s="133" t="s">
        <v>438</v>
      </c>
      <c r="B93" s="189" t="s">
        <v>433</v>
      </c>
      <c r="C93" s="133" t="s">
        <v>347</v>
      </c>
      <c r="D93" s="133" t="s">
        <v>394</v>
      </c>
      <c r="E93" s="186">
        <v>5160000</v>
      </c>
      <c r="F93" s="186">
        <v>5160000</v>
      </c>
      <c r="G93" s="186">
        <v>5160000</v>
      </c>
      <c r="H93" s="186">
        <v>0</v>
      </c>
      <c r="I93" s="186">
        <v>0</v>
      </c>
      <c r="J93" s="186">
        <v>0</v>
      </c>
      <c r="K93" s="186">
        <v>5160000</v>
      </c>
      <c r="L93" s="186">
        <v>5160000</v>
      </c>
      <c r="M93" s="186">
        <v>0</v>
      </c>
      <c r="N93" s="186">
        <v>0</v>
      </c>
      <c r="O93" s="92">
        <v>0</v>
      </c>
      <c r="P93" s="93"/>
      <c r="Q93" s="93"/>
      <c r="R93" s="92"/>
    </row>
    <row r="94" spans="1:19" s="26" customFormat="1" x14ac:dyDescent="0.25">
      <c r="A94" s="133" t="s">
        <v>438</v>
      </c>
      <c r="B94" s="189" t="s">
        <v>433</v>
      </c>
      <c r="C94" s="133" t="s">
        <v>384</v>
      </c>
      <c r="D94" s="133" t="s">
        <v>385</v>
      </c>
      <c r="E94" s="186">
        <v>0</v>
      </c>
      <c r="F94" s="186">
        <v>600000</v>
      </c>
      <c r="G94" s="186">
        <v>0</v>
      </c>
      <c r="H94" s="186">
        <v>0</v>
      </c>
      <c r="I94" s="186">
        <v>0</v>
      </c>
      <c r="J94" s="186">
        <v>0</v>
      </c>
      <c r="K94" s="186">
        <v>0</v>
      </c>
      <c r="L94" s="186">
        <v>0</v>
      </c>
      <c r="M94" s="186">
        <v>600000</v>
      </c>
      <c r="N94" s="186">
        <v>0</v>
      </c>
      <c r="O94" s="92">
        <v>0</v>
      </c>
      <c r="P94" s="93">
        <f>+F94</f>
        <v>600000</v>
      </c>
      <c r="Q94" s="93">
        <f>+K94</f>
        <v>0</v>
      </c>
      <c r="R94" s="92">
        <f>+Q94/P94</f>
        <v>0</v>
      </c>
    </row>
    <row r="95" spans="1:19" s="26" customFormat="1" x14ac:dyDescent="0.25">
      <c r="A95" s="95" t="s">
        <v>438</v>
      </c>
      <c r="B95" s="109" t="s">
        <v>433</v>
      </c>
      <c r="C95" s="95" t="s">
        <v>386</v>
      </c>
      <c r="D95" s="95" t="s">
        <v>387</v>
      </c>
      <c r="E95" s="100">
        <v>0</v>
      </c>
      <c r="F95" s="100">
        <v>600000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600000</v>
      </c>
      <c r="N95" s="100">
        <v>0</v>
      </c>
      <c r="O95" s="92">
        <v>0</v>
      </c>
      <c r="P95" s="93">
        <f>+F95</f>
        <v>600000</v>
      </c>
      <c r="Q95" s="93">
        <f>+K95</f>
        <v>0</v>
      </c>
      <c r="R95" s="92">
        <f>+Q95/P95</f>
        <v>0</v>
      </c>
    </row>
    <row r="96" spans="1:19" x14ac:dyDescent="0.25">
      <c r="A96" s="19" t="s">
        <v>438</v>
      </c>
      <c r="B96" s="107" t="s">
        <v>433</v>
      </c>
      <c r="C96" s="19" t="s">
        <v>358</v>
      </c>
      <c r="D96" s="19" t="s">
        <v>359</v>
      </c>
      <c r="E96" s="99">
        <v>14925000</v>
      </c>
      <c r="F96" s="99">
        <v>14925000</v>
      </c>
      <c r="G96" s="99">
        <v>14925000</v>
      </c>
      <c r="H96" s="99">
        <v>0</v>
      </c>
      <c r="I96" s="99">
        <v>0</v>
      </c>
      <c r="J96" s="99">
        <v>0</v>
      </c>
      <c r="K96" s="99">
        <v>14913280</v>
      </c>
      <c r="L96" s="99">
        <v>14913280</v>
      </c>
      <c r="M96" s="99">
        <v>11720</v>
      </c>
      <c r="N96" s="99">
        <v>11720</v>
      </c>
      <c r="O96" s="92">
        <v>0</v>
      </c>
      <c r="P96" s="93"/>
      <c r="Q96" s="93"/>
      <c r="R96" s="92"/>
    </row>
    <row r="97" spans="1:18" x14ac:dyDescent="0.25">
      <c r="A97" s="19" t="s">
        <v>438</v>
      </c>
      <c r="B97" s="107" t="s">
        <v>433</v>
      </c>
      <c r="C97" s="19" t="s">
        <v>361</v>
      </c>
      <c r="D97" s="19" t="s">
        <v>362</v>
      </c>
      <c r="E97" s="99">
        <v>14925000</v>
      </c>
      <c r="F97" s="99">
        <v>14925000</v>
      </c>
      <c r="G97" s="99">
        <v>14925000</v>
      </c>
      <c r="H97" s="99">
        <v>0</v>
      </c>
      <c r="I97" s="99">
        <v>0</v>
      </c>
      <c r="J97" s="99">
        <v>0</v>
      </c>
      <c r="K97" s="99">
        <v>14913280</v>
      </c>
      <c r="L97" s="99">
        <v>14913280</v>
      </c>
      <c r="M97" s="99">
        <v>11720</v>
      </c>
      <c r="N97" s="99">
        <v>11720</v>
      </c>
      <c r="O97" s="92">
        <v>0</v>
      </c>
      <c r="P97" s="93"/>
      <c r="Q97" s="93"/>
      <c r="R97" s="92"/>
    </row>
    <row r="98" spans="1:18" x14ac:dyDescent="0.25">
      <c r="A98" s="19"/>
      <c r="B98" s="107"/>
      <c r="C98" s="19"/>
      <c r="D98" s="1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22"/>
      <c r="P98" s="93"/>
      <c r="Q98" s="93"/>
      <c r="R98" s="92"/>
    </row>
    <row r="99" spans="1:18" x14ac:dyDescent="0.25">
      <c r="A99" s="19"/>
      <c r="B99" s="107"/>
      <c r="C99" s="19"/>
      <c r="D99" s="1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22"/>
      <c r="P99" s="93"/>
      <c r="Q99" s="93"/>
      <c r="R99" s="92"/>
    </row>
    <row r="100" spans="1:18" x14ac:dyDescent="0.25">
      <c r="A100" s="19"/>
      <c r="B100" s="107"/>
      <c r="C100" s="19"/>
      <c r="D100" s="1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2"/>
      <c r="P100" s="93"/>
      <c r="Q100" s="93"/>
      <c r="R100" s="92"/>
    </row>
    <row r="101" spans="1:18" ht="15.6" customHeight="1" thickBot="1" x14ac:dyDescent="0.3">
      <c r="A101" s="19"/>
      <c r="B101" s="107"/>
      <c r="C101" s="229" t="s">
        <v>26</v>
      </c>
      <c r="D101" s="229"/>
      <c r="E101" s="229"/>
      <c r="F101" s="229"/>
      <c r="G101" s="229"/>
      <c r="H101" s="99"/>
      <c r="I101" s="99"/>
      <c r="J101" s="99"/>
      <c r="K101" s="99"/>
      <c r="L101" s="99"/>
      <c r="M101" s="99"/>
      <c r="N101" s="99"/>
      <c r="O101" s="92"/>
      <c r="P101" s="93"/>
      <c r="Q101" s="93"/>
      <c r="R101" s="92"/>
    </row>
    <row r="102" spans="1:18" s="65" customFormat="1" ht="31.5" thickTop="1" thickBot="1" x14ac:dyDescent="0.25">
      <c r="B102" s="106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891906030</v>
      </c>
      <c r="E103" s="30">
        <f>+K8</f>
        <v>724744700.03999996</v>
      </c>
      <c r="F103" s="8">
        <f>+D103-E103</f>
        <v>167161329.96000004</v>
      </c>
      <c r="G103" s="54">
        <f t="shared" ref="G103:G108" si="9">+E103/D103</f>
        <v>0.81257966160403683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+F28</f>
        <v>569784962</v>
      </c>
      <c r="E104" s="26">
        <f>+K28</f>
        <v>479270704.66000003</v>
      </c>
      <c r="F104" s="8">
        <f>+D104-E104</f>
        <v>90514257.339999974</v>
      </c>
      <c r="G104" s="54">
        <f t="shared" si="9"/>
        <v>0.84114312701008076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+F62</f>
        <v>17871429</v>
      </c>
      <c r="E105" s="26">
        <f>+K62</f>
        <v>11782537.470000001</v>
      </c>
      <c r="F105" s="8">
        <f>+D105-E105</f>
        <v>6088891.5299999993</v>
      </c>
      <c r="G105" s="54">
        <f t="shared" si="9"/>
        <v>0.65929464677950489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+F76</f>
        <v>18000000</v>
      </c>
      <c r="E106" s="26">
        <f>+K76</f>
        <v>2977116.63</v>
      </c>
      <c r="F106" s="8">
        <f>+D106-E106</f>
        <v>15022883.370000001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+F82</f>
        <v>432817653</v>
      </c>
      <c r="E107" s="26">
        <f>+K82</f>
        <v>368510938.48000002</v>
      </c>
      <c r="F107" s="8">
        <f>+D107-E107</f>
        <v>64306714.519999981</v>
      </c>
      <c r="G107" s="54">
        <f t="shared" si="9"/>
        <v>0.85142307834657571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1930380074</v>
      </c>
      <c r="E108" s="57">
        <f>SUM(E103:E107)</f>
        <v>1587285997.2800002</v>
      </c>
      <c r="F108" s="57">
        <f>SUM(F103:F107)</f>
        <v>343094076.71999997</v>
      </c>
      <c r="G108" s="47">
        <f t="shared" si="9"/>
        <v>0.82226604939561776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28" t="s">
        <v>27</v>
      </c>
      <c r="D110" s="228"/>
      <c r="E110" s="228"/>
      <c r="F110" s="228"/>
      <c r="G110" s="228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569784962</v>
      </c>
      <c r="E112" s="8">
        <f t="shared" si="10"/>
        <v>479270704.66000003</v>
      </c>
      <c r="F112" s="8">
        <f>+D112-E112</f>
        <v>90514257.339999974</v>
      </c>
      <c r="G112" s="54">
        <f>+E112/D112</f>
        <v>0.84114312701008076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17871429</v>
      </c>
      <c r="E113" s="8">
        <f t="shared" si="10"/>
        <v>11782537.470000001</v>
      </c>
      <c r="F113" s="8">
        <f>+D113-E113</f>
        <v>6088891.5299999993</v>
      </c>
      <c r="G113" s="54">
        <f>+E113/D113</f>
        <v>0.65929464677950489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18000000</v>
      </c>
      <c r="E114" s="8">
        <f t="shared" si="10"/>
        <v>2977116.63</v>
      </c>
      <c r="F114" s="8">
        <f>+D114-E114</f>
        <v>15022883.370000001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+P82</f>
        <v>311240000</v>
      </c>
      <c r="E115" s="8">
        <f>+Q82</f>
        <v>253254258.34999999</v>
      </c>
      <c r="F115" s="8">
        <f>+D115-E115</f>
        <v>57985741.650000006</v>
      </c>
      <c r="G115" s="54">
        <f>+E115/D115</f>
        <v>0.81369444271301883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916896391</v>
      </c>
      <c r="E116" s="52">
        <f>SUM(E112:E115)</f>
        <v>747284617.11000001</v>
      </c>
      <c r="F116" s="52">
        <f>SUM(F112:F115)</f>
        <v>169611773.88999999</v>
      </c>
      <c r="G116" s="53">
        <f>+E116/D116</f>
        <v>0.815015332642966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4" t="s">
        <v>51</v>
      </c>
      <c r="D125" s="85" t="s">
        <v>52</v>
      </c>
      <c r="E125" s="85" t="s">
        <v>53</v>
      </c>
      <c r="F125" s="84" t="s">
        <v>7</v>
      </c>
      <c r="G125" s="84" t="s">
        <v>19</v>
      </c>
      <c r="H125" s="10"/>
      <c r="I125" s="10"/>
      <c r="J125" s="10"/>
    </row>
    <row r="126" spans="1:10" x14ac:dyDescent="0.25">
      <c r="A126" s="10"/>
      <c r="C126" s="86" t="s">
        <v>22</v>
      </c>
      <c r="D126" s="87">
        <f>+G126/F126</f>
        <v>0.81257966160403683</v>
      </c>
      <c r="E126" s="87">
        <f>+(100%/12)*12</f>
        <v>1</v>
      </c>
      <c r="F126" s="88">
        <v>891906030</v>
      </c>
      <c r="G126" s="88">
        <v>724744700.03999996</v>
      </c>
      <c r="H126" s="10"/>
      <c r="I126" s="10"/>
      <c r="J126" s="10"/>
    </row>
    <row r="127" spans="1:10" x14ac:dyDescent="0.25">
      <c r="A127" s="10"/>
      <c r="C127" s="86" t="s">
        <v>109</v>
      </c>
      <c r="D127" s="87">
        <f>+G127/F127</f>
        <v>0.84114312701008076</v>
      </c>
      <c r="E127" s="87">
        <f t="shared" ref="E127:E130" si="11">+(100%/12)*12</f>
        <v>1</v>
      </c>
      <c r="F127" s="88">
        <v>569784962</v>
      </c>
      <c r="G127" s="88">
        <v>479270704.66000003</v>
      </c>
      <c r="H127" s="10"/>
      <c r="I127" s="10"/>
      <c r="J127" s="10"/>
    </row>
    <row r="128" spans="1:10" x14ac:dyDescent="0.25">
      <c r="A128" s="10"/>
      <c r="C128" s="86" t="s">
        <v>23</v>
      </c>
      <c r="D128" s="87">
        <f>+G128/F128</f>
        <v>0.65929464677950489</v>
      </c>
      <c r="E128" s="87">
        <f t="shared" si="11"/>
        <v>1</v>
      </c>
      <c r="F128" s="88">
        <v>17871429</v>
      </c>
      <c r="G128" s="88">
        <v>11782537.470000001</v>
      </c>
      <c r="H128" s="10"/>
      <c r="I128" s="10"/>
      <c r="J128" s="10"/>
    </row>
    <row r="129" spans="1:10" x14ac:dyDescent="0.25">
      <c r="A129" s="10"/>
      <c r="C129" s="86" t="s">
        <v>24</v>
      </c>
      <c r="D129" s="87">
        <f>+G129/F129</f>
        <v>0.16539536833333332</v>
      </c>
      <c r="E129" s="87">
        <f t="shared" si="11"/>
        <v>1</v>
      </c>
      <c r="F129" s="88">
        <v>18000000</v>
      </c>
      <c r="G129" s="88">
        <v>2977116.63</v>
      </c>
      <c r="H129" s="10"/>
      <c r="I129" s="10"/>
      <c r="J129" s="10"/>
    </row>
    <row r="130" spans="1:10" x14ac:dyDescent="0.25">
      <c r="A130" s="10"/>
      <c r="C130" s="86" t="s">
        <v>25</v>
      </c>
      <c r="D130" s="87">
        <f>+G130/F130</f>
        <v>0.85142307834657571</v>
      </c>
      <c r="E130" s="87">
        <f t="shared" si="11"/>
        <v>1</v>
      </c>
      <c r="F130" s="88">
        <v>432817653</v>
      </c>
      <c r="G130" s="88">
        <v>368510938.48000002</v>
      </c>
      <c r="H130" s="10"/>
      <c r="I130" s="10"/>
      <c r="J130" s="10"/>
    </row>
    <row r="131" spans="1:10" x14ac:dyDescent="0.25">
      <c r="A131" s="10"/>
      <c r="C131" s="86"/>
      <c r="D131" s="87"/>
      <c r="E131" s="87"/>
      <c r="F131" s="88"/>
      <c r="G131" s="88"/>
      <c r="H131" s="10"/>
      <c r="I131" s="10"/>
      <c r="J131" s="10"/>
    </row>
    <row r="132" spans="1:10" x14ac:dyDescent="0.25">
      <c r="A132" s="10"/>
      <c r="C132" s="86"/>
      <c r="D132" s="87"/>
      <c r="E132" s="87"/>
      <c r="F132" s="88"/>
      <c r="G132" s="88"/>
      <c r="H132" s="10"/>
      <c r="I132" s="10"/>
      <c r="J132" s="10"/>
    </row>
    <row r="133" spans="1:10" x14ac:dyDescent="0.25">
      <c r="A133" s="10"/>
      <c r="C133" s="86"/>
      <c r="D133" s="87"/>
      <c r="E133" s="87"/>
      <c r="F133" s="88"/>
      <c r="G133" s="88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7" activePane="bottomLeft" state="frozen"/>
      <selection pane="bottomLeft" activeCell="A7" sqref="A7"/>
    </sheetView>
  </sheetViews>
  <sheetFormatPr baseColWidth="10" defaultColWidth="12" defaultRowHeight="12.75" x14ac:dyDescent="0.2"/>
  <cols>
    <col min="1" max="1" width="10.42578125" style="21" customWidth="1"/>
    <col min="2" max="2" width="10.42578125" style="107" customWidth="1"/>
    <col min="3" max="3" width="14.5703125" style="21" customWidth="1"/>
    <col min="4" max="4" width="21.5703125" style="102" customWidth="1"/>
    <col min="5" max="5" width="22.5703125" style="19" bestFit="1" customWidth="1"/>
    <col min="6" max="6" width="21.28515625" style="19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2" customWidth="1"/>
    <col min="12" max="12" width="23.140625" style="21" customWidth="1"/>
    <col min="13" max="13" width="22" style="21" customWidth="1"/>
    <col min="14" max="14" width="20" style="21" customWidth="1"/>
    <col min="15" max="15" width="14.5703125" style="21" customWidth="1"/>
    <col min="16" max="16" width="23.85546875" style="102" customWidth="1"/>
    <col min="17" max="17" width="21.42578125" style="102" customWidth="1"/>
    <col min="18" max="18" width="15.42578125" style="21" customWidth="1"/>
    <col min="19" max="16384" width="12" style="21"/>
  </cols>
  <sheetData>
    <row r="1" spans="1:18" s="118" customFormat="1" x14ac:dyDescent="0.2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8" s="118" customFormat="1" x14ac:dyDescent="0.2">
      <c r="A2" s="232" t="s">
        <v>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8" s="118" customFormat="1" x14ac:dyDescent="0.2">
      <c r="A3" s="222" t="s">
        <v>38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8" s="17" customFormat="1" x14ac:dyDescent="0.2">
      <c r="A4" s="221" t="s">
        <v>444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</row>
    <row r="5" spans="1:18" s="17" customFormat="1" x14ac:dyDescent="0.2">
      <c r="A5" s="118"/>
      <c r="B5" s="104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s="125" customFormat="1" ht="39" thickBot="1" x14ac:dyDescent="0.25">
      <c r="A6" s="119" t="s">
        <v>12</v>
      </c>
      <c r="B6" s="120" t="s">
        <v>432</v>
      </c>
      <c r="C6" s="119" t="s">
        <v>41</v>
      </c>
      <c r="D6" s="121" t="s">
        <v>40</v>
      </c>
      <c r="E6" s="121" t="s">
        <v>13</v>
      </c>
      <c r="F6" s="121" t="s">
        <v>14</v>
      </c>
      <c r="G6" s="121" t="s">
        <v>15</v>
      </c>
      <c r="H6" s="121" t="s">
        <v>16</v>
      </c>
      <c r="I6" s="121" t="s">
        <v>17</v>
      </c>
      <c r="J6" s="121" t="s">
        <v>18</v>
      </c>
      <c r="K6" s="121" t="s">
        <v>19</v>
      </c>
      <c r="L6" s="122" t="s">
        <v>20</v>
      </c>
      <c r="M6" s="122" t="s">
        <v>42</v>
      </c>
      <c r="N6" s="122" t="s">
        <v>43</v>
      </c>
      <c r="O6" s="123" t="s">
        <v>34</v>
      </c>
      <c r="P6" s="124" t="s">
        <v>30</v>
      </c>
      <c r="Q6" s="124" t="s">
        <v>28</v>
      </c>
      <c r="R6" s="124" t="s">
        <v>29</v>
      </c>
    </row>
    <row r="7" spans="1:18" s="91" customFormat="1" ht="13.5" thickTop="1" x14ac:dyDescent="0.2">
      <c r="A7" s="132" t="s">
        <v>439</v>
      </c>
      <c r="B7" s="188" t="s">
        <v>433</v>
      </c>
      <c r="C7" s="132"/>
      <c r="D7" s="132"/>
      <c r="E7" s="185">
        <v>4238942013</v>
      </c>
      <c r="F7" s="185">
        <v>4282587793</v>
      </c>
      <c r="G7" s="185">
        <v>4273020668</v>
      </c>
      <c r="H7" s="185">
        <v>17973028.510000002</v>
      </c>
      <c r="I7" s="185">
        <v>19471761.969999999</v>
      </c>
      <c r="J7" s="185">
        <v>6582.66</v>
      </c>
      <c r="K7" s="185">
        <v>3698103521.8800001</v>
      </c>
      <c r="L7" s="185">
        <v>3682903043.1999998</v>
      </c>
      <c r="M7" s="185">
        <v>547032897.98000002</v>
      </c>
      <c r="N7" s="185">
        <v>537465772.98000002</v>
      </c>
      <c r="O7" s="96">
        <f>+K7/F7</f>
        <v>0.86352077310000408</v>
      </c>
      <c r="P7" s="28">
        <f>+P28+P73+P96+P107</f>
        <v>1049121626</v>
      </c>
      <c r="Q7" s="28">
        <f>+Q28+Q73+Q96+Q107</f>
        <v>935785014.67000008</v>
      </c>
      <c r="R7" s="96">
        <f>+Q7/P7</f>
        <v>0.89196999802385168</v>
      </c>
    </row>
    <row r="8" spans="1:18" s="103" customFormat="1" x14ac:dyDescent="0.2">
      <c r="A8" s="132" t="s">
        <v>439</v>
      </c>
      <c r="B8" s="188" t="s">
        <v>433</v>
      </c>
      <c r="C8" s="132" t="s">
        <v>54</v>
      </c>
      <c r="D8" s="132" t="s">
        <v>22</v>
      </c>
      <c r="E8" s="185">
        <v>3257231948</v>
      </c>
      <c r="F8" s="185">
        <v>3175372608</v>
      </c>
      <c r="G8" s="185">
        <v>3175322608</v>
      </c>
      <c r="H8" s="185">
        <v>0</v>
      </c>
      <c r="I8" s="185">
        <v>0</v>
      </c>
      <c r="J8" s="185">
        <v>0</v>
      </c>
      <c r="K8" s="185">
        <v>2724669244.8400002</v>
      </c>
      <c r="L8" s="185">
        <v>2724669244.8400002</v>
      </c>
      <c r="M8" s="185">
        <v>450703363.16000003</v>
      </c>
      <c r="N8" s="185">
        <v>450653363.16000003</v>
      </c>
      <c r="O8" s="96">
        <f t="shared" ref="O8:O71" si="0">+K8/F8</f>
        <v>0.85806284212929762</v>
      </c>
      <c r="P8" s="28"/>
      <c r="Q8" s="28"/>
      <c r="R8" s="96"/>
    </row>
    <row r="9" spans="1:18" s="103" customFormat="1" x14ac:dyDescent="0.2">
      <c r="A9" s="133" t="s">
        <v>439</v>
      </c>
      <c r="B9" s="189" t="s">
        <v>433</v>
      </c>
      <c r="C9" s="133" t="s">
        <v>55</v>
      </c>
      <c r="D9" s="133" t="s">
        <v>56</v>
      </c>
      <c r="E9" s="186">
        <v>1219195000</v>
      </c>
      <c r="F9" s="186">
        <v>1176173100</v>
      </c>
      <c r="G9" s="186">
        <v>1176123100</v>
      </c>
      <c r="H9" s="186">
        <v>0</v>
      </c>
      <c r="I9" s="186">
        <v>0</v>
      </c>
      <c r="J9" s="186">
        <v>0</v>
      </c>
      <c r="K9" s="186">
        <v>1103225377.5799999</v>
      </c>
      <c r="L9" s="186">
        <v>1103225377.5799999</v>
      </c>
      <c r="M9" s="186">
        <v>72947722.420000002</v>
      </c>
      <c r="N9" s="186">
        <v>72897722.420000002</v>
      </c>
      <c r="O9" s="92">
        <f t="shared" si="0"/>
        <v>0.93797875294036215</v>
      </c>
      <c r="P9" s="93"/>
      <c r="Q9" s="93"/>
      <c r="R9" s="92"/>
    </row>
    <row r="10" spans="1:18" s="102" customFormat="1" x14ac:dyDescent="0.2">
      <c r="A10" s="133" t="s">
        <v>439</v>
      </c>
      <c r="B10" s="189" t="s">
        <v>433</v>
      </c>
      <c r="C10" s="133" t="s">
        <v>57</v>
      </c>
      <c r="D10" s="133" t="s">
        <v>58</v>
      </c>
      <c r="E10" s="186">
        <v>1211790000</v>
      </c>
      <c r="F10" s="186">
        <v>1168768100</v>
      </c>
      <c r="G10" s="186">
        <v>1168718100</v>
      </c>
      <c r="H10" s="186">
        <v>0</v>
      </c>
      <c r="I10" s="186">
        <v>0</v>
      </c>
      <c r="J10" s="186">
        <v>0</v>
      </c>
      <c r="K10" s="186">
        <v>1097358410.9000001</v>
      </c>
      <c r="L10" s="186">
        <v>1097358410.9000001</v>
      </c>
      <c r="M10" s="186">
        <v>71409689.099999994</v>
      </c>
      <c r="N10" s="186">
        <v>71359689.099999994</v>
      </c>
      <c r="O10" s="92">
        <f t="shared" si="0"/>
        <v>0.93890174697615392</v>
      </c>
      <c r="P10" s="93"/>
      <c r="Q10" s="93"/>
      <c r="R10" s="92"/>
    </row>
    <row r="11" spans="1:18" s="102" customFormat="1" x14ac:dyDescent="0.2">
      <c r="A11" s="133" t="s">
        <v>439</v>
      </c>
      <c r="B11" s="189" t="s">
        <v>433</v>
      </c>
      <c r="C11" s="133" t="s">
        <v>59</v>
      </c>
      <c r="D11" s="133" t="s">
        <v>60</v>
      </c>
      <c r="E11" s="186">
        <v>7405000</v>
      </c>
      <c r="F11" s="186">
        <v>7405000</v>
      </c>
      <c r="G11" s="186">
        <v>7405000</v>
      </c>
      <c r="H11" s="186">
        <v>0</v>
      </c>
      <c r="I11" s="186">
        <v>0</v>
      </c>
      <c r="J11" s="186">
        <v>0</v>
      </c>
      <c r="K11" s="186">
        <v>5866966.6799999997</v>
      </c>
      <c r="L11" s="186">
        <v>5866966.6799999997</v>
      </c>
      <c r="M11" s="186">
        <v>1538033.32</v>
      </c>
      <c r="N11" s="186">
        <v>1538033.32</v>
      </c>
      <c r="O11" s="92">
        <f t="shared" si="0"/>
        <v>0.79229799864956107</v>
      </c>
      <c r="P11" s="93"/>
      <c r="Q11" s="93"/>
      <c r="R11" s="92"/>
    </row>
    <row r="12" spans="1:18" s="102" customFormat="1" x14ac:dyDescent="0.2">
      <c r="A12" s="133" t="s">
        <v>439</v>
      </c>
      <c r="B12" s="189" t="s">
        <v>433</v>
      </c>
      <c r="C12" s="133" t="s">
        <v>61</v>
      </c>
      <c r="D12" s="133" t="s">
        <v>62</v>
      </c>
      <c r="E12" s="186">
        <v>6039131</v>
      </c>
      <c r="F12" s="186">
        <v>7839131</v>
      </c>
      <c r="G12" s="186">
        <v>7839131</v>
      </c>
      <c r="H12" s="186">
        <v>0</v>
      </c>
      <c r="I12" s="186">
        <v>0</v>
      </c>
      <c r="J12" s="186">
        <v>0</v>
      </c>
      <c r="K12" s="186">
        <v>3510597</v>
      </c>
      <c r="L12" s="186">
        <v>3510597</v>
      </c>
      <c r="M12" s="186">
        <v>4328534</v>
      </c>
      <c r="N12" s="186">
        <v>4328534</v>
      </c>
      <c r="O12" s="92">
        <f t="shared" si="0"/>
        <v>0.44782986787693685</v>
      </c>
      <c r="P12" s="93"/>
      <c r="Q12" s="93"/>
      <c r="R12" s="92"/>
    </row>
    <row r="13" spans="1:18" s="102" customFormat="1" x14ac:dyDescent="0.2">
      <c r="A13" s="133" t="s">
        <v>439</v>
      </c>
      <c r="B13" s="189" t="s">
        <v>433</v>
      </c>
      <c r="C13" s="133" t="s">
        <v>63</v>
      </c>
      <c r="D13" s="133" t="s">
        <v>64</v>
      </c>
      <c r="E13" s="186">
        <v>6039131</v>
      </c>
      <c r="F13" s="186">
        <v>7839131</v>
      </c>
      <c r="G13" s="186">
        <v>7839131</v>
      </c>
      <c r="H13" s="186">
        <v>0</v>
      </c>
      <c r="I13" s="186">
        <v>0</v>
      </c>
      <c r="J13" s="186">
        <v>0</v>
      </c>
      <c r="K13" s="186">
        <v>3510597</v>
      </c>
      <c r="L13" s="186">
        <v>3510597</v>
      </c>
      <c r="M13" s="186">
        <v>4328534</v>
      </c>
      <c r="N13" s="186">
        <v>4328534</v>
      </c>
      <c r="O13" s="92">
        <f t="shared" si="0"/>
        <v>0.44782986787693685</v>
      </c>
      <c r="P13" s="93"/>
      <c r="Q13" s="93"/>
      <c r="R13" s="92"/>
    </row>
    <row r="14" spans="1:18" s="102" customFormat="1" x14ac:dyDescent="0.2">
      <c r="A14" s="133" t="s">
        <v>439</v>
      </c>
      <c r="B14" s="189" t="s">
        <v>433</v>
      </c>
      <c r="C14" s="133" t="s">
        <v>65</v>
      </c>
      <c r="D14" s="133" t="s">
        <v>66</v>
      </c>
      <c r="E14" s="186">
        <v>1539183941</v>
      </c>
      <c r="F14" s="186">
        <v>1510941464</v>
      </c>
      <c r="G14" s="186">
        <v>1510941464</v>
      </c>
      <c r="H14" s="186">
        <v>0</v>
      </c>
      <c r="I14" s="186">
        <v>0</v>
      </c>
      <c r="J14" s="186">
        <v>0</v>
      </c>
      <c r="K14" s="186">
        <v>1203951090.75</v>
      </c>
      <c r="L14" s="186">
        <v>1203951090.75</v>
      </c>
      <c r="M14" s="186">
        <v>306990373.25</v>
      </c>
      <c r="N14" s="186">
        <v>306990373.25</v>
      </c>
      <c r="O14" s="92">
        <f t="shared" si="0"/>
        <v>0.79682179583761825</v>
      </c>
      <c r="P14" s="93"/>
      <c r="Q14" s="93"/>
      <c r="R14" s="92"/>
    </row>
    <row r="15" spans="1:18" s="102" customFormat="1" x14ac:dyDescent="0.2">
      <c r="A15" s="133" t="s">
        <v>439</v>
      </c>
      <c r="B15" s="189" t="s">
        <v>433</v>
      </c>
      <c r="C15" s="133" t="s">
        <v>67</v>
      </c>
      <c r="D15" s="133" t="s">
        <v>68</v>
      </c>
      <c r="E15" s="186">
        <v>566508408</v>
      </c>
      <c r="F15" s="186">
        <v>554300182</v>
      </c>
      <c r="G15" s="186">
        <v>554300182</v>
      </c>
      <c r="H15" s="186">
        <v>0</v>
      </c>
      <c r="I15" s="186">
        <v>0</v>
      </c>
      <c r="J15" s="186">
        <v>0</v>
      </c>
      <c r="K15" s="186">
        <v>408143515.13999999</v>
      </c>
      <c r="L15" s="186">
        <v>408143515.13999999</v>
      </c>
      <c r="M15" s="186">
        <v>146156666.86000001</v>
      </c>
      <c r="N15" s="186">
        <v>146156666.86000001</v>
      </c>
      <c r="O15" s="92">
        <f t="shared" si="0"/>
        <v>0.73632217414642664</v>
      </c>
      <c r="P15" s="93"/>
      <c r="Q15" s="93"/>
      <c r="R15" s="92"/>
    </row>
    <row r="16" spans="1:18" s="102" customFormat="1" x14ac:dyDescent="0.2">
      <c r="A16" s="133" t="s">
        <v>439</v>
      </c>
      <c r="B16" s="189" t="s">
        <v>433</v>
      </c>
      <c r="C16" s="133" t="s">
        <v>69</v>
      </c>
      <c r="D16" s="133" t="s">
        <v>70</v>
      </c>
      <c r="E16" s="186">
        <v>452790120</v>
      </c>
      <c r="F16" s="186">
        <v>444943105</v>
      </c>
      <c r="G16" s="186">
        <v>444943105</v>
      </c>
      <c r="H16" s="186">
        <v>0</v>
      </c>
      <c r="I16" s="186">
        <v>0</v>
      </c>
      <c r="J16" s="186">
        <v>0</v>
      </c>
      <c r="K16" s="186">
        <v>354176647.45999998</v>
      </c>
      <c r="L16" s="186">
        <v>354176647.45999998</v>
      </c>
      <c r="M16" s="186">
        <v>90766457.540000007</v>
      </c>
      <c r="N16" s="186">
        <v>90766457.540000007</v>
      </c>
      <c r="O16" s="92">
        <f t="shared" si="0"/>
        <v>0.79600435084840782</v>
      </c>
      <c r="P16" s="93"/>
      <c r="Q16" s="93"/>
      <c r="R16" s="92"/>
    </row>
    <row r="17" spans="1:18" s="102" customFormat="1" x14ac:dyDescent="0.2">
      <c r="A17" s="133" t="s">
        <v>439</v>
      </c>
      <c r="B17" s="189" t="s">
        <v>433</v>
      </c>
      <c r="C17" s="133" t="s">
        <v>73</v>
      </c>
      <c r="D17" s="133" t="s">
        <v>74</v>
      </c>
      <c r="E17" s="186">
        <v>172383331</v>
      </c>
      <c r="F17" s="186">
        <v>172383331</v>
      </c>
      <c r="G17" s="186">
        <v>172383331</v>
      </c>
      <c r="H17" s="186">
        <v>0</v>
      </c>
      <c r="I17" s="186">
        <v>0</v>
      </c>
      <c r="J17" s="186">
        <v>0</v>
      </c>
      <c r="K17" s="186">
        <v>169140964.44</v>
      </c>
      <c r="L17" s="186">
        <v>169140964.44</v>
      </c>
      <c r="M17" s="186">
        <v>3242366.56</v>
      </c>
      <c r="N17" s="186">
        <v>3242366.56</v>
      </c>
      <c r="O17" s="92">
        <f t="shared" si="0"/>
        <v>0.9811909507654194</v>
      </c>
      <c r="P17" s="93"/>
      <c r="Q17" s="93"/>
      <c r="R17" s="92"/>
    </row>
    <row r="18" spans="1:18" s="102" customFormat="1" x14ac:dyDescent="0.2">
      <c r="A18" s="133" t="s">
        <v>439</v>
      </c>
      <c r="B18" s="189" t="s">
        <v>433</v>
      </c>
      <c r="C18" s="133" t="s">
        <v>75</v>
      </c>
      <c r="D18" s="133" t="s">
        <v>76</v>
      </c>
      <c r="E18" s="186">
        <v>138000000</v>
      </c>
      <c r="F18" s="186">
        <v>135154204</v>
      </c>
      <c r="G18" s="186">
        <v>135154204</v>
      </c>
      <c r="H18" s="186">
        <v>0</v>
      </c>
      <c r="I18" s="186">
        <v>0</v>
      </c>
      <c r="J18" s="186">
        <v>0</v>
      </c>
      <c r="K18" s="186">
        <v>92090243.280000001</v>
      </c>
      <c r="L18" s="186">
        <v>92090243.280000001</v>
      </c>
      <c r="M18" s="186">
        <v>43063960.719999999</v>
      </c>
      <c r="N18" s="186">
        <v>43063960.719999999</v>
      </c>
      <c r="O18" s="92">
        <f t="shared" si="0"/>
        <v>0.68137165219070805</v>
      </c>
      <c r="P18" s="93"/>
      <c r="Q18" s="93"/>
      <c r="R18" s="92"/>
    </row>
    <row r="19" spans="1:18" s="102" customFormat="1" x14ac:dyDescent="0.2">
      <c r="A19" s="133" t="s">
        <v>439</v>
      </c>
      <c r="B19" s="189" t="s">
        <v>434</v>
      </c>
      <c r="C19" s="133" t="s">
        <v>71</v>
      </c>
      <c r="D19" s="133" t="s">
        <v>72</v>
      </c>
      <c r="E19" s="186">
        <v>209502082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92">
        <v>0</v>
      </c>
      <c r="P19" s="93"/>
      <c r="Q19" s="93"/>
      <c r="R19" s="92"/>
    </row>
    <row r="20" spans="1:18" s="102" customFormat="1" x14ac:dyDescent="0.2">
      <c r="A20" s="133" t="s">
        <v>439</v>
      </c>
      <c r="B20" s="189" t="s">
        <v>446</v>
      </c>
      <c r="C20" s="133" t="s">
        <v>71</v>
      </c>
      <c r="D20" s="133" t="s">
        <v>72</v>
      </c>
      <c r="E20" s="186">
        <v>0</v>
      </c>
      <c r="F20" s="186">
        <v>204160642</v>
      </c>
      <c r="G20" s="186">
        <v>204160642</v>
      </c>
      <c r="H20" s="186">
        <v>0</v>
      </c>
      <c r="I20" s="186">
        <v>0</v>
      </c>
      <c r="J20" s="186">
        <v>0</v>
      </c>
      <c r="K20" s="186">
        <v>180399720.43000001</v>
      </c>
      <c r="L20" s="186">
        <v>180399720.43000001</v>
      </c>
      <c r="M20" s="186">
        <v>23760921.57</v>
      </c>
      <c r="N20" s="186">
        <v>23760921.57</v>
      </c>
      <c r="O20" s="92">
        <f t="shared" si="0"/>
        <v>0.88361654167408044</v>
      </c>
      <c r="P20" s="93"/>
      <c r="Q20" s="93"/>
      <c r="R20" s="92"/>
    </row>
    <row r="21" spans="1:18" s="102" customFormat="1" x14ac:dyDescent="0.2">
      <c r="A21" s="133" t="s">
        <v>439</v>
      </c>
      <c r="B21" s="189" t="s">
        <v>433</v>
      </c>
      <c r="C21" s="133" t="s">
        <v>77</v>
      </c>
      <c r="D21" s="133" t="s">
        <v>78</v>
      </c>
      <c r="E21" s="186">
        <v>248573993</v>
      </c>
      <c r="F21" s="186">
        <v>242322007</v>
      </c>
      <c r="G21" s="186">
        <v>242322007</v>
      </c>
      <c r="H21" s="186">
        <v>0</v>
      </c>
      <c r="I21" s="186">
        <v>0</v>
      </c>
      <c r="J21" s="186">
        <v>0</v>
      </c>
      <c r="K21" s="186">
        <v>209923042.55000001</v>
      </c>
      <c r="L21" s="186">
        <v>209923042.55000001</v>
      </c>
      <c r="M21" s="186">
        <v>32398964.449999999</v>
      </c>
      <c r="N21" s="186">
        <v>32398964.449999999</v>
      </c>
      <c r="O21" s="92">
        <f t="shared" si="0"/>
        <v>0.86629788663808815</v>
      </c>
      <c r="P21" s="93"/>
      <c r="Q21" s="93"/>
      <c r="R21" s="92"/>
    </row>
    <row r="22" spans="1:18" s="102" customFormat="1" x14ac:dyDescent="0.2">
      <c r="A22" s="133" t="s">
        <v>439</v>
      </c>
      <c r="B22" s="189" t="s">
        <v>433</v>
      </c>
      <c r="C22" s="133" t="s">
        <v>82</v>
      </c>
      <c r="D22" s="133" t="s">
        <v>401</v>
      </c>
      <c r="E22" s="186">
        <v>235826609</v>
      </c>
      <c r="F22" s="186">
        <v>229895237</v>
      </c>
      <c r="G22" s="186">
        <v>229895237</v>
      </c>
      <c r="H22" s="186">
        <v>0</v>
      </c>
      <c r="I22" s="186">
        <v>0</v>
      </c>
      <c r="J22" s="186">
        <v>0</v>
      </c>
      <c r="K22" s="186">
        <v>199246801.25</v>
      </c>
      <c r="L22" s="186">
        <v>199246801.25</v>
      </c>
      <c r="M22" s="186">
        <v>30648435.75</v>
      </c>
      <c r="N22" s="186">
        <v>30648435.75</v>
      </c>
      <c r="O22" s="92">
        <f t="shared" si="0"/>
        <v>0.86668520779314795</v>
      </c>
      <c r="P22" s="93"/>
      <c r="Q22" s="93"/>
      <c r="R22" s="92"/>
    </row>
    <row r="23" spans="1:18" s="102" customFormat="1" x14ac:dyDescent="0.2">
      <c r="A23" s="133" t="s">
        <v>439</v>
      </c>
      <c r="B23" s="189" t="s">
        <v>433</v>
      </c>
      <c r="C23" s="133" t="s">
        <v>87</v>
      </c>
      <c r="D23" s="133" t="s">
        <v>388</v>
      </c>
      <c r="E23" s="186">
        <v>12747384</v>
      </c>
      <c r="F23" s="186">
        <v>12426770</v>
      </c>
      <c r="G23" s="186">
        <v>12426770</v>
      </c>
      <c r="H23" s="186">
        <v>0</v>
      </c>
      <c r="I23" s="186">
        <v>0</v>
      </c>
      <c r="J23" s="186">
        <v>0</v>
      </c>
      <c r="K23" s="186">
        <v>10676241.300000001</v>
      </c>
      <c r="L23" s="186">
        <v>10676241.300000001</v>
      </c>
      <c r="M23" s="186">
        <v>1750528.7</v>
      </c>
      <c r="N23" s="186">
        <v>1750528.7</v>
      </c>
      <c r="O23" s="92">
        <f t="shared" si="0"/>
        <v>0.85913244551882761</v>
      </c>
      <c r="P23" s="93"/>
      <c r="Q23" s="93"/>
      <c r="R23" s="92"/>
    </row>
    <row r="24" spans="1:18" s="102" customFormat="1" x14ac:dyDescent="0.2">
      <c r="A24" s="133" t="s">
        <v>439</v>
      </c>
      <c r="B24" s="189" t="s">
        <v>433</v>
      </c>
      <c r="C24" s="133" t="s">
        <v>89</v>
      </c>
      <c r="D24" s="133" t="s">
        <v>90</v>
      </c>
      <c r="E24" s="186">
        <v>244239883</v>
      </c>
      <c r="F24" s="186">
        <v>238096906</v>
      </c>
      <c r="G24" s="186">
        <v>238096906</v>
      </c>
      <c r="H24" s="186">
        <v>0</v>
      </c>
      <c r="I24" s="186">
        <v>0</v>
      </c>
      <c r="J24" s="186">
        <v>0</v>
      </c>
      <c r="K24" s="186">
        <v>204059136.96000001</v>
      </c>
      <c r="L24" s="186">
        <v>204059136.96000001</v>
      </c>
      <c r="M24" s="186">
        <v>34037769.039999999</v>
      </c>
      <c r="N24" s="186">
        <v>34037769.039999999</v>
      </c>
      <c r="O24" s="92">
        <f t="shared" si="0"/>
        <v>0.85704237147877937</v>
      </c>
      <c r="P24" s="93"/>
      <c r="Q24" s="93"/>
      <c r="R24" s="92"/>
    </row>
    <row r="25" spans="1:18" s="102" customFormat="1" x14ac:dyDescent="0.2">
      <c r="A25" s="133" t="s">
        <v>439</v>
      </c>
      <c r="B25" s="189" t="s">
        <v>433</v>
      </c>
      <c r="C25" s="133" t="s">
        <v>94</v>
      </c>
      <c r="D25" s="133" t="s">
        <v>402</v>
      </c>
      <c r="E25" s="186">
        <v>129513424</v>
      </c>
      <c r="F25" s="186">
        <v>126255979</v>
      </c>
      <c r="G25" s="186">
        <v>126255979</v>
      </c>
      <c r="H25" s="186">
        <v>0</v>
      </c>
      <c r="I25" s="186">
        <v>0</v>
      </c>
      <c r="J25" s="186">
        <v>0</v>
      </c>
      <c r="K25" s="186">
        <v>107973415.39</v>
      </c>
      <c r="L25" s="186">
        <v>107973415.39</v>
      </c>
      <c r="M25" s="186">
        <v>18282563.609999999</v>
      </c>
      <c r="N25" s="186">
        <v>18282563.609999999</v>
      </c>
      <c r="O25" s="92">
        <f t="shared" si="0"/>
        <v>0.85519447273067362</v>
      </c>
      <c r="P25" s="93"/>
      <c r="Q25" s="93"/>
      <c r="R25" s="92"/>
    </row>
    <row r="26" spans="1:18" s="102" customFormat="1" x14ac:dyDescent="0.2">
      <c r="A26" s="133" t="s">
        <v>439</v>
      </c>
      <c r="B26" s="189" t="s">
        <v>433</v>
      </c>
      <c r="C26" s="133" t="s">
        <v>99</v>
      </c>
      <c r="D26" s="133" t="s">
        <v>403</v>
      </c>
      <c r="E26" s="186">
        <v>38242153</v>
      </c>
      <c r="F26" s="186">
        <v>37280309</v>
      </c>
      <c r="G26" s="186">
        <v>37280309</v>
      </c>
      <c r="H26" s="186">
        <v>0</v>
      </c>
      <c r="I26" s="186">
        <v>0</v>
      </c>
      <c r="J26" s="186">
        <v>0</v>
      </c>
      <c r="K26" s="186">
        <v>32028608.039999999</v>
      </c>
      <c r="L26" s="186">
        <v>32028608.039999999</v>
      </c>
      <c r="M26" s="186">
        <v>5251700.96</v>
      </c>
      <c r="N26" s="186">
        <v>5251700.96</v>
      </c>
      <c r="O26" s="92">
        <f t="shared" si="0"/>
        <v>0.85912936075717605</v>
      </c>
      <c r="P26" s="93"/>
      <c r="Q26" s="93"/>
      <c r="R26" s="92"/>
    </row>
    <row r="27" spans="1:18" s="103" customFormat="1" x14ac:dyDescent="0.2">
      <c r="A27" s="133" t="s">
        <v>439</v>
      </c>
      <c r="B27" s="189" t="s">
        <v>433</v>
      </c>
      <c r="C27" s="133" t="s">
        <v>104</v>
      </c>
      <c r="D27" s="133" t="s">
        <v>404</v>
      </c>
      <c r="E27" s="186">
        <v>76484306</v>
      </c>
      <c r="F27" s="186">
        <v>74560618</v>
      </c>
      <c r="G27" s="186">
        <v>74560618</v>
      </c>
      <c r="H27" s="186">
        <v>0</v>
      </c>
      <c r="I27" s="186">
        <v>0</v>
      </c>
      <c r="J27" s="186">
        <v>0</v>
      </c>
      <c r="K27" s="186">
        <v>64057113.530000001</v>
      </c>
      <c r="L27" s="186">
        <v>64057113.530000001</v>
      </c>
      <c r="M27" s="186">
        <v>10503504.470000001</v>
      </c>
      <c r="N27" s="186">
        <v>10503504.470000001</v>
      </c>
      <c r="O27" s="92">
        <f t="shared" si="0"/>
        <v>0.85912798536621571</v>
      </c>
      <c r="P27" s="28"/>
      <c r="Q27" s="28"/>
      <c r="R27" s="96"/>
    </row>
    <row r="28" spans="1:18" s="103" customFormat="1" x14ac:dyDescent="0.2">
      <c r="A28" s="132" t="s">
        <v>439</v>
      </c>
      <c r="B28" s="188" t="s">
        <v>433</v>
      </c>
      <c r="C28" s="132" t="s">
        <v>108</v>
      </c>
      <c r="D28" s="132" t="s">
        <v>109</v>
      </c>
      <c r="E28" s="185">
        <v>610711344</v>
      </c>
      <c r="F28" s="185">
        <v>618139250</v>
      </c>
      <c r="G28" s="185">
        <v>612345956</v>
      </c>
      <c r="H28" s="185">
        <v>16721106.51</v>
      </c>
      <c r="I28" s="185">
        <v>4389842.1900000004</v>
      </c>
      <c r="J28" s="185">
        <v>0</v>
      </c>
      <c r="K28" s="185">
        <v>561682093.52999997</v>
      </c>
      <c r="L28" s="185">
        <v>552901626.57000005</v>
      </c>
      <c r="M28" s="185">
        <v>35346207.770000003</v>
      </c>
      <c r="N28" s="185">
        <v>29552913.77</v>
      </c>
      <c r="O28" s="96">
        <f t="shared" si="0"/>
        <v>0.90866595759774194</v>
      </c>
      <c r="P28" s="28">
        <f>+F28</f>
        <v>618139250</v>
      </c>
      <c r="Q28" s="28">
        <f t="shared" ref="Q28:Q36" si="1">+K28</f>
        <v>561682093.52999997</v>
      </c>
      <c r="R28" s="96">
        <f t="shared" ref="R28:R36" si="2">+Q28/P28</f>
        <v>0.90866595759774194</v>
      </c>
    </row>
    <row r="29" spans="1:18" s="103" customFormat="1" x14ac:dyDescent="0.2">
      <c r="A29" s="133" t="s">
        <v>439</v>
      </c>
      <c r="B29" s="189" t="s">
        <v>433</v>
      </c>
      <c r="C29" s="133" t="s">
        <v>110</v>
      </c>
      <c r="D29" s="133" t="s">
        <v>111</v>
      </c>
      <c r="E29" s="186">
        <v>500000</v>
      </c>
      <c r="F29" s="186">
        <v>50000</v>
      </c>
      <c r="G29" s="186">
        <v>50000</v>
      </c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186">
        <v>50000</v>
      </c>
      <c r="N29" s="186">
        <v>50000</v>
      </c>
      <c r="O29" s="92">
        <f t="shared" si="0"/>
        <v>0</v>
      </c>
      <c r="P29" s="93">
        <f t="shared" ref="P29:P36" si="3">+F29</f>
        <v>50000</v>
      </c>
      <c r="Q29" s="93">
        <f t="shared" si="1"/>
        <v>0</v>
      </c>
      <c r="R29" s="92">
        <f t="shared" si="2"/>
        <v>0</v>
      </c>
    </row>
    <row r="30" spans="1:18" s="102" customFormat="1" x14ac:dyDescent="0.2">
      <c r="A30" s="133" t="s">
        <v>439</v>
      </c>
      <c r="B30" s="189" t="s">
        <v>433</v>
      </c>
      <c r="C30" s="133" t="s">
        <v>118</v>
      </c>
      <c r="D30" s="133" t="s">
        <v>119</v>
      </c>
      <c r="E30" s="186">
        <v>500000</v>
      </c>
      <c r="F30" s="186">
        <v>50000</v>
      </c>
      <c r="G30" s="186">
        <v>50000</v>
      </c>
      <c r="H30" s="186">
        <v>0</v>
      </c>
      <c r="I30" s="186">
        <v>0</v>
      </c>
      <c r="J30" s="186">
        <v>0</v>
      </c>
      <c r="K30" s="186">
        <v>0</v>
      </c>
      <c r="L30" s="186">
        <v>0</v>
      </c>
      <c r="M30" s="186">
        <v>50000</v>
      </c>
      <c r="N30" s="186">
        <v>50000</v>
      </c>
      <c r="O30" s="92">
        <f t="shared" si="0"/>
        <v>0</v>
      </c>
      <c r="P30" s="93">
        <f t="shared" si="3"/>
        <v>50000</v>
      </c>
      <c r="Q30" s="93">
        <f t="shared" si="1"/>
        <v>0</v>
      </c>
      <c r="R30" s="92">
        <f t="shared" si="2"/>
        <v>0</v>
      </c>
    </row>
    <row r="31" spans="1:18" s="102" customFormat="1" x14ac:dyDescent="0.2">
      <c r="A31" s="133" t="s">
        <v>439</v>
      </c>
      <c r="B31" s="189" t="s">
        <v>433</v>
      </c>
      <c r="C31" s="133" t="s">
        <v>120</v>
      </c>
      <c r="D31" s="133" t="s">
        <v>121</v>
      </c>
      <c r="E31" s="186">
        <v>95922173</v>
      </c>
      <c r="F31" s="186">
        <v>109679833</v>
      </c>
      <c r="G31" s="186">
        <v>109679833</v>
      </c>
      <c r="H31" s="186">
        <v>0</v>
      </c>
      <c r="I31" s="186">
        <v>0</v>
      </c>
      <c r="J31" s="186">
        <v>0</v>
      </c>
      <c r="K31" s="186">
        <v>107961299.90000001</v>
      </c>
      <c r="L31" s="186">
        <v>107955012.90000001</v>
      </c>
      <c r="M31" s="186">
        <v>1718533.1</v>
      </c>
      <c r="N31" s="186">
        <v>1718533.1</v>
      </c>
      <c r="O31" s="92">
        <f t="shared" si="0"/>
        <v>0.98433136655122377</v>
      </c>
      <c r="P31" s="93">
        <f t="shared" si="3"/>
        <v>109679833</v>
      </c>
      <c r="Q31" s="93">
        <f t="shared" si="1"/>
        <v>107961299.90000001</v>
      </c>
      <c r="R31" s="92">
        <f t="shared" si="2"/>
        <v>0.98433136655122377</v>
      </c>
    </row>
    <row r="32" spans="1:18" s="102" customFormat="1" x14ac:dyDescent="0.2">
      <c r="A32" s="133" t="s">
        <v>439</v>
      </c>
      <c r="B32" s="189" t="s">
        <v>433</v>
      </c>
      <c r="C32" s="133" t="s">
        <v>122</v>
      </c>
      <c r="D32" s="133" t="s">
        <v>123</v>
      </c>
      <c r="E32" s="186">
        <v>21661539</v>
      </c>
      <c r="F32" s="186">
        <v>25161539</v>
      </c>
      <c r="G32" s="186">
        <v>25161539</v>
      </c>
      <c r="H32" s="186">
        <v>0</v>
      </c>
      <c r="I32" s="186">
        <v>0</v>
      </c>
      <c r="J32" s="186">
        <v>0</v>
      </c>
      <c r="K32" s="186">
        <v>25068373.699999999</v>
      </c>
      <c r="L32" s="186">
        <v>25062086.699999999</v>
      </c>
      <c r="M32" s="186">
        <v>93165.3</v>
      </c>
      <c r="N32" s="186">
        <v>93165.3</v>
      </c>
      <c r="O32" s="92">
        <f t="shared" si="0"/>
        <v>0.99629731313335002</v>
      </c>
      <c r="P32" s="93">
        <f t="shared" si="3"/>
        <v>25161539</v>
      </c>
      <c r="Q32" s="93">
        <f t="shared" si="1"/>
        <v>25068373.699999999</v>
      </c>
      <c r="R32" s="92">
        <f t="shared" si="2"/>
        <v>0.99629731313335002</v>
      </c>
    </row>
    <row r="33" spans="1:18" s="103" customFormat="1" x14ac:dyDescent="0.2">
      <c r="A33" s="133" t="s">
        <v>439</v>
      </c>
      <c r="B33" s="189" t="s">
        <v>433</v>
      </c>
      <c r="C33" s="133" t="s">
        <v>124</v>
      </c>
      <c r="D33" s="133" t="s">
        <v>125</v>
      </c>
      <c r="E33" s="186">
        <v>46727273</v>
      </c>
      <c r="F33" s="186">
        <v>52380179</v>
      </c>
      <c r="G33" s="186">
        <v>52380179</v>
      </c>
      <c r="H33" s="186">
        <v>0</v>
      </c>
      <c r="I33" s="186">
        <v>0</v>
      </c>
      <c r="J33" s="186">
        <v>0</v>
      </c>
      <c r="K33" s="186">
        <v>51441447.030000001</v>
      </c>
      <c r="L33" s="186">
        <v>51441447.030000001</v>
      </c>
      <c r="M33" s="186">
        <v>938731.97</v>
      </c>
      <c r="N33" s="186">
        <v>938731.97</v>
      </c>
      <c r="O33" s="92">
        <f t="shared" si="0"/>
        <v>0.98207848869703174</v>
      </c>
      <c r="P33" s="93">
        <f t="shared" si="3"/>
        <v>52380179</v>
      </c>
      <c r="Q33" s="93">
        <f t="shared" si="1"/>
        <v>51441447.030000001</v>
      </c>
      <c r="R33" s="92">
        <f t="shared" si="2"/>
        <v>0.98207848869703174</v>
      </c>
    </row>
    <row r="34" spans="1:18" s="102" customFormat="1" x14ac:dyDescent="0.2">
      <c r="A34" s="133" t="s">
        <v>439</v>
      </c>
      <c r="B34" s="189" t="s">
        <v>433</v>
      </c>
      <c r="C34" s="133" t="s">
        <v>126</v>
      </c>
      <c r="D34" s="133" t="s">
        <v>127</v>
      </c>
      <c r="E34" s="186">
        <v>72000</v>
      </c>
      <c r="F34" s="186">
        <v>72000</v>
      </c>
      <c r="G34" s="186">
        <v>72000</v>
      </c>
      <c r="H34" s="186">
        <v>0</v>
      </c>
      <c r="I34" s="186">
        <v>0</v>
      </c>
      <c r="J34" s="186">
        <v>0</v>
      </c>
      <c r="K34" s="186">
        <v>16400</v>
      </c>
      <c r="L34" s="186">
        <v>16400</v>
      </c>
      <c r="M34" s="186">
        <v>55600</v>
      </c>
      <c r="N34" s="186">
        <v>55600</v>
      </c>
      <c r="O34" s="92">
        <f t="shared" si="0"/>
        <v>0.22777777777777777</v>
      </c>
      <c r="P34" s="93">
        <f t="shared" si="3"/>
        <v>72000</v>
      </c>
      <c r="Q34" s="93">
        <f t="shared" si="1"/>
        <v>16400</v>
      </c>
      <c r="R34" s="92">
        <f t="shared" si="2"/>
        <v>0.22777777777777777</v>
      </c>
    </row>
    <row r="35" spans="1:18" s="102" customFormat="1" x14ac:dyDescent="0.2">
      <c r="A35" s="133" t="s">
        <v>439</v>
      </c>
      <c r="B35" s="189" t="s">
        <v>433</v>
      </c>
      <c r="C35" s="133" t="s">
        <v>128</v>
      </c>
      <c r="D35" s="133" t="s">
        <v>129</v>
      </c>
      <c r="E35" s="186">
        <v>24976745</v>
      </c>
      <c r="F35" s="186">
        <v>28676745</v>
      </c>
      <c r="G35" s="186">
        <v>28676745</v>
      </c>
      <c r="H35" s="186">
        <v>0</v>
      </c>
      <c r="I35" s="186">
        <v>0</v>
      </c>
      <c r="J35" s="186">
        <v>0</v>
      </c>
      <c r="K35" s="186">
        <v>28052574.460000001</v>
      </c>
      <c r="L35" s="186">
        <v>28052574.460000001</v>
      </c>
      <c r="M35" s="186">
        <v>624170.54</v>
      </c>
      <c r="N35" s="186">
        <v>624170.54</v>
      </c>
      <c r="O35" s="92">
        <f t="shared" si="0"/>
        <v>0.97823426124547963</v>
      </c>
      <c r="P35" s="93">
        <f t="shared" si="3"/>
        <v>28676745</v>
      </c>
      <c r="Q35" s="93">
        <f t="shared" si="1"/>
        <v>28052574.460000001</v>
      </c>
      <c r="R35" s="92">
        <f t="shared" si="2"/>
        <v>0.97823426124547963</v>
      </c>
    </row>
    <row r="36" spans="1:18" s="102" customFormat="1" x14ac:dyDescent="0.2">
      <c r="A36" s="133" t="s">
        <v>439</v>
      </c>
      <c r="B36" s="189" t="s">
        <v>433</v>
      </c>
      <c r="C36" s="133" t="s">
        <v>130</v>
      </c>
      <c r="D36" s="133" t="s">
        <v>131</v>
      </c>
      <c r="E36" s="186">
        <v>2484616</v>
      </c>
      <c r="F36" s="186">
        <v>3389370</v>
      </c>
      <c r="G36" s="186">
        <v>3389370</v>
      </c>
      <c r="H36" s="186">
        <v>0</v>
      </c>
      <c r="I36" s="186">
        <v>0</v>
      </c>
      <c r="J36" s="186">
        <v>0</v>
      </c>
      <c r="K36" s="186">
        <v>3382504.71</v>
      </c>
      <c r="L36" s="186">
        <v>3382504.71</v>
      </c>
      <c r="M36" s="186">
        <v>6865.29</v>
      </c>
      <c r="N36" s="186">
        <v>6865.29</v>
      </c>
      <c r="O36" s="92">
        <f t="shared" si="0"/>
        <v>0.99797446428097258</v>
      </c>
      <c r="P36" s="93">
        <f t="shared" si="3"/>
        <v>3389370</v>
      </c>
      <c r="Q36" s="93">
        <f t="shared" si="1"/>
        <v>3382504.71</v>
      </c>
      <c r="R36" s="92">
        <f t="shared" si="2"/>
        <v>0.99797446428097258</v>
      </c>
    </row>
    <row r="37" spans="1:18" s="102" customFormat="1" x14ac:dyDescent="0.2">
      <c r="A37" s="133" t="s">
        <v>439</v>
      </c>
      <c r="B37" s="189" t="s">
        <v>433</v>
      </c>
      <c r="C37" s="133" t="s">
        <v>132</v>
      </c>
      <c r="D37" s="133" t="s">
        <v>133</v>
      </c>
      <c r="E37" s="186">
        <v>29064483</v>
      </c>
      <c r="F37" s="186">
        <v>20514483</v>
      </c>
      <c r="G37" s="186">
        <v>20514483</v>
      </c>
      <c r="H37" s="186">
        <v>0</v>
      </c>
      <c r="I37" s="186">
        <v>0</v>
      </c>
      <c r="J37" s="186">
        <v>0</v>
      </c>
      <c r="K37" s="186">
        <v>19851211.100000001</v>
      </c>
      <c r="L37" s="186">
        <v>19851211.100000001</v>
      </c>
      <c r="M37" s="186">
        <v>663271.9</v>
      </c>
      <c r="N37" s="186">
        <v>663271.9</v>
      </c>
      <c r="O37" s="92">
        <f t="shared" si="0"/>
        <v>0.96766811525301422</v>
      </c>
      <c r="P37" s="93">
        <f t="shared" ref="P37:P56" si="4">+F37</f>
        <v>20514483</v>
      </c>
      <c r="Q37" s="93">
        <f t="shared" ref="Q37:Q56" si="5">+K37</f>
        <v>19851211.100000001</v>
      </c>
      <c r="R37" s="92">
        <f t="shared" ref="R37:R56" si="6">+Q37/P37</f>
        <v>0.96766811525301422</v>
      </c>
    </row>
    <row r="38" spans="1:18" s="102" customFormat="1" x14ac:dyDescent="0.2">
      <c r="A38" s="133" t="s">
        <v>439</v>
      </c>
      <c r="B38" s="189" t="s">
        <v>433</v>
      </c>
      <c r="C38" s="133" t="s">
        <v>134</v>
      </c>
      <c r="D38" s="133" t="s">
        <v>135</v>
      </c>
      <c r="E38" s="186">
        <v>4560000</v>
      </c>
      <c r="F38" s="186">
        <v>1560000</v>
      </c>
      <c r="G38" s="186">
        <v>1560000</v>
      </c>
      <c r="H38" s="186">
        <v>0</v>
      </c>
      <c r="I38" s="186">
        <v>0</v>
      </c>
      <c r="J38" s="186">
        <v>0</v>
      </c>
      <c r="K38" s="186">
        <v>1150000</v>
      </c>
      <c r="L38" s="186">
        <v>1150000</v>
      </c>
      <c r="M38" s="186">
        <v>410000</v>
      </c>
      <c r="N38" s="186">
        <v>410000</v>
      </c>
      <c r="O38" s="92">
        <v>0</v>
      </c>
      <c r="P38" s="93">
        <f t="shared" si="4"/>
        <v>1560000</v>
      </c>
      <c r="Q38" s="93">
        <f t="shared" si="5"/>
        <v>1150000</v>
      </c>
      <c r="R38" s="92">
        <v>0</v>
      </c>
    </row>
    <row r="39" spans="1:18" s="102" customFormat="1" x14ac:dyDescent="0.2">
      <c r="A39" s="133" t="s">
        <v>439</v>
      </c>
      <c r="B39" s="189" t="s">
        <v>433</v>
      </c>
      <c r="C39" s="133" t="s">
        <v>136</v>
      </c>
      <c r="D39" s="133" t="s">
        <v>137</v>
      </c>
      <c r="E39" s="186">
        <v>0</v>
      </c>
      <c r="F39" s="186">
        <v>0</v>
      </c>
      <c r="G39" s="186">
        <v>0</v>
      </c>
      <c r="H39" s="186">
        <v>0</v>
      </c>
      <c r="I39" s="186">
        <v>0</v>
      </c>
      <c r="J39" s="186">
        <v>0</v>
      </c>
      <c r="K39" s="186">
        <v>0</v>
      </c>
      <c r="L39" s="186">
        <v>0</v>
      </c>
      <c r="M39" s="186">
        <v>0</v>
      </c>
      <c r="N39" s="186">
        <v>0</v>
      </c>
      <c r="O39" s="92" t="e">
        <f t="shared" si="0"/>
        <v>#DIV/0!</v>
      </c>
      <c r="P39" s="93">
        <f t="shared" si="4"/>
        <v>0</v>
      </c>
      <c r="Q39" s="93">
        <f t="shared" si="5"/>
        <v>0</v>
      </c>
      <c r="R39" s="92" t="e">
        <f t="shared" si="6"/>
        <v>#DIV/0!</v>
      </c>
    </row>
    <row r="40" spans="1:18" s="102" customFormat="1" x14ac:dyDescent="0.2">
      <c r="A40" s="133" t="s">
        <v>439</v>
      </c>
      <c r="B40" s="189" t="s">
        <v>433</v>
      </c>
      <c r="C40" s="133" t="s">
        <v>138</v>
      </c>
      <c r="D40" s="133" t="s">
        <v>139</v>
      </c>
      <c r="E40" s="186">
        <v>420000</v>
      </c>
      <c r="F40" s="186">
        <v>420000</v>
      </c>
      <c r="G40" s="186">
        <v>420000</v>
      </c>
      <c r="H40" s="186">
        <v>0</v>
      </c>
      <c r="I40" s="186">
        <v>0</v>
      </c>
      <c r="J40" s="186">
        <v>0</v>
      </c>
      <c r="K40" s="186">
        <v>220000</v>
      </c>
      <c r="L40" s="186">
        <v>220000</v>
      </c>
      <c r="M40" s="186">
        <v>200000</v>
      </c>
      <c r="N40" s="186">
        <v>200000</v>
      </c>
      <c r="O40" s="92">
        <f t="shared" si="0"/>
        <v>0.52380952380952384</v>
      </c>
      <c r="P40" s="93">
        <f t="shared" si="4"/>
        <v>420000</v>
      </c>
      <c r="Q40" s="93">
        <f t="shared" si="5"/>
        <v>220000</v>
      </c>
      <c r="R40" s="92">
        <f t="shared" si="6"/>
        <v>0.52380952380952384</v>
      </c>
    </row>
    <row r="41" spans="1:18" s="102" customFormat="1" x14ac:dyDescent="0.2">
      <c r="A41" s="133" t="s">
        <v>439</v>
      </c>
      <c r="B41" s="189" t="s">
        <v>433</v>
      </c>
      <c r="C41" s="133" t="s">
        <v>140</v>
      </c>
      <c r="D41" s="133" t="s">
        <v>141</v>
      </c>
      <c r="E41" s="186">
        <v>300000</v>
      </c>
      <c r="F41" s="186">
        <v>25000</v>
      </c>
      <c r="G41" s="186">
        <v>25000</v>
      </c>
      <c r="H41" s="186">
        <v>0</v>
      </c>
      <c r="I41" s="186">
        <v>0</v>
      </c>
      <c r="J41" s="186">
        <v>0</v>
      </c>
      <c r="K41" s="186">
        <v>0</v>
      </c>
      <c r="L41" s="186">
        <v>0</v>
      </c>
      <c r="M41" s="186">
        <v>25000</v>
      </c>
      <c r="N41" s="186">
        <v>25000</v>
      </c>
      <c r="O41" s="92">
        <f t="shared" si="0"/>
        <v>0</v>
      </c>
      <c r="P41" s="93">
        <f t="shared" si="4"/>
        <v>25000</v>
      </c>
      <c r="Q41" s="93">
        <f t="shared" si="5"/>
        <v>0</v>
      </c>
      <c r="R41" s="92">
        <f t="shared" si="6"/>
        <v>0</v>
      </c>
    </row>
    <row r="42" spans="1:18" s="102" customFormat="1" x14ac:dyDescent="0.2">
      <c r="A42" s="133" t="s">
        <v>439</v>
      </c>
      <c r="B42" s="189" t="s">
        <v>433</v>
      </c>
      <c r="C42" s="133" t="s">
        <v>142</v>
      </c>
      <c r="D42" s="133" t="s">
        <v>143</v>
      </c>
      <c r="E42" s="186">
        <v>300000</v>
      </c>
      <c r="F42" s="186">
        <v>25000</v>
      </c>
      <c r="G42" s="186">
        <v>25000</v>
      </c>
      <c r="H42" s="186">
        <v>0</v>
      </c>
      <c r="I42" s="186">
        <v>0</v>
      </c>
      <c r="J42" s="186">
        <v>0</v>
      </c>
      <c r="K42" s="186">
        <v>0</v>
      </c>
      <c r="L42" s="186">
        <v>0</v>
      </c>
      <c r="M42" s="186">
        <v>25000</v>
      </c>
      <c r="N42" s="186">
        <v>25000</v>
      </c>
      <c r="O42" s="92">
        <f t="shared" si="0"/>
        <v>0</v>
      </c>
      <c r="P42" s="93">
        <f t="shared" si="4"/>
        <v>25000</v>
      </c>
      <c r="Q42" s="93">
        <f t="shared" si="5"/>
        <v>0</v>
      </c>
      <c r="R42" s="92">
        <f t="shared" si="6"/>
        <v>0</v>
      </c>
    </row>
    <row r="43" spans="1:18" s="102" customFormat="1" x14ac:dyDescent="0.2">
      <c r="A43" s="133" t="s">
        <v>439</v>
      </c>
      <c r="B43" s="189" t="s">
        <v>433</v>
      </c>
      <c r="C43" s="133" t="s">
        <v>144</v>
      </c>
      <c r="D43" s="133" t="s">
        <v>145</v>
      </c>
      <c r="E43" s="186">
        <v>23484483</v>
      </c>
      <c r="F43" s="186">
        <v>18484483</v>
      </c>
      <c r="G43" s="186">
        <v>18484483</v>
      </c>
      <c r="H43" s="186">
        <v>0</v>
      </c>
      <c r="I43" s="186">
        <v>0</v>
      </c>
      <c r="J43" s="186">
        <v>0</v>
      </c>
      <c r="K43" s="186">
        <v>18481211.100000001</v>
      </c>
      <c r="L43" s="186">
        <v>18481211.100000001</v>
      </c>
      <c r="M43" s="186">
        <v>3271.9</v>
      </c>
      <c r="N43" s="186">
        <v>3271.9</v>
      </c>
      <c r="O43" s="92">
        <f t="shared" si="0"/>
        <v>0.99982299207394665</v>
      </c>
      <c r="P43" s="93">
        <f t="shared" si="4"/>
        <v>18484483</v>
      </c>
      <c r="Q43" s="93">
        <f t="shared" si="5"/>
        <v>18481211.100000001</v>
      </c>
      <c r="R43" s="92">
        <f t="shared" si="6"/>
        <v>0.99982299207394665</v>
      </c>
    </row>
    <row r="44" spans="1:18" s="102" customFormat="1" x14ac:dyDescent="0.2">
      <c r="A44" s="133" t="s">
        <v>439</v>
      </c>
      <c r="B44" s="189" t="s">
        <v>433</v>
      </c>
      <c r="C44" s="133" t="s">
        <v>146</v>
      </c>
      <c r="D44" s="133" t="s">
        <v>147</v>
      </c>
      <c r="E44" s="186">
        <v>162311760</v>
      </c>
      <c r="F44" s="186">
        <v>187111760</v>
      </c>
      <c r="G44" s="186">
        <v>187111760</v>
      </c>
      <c r="H44" s="186">
        <v>0</v>
      </c>
      <c r="I44" s="186">
        <v>1199292.03</v>
      </c>
      <c r="J44" s="186">
        <v>0</v>
      </c>
      <c r="K44" s="186">
        <v>166840599.77000001</v>
      </c>
      <c r="L44" s="186">
        <v>159707519.81</v>
      </c>
      <c r="M44" s="186">
        <v>19071868.199999999</v>
      </c>
      <c r="N44" s="186">
        <v>19071868.199999999</v>
      </c>
      <c r="O44" s="92">
        <f t="shared" si="0"/>
        <v>0.89166282103273475</v>
      </c>
      <c r="P44" s="93">
        <f t="shared" si="4"/>
        <v>187111760</v>
      </c>
      <c r="Q44" s="93">
        <f t="shared" si="5"/>
        <v>166840599.77000001</v>
      </c>
      <c r="R44" s="92">
        <f t="shared" si="6"/>
        <v>0.89166282103273475</v>
      </c>
    </row>
    <row r="45" spans="1:18" s="102" customFormat="1" x14ac:dyDescent="0.2">
      <c r="A45" s="133" t="s">
        <v>439</v>
      </c>
      <c r="B45" s="189" t="s">
        <v>433</v>
      </c>
      <c r="C45" s="133" t="s">
        <v>150</v>
      </c>
      <c r="D45" s="133" t="s">
        <v>409</v>
      </c>
      <c r="E45" s="186">
        <v>25000000</v>
      </c>
      <c r="F45" s="186">
        <v>5000000</v>
      </c>
      <c r="G45" s="186">
        <v>5000000</v>
      </c>
      <c r="H45" s="186">
        <v>0</v>
      </c>
      <c r="I45" s="186">
        <v>0</v>
      </c>
      <c r="J45" s="186">
        <v>0</v>
      </c>
      <c r="K45" s="186">
        <v>0</v>
      </c>
      <c r="L45" s="186">
        <v>0</v>
      </c>
      <c r="M45" s="186">
        <v>5000000</v>
      </c>
      <c r="N45" s="186">
        <v>5000000</v>
      </c>
      <c r="O45" s="92">
        <f t="shared" si="0"/>
        <v>0</v>
      </c>
      <c r="P45" s="93">
        <f t="shared" si="4"/>
        <v>5000000</v>
      </c>
      <c r="Q45" s="93">
        <f t="shared" si="5"/>
        <v>0</v>
      </c>
      <c r="R45" s="92">
        <f t="shared" si="6"/>
        <v>0</v>
      </c>
    </row>
    <row r="46" spans="1:18" s="102" customFormat="1" x14ac:dyDescent="0.2">
      <c r="A46" s="133" t="s">
        <v>439</v>
      </c>
      <c r="B46" s="189" t="s">
        <v>433</v>
      </c>
      <c r="C46" s="133" t="s">
        <v>153</v>
      </c>
      <c r="D46" s="133" t="s">
        <v>410</v>
      </c>
      <c r="E46" s="186">
        <v>14266305</v>
      </c>
      <c r="F46" s="186">
        <v>14266305</v>
      </c>
      <c r="G46" s="186">
        <v>14266305</v>
      </c>
      <c r="H46" s="186">
        <v>0</v>
      </c>
      <c r="I46" s="186">
        <v>0</v>
      </c>
      <c r="J46" s="186">
        <v>0</v>
      </c>
      <c r="K46" s="186">
        <v>14200000</v>
      </c>
      <c r="L46" s="186">
        <v>11200000</v>
      </c>
      <c r="M46" s="186">
        <v>66305</v>
      </c>
      <c r="N46" s="186">
        <v>66305</v>
      </c>
      <c r="O46" s="92">
        <f t="shared" si="0"/>
        <v>0.9953523354505599</v>
      </c>
      <c r="P46" s="93">
        <f t="shared" si="4"/>
        <v>14266305</v>
      </c>
      <c r="Q46" s="93">
        <f t="shared" si="5"/>
        <v>14200000</v>
      </c>
      <c r="R46" s="92">
        <f t="shared" si="6"/>
        <v>0.9953523354505599</v>
      </c>
    </row>
    <row r="47" spans="1:18" s="102" customFormat="1" x14ac:dyDescent="0.2">
      <c r="A47" s="133" t="s">
        <v>439</v>
      </c>
      <c r="B47" s="189" t="s">
        <v>433</v>
      </c>
      <c r="C47" s="133" t="s">
        <v>154</v>
      </c>
      <c r="D47" s="133" t="s">
        <v>155</v>
      </c>
      <c r="E47" s="186">
        <v>100000000</v>
      </c>
      <c r="F47" s="186">
        <v>140800000</v>
      </c>
      <c r="G47" s="186">
        <v>140800000</v>
      </c>
      <c r="H47" s="186">
        <v>0</v>
      </c>
      <c r="I47" s="186">
        <v>1199292.03</v>
      </c>
      <c r="J47" s="186">
        <v>0</v>
      </c>
      <c r="K47" s="186">
        <v>126405255.66</v>
      </c>
      <c r="L47" s="186">
        <v>126405255.66</v>
      </c>
      <c r="M47" s="186">
        <v>13195452.310000001</v>
      </c>
      <c r="N47" s="186">
        <v>13195452.310000001</v>
      </c>
      <c r="O47" s="92">
        <f t="shared" si="0"/>
        <v>0.89776459985795454</v>
      </c>
      <c r="P47" s="93">
        <f t="shared" si="4"/>
        <v>140800000</v>
      </c>
      <c r="Q47" s="93">
        <f t="shared" si="5"/>
        <v>126405255.66</v>
      </c>
      <c r="R47" s="92">
        <f t="shared" si="6"/>
        <v>0.89776459985795454</v>
      </c>
    </row>
    <row r="48" spans="1:18" s="102" customFormat="1" x14ac:dyDescent="0.2">
      <c r="A48" s="133" t="s">
        <v>439</v>
      </c>
      <c r="B48" s="189" t="s">
        <v>433</v>
      </c>
      <c r="C48" s="133" t="s">
        <v>156</v>
      </c>
      <c r="D48" s="133" t="s">
        <v>157</v>
      </c>
      <c r="E48" s="186">
        <v>23045455</v>
      </c>
      <c r="F48" s="186">
        <v>27045455</v>
      </c>
      <c r="G48" s="186">
        <v>27045455</v>
      </c>
      <c r="H48" s="186">
        <v>0</v>
      </c>
      <c r="I48" s="186">
        <v>0</v>
      </c>
      <c r="J48" s="186">
        <v>0</v>
      </c>
      <c r="K48" s="186">
        <v>26235344.109999999</v>
      </c>
      <c r="L48" s="186">
        <v>22102264.149999999</v>
      </c>
      <c r="M48" s="186">
        <v>810110.89</v>
      </c>
      <c r="N48" s="186">
        <v>810110.89</v>
      </c>
      <c r="O48" s="92">
        <f t="shared" si="0"/>
        <v>0.97004632053703665</v>
      </c>
      <c r="P48" s="93">
        <f t="shared" si="4"/>
        <v>27045455</v>
      </c>
      <c r="Q48" s="93">
        <f t="shared" si="5"/>
        <v>26235344.109999999</v>
      </c>
      <c r="R48" s="92">
        <f t="shared" si="6"/>
        <v>0.97004632053703665</v>
      </c>
    </row>
    <row r="49" spans="1:18" s="102" customFormat="1" x14ac:dyDescent="0.2">
      <c r="A49" s="133" t="s">
        <v>439</v>
      </c>
      <c r="B49" s="189" t="s">
        <v>433</v>
      </c>
      <c r="C49" s="133" t="s">
        <v>158</v>
      </c>
      <c r="D49" s="133" t="s">
        <v>159</v>
      </c>
      <c r="E49" s="186">
        <v>19720000</v>
      </c>
      <c r="F49" s="186">
        <v>18520000</v>
      </c>
      <c r="G49" s="186">
        <v>18220000</v>
      </c>
      <c r="H49" s="186">
        <v>0</v>
      </c>
      <c r="I49" s="186">
        <v>833748.8</v>
      </c>
      <c r="J49" s="186">
        <v>0</v>
      </c>
      <c r="K49" s="186">
        <v>13846304.859999999</v>
      </c>
      <c r="L49" s="186">
        <v>13846304.859999999</v>
      </c>
      <c r="M49" s="186">
        <v>3839946.34</v>
      </c>
      <c r="N49" s="186">
        <v>3539946.34</v>
      </c>
      <c r="O49" s="92">
        <f t="shared" si="0"/>
        <v>0.7476406511879049</v>
      </c>
      <c r="P49" s="93">
        <f t="shared" si="4"/>
        <v>18520000</v>
      </c>
      <c r="Q49" s="93">
        <f t="shared" si="5"/>
        <v>13846304.859999999</v>
      </c>
      <c r="R49" s="92">
        <f t="shared" si="6"/>
        <v>0.7476406511879049</v>
      </c>
    </row>
    <row r="50" spans="1:18" s="102" customFormat="1" x14ac:dyDescent="0.2">
      <c r="A50" s="133" t="s">
        <v>439</v>
      </c>
      <c r="B50" s="189" t="s">
        <v>433</v>
      </c>
      <c r="C50" s="133" t="s">
        <v>160</v>
      </c>
      <c r="D50" s="133" t="s">
        <v>161</v>
      </c>
      <c r="E50" s="186">
        <v>800000</v>
      </c>
      <c r="F50" s="186">
        <v>800000</v>
      </c>
      <c r="G50" s="186">
        <v>800000</v>
      </c>
      <c r="H50" s="186">
        <v>0</v>
      </c>
      <c r="I50" s="186">
        <v>4398.8</v>
      </c>
      <c r="J50" s="186">
        <v>0</v>
      </c>
      <c r="K50" s="186">
        <v>795601.2</v>
      </c>
      <c r="L50" s="186">
        <v>795601.2</v>
      </c>
      <c r="M50" s="186">
        <v>0</v>
      </c>
      <c r="N50" s="186">
        <v>0</v>
      </c>
      <c r="O50" s="92">
        <f t="shared" si="0"/>
        <v>0.99450149999999993</v>
      </c>
      <c r="P50" s="93">
        <f t="shared" si="4"/>
        <v>800000</v>
      </c>
      <c r="Q50" s="93">
        <f t="shared" si="5"/>
        <v>795601.2</v>
      </c>
      <c r="R50" s="92">
        <f t="shared" si="6"/>
        <v>0.99450149999999993</v>
      </c>
    </row>
    <row r="51" spans="1:18" s="102" customFormat="1" x14ac:dyDescent="0.2">
      <c r="A51" s="133" t="s">
        <v>439</v>
      </c>
      <c r="B51" s="189" t="s">
        <v>433</v>
      </c>
      <c r="C51" s="133" t="s">
        <v>162</v>
      </c>
      <c r="D51" s="133" t="s">
        <v>163</v>
      </c>
      <c r="E51" s="186">
        <v>9920000</v>
      </c>
      <c r="F51" s="186">
        <v>9920000</v>
      </c>
      <c r="G51" s="186">
        <v>9920000</v>
      </c>
      <c r="H51" s="186">
        <v>0</v>
      </c>
      <c r="I51" s="186">
        <v>829350</v>
      </c>
      <c r="J51" s="186">
        <v>0</v>
      </c>
      <c r="K51" s="186">
        <v>7021639.3799999999</v>
      </c>
      <c r="L51" s="186">
        <v>7021639.3799999999</v>
      </c>
      <c r="M51" s="186">
        <v>2069010.62</v>
      </c>
      <c r="N51" s="186">
        <v>2069010.62</v>
      </c>
      <c r="O51" s="92">
        <f t="shared" si="0"/>
        <v>0.70782655040322584</v>
      </c>
      <c r="P51" s="93">
        <f t="shared" si="4"/>
        <v>9920000</v>
      </c>
      <c r="Q51" s="93">
        <f t="shared" si="5"/>
        <v>7021639.3799999999</v>
      </c>
      <c r="R51" s="92">
        <f t="shared" si="6"/>
        <v>0.70782655040322584</v>
      </c>
    </row>
    <row r="52" spans="1:18" s="102" customFormat="1" x14ac:dyDescent="0.2">
      <c r="A52" s="133" t="s">
        <v>439</v>
      </c>
      <c r="B52" s="189" t="s">
        <v>433</v>
      </c>
      <c r="C52" s="133" t="s">
        <v>164</v>
      </c>
      <c r="D52" s="133" t="s">
        <v>165</v>
      </c>
      <c r="E52" s="186">
        <v>6000000</v>
      </c>
      <c r="F52" s="186">
        <v>4800000</v>
      </c>
      <c r="G52" s="186">
        <v>4500000</v>
      </c>
      <c r="H52" s="186">
        <v>0</v>
      </c>
      <c r="I52" s="186">
        <v>0</v>
      </c>
      <c r="J52" s="186">
        <v>0</v>
      </c>
      <c r="K52" s="186">
        <v>3376855.34</v>
      </c>
      <c r="L52" s="186">
        <v>3376855.34</v>
      </c>
      <c r="M52" s="186">
        <v>1423144.66</v>
      </c>
      <c r="N52" s="186">
        <v>1123144.6599999999</v>
      </c>
      <c r="O52" s="92">
        <f t="shared" si="0"/>
        <v>0.70351152916666659</v>
      </c>
      <c r="P52" s="93">
        <f t="shared" si="4"/>
        <v>4800000</v>
      </c>
      <c r="Q52" s="93">
        <f t="shared" si="5"/>
        <v>3376855.34</v>
      </c>
      <c r="R52" s="92">
        <f t="shared" si="6"/>
        <v>0.70351152916666659</v>
      </c>
    </row>
    <row r="53" spans="1:18" s="102" customFormat="1" x14ac:dyDescent="0.2">
      <c r="A53" s="133" t="s">
        <v>439</v>
      </c>
      <c r="B53" s="189" t="s">
        <v>433</v>
      </c>
      <c r="C53" s="133" t="s">
        <v>166</v>
      </c>
      <c r="D53" s="133" t="s">
        <v>167</v>
      </c>
      <c r="E53" s="186">
        <v>3000000</v>
      </c>
      <c r="F53" s="186">
        <v>3000000</v>
      </c>
      <c r="G53" s="186">
        <v>3000000</v>
      </c>
      <c r="H53" s="186">
        <v>0</v>
      </c>
      <c r="I53" s="186">
        <v>0</v>
      </c>
      <c r="J53" s="186">
        <v>0</v>
      </c>
      <c r="K53" s="186">
        <v>2652208.94</v>
      </c>
      <c r="L53" s="186">
        <v>2652208.94</v>
      </c>
      <c r="M53" s="186">
        <v>347791.06</v>
      </c>
      <c r="N53" s="186">
        <v>347791.06</v>
      </c>
      <c r="O53" s="92">
        <f t="shared" si="0"/>
        <v>0.88406964666666665</v>
      </c>
      <c r="P53" s="93">
        <f t="shared" si="4"/>
        <v>3000000</v>
      </c>
      <c r="Q53" s="93">
        <f t="shared" si="5"/>
        <v>2652208.94</v>
      </c>
      <c r="R53" s="92">
        <f t="shared" si="6"/>
        <v>0.88406964666666665</v>
      </c>
    </row>
    <row r="54" spans="1:18" s="102" customFormat="1" x14ac:dyDescent="0.2">
      <c r="A54" s="133" t="s">
        <v>439</v>
      </c>
      <c r="B54" s="189" t="s">
        <v>433</v>
      </c>
      <c r="C54" s="133" t="s">
        <v>168</v>
      </c>
      <c r="D54" s="133" t="s">
        <v>169</v>
      </c>
      <c r="E54" s="186">
        <v>16000000</v>
      </c>
      <c r="F54" s="186">
        <v>5700000</v>
      </c>
      <c r="G54" s="186">
        <v>5700000</v>
      </c>
      <c r="H54" s="186">
        <v>0</v>
      </c>
      <c r="I54" s="186">
        <v>0</v>
      </c>
      <c r="J54" s="186">
        <v>0</v>
      </c>
      <c r="K54" s="186">
        <v>5641143</v>
      </c>
      <c r="L54" s="186">
        <v>5641143</v>
      </c>
      <c r="M54" s="186">
        <v>58857</v>
      </c>
      <c r="N54" s="186">
        <v>58857</v>
      </c>
      <c r="O54" s="92">
        <f t="shared" si="0"/>
        <v>0.98967421052631577</v>
      </c>
      <c r="P54" s="93">
        <f t="shared" si="4"/>
        <v>5700000</v>
      </c>
      <c r="Q54" s="93">
        <f t="shared" si="5"/>
        <v>5641143</v>
      </c>
      <c r="R54" s="92">
        <f t="shared" si="6"/>
        <v>0.98967421052631577</v>
      </c>
    </row>
    <row r="55" spans="1:18" s="102" customFormat="1" x14ac:dyDescent="0.2">
      <c r="A55" s="133" t="s">
        <v>439</v>
      </c>
      <c r="B55" s="189" t="s">
        <v>433</v>
      </c>
      <c r="C55" s="133" t="s">
        <v>170</v>
      </c>
      <c r="D55" s="133" t="s">
        <v>171</v>
      </c>
      <c r="E55" s="186">
        <v>16000000</v>
      </c>
      <c r="F55" s="186">
        <v>5700000</v>
      </c>
      <c r="G55" s="186">
        <v>5700000</v>
      </c>
      <c r="H55" s="186">
        <v>0</v>
      </c>
      <c r="I55" s="186">
        <v>0</v>
      </c>
      <c r="J55" s="186">
        <v>0</v>
      </c>
      <c r="K55" s="186">
        <v>5641143</v>
      </c>
      <c r="L55" s="186">
        <v>5641143</v>
      </c>
      <c r="M55" s="186">
        <v>58857</v>
      </c>
      <c r="N55" s="186">
        <v>58857</v>
      </c>
      <c r="O55" s="92">
        <f t="shared" si="0"/>
        <v>0.98967421052631577</v>
      </c>
      <c r="P55" s="93">
        <f t="shared" si="4"/>
        <v>5700000</v>
      </c>
      <c r="Q55" s="93">
        <f t="shared" si="5"/>
        <v>5641143</v>
      </c>
      <c r="R55" s="92">
        <f t="shared" si="6"/>
        <v>0.98967421052631577</v>
      </c>
    </row>
    <row r="56" spans="1:18" s="102" customFormat="1" x14ac:dyDescent="0.2">
      <c r="A56" s="133" t="s">
        <v>439</v>
      </c>
      <c r="B56" s="189" t="s">
        <v>433</v>
      </c>
      <c r="C56" s="133" t="s">
        <v>172</v>
      </c>
      <c r="D56" s="133" t="s">
        <v>173</v>
      </c>
      <c r="E56" s="186">
        <v>3507883</v>
      </c>
      <c r="F56" s="186">
        <v>3507883</v>
      </c>
      <c r="G56" s="186">
        <v>3507883</v>
      </c>
      <c r="H56" s="186">
        <v>0</v>
      </c>
      <c r="I56" s="186">
        <v>0</v>
      </c>
      <c r="J56" s="186">
        <v>0</v>
      </c>
      <c r="K56" s="186">
        <v>3474600</v>
      </c>
      <c r="L56" s="186">
        <v>2294000</v>
      </c>
      <c r="M56" s="186">
        <v>33283</v>
      </c>
      <c r="N56" s="186">
        <v>33283</v>
      </c>
      <c r="O56" s="92">
        <f t="shared" si="0"/>
        <v>0.99051194124775543</v>
      </c>
      <c r="P56" s="93">
        <f t="shared" si="4"/>
        <v>3507883</v>
      </c>
      <c r="Q56" s="93">
        <f t="shared" si="5"/>
        <v>3474600</v>
      </c>
      <c r="R56" s="92">
        <f t="shared" si="6"/>
        <v>0.99051194124775543</v>
      </c>
    </row>
    <row r="57" spans="1:18" s="102" customFormat="1" x14ac:dyDescent="0.2">
      <c r="A57" s="133" t="s">
        <v>439</v>
      </c>
      <c r="B57" s="189" t="s">
        <v>433</v>
      </c>
      <c r="C57" s="133" t="s">
        <v>174</v>
      </c>
      <c r="D57" s="133" t="s">
        <v>175</v>
      </c>
      <c r="E57" s="186">
        <v>3200000</v>
      </c>
      <c r="F57" s="186">
        <v>3200000</v>
      </c>
      <c r="G57" s="186">
        <v>3200000</v>
      </c>
      <c r="H57" s="186">
        <v>0</v>
      </c>
      <c r="I57" s="186">
        <v>0</v>
      </c>
      <c r="J57" s="186">
        <v>0</v>
      </c>
      <c r="K57" s="186">
        <v>3179000</v>
      </c>
      <c r="L57" s="186">
        <v>2120000</v>
      </c>
      <c r="M57" s="186">
        <v>21000</v>
      </c>
      <c r="N57" s="186">
        <v>21000</v>
      </c>
      <c r="O57" s="92">
        <f t="shared" si="0"/>
        <v>0.99343749999999997</v>
      </c>
      <c r="P57" s="93">
        <f t="shared" ref="P57:P90" si="7">+F57</f>
        <v>3200000</v>
      </c>
      <c r="Q57" s="93">
        <f t="shared" ref="Q57:Q90" si="8">+K57</f>
        <v>3179000</v>
      </c>
      <c r="R57" s="92">
        <f t="shared" ref="R57:R90" si="9">+Q57/P57</f>
        <v>0.99343749999999997</v>
      </c>
    </row>
    <row r="58" spans="1:18" s="102" customFormat="1" x14ac:dyDescent="0.2">
      <c r="A58" s="133" t="s">
        <v>439</v>
      </c>
      <c r="B58" s="189" t="s">
        <v>433</v>
      </c>
      <c r="C58" s="133" t="s">
        <v>176</v>
      </c>
      <c r="D58" s="133" t="s">
        <v>177</v>
      </c>
      <c r="E58" s="186">
        <v>307883</v>
      </c>
      <c r="F58" s="186">
        <v>307883</v>
      </c>
      <c r="G58" s="186">
        <v>307883</v>
      </c>
      <c r="H58" s="186">
        <v>0</v>
      </c>
      <c r="I58" s="186">
        <v>0</v>
      </c>
      <c r="J58" s="186">
        <v>0</v>
      </c>
      <c r="K58" s="186">
        <v>295600</v>
      </c>
      <c r="L58" s="186">
        <v>174000</v>
      </c>
      <c r="M58" s="186">
        <v>12283</v>
      </c>
      <c r="N58" s="186">
        <v>12283</v>
      </c>
      <c r="O58" s="92">
        <f t="shared" si="0"/>
        <v>0.96010497494177982</v>
      </c>
      <c r="P58" s="93">
        <f t="shared" si="7"/>
        <v>307883</v>
      </c>
      <c r="Q58" s="93">
        <f t="shared" si="8"/>
        <v>295600</v>
      </c>
      <c r="R58" s="92">
        <f t="shared" si="9"/>
        <v>0.96010497494177982</v>
      </c>
    </row>
    <row r="59" spans="1:18" s="102" customFormat="1" x14ac:dyDescent="0.2">
      <c r="A59" s="133" t="s">
        <v>439</v>
      </c>
      <c r="B59" s="189" t="s">
        <v>433</v>
      </c>
      <c r="C59" s="133" t="s">
        <v>180</v>
      </c>
      <c r="D59" s="133" t="s">
        <v>181</v>
      </c>
      <c r="E59" s="186">
        <v>282115045</v>
      </c>
      <c r="F59" s="186">
        <v>271785291</v>
      </c>
      <c r="G59" s="186">
        <v>266291997</v>
      </c>
      <c r="H59" s="186">
        <v>16721106.51</v>
      </c>
      <c r="I59" s="186">
        <v>2356801.36</v>
      </c>
      <c r="J59" s="186">
        <v>0</v>
      </c>
      <c r="K59" s="186">
        <v>243470336.90000001</v>
      </c>
      <c r="L59" s="186">
        <v>243009836.90000001</v>
      </c>
      <c r="M59" s="186">
        <v>9237046.2300000004</v>
      </c>
      <c r="N59" s="186">
        <v>3743752.23</v>
      </c>
      <c r="O59" s="92">
        <f t="shared" si="0"/>
        <v>0.89581866628683748</v>
      </c>
      <c r="P59" s="93">
        <f t="shared" si="7"/>
        <v>271785291</v>
      </c>
      <c r="Q59" s="93">
        <f t="shared" si="8"/>
        <v>243470336.90000001</v>
      </c>
      <c r="R59" s="92">
        <f t="shared" si="9"/>
        <v>0.89581866628683748</v>
      </c>
    </row>
    <row r="60" spans="1:18" s="102" customFormat="1" x14ac:dyDescent="0.2">
      <c r="A60" s="133" t="s">
        <v>439</v>
      </c>
      <c r="B60" s="189" t="s">
        <v>433</v>
      </c>
      <c r="C60" s="133" t="s">
        <v>182</v>
      </c>
      <c r="D60" s="133" t="s">
        <v>183</v>
      </c>
      <c r="E60" s="186">
        <v>270000000</v>
      </c>
      <c r="F60" s="186">
        <v>251470246</v>
      </c>
      <c r="G60" s="186">
        <v>245976952</v>
      </c>
      <c r="H60" s="186">
        <v>16721106.51</v>
      </c>
      <c r="I60" s="186">
        <v>1550000</v>
      </c>
      <c r="J60" s="186">
        <v>0</v>
      </c>
      <c r="K60" s="186">
        <v>225831610.84999999</v>
      </c>
      <c r="L60" s="186">
        <v>225371110.84999999</v>
      </c>
      <c r="M60" s="186">
        <v>7367528.6399999997</v>
      </c>
      <c r="N60" s="186">
        <v>1874234.64</v>
      </c>
      <c r="O60" s="92">
        <f t="shared" si="0"/>
        <v>0.8980450548014336</v>
      </c>
      <c r="P60" s="93">
        <f t="shared" si="7"/>
        <v>251470246</v>
      </c>
      <c r="Q60" s="93">
        <f t="shared" si="8"/>
        <v>225831610.84999999</v>
      </c>
      <c r="R60" s="92">
        <f t="shared" si="9"/>
        <v>0.8980450548014336</v>
      </c>
    </row>
    <row r="61" spans="1:18" s="102" customFormat="1" x14ac:dyDescent="0.2">
      <c r="A61" s="133" t="s">
        <v>439</v>
      </c>
      <c r="B61" s="189" t="s">
        <v>433</v>
      </c>
      <c r="C61" s="133" t="s">
        <v>184</v>
      </c>
      <c r="D61" s="133" t="s">
        <v>185</v>
      </c>
      <c r="E61" s="186">
        <v>457143</v>
      </c>
      <c r="F61" s="186">
        <v>1957143</v>
      </c>
      <c r="G61" s="186">
        <v>1957143</v>
      </c>
      <c r="H61" s="186">
        <v>0</v>
      </c>
      <c r="I61" s="186">
        <v>742001.41</v>
      </c>
      <c r="J61" s="186">
        <v>0</v>
      </c>
      <c r="K61" s="186">
        <v>1038245</v>
      </c>
      <c r="L61" s="186">
        <v>1038245</v>
      </c>
      <c r="M61" s="186">
        <v>176896.59</v>
      </c>
      <c r="N61" s="186">
        <v>176896.59</v>
      </c>
      <c r="O61" s="92">
        <f t="shared" si="0"/>
        <v>0.53049010726349577</v>
      </c>
      <c r="P61" s="93">
        <f t="shared" si="7"/>
        <v>1957143</v>
      </c>
      <c r="Q61" s="93">
        <f t="shared" si="8"/>
        <v>1038245</v>
      </c>
      <c r="R61" s="92">
        <f t="shared" si="9"/>
        <v>0.53049010726349577</v>
      </c>
    </row>
    <row r="62" spans="1:18" s="102" customFormat="1" x14ac:dyDescent="0.2">
      <c r="A62" s="133" t="s">
        <v>439</v>
      </c>
      <c r="B62" s="189" t="s">
        <v>433</v>
      </c>
      <c r="C62" s="133" t="s">
        <v>186</v>
      </c>
      <c r="D62" s="133" t="s">
        <v>187</v>
      </c>
      <c r="E62" s="186">
        <v>2357143</v>
      </c>
      <c r="F62" s="186">
        <v>2357143</v>
      </c>
      <c r="G62" s="186">
        <v>2357143</v>
      </c>
      <c r="H62" s="186">
        <v>0</v>
      </c>
      <c r="I62" s="186">
        <v>64799.95</v>
      </c>
      <c r="J62" s="186">
        <v>0</v>
      </c>
      <c r="K62" s="186">
        <v>2285553.0499999998</v>
      </c>
      <c r="L62" s="186">
        <v>2285553.0499999998</v>
      </c>
      <c r="M62" s="186">
        <v>6790</v>
      </c>
      <c r="N62" s="186">
        <v>6790</v>
      </c>
      <c r="O62" s="92">
        <f t="shared" si="0"/>
        <v>0.96962850790130251</v>
      </c>
      <c r="P62" s="93">
        <f t="shared" si="7"/>
        <v>2357143</v>
      </c>
      <c r="Q62" s="93">
        <f t="shared" si="8"/>
        <v>2285553.0499999998</v>
      </c>
      <c r="R62" s="92">
        <f t="shared" si="9"/>
        <v>0.96962850790130251</v>
      </c>
    </row>
    <row r="63" spans="1:18" s="102" customFormat="1" x14ac:dyDescent="0.2">
      <c r="A63" s="133" t="s">
        <v>439</v>
      </c>
      <c r="B63" s="189" t="s">
        <v>433</v>
      </c>
      <c r="C63" s="133" t="s">
        <v>188</v>
      </c>
      <c r="D63" s="133" t="s">
        <v>189</v>
      </c>
      <c r="E63" s="186">
        <v>768000</v>
      </c>
      <c r="F63" s="186">
        <v>768000</v>
      </c>
      <c r="G63" s="186">
        <v>768000</v>
      </c>
      <c r="H63" s="186">
        <v>0</v>
      </c>
      <c r="I63" s="186">
        <v>0</v>
      </c>
      <c r="J63" s="186">
        <v>0</v>
      </c>
      <c r="K63" s="186">
        <v>0</v>
      </c>
      <c r="L63" s="186">
        <v>0</v>
      </c>
      <c r="M63" s="186">
        <v>768000</v>
      </c>
      <c r="N63" s="186">
        <v>768000</v>
      </c>
      <c r="O63" s="92">
        <f t="shared" si="0"/>
        <v>0</v>
      </c>
      <c r="P63" s="93">
        <f t="shared" si="7"/>
        <v>768000</v>
      </c>
      <c r="Q63" s="93">
        <f t="shared" si="8"/>
        <v>0</v>
      </c>
      <c r="R63" s="92">
        <f t="shared" si="9"/>
        <v>0</v>
      </c>
    </row>
    <row r="64" spans="1:18" s="102" customFormat="1" x14ac:dyDescent="0.2">
      <c r="A64" s="133" t="s">
        <v>439</v>
      </c>
      <c r="B64" s="189" t="s">
        <v>433</v>
      </c>
      <c r="C64" s="133" t="s">
        <v>190</v>
      </c>
      <c r="D64" s="133" t="s">
        <v>191</v>
      </c>
      <c r="E64" s="186">
        <v>3282759</v>
      </c>
      <c r="F64" s="186">
        <v>3282759</v>
      </c>
      <c r="G64" s="186">
        <v>3282759</v>
      </c>
      <c r="H64" s="186">
        <v>0</v>
      </c>
      <c r="I64" s="186">
        <v>0</v>
      </c>
      <c r="J64" s="186">
        <v>0</v>
      </c>
      <c r="K64" s="186">
        <v>2625200</v>
      </c>
      <c r="L64" s="186">
        <v>2625200</v>
      </c>
      <c r="M64" s="186">
        <v>657559</v>
      </c>
      <c r="N64" s="186">
        <v>657559</v>
      </c>
      <c r="O64" s="92">
        <f t="shared" si="0"/>
        <v>0.79969318490940089</v>
      </c>
      <c r="P64" s="93">
        <f t="shared" si="7"/>
        <v>3282759</v>
      </c>
      <c r="Q64" s="93">
        <f t="shared" si="8"/>
        <v>2625200</v>
      </c>
      <c r="R64" s="92">
        <f t="shared" si="9"/>
        <v>0.79969318490940089</v>
      </c>
    </row>
    <row r="65" spans="1:18" s="102" customFormat="1" x14ac:dyDescent="0.2">
      <c r="A65" s="133" t="s">
        <v>439</v>
      </c>
      <c r="B65" s="189" t="s">
        <v>433</v>
      </c>
      <c r="C65" s="133" t="s">
        <v>192</v>
      </c>
      <c r="D65" s="133" t="s">
        <v>193</v>
      </c>
      <c r="E65" s="186">
        <v>5000000</v>
      </c>
      <c r="F65" s="186">
        <v>11700000</v>
      </c>
      <c r="G65" s="186">
        <v>11700000</v>
      </c>
      <c r="H65" s="186">
        <v>0</v>
      </c>
      <c r="I65" s="186">
        <v>0</v>
      </c>
      <c r="J65" s="186">
        <v>0</v>
      </c>
      <c r="K65" s="186">
        <v>11689728</v>
      </c>
      <c r="L65" s="186">
        <v>11689728</v>
      </c>
      <c r="M65" s="186">
        <v>10272</v>
      </c>
      <c r="N65" s="186">
        <v>10272</v>
      </c>
      <c r="O65" s="92">
        <f t="shared" si="0"/>
        <v>0.99912205128205123</v>
      </c>
      <c r="P65" s="93">
        <f t="shared" si="7"/>
        <v>11700000</v>
      </c>
      <c r="Q65" s="93">
        <f t="shared" si="8"/>
        <v>11689728</v>
      </c>
      <c r="R65" s="92">
        <f t="shared" si="9"/>
        <v>0.99912205128205123</v>
      </c>
    </row>
    <row r="66" spans="1:18" s="102" customFormat="1" x14ac:dyDescent="0.2">
      <c r="A66" s="133" t="s">
        <v>439</v>
      </c>
      <c r="B66" s="189" t="s">
        <v>433</v>
      </c>
      <c r="C66" s="133" t="s">
        <v>194</v>
      </c>
      <c r="D66" s="133" t="s">
        <v>195</v>
      </c>
      <c r="E66" s="186">
        <v>250000</v>
      </c>
      <c r="F66" s="186">
        <v>250000</v>
      </c>
      <c r="G66" s="186">
        <v>250000</v>
      </c>
      <c r="H66" s="186">
        <v>0</v>
      </c>
      <c r="I66" s="186">
        <v>0</v>
      </c>
      <c r="J66" s="186">
        <v>0</v>
      </c>
      <c r="K66" s="186">
        <v>0</v>
      </c>
      <c r="L66" s="186">
        <v>0</v>
      </c>
      <c r="M66" s="186">
        <v>250000</v>
      </c>
      <c r="N66" s="186">
        <v>250000</v>
      </c>
      <c r="O66" s="92">
        <f t="shared" si="0"/>
        <v>0</v>
      </c>
      <c r="P66" s="93">
        <f t="shared" si="7"/>
        <v>250000</v>
      </c>
      <c r="Q66" s="93">
        <f t="shared" si="8"/>
        <v>0</v>
      </c>
      <c r="R66" s="92">
        <f t="shared" si="9"/>
        <v>0</v>
      </c>
    </row>
    <row r="67" spans="1:18" s="102" customFormat="1" x14ac:dyDescent="0.2">
      <c r="A67" s="133" t="s">
        <v>439</v>
      </c>
      <c r="B67" s="189" t="s">
        <v>433</v>
      </c>
      <c r="C67" s="133" t="s">
        <v>196</v>
      </c>
      <c r="D67" s="133" t="s">
        <v>197</v>
      </c>
      <c r="E67" s="186">
        <v>500000</v>
      </c>
      <c r="F67" s="186">
        <v>200000</v>
      </c>
      <c r="G67" s="186">
        <v>200000</v>
      </c>
      <c r="H67" s="186">
        <v>0</v>
      </c>
      <c r="I67" s="186">
        <v>0</v>
      </c>
      <c r="J67" s="186">
        <v>0</v>
      </c>
      <c r="K67" s="186">
        <v>166598</v>
      </c>
      <c r="L67" s="186">
        <v>166598</v>
      </c>
      <c r="M67" s="186">
        <v>33402</v>
      </c>
      <c r="N67" s="186">
        <v>33402</v>
      </c>
      <c r="O67" s="92">
        <f t="shared" si="0"/>
        <v>0.83299000000000001</v>
      </c>
      <c r="P67" s="93">
        <f t="shared" si="7"/>
        <v>200000</v>
      </c>
      <c r="Q67" s="93">
        <f t="shared" si="8"/>
        <v>166598</v>
      </c>
      <c r="R67" s="92">
        <f t="shared" si="9"/>
        <v>0.83299000000000001</v>
      </c>
    </row>
    <row r="68" spans="1:18" s="102" customFormat="1" x14ac:dyDescent="0.2">
      <c r="A68" s="133" t="s">
        <v>439</v>
      </c>
      <c r="B68" s="189" t="s">
        <v>433</v>
      </c>
      <c r="C68" s="133" t="s">
        <v>200</v>
      </c>
      <c r="D68" s="133" t="s">
        <v>201</v>
      </c>
      <c r="E68" s="186">
        <v>500000</v>
      </c>
      <c r="F68" s="186">
        <v>200000</v>
      </c>
      <c r="G68" s="186">
        <v>200000</v>
      </c>
      <c r="H68" s="186">
        <v>0</v>
      </c>
      <c r="I68" s="186">
        <v>0</v>
      </c>
      <c r="J68" s="186">
        <v>0</v>
      </c>
      <c r="K68" s="186">
        <v>166598</v>
      </c>
      <c r="L68" s="186">
        <v>166598</v>
      </c>
      <c r="M68" s="186">
        <v>33402</v>
      </c>
      <c r="N68" s="186">
        <v>33402</v>
      </c>
      <c r="O68" s="92">
        <f t="shared" si="0"/>
        <v>0.83299000000000001</v>
      </c>
      <c r="P68" s="93">
        <f t="shared" si="7"/>
        <v>200000</v>
      </c>
      <c r="Q68" s="93">
        <f t="shared" si="8"/>
        <v>166598</v>
      </c>
      <c r="R68" s="92">
        <f t="shared" si="9"/>
        <v>0.83299000000000001</v>
      </c>
    </row>
    <row r="69" spans="1:18" s="102" customFormat="1" x14ac:dyDescent="0.2">
      <c r="A69" s="133" t="s">
        <v>439</v>
      </c>
      <c r="B69" s="189" t="s">
        <v>433</v>
      </c>
      <c r="C69" s="133" t="s">
        <v>202</v>
      </c>
      <c r="D69" s="133" t="s">
        <v>203</v>
      </c>
      <c r="E69" s="186">
        <v>1070000</v>
      </c>
      <c r="F69" s="186">
        <v>1070000</v>
      </c>
      <c r="G69" s="186">
        <v>1070000</v>
      </c>
      <c r="H69" s="186">
        <v>0</v>
      </c>
      <c r="I69" s="186">
        <v>0</v>
      </c>
      <c r="J69" s="186">
        <v>0</v>
      </c>
      <c r="K69" s="186">
        <v>430000</v>
      </c>
      <c r="L69" s="186">
        <v>430000</v>
      </c>
      <c r="M69" s="186">
        <v>640000</v>
      </c>
      <c r="N69" s="186">
        <v>640000</v>
      </c>
      <c r="O69" s="92">
        <f t="shared" si="0"/>
        <v>0.40186915887850466</v>
      </c>
      <c r="P69" s="93">
        <f t="shared" si="7"/>
        <v>1070000</v>
      </c>
      <c r="Q69" s="93">
        <f t="shared" si="8"/>
        <v>430000</v>
      </c>
      <c r="R69" s="92">
        <f t="shared" si="9"/>
        <v>0.40186915887850466</v>
      </c>
    </row>
    <row r="70" spans="1:18" s="102" customFormat="1" x14ac:dyDescent="0.2">
      <c r="A70" s="133" t="s">
        <v>439</v>
      </c>
      <c r="B70" s="189" t="s">
        <v>433</v>
      </c>
      <c r="C70" s="133" t="s">
        <v>204</v>
      </c>
      <c r="D70" s="133" t="s">
        <v>205</v>
      </c>
      <c r="E70" s="186">
        <v>300000</v>
      </c>
      <c r="F70" s="186">
        <v>300000</v>
      </c>
      <c r="G70" s="186">
        <v>300000</v>
      </c>
      <c r="H70" s="186">
        <v>0</v>
      </c>
      <c r="I70" s="186">
        <v>0</v>
      </c>
      <c r="J70" s="186">
        <v>0</v>
      </c>
      <c r="K70" s="186">
        <v>0</v>
      </c>
      <c r="L70" s="186">
        <v>0</v>
      </c>
      <c r="M70" s="186">
        <v>300000</v>
      </c>
      <c r="N70" s="186">
        <v>300000</v>
      </c>
      <c r="O70" s="92">
        <f t="shared" si="0"/>
        <v>0</v>
      </c>
      <c r="P70" s="93">
        <f>+F70</f>
        <v>300000</v>
      </c>
      <c r="Q70" s="93">
        <f>+K70</f>
        <v>0</v>
      </c>
      <c r="R70" s="92">
        <f t="shared" si="9"/>
        <v>0</v>
      </c>
    </row>
    <row r="71" spans="1:18" s="103" customFormat="1" x14ac:dyDescent="0.2">
      <c r="A71" s="133" t="s">
        <v>439</v>
      </c>
      <c r="B71" s="189" t="s">
        <v>433</v>
      </c>
      <c r="C71" s="133" t="s">
        <v>206</v>
      </c>
      <c r="D71" s="133" t="s">
        <v>207</v>
      </c>
      <c r="E71" s="186">
        <v>570000</v>
      </c>
      <c r="F71" s="186">
        <v>570000</v>
      </c>
      <c r="G71" s="186">
        <v>570000</v>
      </c>
      <c r="H71" s="186">
        <v>0</v>
      </c>
      <c r="I71" s="186">
        <v>0</v>
      </c>
      <c r="J71" s="186">
        <v>0</v>
      </c>
      <c r="K71" s="186">
        <v>400000</v>
      </c>
      <c r="L71" s="186">
        <v>400000</v>
      </c>
      <c r="M71" s="186">
        <v>170000</v>
      </c>
      <c r="N71" s="186">
        <v>170000</v>
      </c>
      <c r="O71" s="92">
        <f t="shared" si="0"/>
        <v>0.70175438596491224</v>
      </c>
      <c r="P71" s="93">
        <f t="shared" si="7"/>
        <v>570000</v>
      </c>
      <c r="Q71" s="93">
        <f t="shared" si="8"/>
        <v>400000</v>
      </c>
      <c r="R71" s="92">
        <f t="shared" si="9"/>
        <v>0.70175438596491224</v>
      </c>
    </row>
    <row r="72" spans="1:18" s="103" customFormat="1" x14ac:dyDescent="0.2">
      <c r="A72" s="133" t="s">
        <v>439</v>
      </c>
      <c r="B72" s="189" t="s">
        <v>433</v>
      </c>
      <c r="C72" s="133" t="s">
        <v>208</v>
      </c>
      <c r="D72" s="133" t="s">
        <v>209</v>
      </c>
      <c r="E72" s="186">
        <v>200000</v>
      </c>
      <c r="F72" s="186">
        <v>200000</v>
      </c>
      <c r="G72" s="186">
        <v>200000</v>
      </c>
      <c r="H72" s="186">
        <v>0</v>
      </c>
      <c r="I72" s="186">
        <v>0</v>
      </c>
      <c r="J72" s="186">
        <v>0</v>
      </c>
      <c r="K72" s="186">
        <v>30000</v>
      </c>
      <c r="L72" s="186">
        <v>30000</v>
      </c>
      <c r="M72" s="186">
        <v>170000</v>
      </c>
      <c r="N72" s="186">
        <v>170000</v>
      </c>
      <c r="O72" s="92">
        <f t="shared" ref="O72:O90" si="10">+K72/F72</f>
        <v>0.15</v>
      </c>
      <c r="P72" s="28">
        <f t="shared" si="7"/>
        <v>200000</v>
      </c>
      <c r="Q72" s="28">
        <f t="shared" si="8"/>
        <v>30000</v>
      </c>
      <c r="R72" s="96">
        <f t="shared" si="9"/>
        <v>0.15</v>
      </c>
    </row>
    <row r="73" spans="1:18" s="103" customFormat="1" x14ac:dyDescent="0.2">
      <c r="A73" s="132" t="s">
        <v>439</v>
      </c>
      <c r="B73" s="188" t="s">
        <v>433</v>
      </c>
      <c r="C73" s="132" t="s">
        <v>210</v>
      </c>
      <c r="D73" s="132" t="s">
        <v>211</v>
      </c>
      <c r="E73" s="185">
        <v>77864162</v>
      </c>
      <c r="F73" s="185">
        <v>64811256</v>
      </c>
      <c r="G73" s="185">
        <v>61087425</v>
      </c>
      <c r="H73" s="185">
        <v>661552</v>
      </c>
      <c r="I73" s="185">
        <v>8693686.7100000009</v>
      </c>
      <c r="J73" s="185">
        <v>6582.66</v>
      </c>
      <c r="K73" s="185">
        <v>37680252.450000003</v>
      </c>
      <c r="L73" s="185">
        <v>32862265.73</v>
      </c>
      <c r="M73" s="185">
        <v>17769182.18</v>
      </c>
      <c r="N73" s="185">
        <v>14045351.18</v>
      </c>
      <c r="O73" s="96">
        <f t="shared" si="10"/>
        <v>0.58138438869322329</v>
      </c>
      <c r="P73" s="28">
        <f t="shared" si="7"/>
        <v>64811256</v>
      </c>
      <c r="Q73" s="28">
        <f t="shared" si="8"/>
        <v>37680252.450000003</v>
      </c>
      <c r="R73" s="96">
        <f t="shared" si="9"/>
        <v>0.58138438869322329</v>
      </c>
    </row>
    <row r="74" spans="1:18" s="102" customFormat="1" x14ac:dyDescent="0.2">
      <c r="A74" s="133" t="s">
        <v>439</v>
      </c>
      <c r="B74" s="189" t="s">
        <v>433</v>
      </c>
      <c r="C74" s="133" t="s">
        <v>212</v>
      </c>
      <c r="D74" s="133" t="s">
        <v>213</v>
      </c>
      <c r="E74" s="186">
        <v>13625000</v>
      </c>
      <c r="F74" s="186">
        <v>11825000</v>
      </c>
      <c r="G74" s="186">
        <v>11825000</v>
      </c>
      <c r="H74" s="186">
        <v>0</v>
      </c>
      <c r="I74" s="186">
        <v>4071211.75</v>
      </c>
      <c r="J74" s="186">
        <v>0</v>
      </c>
      <c r="K74" s="186">
        <v>3957515.55</v>
      </c>
      <c r="L74" s="186">
        <v>3957515.55</v>
      </c>
      <c r="M74" s="186">
        <v>3796272.7</v>
      </c>
      <c r="N74" s="186">
        <v>3796272.7</v>
      </c>
      <c r="O74" s="92">
        <f t="shared" si="10"/>
        <v>0.33467361945031709</v>
      </c>
      <c r="P74" s="93">
        <f t="shared" si="7"/>
        <v>11825000</v>
      </c>
      <c r="Q74" s="93">
        <f t="shared" si="8"/>
        <v>3957515.55</v>
      </c>
      <c r="R74" s="92">
        <f t="shared" si="9"/>
        <v>0.33467361945031709</v>
      </c>
    </row>
    <row r="75" spans="1:18" s="103" customFormat="1" x14ac:dyDescent="0.2">
      <c r="A75" s="133" t="s">
        <v>439</v>
      </c>
      <c r="B75" s="189" t="s">
        <v>433</v>
      </c>
      <c r="C75" s="133" t="s">
        <v>214</v>
      </c>
      <c r="D75" s="133" t="s">
        <v>215</v>
      </c>
      <c r="E75" s="186">
        <v>3025000</v>
      </c>
      <c r="F75" s="186">
        <v>3025000</v>
      </c>
      <c r="G75" s="186">
        <v>3025000</v>
      </c>
      <c r="H75" s="186">
        <v>0</v>
      </c>
      <c r="I75" s="186">
        <v>0</v>
      </c>
      <c r="J75" s="186">
        <v>0</v>
      </c>
      <c r="K75" s="186">
        <v>2730653</v>
      </c>
      <c r="L75" s="186">
        <v>2730653</v>
      </c>
      <c r="M75" s="186">
        <v>294347</v>
      </c>
      <c r="N75" s="186">
        <v>294347</v>
      </c>
      <c r="O75" s="92">
        <f t="shared" si="10"/>
        <v>0.90269520661157021</v>
      </c>
      <c r="P75" s="93">
        <f t="shared" si="7"/>
        <v>3025000</v>
      </c>
      <c r="Q75" s="93">
        <f t="shared" si="8"/>
        <v>2730653</v>
      </c>
      <c r="R75" s="92">
        <f t="shared" si="9"/>
        <v>0.90269520661157021</v>
      </c>
    </row>
    <row r="76" spans="1:18" s="102" customFormat="1" x14ac:dyDescent="0.2">
      <c r="A76" s="133" t="s">
        <v>439</v>
      </c>
      <c r="B76" s="189" t="s">
        <v>433</v>
      </c>
      <c r="C76" s="133" t="s">
        <v>216</v>
      </c>
      <c r="D76" s="133" t="s">
        <v>217</v>
      </c>
      <c r="E76" s="186">
        <v>350000</v>
      </c>
      <c r="F76" s="186">
        <v>50000</v>
      </c>
      <c r="G76" s="186">
        <v>50000</v>
      </c>
      <c r="H76" s="186">
        <v>0</v>
      </c>
      <c r="I76" s="186">
        <v>0</v>
      </c>
      <c r="J76" s="186">
        <v>0</v>
      </c>
      <c r="K76" s="186">
        <v>0</v>
      </c>
      <c r="L76" s="186">
        <v>0</v>
      </c>
      <c r="M76" s="186">
        <v>50000</v>
      </c>
      <c r="N76" s="186">
        <v>50000</v>
      </c>
      <c r="O76" s="92">
        <f t="shared" si="10"/>
        <v>0</v>
      </c>
      <c r="P76" s="93">
        <f t="shared" si="7"/>
        <v>50000</v>
      </c>
      <c r="Q76" s="93">
        <f t="shared" si="8"/>
        <v>0</v>
      </c>
      <c r="R76" s="92">
        <f t="shared" si="9"/>
        <v>0</v>
      </c>
    </row>
    <row r="77" spans="1:18" s="102" customFormat="1" x14ac:dyDescent="0.2">
      <c r="A77" s="133" t="s">
        <v>439</v>
      </c>
      <c r="B77" s="189" t="s">
        <v>433</v>
      </c>
      <c r="C77" s="133" t="s">
        <v>218</v>
      </c>
      <c r="D77" s="133" t="s">
        <v>219</v>
      </c>
      <c r="E77" s="186">
        <v>8250000</v>
      </c>
      <c r="F77" s="186">
        <v>8250000</v>
      </c>
      <c r="G77" s="186">
        <v>8250000</v>
      </c>
      <c r="H77" s="186">
        <v>0</v>
      </c>
      <c r="I77" s="186">
        <v>4071211.75</v>
      </c>
      <c r="J77" s="186">
        <v>0</v>
      </c>
      <c r="K77" s="186">
        <v>1029759.55</v>
      </c>
      <c r="L77" s="186">
        <v>1029759.55</v>
      </c>
      <c r="M77" s="186">
        <v>3149028.7</v>
      </c>
      <c r="N77" s="186">
        <v>3149028.7</v>
      </c>
      <c r="O77" s="92">
        <f t="shared" si="10"/>
        <v>0.1248193393939394</v>
      </c>
      <c r="P77" s="93">
        <f t="shared" si="7"/>
        <v>8250000</v>
      </c>
      <c r="Q77" s="93">
        <f t="shared" si="8"/>
        <v>1029759.55</v>
      </c>
      <c r="R77" s="92">
        <f t="shared" si="9"/>
        <v>0.1248193393939394</v>
      </c>
    </row>
    <row r="78" spans="1:18" s="102" customFormat="1" x14ac:dyDescent="0.2">
      <c r="A78" s="133" t="s">
        <v>439</v>
      </c>
      <c r="B78" s="189" t="s">
        <v>433</v>
      </c>
      <c r="C78" s="133" t="s">
        <v>220</v>
      </c>
      <c r="D78" s="133" t="s">
        <v>221</v>
      </c>
      <c r="E78" s="186">
        <v>2000000</v>
      </c>
      <c r="F78" s="186">
        <v>500000</v>
      </c>
      <c r="G78" s="186">
        <v>500000</v>
      </c>
      <c r="H78" s="186">
        <v>0</v>
      </c>
      <c r="I78" s="186">
        <v>0</v>
      </c>
      <c r="J78" s="186">
        <v>0</v>
      </c>
      <c r="K78" s="186">
        <v>197103</v>
      </c>
      <c r="L78" s="186">
        <v>197103</v>
      </c>
      <c r="M78" s="186">
        <v>302897</v>
      </c>
      <c r="N78" s="186">
        <v>302897</v>
      </c>
      <c r="O78" s="92">
        <f t="shared" si="10"/>
        <v>0.394206</v>
      </c>
      <c r="P78" s="93">
        <f t="shared" si="7"/>
        <v>500000</v>
      </c>
      <c r="Q78" s="93">
        <f t="shared" si="8"/>
        <v>197103</v>
      </c>
      <c r="R78" s="92">
        <f t="shared" si="9"/>
        <v>0.394206</v>
      </c>
    </row>
    <row r="79" spans="1:18" s="102" customFormat="1" x14ac:dyDescent="0.2">
      <c r="A79" s="133" t="s">
        <v>439</v>
      </c>
      <c r="B79" s="189" t="s">
        <v>433</v>
      </c>
      <c r="C79" s="133" t="s">
        <v>228</v>
      </c>
      <c r="D79" s="133" t="s">
        <v>229</v>
      </c>
      <c r="E79" s="186">
        <v>10000000</v>
      </c>
      <c r="F79" s="186">
        <v>11400000</v>
      </c>
      <c r="G79" s="186">
        <v>11400000</v>
      </c>
      <c r="H79" s="186">
        <v>521852</v>
      </c>
      <c r="I79" s="186">
        <v>4071441.05</v>
      </c>
      <c r="J79" s="186">
        <v>0</v>
      </c>
      <c r="K79" s="186">
        <v>2485652.5</v>
      </c>
      <c r="L79" s="186">
        <v>16415</v>
      </c>
      <c r="M79" s="186">
        <v>4321054.45</v>
      </c>
      <c r="N79" s="186">
        <v>4321054.45</v>
      </c>
      <c r="O79" s="92">
        <f t="shared" si="10"/>
        <v>0.21803969298245615</v>
      </c>
      <c r="P79" s="93">
        <f t="shared" si="7"/>
        <v>11400000</v>
      </c>
      <c r="Q79" s="93">
        <f t="shared" si="8"/>
        <v>2485652.5</v>
      </c>
      <c r="R79" s="92">
        <f t="shared" si="9"/>
        <v>0.21803969298245615</v>
      </c>
    </row>
    <row r="80" spans="1:18" s="102" customFormat="1" x14ac:dyDescent="0.2">
      <c r="A80" s="133" t="s">
        <v>439</v>
      </c>
      <c r="B80" s="189" t="s">
        <v>433</v>
      </c>
      <c r="C80" s="133" t="s">
        <v>230</v>
      </c>
      <c r="D80" s="133" t="s">
        <v>231</v>
      </c>
      <c r="E80" s="186">
        <v>1500000</v>
      </c>
      <c r="F80" s="186">
        <v>1500000</v>
      </c>
      <c r="G80" s="186">
        <v>1500000</v>
      </c>
      <c r="H80" s="186">
        <v>0</v>
      </c>
      <c r="I80" s="186">
        <v>473400</v>
      </c>
      <c r="J80" s="186">
        <v>0</v>
      </c>
      <c r="K80" s="186">
        <v>59215</v>
      </c>
      <c r="L80" s="186">
        <v>16415</v>
      </c>
      <c r="M80" s="186">
        <v>967385</v>
      </c>
      <c r="N80" s="186">
        <v>967385</v>
      </c>
      <c r="O80" s="92">
        <f t="shared" si="10"/>
        <v>3.9476666666666667E-2</v>
      </c>
      <c r="P80" s="93">
        <f t="shared" si="7"/>
        <v>1500000</v>
      </c>
      <c r="Q80" s="93">
        <f t="shared" si="8"/>
        <v>59215</v>
      </c>
      <c r="R80" s="92">
        <f t="shared" si="9"/>
        <v>3.9476666666666667E-2</v>
      </c>
    </row>
    <row r="81" spans="1:18" s="102" customFormat="1" x14ac:dyDescent="0.2">
      <c r="A81" s="133" t="s">
        <v>439</v>
      </c>
      <c r="B81" s="189" t="s">
        <v>433</v>
      </c>
      <c r="C81" s="133" t="s">
        <v>234</v>
      </c>
      <c r="D81" s="133" t="s">
        <v>235</v>
      </c>
      <c r="E81" s="186">
        <v>500000</v>
      </c>
      <c r="F81" s="186">
        <v>100000</v>
      </c>
      <c r="G81" s="186">
        <v>100000</v>
      </c>
      <c r="H81" s="186">
        <v>0</v>
      </c>
      <c r="I81" s="186">
        <v>0</v>
      </c>
      <c r="J81" s="186">
        <v>0</v>
      </c>
      <c r="K81" s="186">
        <v>0</v>
      </c>
      <c r="L81" s="186">
        <v>0</v>
      </c>
      <c r="M81" s="186">
        <v>100000</v>
      </c>
      <c r="N81" s="186">
        <v>100000</v>
      </c>
      <c r="O81" s="92">
        <f t="shared" si="10"/>
        <v>0</v>
      </c>
      <c r="P81" s="93">
        <f t="shared" si="7"/>
        <v>100000</v>
      </c>
      <c r="Q81" s="93">
        <f t="shared" si="8"/>
        <v>0</v>
      </c>
      <c r="R81" s="92">
        <f t="shared" si="9"/>
        <v>0</v>
      </c>
    </row>
    <row r="82" spans="1:18" s="102" customFormat="1" x14ac:dyDescent="0.2">
      <c r="A82" s="133" t="s">
        <v>439</v>
      </c>
      <c r="B82" s="189" t="s">
        <v>433</v>
      </c>
      <c r="C82" s="133" t="s">
        <v>236</v>
      </c>
      <c r="D82" s="133" t="s">
        <v>237</v>
      </c>
      <c r="E82" s="186">
        <v>4500000</v>
      </c>
      <c r="F82" s="186">
        <v>6300000</v>
      </c>
      <c r="G82" s="186">
        <v>6300000</v>
      </c>
      <c r="H82" s="186">
        <v>424750</v>
      </c>
      <c r="I82" s="186">
        <v>2291566.46</v>
      </c>
      <c r="J82" s="186">
        <v>0</v>
      </c>
      <c r="K82" s="186">
        <v>1760000</v>
      </c>
      <c r="L82" s="186">
        <v>0</v>
      </c>
      <c r="M82" s="186">
        <v>1823683.54</v>
      </c>
      <c r="N82" s="186">
        <v>1823683.54</v>
      </c>
      <c r="O82" s="92">
        <f t="shared" si="10"/>
        <v>0.27936507936507937</v>
      </c>
      <c r="P82" s="93">
        <f t="shared" si="7"/>
        <v>6300000</v>
      </c>
      <c r="Q82" s="93">
        <f t="shared" si="8"/>
        <v>1760000</v>
      </c>
      <c r="R82" s="92">
        <f t="shared" si="9"/>
        <v>0.27936507936507937</v>
      </c>
    </row>
    <row r="83" spans="1:18" s="102" customFormat="1" x14ac:dyDescent="0.2">
      <c r="A83" s="133" t="s">
        <v>439</v>
      </c>
      <c r="B83" s="189" t="s">
        <v>433</v>
      </c>
      <c r="C83" s="133" t="s">
        <v>238</v>
      </c>
      <c r="D83" s="133" t="s">
        <v>239</v>
      </c>
      <c r="E83" s="186">
        <v>1500000</v>
      </c>
      <c r="F83" s="186">
        <v>1500000</v>
      </c>
      <c r="G83" s="186">
        <v>1500000</v>
      </c>
      <c r="H83" s="186">
        <v>0</v>
      </c>
      <c r="I83" s="186">
        <v>126076.55</v>
      </c>
      <c r="J83" s="186">
        <v>0</v>
      </c>
      <c r="K83" s="186">
        <v>191487.5</v>
      </c>
      <c r="L83" s="186">
        <v>0</v>
      </c>
      <c r="M83" s="186">
        <v>1182435.95</v>
      </c>
      <c r="N83" s="186">
        <v>1182435.95</v>
      </c>
      <c r="O83" s="92">
        <f t="shared" si="10"/>
        <v>0.12765833333333335</v>
      </c>
      <c r="P83" s="93">
        <f t="shared" si="7"/>
        <v>1500000</v>
      </c>
      <c r="Q83" s="93">
        <f t="shared" si="8"/>
        <v>191487.5</v>
      </c>
      <c r="R83" s="92">
        <f t="shared" si="9"/>
        <v>0.12765833333333335</v>
      </c>
    </row>
    <row r="84" spans="1:18" s="102" customFormat="1" x14ac:dyDescent="0.2">
      <c r="A84" s="133" t="s">
        <v>439</v>
      </c>
      <c r="B84" s="189" t="s">
        <v>433</v>
      </c>
      <c r="C84" s="133" t="s">
        <v>240</v>
      </c>
      <c r="D84" s="133" t="s">
        <v>241</v>
      </c>
      <c r="E84" s="186">
        <v>2000000</v>
      </c>
      <c r="F84" s="186">
        <v>2000000</v>
      </c>
      <c r="G84" s="186">
        <v>2000000</v>
      </c>
      <c r="H84" s="186">
        <v>97102</v>
      </c>
      <c r="I84" s="186">
        <v>1180398.04</v>
      </c>
      <c r="J84" s="186">
        <v>0</v>
      </c>
      <c r="K84" s="186">
        <v>474950</v>
      </c>
      <c r="L84" s="186">
        <v>0</v>
      </c>
      <c r="M84" s="186">
        <v>247549.96</v>
      </c>
      <c r="N84" s="186">
        <v>247549.96</v>
      </c>
      <c r="O84" s="92">
        <f t="shared" si="10"/>
        <v>0.23747499999999999</v>
      </c>
      <c r="P84" s="93">
        <f t="shared" si="7"/>
        <v>2000000</v>
      </c>
      <c r="Q84" s="93">
        <f t="shared" si="8"/>
        <v>474950</v>
      </c>
      <c r="R84" s="92">
        <f t="shared" si="9"/>
        <v>0.23747499999999999</v>
      </c>
    </row>
    <row r="85" spans="1:18" s="102" customFormat="1" x14ac:dyDescent="0.2">
      <c r="A85" s="133" t="s">
        <v>439</v>
      </c>
      <c r="B85" s="189" t="s">
        <v>433</v>
      </c>
      <c r="C85" s="133" t="s">
        <v>242</v>
      </c>
      <c r="D85" s="133" t="s">
        <v>243</v>
      </c>
      <c r="E85" s="186">
        <v>3300000</v>
      </c>
      <c r="F85" s="186">
        <v>1500000</v>
      </c>
      <c r="G85" s="186">
        <v>1500000</v>
      </c>
      <c r="H85" s="186">
        <v>139700</v>
      </c>
      <c r="I85" s="186">
        <v>192100</v>
      </c>
      <c r="J85" s="186">
        <v>0</v>
      </c>
      <c r="K85" s="186">
        <v>931622.23</v>
      </c>
      <c r="L85" s="186">
        <v>840059.73</v>
      </c>
      <c r="M85" s="186">
        <v>236577.77</v>
      </c>
      <c r="N85" s="186">
        <v>236577.77</v>
      </c>
      <c r="O85" s="92">
        <f t="shared" si="10"/>
        <v>0.62108148666666663</v>
      </c>
      <c r="P85" s="93">
        <f t="shared" si="7"/>
        <v>1500000</v>
      </c>
      <c r="Q85" s="93">
        <f t="shared" si="8"/>
        <v>931622.23</v>
      </c>
      <c r="R85" s="92">
        <f t="shared" si="9"/>
        <v>0.62108148666666663</v>
      </c>
    </row>
    <row r="86" spans="1:18" s="102" customFormat="1" x14ac:dyDescent="0.2">
      <c r="A86" s="133" t="s">
        <v>439</v>
      </c>
      <c r="B86" s="189" t="s">
        <v>433</v>
      </c>
      <c r="C86" s="133" t="s">
        <v>244</v>
      </c>
      <c r="D86" s="133" t="s">
        <v>245</v>
      </c>
      <c r="E86" s="186">
        <v>550000</v>
      </c>
      <c r="F86" s="186">
        <v>550000</v>
      </c>
      <c r="G86" s="186">
        <v>550000</v>
      </c>
      <c r="H86" s="186">
        <v>139700</v>
      </c>
      <c r="I86" s="186">
        <v>192100</v>
      </c>
      <c r="J86" s="186">
        <v>0</v>
      </c>
      <c r="K86" s="186">
        <v>91562.5</v>
      </c>
      <c r="L86" s="186">
        <v>0</v>
      </c>
      <c r="M86" s="186">
        <v>126637.5</v>
      </c>
      <c r="N86" s="186">
        <v>126637.5</v>
      </c>
      <c r="O86" s="92">
        <f t="shared" si="10"/>
        <v>0.16647727272727272</v>
      </c>
      <c r="P86" s="93">
        <f t="shared" si="7"/>
        <v>550000</v>
      </c>
      <c r="Q86" s="93">
        <f t="shared" si="8"/>
        <v>91562.5</v>
      </c>
      <c r="R86" s="92">
        <f t="shared" si="9"/>
        <v>0.16647727272727272</v>
      </c>
    </row>
    <row r="87" spans="1:18" s="102" customFormat="1" x14ac:dyDescent="0.2">
      <c r="A87" s="133" t="s">
        <v>439</v>
      </c>
      <c r="B87" s="189" t="s">
        <v>433</v>
      </c>
      <c r="C87" s="133" t="s">
        <v>246</v>
      </c>
      <c r="D87" s="133" t="s">
        <v>247</v>
      </c>
      <c r="E87" s="186">
        <v>2750000</v>
      </c>
      <c r="F87" s="186">
        <v>950000</v>
      </c>
      <c r="G87" s="186">
        <v>950000</v>
      </c>
      <c r="H87" s="186">
        <v>0</v>
      </c>
      <c r="I87" s="186">
        <v>0</v>
      </c>
      <c r="J87" s="186">
        <v>0</v>
      </c>
      <c r="K87" s="186">
        <v>840059.73</v>
      </c>
      <c r="L87" s="186">
        <v>840059.73</v>
      </c>
      <c r="M87" s="186">
        <v>109940.27</v>
      </c>
      <c r="N87" s="186">
        <v>109940.27</v>
      </c>
      <c r="O87" s="92">
        <f t="shared" si="10"/>
        <v>0.88427339999999999</v>
      </c>
      <c r="P87" s="93">
        <f t="shared" si="7"/>
        <v>950000</v>
      </c>
      <c r="Q87" s="93">
        <f t="shared" si="8"/>
        <v>840059.73</v>
      </c>
      <c r="R87" s="92">
        <f t="shared" si="9"/>
        <v>0.88427339999999999</v>
      </c>
    </row>
    <row r="88" spans="1:18" s="102" customFormat="1" x14ac:dyDescent="0.2">
      <c r="A88" s="133" t="s">
        <v>439</v>
      </c>
      <c r="B88" s="189" t="s">
        <v>433</v>
      </c>
      <c r="C88" s="133" t="s">
        <v>248</v>
      </c>
      <c r="D88" s="133" t="s">
        <v>413</v>
      </c>
      <c r="E88" s="186">
        <v>50939162</v>
      </c>
      <c r="F88" s="186">
        <v>40086256</v>
      </c>
      <c r="G88" s="186">
        <v>36362425</v>
      </c>
      <c r="H88" s="186">
        <v>0</v>
      </c>
      <c r="I88" s="186">
        <v>358933.91</v>
      </c>
      <c r="J88" s="186">
        <v>6582.66</v>
      </c>
      <c r="K88" s="186">
        <v>30305462.170000002</v>
      </c>
      <c r="L88" s="186">
        <v>28048275.449999999</v>
      </c>
      <c r="M88" s="186">
        <v>9415277.2599999998</v>
      </c>
      <c r="N88" s="186">
        <v>5691446.2599999998</v>
      </c>
      <c r="O88" s="92">
        <f t="shared" si="10"/>
        <v>0.75600630225980703</v>
      </c>
      <c r="P88" s="93">
        <f t="shared" si="7"/>
        <v>40086256</v>
      </c>
      <c r="Q88" s="93">
        <f t="shared" si="8"/>
        <v>30305462.170000002</v>
      </c>
      <c r="R88" s="92">
        <f t="shared" si="9"/>
        <v>0.75600630225980703</v>
      </c>
    </row>
    <row r="89" spans="1:18" s="102" customFormat="1" x14ac:dyDescent="0.2">
      <c r="A89" s="133" t="s">
        <v>439</v>
      </c>
      <c r="B89" s="189" t="s">
        <v>433</v>
      </c>
      <c r="C89" s="133" t="s">
        <v>249</v>
      </c>
      <c r="D89" s="133" t="s">
        <v>250</v>
      </c>
      <c r="E89" s="186">
        <v>2000000</v>
      </c>
      <c r="F89" s="186">
        <v>2000000</v>
      </c>
      <c r="G89" s="186">
        <v>2000000</v>
      </c>
      <c r="H89" s="186">
        <v>0</v>
      </c>
      <c r="I89" s="186">
        <v>229331.38</v>
      </c>
      <c r="J89" s="186">
        <v>0</v>
      </c>
      <c r="K89" s="186">
        <v>1325589.33</v>
      </c>
      <c r="L89" s="186">
        <v>1166908.6499999999</v>
      </c>
      <c r="M89" s="186">
        <v>445079.29</v>
      </c>
      <c r="N89" s="186">
        <v>445079.29</v>
      </c>
      <c r="O89" s="92">
        <f t="shared" si="10"/>
        <v>0.66279466500000006</v>
      </c>
      <c r="P89" s="93">
        <f t="shared" si="7"/>
        <v>2000000</v>
      </c>
      <c r="Q89" s="93">
        <f t="shared" si="8"/>
        <v>1325589.33</v>
      </c>
      <c r="R89" s="92">
        <f t="shared" si="9"/>
        <v>0.66279466500000006</v>
      </c>
    </row>
    <row r="90" spans="1:18" s="102" customFormat="1" x14ac:dyDescent="0.2">
      <c r="A90" s="133" t="s">
        <v>439</v>
      </c>
      <c r="B90" s="189" t="s">
        <v>433</v>
      </c>
      <c r="C90" s="133" t="s">
        <v>251</v>
      </c>
      <c r="D90" s="133" t="s">
        <v>252</v>
      </c>
      <c r="E90" s="186">
        <v>750000</v>
      </c>
      <c r="F90" s="186">
        <v>750000</v>
      </c>
      <c r="G90" s="186">
        <v>750000</v>
      </c>
      <c r="H90" s="186">
        <v>0</v>
      </c>
      <c r="I90" s="186">
        <v>0</v>
      </c>
      <c r="J90" s="186">
        <v>0</v>
      </c>
      <c r="K90" s="186">
        <v>748000</v>
      </c>
      <c r="L90" s="186">
        <v>748000</v>
      </c>
      <c r="M90" s="186">
        <v>2000</v>
      </c>
      <c r="N90" s="186">
        <v>2000</v>
      </c>
      <c r="O90" s="92">
        <f t="shared" si="10"/>
        <v>0.99733333333333329</v>
      </c>
      <c r="P90" s="93">
        <f t="shared" si="7"/>
        <v>750000</v>
      </c>
      <c r="Q90" s="93">
        <f t="shared" si="8"/>
        <v>748000</v>
      </c>
      <c r="R90" s="92">
        <f t="shared" si="9"/>
        <v>0.99733333333333329</v>
      </c>
    </row>
    <row r="91" spans="1:18" s="102" customFormat="1" x14ac:dyDescent="0.2">
      <c r="A91" s="133" t="s">
        <v>439</v>
      </c>
      <c r="B91" s="189" t="s">
        <v>433</v>
      </c>
      <c r="C91" s="133" t="s">
        <v>253</v>
      </c>
      <c r="D91" s="133" t="s">
        <v>254</v>
      </c>
      <c r="E91" s="186">
        <v>42654546</v>
      </c>
      <c r="F91" s="186">
        <v>31801640</v>
      </c>
      <c r="G91" s="186">
        <v>28077809</v>
      </c>
      <c r="H91" s="186">
        <v>0</v>
      </c>
      <c r="I91" s="186">
        <v>129602.53</v>
      </c>
      <c r="J91" s="186">
        <v>6582.66</v>
      </c>
      <c r="K91" s="186">
        <v>24967440.43</v>
      </c>
      <c r="L91" s="186">
        <v>23074420.300000001</v>
      </c>
      <c r="M91" s="186">
        <v>6698014.3799999999</v>
      </c>
      <c r="N91" s="186">
        <v>2974183.38</v>
      </c>
      <c r="O91" s="92">
        <f>+K91/F91</f>
        <v>0.78509914677356263</v>
      </c>
      <c r="P91" s="93">
        <f t="shared" ref="P91:P105" si="11">+F91</f>
        <v>31801640</v>
      </c>
      <c r="Q91" s="93">
        <f t="shared" ref="Q91:Q105" si="12">+K91</f>
        <v>24967440.43</v>
      </c>
      <c r="R91" s="92">
        <f t="shared" ref="R91:R107" si="13">+Q91/P91</f>
        <v>0.78509914677356263</v>
      </c>
    </row>
    <row r="92" spans="1:18" s="102" customFormat="1" x14ac:dyDescent="0.2">
      <c r="A92" s="133" t="s">
        <v>439</v>
      </c>
      <c r="B92" s="189" t="s">
        <v>433</v>
      </c>
      <c r="C92" s="133" t="s">
        <v>255</v>
      </c>
      <c r="D92" s="133" t="s">
        <v>256</v>
      </c>
      <c r="E92" s="186">
        <v>2000000</v>
      </c>
      <c r="F92" s="186">
        <v>2000000</v>
      </c>
      <c r="G92" s="186">
        <v>2000000</v>
      </c>
      <c r="H92" s="186">
        <v>0</v>
      </c>
      <c r="I92" s="186">
        <v>0</v>
      </c>
      <c r="J92" s="186">
        <v>0</v>
      </c>
      <c r="K92" s="186">
        <v>1397800</v>
      </c>
      <c r="L92" s="186">
        <v>1397800</v>
      </c>
      <c r="M92" s="186">
        <v>602200</v>
      </c>
      <c r="N92" s="186">
        <v>602200</v>
      </c>
      <c r="O92" s="92">
        <f t="shared" ref="O92:O122" si="14">+K92/F92</f>
        <v>0.69889999999999997</v>
      </c>
      <c r="P92" s="93">
        <f t="shared" si="11"/>
        <v>2000000</v>
      </c>
      <c r="Q92" s="93">
        <f t="shared" si="12"/>
        <v>1397800</v>
      </c>
      <c r="R92" s="92">
        <f t="shared" si="13"/>
        <v>0.69889999999999997</v>
      </c>
    </row>
    <row r="93" spans="1:18" s="102" customFormat="1" x14ac:dyDescent="0.2">
      <c r="A93" s="133" t="s">
        <v>439</v>
      </c>
      <c r="B93" s="189" t="s">
        <v>433</v>
      </c>
      <c r="C93" s="133" t="s">
        <v>257</v>
      </c>
      <c r="D93" s="133" t="s">
        <v>258</v>
      </c>
      <c r="E93" s="186">
        <v>2584616</v>
      </c>
      <c r="F93" s="186">
        <v>2584616</v>
      </c>
      <c r="G93" s="186">
        <v>2584616</v>
      </c>
      <c r="H93" s="186">
        <v>0</v>
      </c>
      <c r="I93" s="186">
        <v>0</v>
      </c>
      <c r="J93" s="186">
        <v>0</v>
      </c>
      <c r="K93" s="186">
        <v>1138040</v>
      </c>
      <c r="L93" s="186">
        <v>1138040</v>
      </c>
      <c r="M93" s="186">
        <v>1446576</v>
      </c>
      <c r="N93" s="186">
        <v>1446576</v>
      </c>
      <c r="O93" s="92">
        <f t="shared" si="14"/>
        <v>0.44031299040166894</v>
      </c>
      <c r="P93" s="93">
        <f t="shared" si="11"/>
        <v>2584616</v>
      </c>
      <c r="Q93" s="93">
        <f t="shared" si="12"/>
        <v>1138040</v>
      </c>
      <c r="R93" s="92">
        <f t="shared" si="13"/>
        <v>0.44031299040166894</v>
      </c>
    </row>
    <row r="94" spans="1:18" s="102" customFormat="1" x14ac:dyDescent="0.2">
      <c r="A94" s="133" t="s">
        <v>439</v>
      </c>
      <c r="B94" s="189" t="s">
        <v>433</v>
      </c>
      <c r="C94" s="133" t="s">
        <v>259</v>
      </c>
      <c r="D94" s="133" t="s">
        <v>260</v>
      </c>
      <c r="E94" s="186">
        <v>750000</v>
      </c>
      <c r="F94" s="186">
        <v>750000</v>
      </c>
      <c r="G94" s="186">
        <v>750000</v>
      </c>
      <c r="H94" s="186">
        <v>0</v>
      </c>
      <c r="I94" s="186">
        <v>0</v>
      </c>
      <c r="J94" s="186">
        <v>0</v>
      </c>
      <c r="K94" s="186">
        <v>621229.91</v>
      </c>
      <c r="L94" s="186">
        <v>415744</v>
      </c>
      <c r="M94" s="186">
        <v>128770.09</v>
      </c>
      <c r="N94" s="186">
        <v>128770.09</v>
      </c>
      <c r="O94" s="92">
        <f t="shared" si="14"/>
        <v>0.8283065466666667</v>
      </c>
      <c r="P94" s="93">
        <f t="shared" si="11"/>
        <v>750000</v>
      </c>
      <c r="Q94" s="93">
        <f t="shared" si="12"/>
        <v>621229.91</v>
      </c>
      <c r="R94" s="92">
        <f t="shared" si="13"/>
        <v>0.8283065466666667</v>
      </c>
    </row>
    <row r="95" spans="1:18" s="103" customFormat="1" x14ac:dyDescent="0.2">
      <c r="A95" s="133" t="s">
        <v>439</v>
      </c>
      <c r="B95" s="189" t="s">
        <v>433</v>
      </c>
      <c r="C95" s="133" t="s">
        <v>263</v>
      </c>
      <c r="D95" s="133" t="s">
        <v>264</v>
      </c>
      <c r="E95" s="186">
        <v>200000</v>
      </c>
      <c r="F95" s="186">
        <v>200000</v>
      </c>
      <c r="G95" s="186">
        <v>200000</v>
      </c>
      <c r="H95" s="186">
        <v>0</v>
      </c>
      <c r="I95" s="186">
        <v>0</v>
      </c>
      <c r="J95" s="186">
        <v>0</v>
      </c>
      <c r="K95" s="186">
        <v>107362.5</v>
      </c>
      <c r="L95" s="186">
        <v>107362.5</v>
      </c>
      <c r="M95" s="186">
        <v>92637.5</v>
      </c>
      <c r="N95" s="186">
        <v>92637.5</v>
      </c>
      <c r="O95" s="92">
        <f t="shared" si="14"/>
        <v>0.53681250000000003</v>
      </c>
      <c r="P95" s="93">
        <f t="shared" si="11"/>
        <v>200000</v>
      </c>
      <c r="Q95" s="93">
        <f t="shared" si="12"/>
        <v>107362.5</v>
      </c>
      <c r="R95" s="92">
        <f t="shared" si="13"/>
        <v>0.53681250000000003</v>
      </c>
    </row>
    <row r="96" spans="1:18" s="103" customFormat="1" x14ac:dyDescent="0.2">
      <c r="A96" s="132" t="s">
        <v>439</v>
      </c>
      <c r="B96" s="188" t="s">
        <v>434</v>
      </c>
      <c r="C96" s="132" t="s">
        <v>265</v>
      </c>
      <c r="D96" s="132" t="s">
        <v>266</v>
      </c>
      <c r="E96" s="185">
        <v>103500000</v>
      </c>
      <c r="F96" s="185">
        <v>103500000</v>
      </c>
      <c r="G96" s="185">
        <v>103500000</v>
      </c>
      <c r="H96" s="185">
        <v>590370</v>
      </c>
      <c r="I96" s="185">
        <v>6388233.0700000003</v>
      </c>
      <c r="J96" s="185">
        <v>0</v>
      </c>
      <c r="K96" s="185">
        <v>74624698.480000004</v>
      </c>
      <c r="L96" s="185">
        <v>73028960.799999997</v>
      </c>
      <c r="M96" s="185">
        <v>21896698.449999999</v>
      </c>
      <c r="N96" s="185">
        <v>21896698.449999999</v>
      </c>
      <c r="O96" s="96">
        <f t="shared" si="14"/>
        <v>0.72101157951690831</v>
      </c>
      <c r="P96" s="28">
        <f t="shared" si="11"/>
        <v>103500000</v>
      </c>
      <c r="Q96" s="28">
        <f t="shared" si="12"/>
        <v>74624698.480000004</v>
      </c>
      <c r="R96" s="96">
        <f t="shared" si="13"/>
        <v>0.72101157951690831</v>
      </c>
    </row>
    <row r="97" spans="1:18" s="102" customFormat="1" x14ac:dyDescent="0.2">
      <c r="A97" s="133" t="s">
        <v>439</v>
      </c>
      <c r="B97" s="189" t="s">
        <v>434</v>
      </c>
      <c r="C97" s="133" t="s">
        <v>267</v>
      </c>
      <c r="D97" s="133" t="s">
        <v>268</v>
      </c>
      <c r="E97" s="186">
        <v>15000000</v>
      </c>
      <c r="F97" s="186">
        <v>15000000</v>
      </c>
      <c r="G97" s="186">
        <v>15000000</v>
      </c>
      <c r="H97" s="186">
        <v>590370</v>
      </c>
      <c r="I97" s="186">
        <v>3962615.29</v>
      </c>
      <c r="J97" s="186">
        <v>0</v>
      </c>
      <c r="K97" s="186">
        <v>6783515.9800000004</v>
      </c>
      <c r="L97" s="186">
        <v>5187778.3</v>
      </c>
      <c r="M97" s="186">
        <v>3663498.73</v>
      </c>
      <c r="N97" s="186">
        <v>3663498.73</v>
      </c>
      <c r="O97" s="92">
        <f t="shared" si="14"/>
        <v>0.4522343986666667</v>
      </c>
      <c r="P97" s="93">
        <f t="shared" si="11"/>
        <v>15000000</v>
      </c>
      <c r="Q97" s="93">
        <f t="shared" si="12"/>
        <v>6783515.9800000004</v>
      </c>
      <c r="R97" s="92">
        <f t="shared" si="13"/>
        <v>0.4522343986666667</v>
      </c>
    </row>
    <row r="98" spans="1:18" s="102" customFormat="1" x14ac:dyDescent="0.2">
      <c r="A98" s="133" t="s">
        <v>439</v>
      </c>
      <c r="B98" s="189" t="s">
        <v>434</v>
      </c>
      <c r="C98" s="133" t="s">
        <v>269</v>
      </c>
      <c r="D98" s="133" t="s">
        <v>270</v>
      </c>
      <c r="E98" s="186">
        <v>5000000</v>
      </c>
      <c r="F98" s="186">
        <v>5000000</v>
      </c>
      <c r="G98" s="186">
        <v>5000000</v>
      </c>
      <c r="H98" s="186">
        <v>327870</v>
      </c>
      <c r="I98" s="186">
        <v>542910</v>
      </c>
      <c r="J98" s="186">
        <v>0</v>
      </c>
      <c r="K98" s="186">
        <v>919000</v>
      </c>
      <c r="L98" s="186">
        <v>919000</v>
      </c>
      <c r="M98" s="186">
        <v>3210220</v>
      </c>
      <c r="N98" s="186">
        <v>3210220</v>
      </c>
      <c r="O98" s="92">
        <f t="shared" si="14"/>
        <v>0.18379999999999999</v>
      </c>
      <c r="P98" s="93">
        <f t="shared" si="11"/>
        <v>5000000</v>
      </c>
      <c r="Q98" s="93">
        <f t="shared" si="12"/>
        <v>919000</v>
      </c>
      <c r="R98" s="92">
        <f t="shared" si="13"/>
        <v>0.18379999999999999</v>
      </c>
    </row>
    <row r="99" spans="1:18" s="102" customFormat="1" x14ac:dyDescent="0.2">
      <c r="A99" s="133" t="s">
        <v>439</v>
      </c>
      <c r="B99" s="189" t="s">
        <v>434</v>
      </c>
      <c r="C99" s="133" t="s">
        <v>271</v>
      </c>
      <c r="D99" s="133" t="s">
        <v>272</v>
      </c>
      <c r="E99" s="186">
        <v>1000000</v>
      </c>
      <c r="F99" s="186">
        <v>1000000</v>
      </c>
      <c r="G99" s="186">
        <v>1000000</v>
      </c>
      <c r="H99" s="186">
        <v>0</v>
      </c>
      <c r="I99" s="186">
        <v>405436.69</v>
      </c>
      <c r="J99" s="186">
        <v>0</v>
      </c>
      <c r="K99" s="186">
        <v>412237.68</v>
      </c>
      <c r="L99" s="186">
        <v>0</v>
      </c>
      <c r="M99" s="186">
        <v>182325.63</v>
      </c>
      <c r="N99" s="186">
        <v>182325.63</v>
      </c>
      <c r="O99" s="92">
        <f t="shared" si="14"/>
        <v>0.41223768</v>
      </c>
      <c r="P99" s="93">
        <f t="shared" si="11"/>
        <v>1000000</v>
      </c>
      <c r="Q99" s="93">
        <f t="shared" si="12"/>
        <v>412237.68</v>
      </c>
      <c r="R99" s="92">
        <f t="shared" si="13"/>
        <v>0.41223768</v>
      </c>
    </row>
    <row r="100" spans="1:18" s="102" customFormat="1" x14ac:dyDescent="0.2">
      <c r="A100" s="133" t="s">
        <v>439</v>
      </c>
      <c r="B100" s="189" t="s">
        <v>434</v>
      </c>
      <c r="C100" s="133" t="s">
        <v>273</v>
      </c>
      <c r="D100" s="133" t="s">
        <v>274</v>
      </c>
      <c r="E100" s="186">
        <v>4000000</v>
      </c>
      <c r="F100" s="186">
        <v>4000000</v>
      </c>
      <c r="G100" s="186">
        <v>4000000</v>
      </c>
      <c r="H100" s="186">
        <v>0</v>
      </c>
      <c r="I100" s="186">
        <v>276768.59999999998</v>
      </c>
      <c r="J100" s="186">
        <v>0</v>
      </c>
      <c r="K100" s="186">
        <v>3701078.3</v>
      </c>
      <c r="L100" s="186">
        <v>3701078.3</v>
      </c>
      <c r="M100" s="186">
        <v>22153.1</v>
      </c>
      <c r="N100" s="186">
        <v>22153.1</v>
      </c>
      <c r="O100" s="92">
        <f t="shared" si="14"/>
        <v>0.92526957499999996</v>
      </c>
      <c r="P100" s="93">
        <f t="shared" si="11"/>
        <v>4000000</v>
      </c>
      <c r="Q100" s="93">
        <f t="shared" si="12"/>
        <v>3701078.3</v>
      </c>
      <c r="R100" s="92">
        <f t="shared" si="13"/>
        <v>0.92526957499999996</v>
      </c>
    </row>
    <row r="101" spans="1:18" s="102" customFormat="1" x14ac:dyDescent="0.2">
      <c r="A101" s="133" t="s">
        <v>439</v>
      </c>
      <c r="B101" s="189" t="s">
        <v>434</v>
      </c>
      <c r="C101" s="133" t="s">
        <v>414</v>
      </c>
      <c r="D101" s="133" t="s">
        <v>415</v>
      </c>
      <c r="E101" s="186">
        <v>2000000</v>
      </c>
      <c r="F101" s="186">
        <v>2000000</v>
      </c>
      <c r="G101" s="186">
        <v>2000000</v>
      </c>
      <c r="H101" s="186">
        <v>0</v>
      </c>
      <c r="I101" s="186">
        <v>0</v>
      </c>
      <c r="J101" s="186">
        <v>0</v>
      </c>
      <c r="K101" s="186">
        <v>1751200</v>
      </c>
      <c r="L101" s="186">
        <v>567700</v>
      </c>
      <c r="M101" s="186">
        <v>248800</v>
      </c>
      <c r="N101" s="186">
        <v>248800</v>
      </c>
      <c r="O101" s="92">
        <f t="shared" si="14"/>
        <v>0.87560000000000004</v>
      </c>
      <c r="P101" s="93">
        <f t="shared" si="11"/>
        <v>2000000</v>
      </c>
      <c r="Q101" s="93">
        <f t="shared" si="12"/>
        <v>1751200</v>
      </c>
      <c r="R101" s="92">
        <f t="shared" si="13"/>
        <v>0.87560000000000004</v>
      </c>
    </row>
    <row r="102" spans="1:18" s="102" customFormat="1" x14ac:dyDescent="0.2">
      <c r="A102" s="133" t="s">
        <v>439</v>
      </c>
      <c r="B102" s="189" t="s">
        <v>434</v>
      </c>
      <c r="C102" s="133" t="s">
        <v>277</v>
      </c>
      <c r="D102" s="133" t="s">
        <v>278</v>
      </c>
      <c r="E102" s="186">
        <v>3000000</v>
      </c>
      <c r="F102" s="186">
        <v>3000000</v>
      </c>
      <c r="G102" s="186">
        <v>3000000</v>
      </c>
      <c r="H102" s="186">
        <v>262500</v>
      </c>
      <c r="I102" s="186">
        <v>2737500</v>
      </c>
      <c r="J102" s="186">
        <v>0</v>
      </c>
      <c r="K102" s="186">
        <v>0</v>
      </c>
      <c r="L102" s="186">
        <v>0</v>
      </c>
      <c r="M102" s="186">
        <v>0</v>
      </c>
      <c r="N102" s="186">
        <v>0</v>
      </c>
      <c r="O102" s="92">
        <f t="shared" si="14"/>
        <v>0</v>
      </c>
      <c r="P102" s="93">
        <f t="shared" si="11"/>
        <v>3000000</v>
      </c>
      <c r="Q102" s="93">
        <f t="shared" si="12"/>
        <v>0</v>
      </c>
      <c r="R102" s="92">
        <f t="shared" si="13"/>
        <v>0</v>
      </c>
    </row>
    <row r="103" spans="1:18" s="102" customFormat="1" x14ac:dyDescent="0.2">
      <c r="A103" s="133" t="s">
        <v>439</v>
      </c>
      <c r="B103" s="189" t="s">
        <v>434</v>
      </c>
      <c r="C103" s="133" t="s">
        <v>279</v>
      </c>
      <c r="D103" s="133" t="s">
        <v>280</v>
      </c>
      <c r="E103" s="186">
        <v>58500000</v>
      </c>
      <c r="F103" s="186">
        <v>58500000</v>
      </c>
      <c r="G103" s="186">
        <v>58500000</v>
      </c>
      <c r="H103" s="186">
        <v>0</v>
      </c>
      <c r="I103" s="186">
        <v>1092284.78</v>
      </c>
      <c r="J103" s="186">
        <v>0</v>
      </c>
      <c r="K103" s="186">
        <v>53521953.850000001</v>
      </c>
      <c r="L103" s="186">
        <v>53521953.850000001</v>
      </c>
      <c r="M103" s="186">
        <v>3885761.37</v>
      </c>
      <c r="N103" s="186">
        <v>3885761.37</v>
      </c>
      <c r="O103" s="92">
        <f t="shared" si="14"/>
        <v>0.91490519401709403</v>
      </c>
      <c r="P103" s="93">
        <f t="shared" si="11"/>
        <v>58500000</v>
      </c>
      <c r="Q103" s="93">
        <f t="shared" si="12"/>
        <v>53521953.850000001</v>
      </c>
      <c r="R103" s="92">
        <f t="shared" si="13"/>
        <v>0.91490519401709403</v>
      </c>
    </row>
    <row r="104" spans="1:18" s="102" customFormat="1" x14ac:dyDescent="0.2">
      <c r="A104" s="133" t="s">
        <v>439</v>
      </c>
      <c r="B104" s="189" t="s">
        <v>434</v>
      </c>
      <c r="C104" s="133" t="s">
        <v>418</v>
      </c>
      <c r="D104" s="133" t="s">
        <v>419</v>
      </c>
      <c r="E104" s="186">
        <v>58500000</v>
      </c>
      <c r="F104" s="186">
        <v>58500000</v>
      </c>
      <c r="G104" s="186">
        <v>58500000</v>
      </c>
      <c r="H104" s="186">
        <v>0</v>
      </c>
      <c r="I104" s="186">
        <v>1092284.78</v>
      </c>
      <c r="J104" s="186">
        <v>0</v>
      </c>
      <c r="K104" s="186">
        <v>53521953.850000001</v>
      </c>
      <c r="L104" s="186">
        <v>53521953.850000001</v>
      </c>
      <c r="M104" s="186">
        <v>3885761.37</v>
      </c>
      <c r="N104" s="186">
        <v>3885761.37</v>
      </c>
      <c r="O104" s="92">
        <f t="shared" si="14"/>
        <v>0.91490519401709403</v>
      </c>
      <c r="P104" s="93">
        <f t="shared" si="11"/>
        <v>58500000</v>
      </c>
      <c r="Q104" s="93">
        <f t="shared" si="12"/>
        <v>53521953.850000001</v>
      </c>
      <c r="R104" s="92">
        <f t="shared" si="13"/>
        <v>0.91490519401709403</v>
      </c>
    </row>
    <row r="105" spans="1:18" s="102" customFormat="1" x14ac:dyDescent="0.2">
      <c r="A105" s="133" t="s">
        <v>439</v>
      </c>
      <c r="B105" s="189" t="s">
        <v>434</v>
      </c>
      <c r="C105" s="133" t="s">
        <v>283</v>
      </c>
      <c r="D105" s="133" t="s">
        <v>284</v>
      </c>
      <c r="E105" s="186">
        <v>30000000</v>
      </c>
      <c r="F105" s="186">
        <v>30000000</v>
      </c>
      <c r="G105" s="186">
        <v>30000000</v>
      </c>
      <c r="H105" s="186">
        <v>0</v>
      </c>
      <c r="I105" s="186">
        <v>1333333</v>
      </c>
      <c r="J105" s="186">
        <v>0</v>
      </c>
      <c r="K105" s="186">
        <v>14319228.65</v>
      </c>
      <c r="L105" s="186">
        <v>14319228.65</v>
      </c>
      <c r="M105" s="186">
        <v>14347438.35</v>
      </c>
      <c r="N105" s="186">
        <v>14347438.35</v>
      </c>
      <c r="O105" s="92">
        <f t="shared" si="14"/>
        <v>0.47730762166666668</v>
      </c>
      <c r="P105" s="93">
        <f t="shared" si="11"/>
        <v>30000000</v>
      </c>
      <c r="Q105" s="93">
        <f t="shared" si="12"/>
        <v>14319228.65</v>
      </c>
      <c r="R105" s="92">
        <f t="shared" si="13"/>
        <v>0.47730762166666668</v>
      </c>
    </row>
    <row r="106" spans="1:18" s="103" customFormat="1" x14ac:dyDescent="0.2">
      <c r="A106" s="133" t="s">
        <v>439</v>
      </c>
      <c r="B106" s="189" t="s">
        <v>434</v>
      </c>
      <c r="C106" s="133" t="s">
        <v>285</v>
      </c>
      <c r="D106" s="133" t="s">
        <v>286</v>
      </c>
      <c r="E106" s="186">
        <v>30000000</v>
      </c>
      <c r="F106" s="186">
        <v>30000000</v>
      </c>
      <c r="G106" s="186">
        <v>30000000</v>
      </c>
      <c r="H106" s="186">
        <v>0</v>
      </c>
      <c r="I106" s="186">
        <v>1333333</v>
      </c>
      <c r="J106" s="186">
        <v>0</v>
      </c>
      <c r="K106" s="186">
        <v>14319228.65</v>
      </c>
      <c r="L106" s="186">
        <v>14319228.65</v>
      </c>
      <c r="M106" s="186">
        <v>14347438.35</v>
      </c>
      <c r="N106" s="186">
        <v>14347438.35</v>
      </c>
      <c r="O106" s="92">
        <f t="shared" si="14"/>
        <v>0.47730762166666668</v>
      </c>
      <c r="P106" s="93">
        <f t="shared" ref="P106" si="15">+F106</f>
        <v>30000000</v>
      </c>
      <c r="Q106" s="93">
        <f t="shared" ref="Q106" si="16">+K106</f>
        <v>14319228.65</v>
      </c>
      <c r="R106" s="92">
        <f t="shared" si="13"/>
        <v>0.47730762166666668</v>
      </c>
    </row>
    <row r="107" spans="1:18" s="103" customFormat="1" x14ac:dyDescent="0.2">
      <c r="A107" s="132" t="s">
        <v>439</v>
      </c>
      <c r="B107" s="188" t="s">
        <v>433</v>
      </c>
      <c r="C107" s="132" t="s">
        <v>289</v>
      </c>
      <c r="D107" s="132" t="s">
        <v>290</v>
      </c>
      <c r="E107" s="185">
        <v>189634559</v>
      </c>
      <c r="F107" s="185">
        <v>320764679</v>
      </c>
      <c r="G107" s="185">
        <v>320764679</v>
      </c>
      <c r="H107" s="185">
        <v>0</v>
      </c>
      <c r="I107" s="185">
        <v>0</v>
      </c>
      <c r="J107" s="185">
        <v>0</v>
      </c>
      <c r="K107" s="185">
        <v>299447232.57999998</v>
      </c>
      <c r="L107" s="185">
        <v>299440945.25999999</v>
      </c>
      <c r="M107" s="185">
        <v>21317446.420000002</v>
      </c>
      <c r="N107" s="185">
        <v>21317446.420000002</v>
      </c>
      <c r="O107" s="96">
        <f t="shared" si="14"/>
        <v>0.93354178993005643</v>
      </c>
      <c r="P107" s="28">
        <f>+P111+P114</f>
        <v>262671120</v>
      </c>
      <c r="Q107" s="28">
        <f>+Q111+Q114</f>
        <v>261797970.21000001</v>
      </c>
      <c r="R107" s="92">
        <f t="shared" si="13"/>
        <v>0.9966758820307311</v>
      </c>
    </row>
    <row r="108" spans="1:18" s="102" customFormat="1" x14ac:dyDescent="0.2">
      <c r="A108" s="133" t="s">
        <v>439</v>
      </c>
      <c r="B108" s="189" t="s">
        <v>433</v>
      </c>
      <c r="C108" s="133" t="s">
        <v>291</v>
      </c>
      <c r="D108" s="133" t="s">
        <v>292</v>
      </c>
      <c r="E108" s="186">
        <v>37987205</v>
      </c>
      <c r="F108" s="186">
        <v>37821205</v>
      </c>
      <c r="G108" s="186">
        <v>37821205</v>
      </c>
      <c r="H108" s="186">
        <v>0</v>
      </c>
      <c r="I108" s="186">
        <v>0</v>
      </c>
      <c r="J108" s="186">
        <v>0</v>
      </c>
      <c r="K108" s="186">
        <v>17722561.649999999</v>
      </c>
      <c r="L108" s="186">
        <v>17722561.649999999</v>
      </c>
      <c r="M108" s="186">
        <v>20098643.350000001</v>
      </c>
      <c r="N108" s="186">
        <v>20098643.350000001</v>
      </c>
      <c r="O108" s="92">
        <f t="shared" si="14"/>
        <v>0.46858796936797753</v>
      </c>
      <c r="P108" s="93"/>
      <c r="Q108" s="93"/>
      <c r="R108" s="92"/>
    </row>
    <row r="109" spans="1:18" s="102" customFormat="1" x14ac:dyDescent="0.2">
      <c r="A109" s="133" t="s">
        <v>439</v>
      </c>
      <c r="B109" s="189" t="s">
        <v>433</v>
      </c>
      <c r="C109" s="133" t="s">
        <v>322</v>
      </c>
      <c r="D109" s="133" t="s">
        <v>421</v>
      </c>
      <c r="E109" s="186">
        <v>31613513</v>
      </c>
      <c r="F109" s="186">
        <v>31497513</v>
      </c>
      <c r="G109" s="186">
        <v>31497513</v>
      </c>
      <c r="H109" s="186">
        <v>0</v>
      </c>
      <c r="I109" s="186">
        <v>0</v>
      </c>
      <c r="J109" s="186">
        <v>0</v>
      </c>
      <c r="K109" s="186">
        <v>12384440.65</v>
      </c>
      <c r="L109" s="186">
        <v>12384440.65</v>
      </c>
      <c r="M109" s="186">
        <v>19113072.350000001</v>
      </c>
      <c r="N109" s="186">
        <v>19113072.350000001</v>
      </c>
      <c r="O109" s="92">
        <f t="shared" si="14"/>
        <v>0.39318788915175623</v>
      </c>
      <c r="P109" s="93"/>
      <c r="Q109" s="93"/>
      <c r="R109" s="92"/>
    </row>
    <row r="110" spans="1:18" s="103" customFormat="1" x14ac:dyDescent="0.2">
      <c r="A110" s="133" t="s">
        <v>439</v>
      </c>
      <c r="B110" s="189" t="s">
        <v>433</v>
      </c>
      <c r="C110" s="133" t="s">
        <v>327</v>
      </c>
      <c r="D110" s="133" t="s">
        <v>422</v>
      </c>
      <c r="E110" s="186">
        <v>6373692</v>
      </c>
      <c r="F110" s="186">
        <v>6323692</v>
      </c>
      <c r="G110" s="186">
        <v>6323692</v>
      </c>
      <c r="H110" s="186">
        <v>0</v>
      </c>
      <c r="I110" s="186">
        <v>0</v>
      </c>
      <c r="J110" s="186">
        <v>0</v>
      </c>
      <c r="K110" s="186">
        <v>5338121</v>
      </c>
      <c r="L110" s="186">
        <v>5338121</v>
      </c>
      <c r="M110" s="186">
        <v>985571</v>
      </c>
      <c r="N110" s="186">
        <v>985571</v>
      </c>
      <c r="O110" s="92">
        <f t="shared" si="14"/>
        <v>0.8441462677182886</v>
      </c>
      <c r="P110" s="93"/>
      <c r="Q110" s="93"/>
      <c r="R110" s="92"/>
    </row>
    <row r="111" spans="1:18" s="102" customFormat="1" x14ac:dyDescent="0.2">
      <c r="A111" s="133" t="s">
        <v>439</v>
      </c>
      <c r="B111" s="189" t="s">
        <v>433</v>
      </c>
      <c r="C111" s="133" t="s">
        <v>337</v>
      </c>
      <c r="D111" s="133" t="s">
        <v>338</v>
      </c>
      <c r="E111" s="186">
        <v>132000000</v>
      </c>
      <c r="F111" s="186">
        <v>137000000</v>
      </c>
      <c r="G111" s="186">
        <v>137000000</v>
      </c>
      <c r="H111" s="186">
        <v>0</v>
      </c>
      <c r="I111" s="186">
        <v>0</v>
      </c>
      <c r="J111" s="186">
        <v>0</v>
      </c>
      <c r="K111" s="186">
        <v>136126850.21000001</v>
      </c>
      <c r="L111" s="186">
        <v>136120562.88999999</v>
      </c>
      <c r="M111" s="186">
        <v>873149.79</v>
      </c>
      <c r="N111" s="186">
        <v>873149.79</v>
      </c>
      <c r="O111" s="92">
        <f t="shared" si="14"/>
        <v>0.99362664386861321</v>
      </c>
      <c r="P111" s="93">
        <f t="shared" ref="P111:P115" si="17">+F111</f>
        <v>137000000</v>
      </c>
      <c r="Q111" s="93">
        <f t="shared" ref="Q111:Q115" si="18">+K111</f>
        <v>136126850.21000001</v>
      </c>
      <c r="R111" s="92">
        <f>+Q111/P111</f>
        <v>0.99362664386861321</v>
      </c>
    </row>
    <row r="112" spans="1:18" s="102" customFormat="1" x14ac:dyDescent="0.2">
      <c r="A112" s="133" t="s">
        <v>439</v>
      </c>
      <c r="B112" s="189" t="s">
        <v>433</v>
      </c>
      <c r="C112" s="133" t="s">
        <v>339</v>
      </c>
      <c r="D112" s="133" t="s">
        <v>340</v>
      </c>
      <c r="E112" s="186">
        <v>125000000</v>
      </c>
      <c r="F112" s="186">
        <v>130000000</v>
      </c>
      <c r="G112" s="186">
        <v>130000000</v>
      </c>
      <c r="H112" s="186">
        <v>0</v>
      </c>
      <c r="I112" s="186">
        <v>0</v>
      </c>
      <c r="J112" s="186">
        <v>0</v>
      </c>
      <c r="K112" s="186">
        <v>129161137.20999999</v>
      </c>
      <c r="L112" s="186">
        <v>129154849.89</v>
      </c>
      <c r="M112" s="186">
        <v>838862.79</v>
      </c>
      <c r="N112" s="186">
        <v>838862.79</v>
      </c>
      <c r="O112" s="92">
        <f t="shared" si="14"/>
        <v>0.99354720930769225</v>
      </c>
      <c r="P112" s="93">
        <f t="shared" si="17"/>
        <v>130000000</v>
      </c>
      <c r="Q112" s="93">
        <f t="shared" si="18"/>
        <v>129161137.20999999</v>
      </c>
      <c r="R112" s="92">
        <f t="shared" ref="R112:R116" si="19">+Q112/P112</f>
        <v>0.99354720930769225</v>
      </c>
    </row>
    <row r="113" spans="1:18" s="102" customFormat="1" x14ac:dyDescent="0.2">
      <c r="A113" s="133" t="s">
        <v>439</v>
      </c>
      <c r="B113" s="189" t="s">
        <v>433</v>
      </c>
      <c r="C113" s="133" t="s">
        <v>341</v>
      </c>
      <c r="D113" s="133" t="s">
        <v>342</v>
      </c>
      <c r="E113" s="186">
        <v>7000000</v>
      </c>
      <c r="F113" s="186">
        <v>7000000</v>
      </c>
      <c r="G113" s="186">
        <v>7000000</v>
      </c>
      <c r="H113" s="186">
        <v>0</v>
      </c>
      <c r="I113" s="186">
        <v>0</v>
      </c>
      <c r="J113" s="186">
        <v>0</v>
      </c>
      <c r="K113" s="186">
        <v>6965713</v>
      </c>
      <c r="L113" s="186">
        <v>6965713</v>
      </c>
      <c r="M113" s="186">
        <v>34287</v>
      </c>
      <c r="N113" s="186">
        <v>34287</v>
      </c>
      <c r="O113" s="92">
        <f t="shared" si="14"/>
        <v>0.99510185714285715</v>
      </c>
      <c r="P113" s="93">
        <f t="shared" si="17"/>
        <v>7000000</v>
      </c>
      <c r="Q113" s="93">
        <f t="shared" si="18"/>
        <v>6965713</v>
      </c>
      <c r="R113" s="92">
        <f t="shared" si="19"/>
        <v>0.99510185714285715</v>
      </c>
    </row>
    <row r="114" spans="1:18" s="102" customFormat="1" x14ac:dyDescent="0.2">
      <c r="A114" s="133" t="s">
        <v>439</v>
      </c>
      <c r="B114" s="189" t="s">
        <v>433</v>
      </c>
      <c r="C114" s="133" t="s">
        <v>384</v>
      </c>
      <c r="D114" s="133" t="s">
        <v>385</v>
      </c>
      <c r="E114" s="186">
        <v>0</v>
      </c>
      <c r="F114" s="186">
        <v>125671120</v>
      </c>
      <c r="G114" s="186">
        <v>125671120</v>
      </c>
      <c r="H114" s="186">
        <v>0</v>
      </c>
      <c r="I114" s="186">
        <v>0</v>
      </c>
      <c r="J114" s="186">
        <v>0</v>
      </c>
      <c r="K114" s="186">
        <v>125671120</v>
      </c>
      <c r="L114" s="186">
        <v>125671120</v>
      </c>
      <c r="M114" s="186">
        <v>0</v>
      </c>
      <c r="N114" s="186">
        <v>0</v>
      </c>
      <c r="O114" s="92">
        <f t="shared" si="14"/>
        <v>1</v>
      </c>
      <c r="P114" s="93">
        <f t="shared" si="17"/>
        <v>125671120</v>
      </c>
      <c r="Q114" s="93">
        <f t="shared" si="18"/>
        <v>125671120</v>
      </c>
      <c r="R114" s="92">
        <f t="shared" si="19"/>
        <v>1</v>
      </c>
    </row>
    <row r="115" spans="1:18" s="102" customFormat="1" x14ac:dyDescent="0.2">
      <c r="A115" s="133" t="s">
        <v>439</v>
      </c>
      <c r="B115" s="189" t="s">
        <v>433</v>
      </c>
      <c r="C115" s="133" t="s">
        <v>386</v>
      </c>
      <c r="D115" s="133" t="s">
        <v>387</v>
      </c>
      <c r="E115" s="186">
        <v>0</v>
      </c>
      <c r="F115" s="186">
        <v>124005120</v>
      </c>
      <c r="G115" s="186">
        <v>124005120</v>
      </c>
      <c r="H115" s="186">
        <v>0</v>
      </c>
      <c r="I115" s="186">
        <v>0</v>
      </c>
      <c r="J115" s="186">
        <v>0</v>
      </c>
      <c r="K115" s="186">
        <v>124005120</v>
      </c>
      <c r="L115" s="186">
        <v>124005120</v>
      </c>
      <c r="M115" s="186">
        <v>0</v>
      </c>
      <c r="N115" s="186">
        <v>0</v>
      </c>
      <c r="O115" s="92">
        <f t="shared" si="14"/>
        <v>1</v>
      </c>
      <c r="P115" s="93">
        <f t="shared" si="17"/>
        <v>124005120</v>
      </c>
      <c r="Q115" s="93">
        <f t="shared" si="18"/>
        <v>124005120</v>
      </c>
      <c r="R115" s="92">
        <f t="shared" si="19"/>
        <v>1</v>
      </c>
    </row>
    <row r="116" spans="1:18" s="102" customFormat="1" x14ac:dyDescent="0.2">
      <c r="A116" s="133" t="s">
        <v>439</v>
      </c>
      <c r="B116" s="189" t="s">
        <v>434</v>
      </c>
      <c r="C116" s="133" t="s">
        <v>386</v>
      </c>
      <c r="D116" s="133" t="s">
        <v>387</v>
      </c>
      <c r="E116" s="186">
        <v>0</v>
      </c>
      <c r="F116" s="186">
        <v>1666000</v>
      </c>
      <c r="G116" s="186">
        <v>1666000</v>
      </c>
      <c r="H116" s="186">
        <v>0</v>
      </c>
      <c r="I116" s="186">
        <v>0</v>
      </c>
      <c r="J116" s="186">
        <v>0</v>
      </c>
      <c r="K116" s="186">
        <v>1666000</v>
      </c>
      <c r="L116" s="186">
        <v>1666000</v>
      </c>
      <c r="M116" s="186">
        <v>0</v>
      </c>
      <c r="N116" s="186">
        <v>0</v>
      </c>
      <c r="O116" s="92">
        <f t="shared" si="14"/>
        <v>1</v>
      </c>
      <c r="P116" s="93">
        <f t="shared" ref="P116" si="20">+F116</f>
        <v>1666000</v>
      </c>
      <c r="Q116" s="93">
        <f t="shared" ref="Q116" si="21">+K116</f>
        <v>1666000</v>
      </c>
      <c r="R116" s="92">
        <f t="shared" si="19"/>
        <v>1</v>
      </c>
    </row>
    <row r="117" spans="1:18" s="102" customFormat="1" x14ac:dyDescent="0.2">
      <c r="A117" s="133" t="s">
        <v>439</v>
      </c>
      <c r="B117" s="189" t="s">
        <v>433</v>
      </c>
      <c r="C117" s="133" t="s">
        <v>358</v>
      </c>
      <c r="D117" s="133" t="s">
        <v>359</v>
      </c>
      <c r="E117" s="186">
        <v>19647354</v>
      </c>
      <c r="F117" s="186">
        <v>20272354</v>
      </c>
      <c r="G117" s="186">
        <v>20272354</v>
      </c>
      <c r="H117" s="186">
        <v>0</v>
      </c>
      <c r="I117" s="186">
        <v>0</v>
      </c>
      <c r="J117" s="186">
        <v>0</v>
      </c>
      <c r="K117" s="186">
        <v>19926700.719999999</v>
      </c>
      <c r="L117" s="186">
        <v>19926700.719999999</v>
      </c>
      <c r="M117" s="186">
        <v>345653.28</v>
      </c>
      <c r="N117" s="186">
        <v>345653.28</v>
      </c>
      <c r="O117" s="92">
        <f>+K117/F117</f>
        <v>0.98294952426343773</v>
      </c>
      <c r="P117" s="93"/>
      <c r="Q117" s="93"/>
      <c r="R117" s="92"/>
    </row>
    <row r="118" spans="1:18" s="102" customFormat="1" x14ac:dyDescent="0.2">
      <c r="A118" s="133" t="s">
        <v>439</v>
      </c>
      <c r="B118" s="189" t="s">
        <v>433</v>
      </c>
      <c r="C118" s="133" t="s">
        <v>363</v>
      </c>
      <c r="D118" s="133" t="s">
        <v>364</v>
      </c>
      <c r="E118" s="186">
        <v>2029800</v>
      </c>
      <c r="F118" s="186">
        <v>2139800</v>
      </c>
      <c r="G118" s="186">
        <v>2139800</v>
      </c>
      <c r="H118" s="186">
        <v>0</v>
      </c>
      <c r="I118" s="186">
        <v>0</v>
      </c>
      <c r="J118" s="186">
        <v>0</v>
      </c>
      <c r="K118" s="186">
        <v>2102988</v>
      </c>
      <c r="L118" s="186">
        <v>2102988</v>
      </c>
      <c r="M118" s="186">
        <v>36812</v>
      </c>
      <c r="N118" s="186">
        <v>36812</v>
      </c>
      <c r="O118" s="92">
        <f t="shared" si="14"/>
        <v>0.98279652303953635</v>
      </c>
      <c r="P118" s="93"/>
      <c r="Q118" s="93"/>
      <c r="R118" s="92"/>
    </row>
    <row r="119" spans="1:18" s="102" customFormat="1" x14ac:dyDescent="0.2">
      <c r="A119" s="133" t="s">
        <v>439</v>
      </c>
      <c r="B119" s="189" t="s">
        <v>433</v>
      </c>
      <c r="C119" s="133" t="s">
        <v>369</v>
      </c>
      <c r="D119" s="133" t="s">
        <v>370</v>
      </c>
      <c r="E119" s="186">
        <v>4656600</v>
      </c>
      <c r="F119" s="186">
        <v>4786600</v>
      </c>
      <c r="G119" s="186">
        <v>4786600</v>
      </c>
      <c r="H119" s="186">
        <v>0</v>
      </c>
      <c r="I119" s="186">
        <v>0</v>
      </c>
      <c r="J119" s="186">
        <v>0</v>
      </c>
      <c r="K119" s="186">
        <v>4759824</v>
      </c>
      <c r="L119" s="186">
        <v>4759824</v>
      </c>
      <c r="M119" s="186">
        <v>26776</v>
      </c>
      <c r="N119" s="186">
        <v>26776</v>
      </c>
      <c r="O119" s="92">
        <f t="shared" si="14"/>
        <v>0.99440605022354067</v>
      </c>
      <c r="P119" s="93"/>
      <c r="Q119" s="93"/>
      <c r="R119" s="92"/>
    </row>
    <row r="120" spans="1:18" x14ac:dyDescent="0.2">
      <c r="A120" s="49" t="s">
        <v>439</v>
      </c>
      <c r="B120" s="190" t="s">
        <v>433</v>
      </c>
      <c r="C120" s="49" t="s">
        <v>375</v>
      </c>
      <c r="D120" s="49" t="s">
        <v>398</v>
      </c>
      <c r="E120" s="187">
        <v>8955000</v>
      </c>
      <c r="F120" s="187">
        <v>9215000</v>
      </c>
      <c r="G120" s="187">
        <v>9215000</v>
      </c>
      <c r="H120" s="187">
        <v>0</v>
      </c>
      <c r="I120" s="187">
        <v>0</v>
      </c>
      <c r="J120" s="187">
        <v>0</v>
      </c>
      <c r="K120" s="187">
        <v>9152928</v>
      </c>
      <c r="L120" s="187">
        <v>9152928</v>
      </c>
      <c r="M120" s="187">
        <v>62072</v>
      </c>
      <c r="N120" s="187">
        <v>62072</v>
      </c>
      <c r="O120" s="92">
        <f t="shared" si="14"/>
        <v>0.99326402604449271</v>
      </c>
      <c r="P120" s="45"/>
      <c r="Q120" s="45"/>
      <c r="R120" s="22"/>
    </row>
    <row r="121" spans="1:18" x14ac:dyDescent="0.2">
      <c r="A121" s="49" t="s">
        <v>439</v>
      </c>
      <c r="B121" s="190" t="s">
        <v>433</v>
      </c>
      <c r="C121" s="49" t="s">
        <v>378</v>
      </c>
      <c r="D121" s="49" t="s">
        <v>399</v>
      </c>
      <c r="E121" s="187">
        <v>2985000</v>
      </c>
      <c r="F121" s="187">
        <v>3110000</v>
      </c>
      <c r="G121" s="187">
        <v>3110000</v>
      </c>
      <c r="H121" s="187">
        <v>0</v>
      </c>
      <c r="I121" s="187">
        <v>0</v>
      </c>
      <c r="J121" s="187">
        <v>0</v>
      </c>
      <c r="K121" s="187">
        <v>2988355</v>
      </c>
      <c r="L121" s="187">
        <v>2988355</v>
      </c>
      <c r="M121" s="187">
        <v>121645</v>
      </c>
      <c r="N121" s="187">
        <v>121645</v>
      </c>
      <c r="O121" s="92">
        <f t="shared" si="14"/>
        <v>0.96088585209003219</v>
      </c>
      <c r="P121" s="45"/>
      <c r="Q121" s="45"/>
      <c r="R121" s="22"/>
    </row>
    <row r="122" spans="1:18" x14ac:dyDescent="0.2">
      <c r="A122" s="49" t="s">
        <v>439</v>
      </c>
      <c r="B122" s="190" t="s">
        <v>433</v>
      </c>
      <c r="C122" s="49" t="s">
        <v>381</v>
      </c>
      <c r="D122" s="49" t="s">
        <v>400</v>
      </c>
      <c r="E122" s="187">
        <v>453804</v>
      </c>
      <c r="F122" s="187">
        <v>453804</v>
      </c>
      <c r="G122" s="187">
        <v>453804</v>
      </c>
      <c r="H122" s="187">
        <v>0</v>
      </c>
      <c r="I122" s="187">
        <v>0</v>
      </c>
      <c r="J122" s="187">
        <v>0</v>
      </c>
      <c r="K122" s="187">
        <v>442311.64</v>
      </c>
      <c r="L122" s="187">
        <v>442311.64</v>
      </c>
      <c r="M122" s="187">
        <v>11492.36</v>
      </c>
      <c r="N122" s="187">
        <v>11492.36</v>
      </c>
      <c r="O122" s="92">
        <f t="shared" si="14"/>
        <v>0.97467549867343617</v>
      </c>
      <c r="P122" s="45"/>
      <c r="Q122" s="45"/>
      <c r="R122" s="22"/>
    </row>
    <row r="123" spans="1:18" s="55" customFormat="1" x14ac:dyDescent="0.2">
      <c r="A123" s="19" t="s">
        <v>439</v>
      </c>
      <c r="B123" s="107" t="s">
        <v>433</v>
      </c>
      <c r="C123" s="19" t="s">
        <v>382</v>
      </c>
      <c r="D123" s="19" t="s">
        <v>383</v>
      </c>
      <c r="E123" s="99">
        <v>567150</v>
      </c>
      <c r="F123" s="99">
        <v>567150</v>
      </c>
      <c r="G123" s="99">
        <v>567150</v>
      </c>
      <c r="H123" s="99">
        <v>0</v>
      </c>
      <c r="I123" s="99">
        <v>0</v>
      </c>
      <c r="J123" s="99">
        <v>0</v>
      </c>
      <c r="K123" s="99">
        <v>480294.08</v>
      </c>
      <c r="L123" s="99">
        <v>480294.08</v>
      </c>
      <c r="M123" s="99">
        <v>86855.92</v>
      </c>
      <c r="N123" s="99">
        <v>86855.92</v>
      </c>
      <c r="O123" s="22"/>
      <c r="P123" s="45"/>
      <c r="Q123" s="45"/>
      <c r="R123" s="22"/>
    </row>
    <row r="124" spans="1:18" s="102" customFormat="1" x14ac:dyDescent="0.2">
      <c r="A124" s="95"/>
      <c r="B124" s="109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2"/>
      <c r="P124" s="93"/>
      <c r="Q124" s="93"/>
      <c r="R124" s="92"/>
    </row>
    <row r="125" spans="1:18" s="102" customFormat="1" x14ac:dyDescent="0.2">
      <c r="A125" s="95"/>
      <c r="B125" s="109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2"/>
      <c r="P125" s="93"/>
      <c r="Q125" s="93"/>
      <c r="R125" s="92"/>
    </row>
    <row r="126" spans="1:18" x14ac:dyDescent="0.2">
      <c r="C126" s="230" t="s">
        <v>11</v>
      </c>
      <c r="D126" s="230"/>
      <c r="E126" s="230"/>
      <c r="F126" s="230"/>
      <c r="G126" s="230"/>
      <c r="K126" s="21"/>
      <c r="P126" s="21"/>
      <c r="Q126" s="21"/>
    </row>
    <row r="127" spans="1:18" s="126" customFormat="1" ht="44.45" customHeight="1" thickBot="1" x14ac:dyDescent="0.25">
      <c r="B127" s="127"/>
      <c r="C127" s="128" t="s">
        <v>44</v>
      </c>
      <c r="D127" s="128" t="s">
        <v>7</v>
      </c>
      <c r="E127" s="128" t="s">
        <v>8</v>
      </c>
      <c r="F127" s="128" t="s">
        <v>9</v>
      </c>
      <c r="G127" s="128" t="s">
        <v>21</v>
      </c>
    </row>
    <row r="128" spans="1:18" ht="13.5" thickTop="1" x14ac:dyDescent="0.2">
      <c r="C128" s="129" t="s">
        <v>22</v>
      </c>
      <c r="D128" s="99">
        <f>+F8</f>
        <v>3175372608</v>
      </c>
      <c r="E128" s="100">
        <f>+K8</f>
        <v>2724669244.8400002</v>
      </c>
      <c r="F128" s="21">
        <f>+D128-E128</f>
        <v>450703363.15999985</v>
      </c>
      <c r="G128" s="22">
        <f t="shared" ref="G128:G133" si="22">+E128/D128</f>
        <v>0.85806284212929762</v>
      </c>
      <c r="K128" s="21"/>
      <c r="P128" s="21"/>
      <c r="Q128" s="21"/>
    </row>
    <row r="129" spans="1:17" x14ac:dyDescent="0.2">
      <c r="C129" s="129" t="s">
        <v>109</v>
      </c>
      <c r="D129" s="21">
        <f>+F28</f>
        <v>618139250</v>
      </c>
      <c r="E129" s="102">
        <f>+K28</f>
        <v>561682093.52999997</v>
      </c>
      <c r="F129" s="21">
        <f>+D129-E129</f>
        <v>56457156.470000029</v>
      </c>
      <c r="G129" s="22">
        <f t="shared" si="22"/>
        <v>0.90866595759774194</v>
      </c>
      <c r="K129" s="21"/>
      <c r="P129" s="21"/>
      <c r="Q129" s="21"/>
    </row>
    <row r="130" spans="1:17" x14ac:dyDescent="0.2">
      <c r="C130" s="129" t="s">
        <v>23</v>
      </c>
      <c r="D130" s="21">
        <f>+F73</f>
        <v>64811256</v>
      </c>
      <c r="E130" s="102">
        <f>+K73</f>
        <v>37680252.450000003</v>
      </c>
      <c r="F130" s="21">
        <f>+D130-E130</f>
        <v>27131003.549999997</v>
      </c>
      <c r="G130" s="22">
        <f t="shared" si="22"/>
        <v>0.58138438869322329</v>
      </c>
      <c r="K130" s="21"/>
      <c r="P130" s="21"/>
      <c r="Q130" s="21"/>
    </row>
    <row r="131" spans="1:17" ht="13.7" customHeight="1" x14ac:dyDescent="0.2">
      <c r="C131" s="129" t="s">
        <v>266</v>
      </c>
      <c r="D131" s="21">
        <f>+F96</f>
        <v>103500000</v>
      </c>
      <c r="E131" s="102">
        <f>+K96</f>
        <v>74624698.480000004</v>
      </c>
      <c r="F131" s="21">
        <f>+D131-E131</f>
        <v>28875301.519999996</v>
      </c>
      <c r="G131" s="22">
        <f>+E131/D131</f>
        <v>0.72101157951690831</v>
      </c>
      <c r="K131" s="21"/>
      <c r="P131" s="21"/>
      <c r="Q131" s="21"/>
    </row>
    <row r="132" spans="1:17" x14ac:dyDescent="0.2">
      <c r="C132" s="129" t="s">
        <v>25</v>
      </c>
      <c r="D132" s="21">
        <f>+F107</f>
        <v>320764679</v>
      </c>
      <c r="E132" s="102">
        <f>+K107</f>
        <v>299447232.57999998</v>
      </c>
      <c r="F132" s="21">
        <f>+D132-E132</f>
        <v>21317446.420000017</v>
      </c>
      <c r="G132" s="22">
        <f>+E132/D132</f>
        <v>0.93354178993005643</v>
      </c>
      <c r="K132" s="21"/>
      <c r="P132" s="21"/>
      <c r="Q132" s="21"/>
    </row>
    <row r="133" spans="1:17" ht="13.5" thickBot="1" x14ac:dyDescent="0.25">
      <c r="C133" s="130" t="s">
        <v>10</v>
      </c>
      <c r="D133" s="130">
        <f>SUM(D128:D132)</f>
        <v>4282587793</v>
      </c>
      <c r="E133" s="130">
        <f>SUM(E128:E132)</f>
        <v>3698103521.8799996</v>
      </c>
      <c r="F133" s="130">
        <f>SUM(F128:F132)</f>
        <v>584484271.11999989</v>
      </c>
      <c r="G133" s="131">
        <f t="shared" si="22"/>
        <v>0.86352077310000397</v>
      </c>
      <c r="K133" s="21"/>
      <c r="P133" s="21"/>
      <c r="Q133" s="21"/>
    </row>
    <row r="134" spans="1:17" ht="13.5" thickTop="1" x14ac:dyDescent="0.2">
      <c r="C134" s="55"/>
      <c r="D134" s="55"/>
      <c r="E134" s="132"/>
      <c r="F134" s="17"/>
      <c r="G134" s="17"/>
      <c r="H134" s="95"/>
      <c r="K134" s="21"/>
      <c r="P134" s="21"/>
      <c r="Q134" s="21"/>
    </row>
    <row r="135" spans="1:17" x14ac:dyDescent="0.2">
      <c r="C135" s="19"/>
      <c r="D135" s="21"/>
      <c r="E135" s="102"/>
      <c r="H135" s="19"/>
      <c r="I135" s="19"/>
      <c r="J135" s="19"/>
      <c r="K135" s="95"/>
      <c r="P135" s="133"/>
      <c r="Q135" s="21"/>
    </row>
    <row r="136" spans="1:17" x14ac:dyDescent="0.2">
      <c r="C136" s="19"/>
      <c r="D136" s="21"/>
      <c r="E136" s="102"/>
      <c r="H136" s="19"/>
      <c r="I136" s="19"/>
      <c r="J136" s="19"/>
      <c r="K136" s="95"/>
      <c r="Q136" s="95"/>
    </row>
    <row r="137" spans="1:17" x14ac:dyDescent="0.2">
      <c r="C137" s="231" t="s">
        <v>11</v>
      </c>
      <c r="D137" s="231"/>
      <c r="E137" s="231"/>
      <c r="F137" s="231"/>
      <c r="G137" s="231"/>
      <c r="H137" s="19"/>
      <c r="I137" s="19"/>
      <c r="J137" s="19"/>
      <c r="K137" s="95"/>
      <c r="Q137" s="95"/>
    </row>
    <row r="138" spans="1:17" ht="26.25" thickBot="1" x14ac:dyDescent="0.25">
      <c r="C138" s="134" t="s">
        <v>44</v>
      </c>
      <c r="D138" s="134" t="s">
        <v>31</v>
      </c>
      <c r="E138" s="134" t="s">
        <v>32</v>
      </c>
      <c r="F138" s="134" t="s">
        <v>36</v>
      </c>
      <c r="G138" s="134" t="s">
        <v>33</v>
      </c>
      <c r="H138" s="19"/>
      <c r="I138" s="19"/>
      <c r="J138" s="19"/>
      <c r="K138" s="95"/>
      <c r="Q138" s="95"/>
    </row>
    <row r="139" spans="1:17" ht="13.5" thickTop="1" x14ac:dyDescent="0.2">
      <c r="C139" s="129" t="s">
        <v>109</v>
      </c>
      <c r="D139" s="21">
        <f t="shared" ref="D139:E141" si="23">+D129</f>
        <v>618139250</v>
      </c>
      <c r="E139" s="21">
        <f t="shared" si="23"/>
        <v>561682093.52999997</v>
      </c>
      <c r="F139" s="21">
        <f>+D139-E139</f>
        <v>56457156.470000029</v>
      </c>
      <c r="G139" s="22">
        <f>+E139/D139</f>
        <v>0.90866595759774194</v>
      </c>
      <c r="H139" s="19"/>
      <c r="I139" s="19"/>
      <c r="J139" s="19"/>
      <c r="K139" s="95"/>
      <c r="Q139" s="95"/>
    </row>
    <row r="140" spans="1:17" x14ac:dyDescent="0.2">
      <c r="C140" s="129" t="s">
        <v>23</v>
      </c>
      <c r="D140" s="21">
        <f t="shared" si="23"/>
        <v>64811256</v>
      </c>
      <c r="E140" s="21">
        <f t="shared" si="23"/>
        <v>37680252.450000003</v>
      </c>
      <c r="F140" s="21">
        <f>+D140-E140</f>
        <v>27131003.549999997</v>
      </c>
      <c r="G140" s="22">
        <f>+E140/D140</f>
        <v>0.58138438869322329</v>
      </c>
      <c r="H140" s="19"/>
      <c r="I140" s="19"/>
      <c r="J140" s="19"/>
      <c r="K140" s="95"/>
      <c r="Q140" s="95"/>
    </row>
    <row r="141" spans="1:17" x14ac:dyDescent="0.2">
      <c r="C141" s="129" t="s">
        <v>24</v>
      </c>
      <c r="D141" s="21">
        <f t="shared" si="23"/>
        <v>103500000</v>
      </c>
      <c r="E141" s="21">
        <f t="shared" si="23"/>
        <v>74624698.480000004</v>
      </c>
      <c r="F141" s="21">
        <f>+D141-E141</f>
        <v>28875301.519999996</v>
      </c>
      <c r="G141" s="22">
        <f>+E141/D141</f>
        <v>0.72101157951690831</v>
      </c>
      <c r="H141" s="19"/>
      <c r="I141" s="19"/>
      <c r="J141" s="19"/>
      <c r="K141" s="95"/>
      <c r="Q141" s="95"/>
    </row>
    <row r="142" spans="1:17" x14ac:dyDescent="0.2">
      <c r="C142" s="129" t="s">
        <v>25</v>
      </c>
      <c r="D142" s="21">
        <f>+P107</f>
        <v>262671120</v>
      </c>
      <c r="E142" s="21">
        <f>+Q107</f>
        <v>261797970.21000001</v>
      </c>
      <c r="F142" s="21">
        <f>+D142-E142</f>
        <v>873149.78999999166</v>
      </c>
      <c r="G142" s="22">
        <f>+E142/D142</f>
        <v>0.9966758820307311</v>
      </c>
      <c r="H142" s="19"/>
      <c r="I142" s="19"/>
      <c r="J142" s="19"/>
      <c r="K142" s="95"/>
      <c r="Q142" s="95"/>
    </row>
    <row r="143" spans="1:17" ht="13.5" thickBot="1" x14ac:dyDescent="0.25">
      <c r="C143" s="135" t="s">
        <v>10</v>
      </c>
      <c r="D143" s="135">
        <f>SUM(D139:D142)</f>
        <v>1049121626</v>
      </c>
      <c r="E143" s="135">
        <f>SUM(E139:E142)</f>
        <v>935785014.67000008</v>
      </c>
      <c r="F143" s="135">
        <f>SUM(F139:F142)</f>
        <v>113336611.33000001</v>
      </c>
      <c r="G143" s="136">
        <f>+E143/D143</f>
        <v>0.89196999802385168</v>
      </c>
      <c r="H143" s="19"/>
      <c r="I143" s="19"/>
      <c r="J143" s="19"/>
      <c r="K143" s="95"/>
      <c r="Q143" s="95"/>
    </row>
    <row r="144" spans="1:17" ht="13.5" thickTop="1" x14ac:dyDescent="0.2">
      <c r="A144" s="19"/>
      <c r="H144" s="19"/>
      <c r="I144" s="19"/>
      <c r="J144" s="19"/>
      <c r="K144" s="95"/>
      <c r="Q144" s="95"/>
    </row>
    <row r="145" spans="1:17" x14ac:dyDescent="0.2">
      <c r="A145" s="19"/>
      <c r="H145" s="19"/>
      <c r="I145" s="19"/>
      <c r="J145" s="19"/>
      <c r="K145" s="95"/>
      <c r="Q145" s="95"/>
    </row>
    <row r="146" spans="1:17" x14ac:dyDescent="0.2">
      <c r="A146" s="19"/>
      <c r="H146" s="19"/>
      <c r="I146" s="19"/>
      <c r="J146" s="19"/>
      <c r="K146" s="95"/>
      <c r="Q146" s="95"/>
    </row>
    <row r="147" spans="1:17" x14ac:dyDescent="0.2">
      <c r="A147" s="19"/>
      <c r="H147" s="19"/>
      <c r="I147" s="19"/>
      <c r="J147" s="19"/>
      <c r="K147" s="95"/>
      <c r="Q147" s="95"/>
    </row>
    <row r="148" spans="1:17" x14ac:dyDescent="0.2">
      <c r="A148" s="19"/>
      <c r="H148" s="19"/>
      <c r="I148" s="19"/>
      <c r="J148" s="19"/>
      <c r="K148" s="95"/>
      <c r="Q148" s="95"/>
    </row>
    <row r="149" spans="1:17" x14ac:dyDescent="0.2">
      <c r="A149" s="19"/>
      <c r="H149" s="19"/>
      <c r="I149" s="19"/>
      <c r="J149" s="19"/>
      <c r="K149" s="95"/>
      <c r="Q149" s="95"/>
    </row>
    <row r="150" spans="1:17" x14ac:dyDescent="0.2">
      <c r="A150" s="19"/>
      <c r="H150" s="19"/>
      <c r="I150" s="19"/>
      <c r="J150" s="19"/>
      <c r="K150" s="95"/>
      <c r="Q150" s="95"/>
    </row>
    <row r="151" spans="1:17" x14ac:dyDescent="0.2">
      <c r="A151" s="19"/>
      <c r="H151" s="19"/>
      <c r="I151" s="19"/>
      <c r="J151" s="19"/>
      <c r="K151" s="95"/>
      <c r="Q151" s="95"/>
    </row>
    <row r="152" spans="1:17" x14ac:dyDescent="0.2">
      <c r="A152" s="137"/>
      <c r="B152" s="138"/>
      <c r="C152" s="139"/>
      <c r="D152" s="140"/>
      <c r="H152" s="19"/>
      <c r="I152" s="19"/>
      <c r="J152" s="19"/>
      <c r="K152" s="95"/>
      <c r="Q152" s="95"/>
    </row>
    <row r="153" spans="1:17" x14ac:dyDescent="0.2">
      <c r="A153" s="137"/>
      <c r="B153" s="138"/>
      <c r="C153" s="139"/>
      <c r="D153" s="140"/>
      <c r="H153" s="19"/>
      <c r="I153" s="19"/>
      <c r="J153" s="19"/>
      <c r="K153" s="95"/>
      <c r="Q153" s="95"/>
    </row>
    <row r="154" spans="1:17" x14ac:dyDescent="0.2">
      <c r="A154" s="137"/>
      <c r="B154" s="138"/>
      <c r="C154" s="139"/>
      <c r="D154" s="140"/>
      <c r="H154" s="19"/>
      <c r="I154" s="19"/>
      <c r="J154" s="19"/>
      <c r="K154" s="95"/>
      <c r="Q154" s="95"/>
    </row>
    <row r="155" spans="1:17" x14ac:dyDescent="0.2">
      <c r="A155" s="137"/>
      <c r="B155" s="138"/>
      <c r="C155" s="84" t="s">
        <v>51</v>
      </c>
      <c r="D155" s="141" t="s">
        <v>52</v>
      </c>
      <c r="E155" s="141" t="s">
        <v>53</v>
      </c>
      <c r="F155" s="84" t="s">
        <v>7</v>
      </c>
      <c r="G155" s="84" t="s">
        <v>19</v>
      </c>
      <c r="H155" s="19"/>
      <c r="I155" s="19"/>
      <c r="J155" s="19"/>
      <c r="K155" s="95"/>
      <c r="Q155" s="95"/>
    </row>
    <row r="156" spans="1:17" x14ac:dyDescent="0.2">
      <c r="A156" s="137"/>
      <c r="B156" s="138"/>
      <c r="C156" s="86" t="s">
        <v>22</v>
      </c>
      <c r="D156" s="87">
        <f>+G156/F156</f>
        <v>0.85806284212929762</v>
      </c>
      <c r="E156" s="87">
        <f>+(100%/12)*12</f>
        <v>1</v>
      </c>
      <c r="F156" s="88">
        <v>3175372608</v>
      </c>
      <c r="G156" s="88">
        <v>2724669244.8400002</v>
      </c>
      <c r="H156" s="19"/>
      <c r="I156" s="19"/>
      <c r="J156" s="19"/>
      <c r="K156" s="95"/>
      <c r="Q156" s="95"/>
    </row>
    <row r="157" spans="1:17" x14ac:dyDescent="0.2">
      <c r="A157" s="19"/>
      <c r="C157" s="86" t="s">
        <v>109</v>
      </c>
      <c r="D157" s="87">
        <f>+G157/F157</f>
        <v>0.90866595759774194</v>
      </c>
      <c r="E157" s="87">
        <f t="shared" ref="E157:E160" si="24">+(100%/12)*12</f>
        <v>1</v>
      </c>
      <c r="F157" s="88">
        <v>618139250</v>
      </c>
      <c r="G157" s="88">
        <v>561682093.52999997</v>
      </c>
      <c r="H157" s="19"/>
      <c r="I157" s="19"/>
      <c r="J157" s="19"/>
      <c r="K157" s="95"/>
      <c r="Q157" s="95"/>
    </row>
    <row r="158" spans="1:17" x14ac:dyDescent="0.2">
      <c r="A158" s="19"/>
      <c r="C158" s="86" t="s">
        <v>23</v>
      </c>
      <c r="D158" s="87">
        <f>+G158/F158</f>
        <v>0.58138438869322329</v>
      </c>
      <c r="E158" s="87">
        <f t="shared" si="24"/>
        <v>1</v>
      </c>
      <c r="F158" s="88">
        <v>64811256</v>
      </c>
      <c r="G158" s="88">
        <v>37680252.450000003</v>
      </c>
      <c r="H158" s="19"/>
      <c r="I158" s="19"/>
      <c r="J158" s="19"/>
      <c r="K158" s="95"/>
      <c r="Q158" s="95"/>
    </row>
    <row r="159" spans="1:17" x14ac:dyDescent="0.2">
      <c r="A159" s="19"/>
      <c r="C159" s="86" t="s">
        <v>24</v>
      </c>
      <c r="D159" s="87">
        <f>+G159/F159</f>
        <v>0.72101157951690831</v>
      </c>
      <c r="E159" s="87">
        <f t="shared" si="24"/>
        <v>1</v>
      </c>
      <c r="F159" s="88">
        <v>103500000</v>
      </c>
      <c r="G159" s="88">
        <v>74624698.480000004</v>
      </c>
      <c r="H159" s="19"/>
      <c r="I159" s="19"/>
      <c r="J159" s="19"/>
      <c r="K159" s="95"/>
      <c r="Q159" s="95"/>
    </row>
    <row r="160" spans="1:17" x14ac:dyDescent="0.2">
      <c r="A160" s="19"/>
      <c r="C160" s="86" t="s">
        <v>25</v>
      </c>
      <c r="D160" s="87">
        <f>+G160/F160</f>
        <v>0.93354178993005643</v>
      </c>
      <c r="E160" s="87">
        <f t="shared" si="24"/>
        <v>1</v>
      </c>
      <c r="F160" s="88">
        <v>320764679</v>
      </c>
      <c r="G160" s="88">
        <v>299447232.57999998</v>
      </c>
      <c r="H160" s="19"/>
      <c r="I160" s="19"/>
      <c r="J160" s="19"/>
      <c r="K160" s="95"/>
      <c r="Q160" s="95"/>
    </row>
    <row r="161" spans="1:17" x14ac:dyDescent="0.2">
      <c r="A161" s="19"/>
      <c r="C161" s="86"/>
      <c r="D161" s="87"/>
      <c r="E161" s="87"/>
      <c r="F161" s="88"/>
      <c r="G161" s="88"/>
      <c r="H161" s="19"/>
      <c r="I161" s="19"/>
      <c r="J161" s="19"/>
      <c r="K161" s="95"/>
      <c r="Q161" s="95"/>
    </row>
    <row r="162" spans="1:17" x14ac:dyDescent="0.2">
      <c r="A162" s="19"/>
      <c r="C162" s="86"/>
      <c r="D162" s="87"/>
      <c r="E162" s="87"/>
      <c r="F162" s="88"/>
      <c r="G162" s="88"/>
      <c r="H162" s="19"/>
      <c r="I162" s="19"/>
      <c r="J162" s="19"/>
      <c r="K162" s="95"/>
      <c r="Q162" s="95"/>
    </row>
    <row r="163" spans="1:17" x14ac:dyDescent="0.2">
      <c r="A163" s="19"/>
      <c r="C163" s="86"/>
      <c r="D163" s="87"/>
      <c r="E163" s="87"/>
      <c r="F163" s="88"/>
      <c r="G163" s="88"/>
      <c r="H163" s="19"/>
      <c r="I163" s="19"/>
      <c r="J163" s="19"/>
      <c r="K163" s="95"/>
      <c r="Q163" s="95"/>
    </row>
    <row r="164" spans="1:17" x14ac:dyDescent="0.2">
      <c r="A164" s="19"/>
      <c r="H164" s="19"/>
      <c r="I164" s="19"/>
      <c r="J164" s="19"/>
      <c r="K164" s="95"/>
      <c r="Q164" s="95"/>
    </row>
    <row r="165" spans="1:17" x14ac:dyDescent="0.2">
      <c r="A165" s="19"/>
      <c r="H165" s="19"/>
      <c r="I165" s="19"/>
      <c r="J165" s="19"/>
      <c r="K165" s="95"/>
      <c r="Q165" s="95"/>
    </row>
    <row r="166" spans="1:17" x14ac:dyDescent="0.2">
      <c r="A166" s="19"/>
      <c r="H166" s="19"/>
      <c r="I166" s="19"/>
      <c r="J166" s="19"/>
      <c r="K166" s="95"/>
      <c r="Q166" s="95"/>
    </row>
    <row r="167" spans="1:17" x14ac:dyDescent="0.2">
      <c r="A167" s="19"/>
      <c r="H167" s="19"/>
      <c r="I167" s="19"/>
      <c r="J167" s="19"/>
      <c r="K167" s="95"/>
      <c r="Q167" s="95"/>
    </row>
    <row r="168" spans="1:17" x14ac:dyDescent="0.2">
      <c r="A168" s="19"/>
      <c r="H168" s="19"/>
      <c r="I168" s="19"/>
      <c r="J168" s="19"/>
      <c r="K168" s="95"/>
      <c r="Q168" s="95"/>
    </row>
    <row r="169" spans="1:17" x14ac:dyDescent="0.2">
      <c r="A169" s="19"/>
      <c r="H169" s="19"/>
      <c r="I169" s="19"/>
      <c r="J169" s="19"/>
      <c r="K169" s="95"/>
      <c r="Q169" s="95"/>
    </row>
    <row r="170" spans="1:17" x14ac:dyDescent="0.2">
      <c r="A170" s="19"/>
      <c r="H170" s="19"/>
      <c r="I170" s="19"/>
      <c r="J170" s="19"/>
      <c r="K170" s="95"/>
      <c r="Q170" s="95"/>
    </row>
    <row r="171" spans="1:17" x14ac:dyDescent="0.2">
      <c r="A171" s="19"/>
      <c r="H171" s="19"/>
      <c r="I171" s="19"/>
      <c r="J171" s="19"/>
      <c r="K171" s="95"/>
      <c r="Q171" s="95"/>
    </row>
    <row r="172" spans="1:17" x14ac:dyDescent="0.2">
      <c r="A172" s="19"/>
      <c r="H172" s="19"/>
      <c r="I172" s="19"/>
      <c r="J172" s="19"/>
      <c r="K172" s="95"/>
      <c r="Q172" s="95"/>
    </row>
    <row r="173" spans="1:17" x14ac:dyDescent="0.2">
      <c r="A173" s="19"/>
      <c r="H173" s="19"/>
      <c r="I173" s="19"/>
      <c r="J173" s="19"/>
      <c r="K173" s="95"/>
      <c r="Q173" s="95"/>
    </row>
    <row r="174" spans="1:17" x14ac:dyDescent="0.2">
      <c r="A174" s="19"/>
      <c r="H174" s="19"/>
      <c r="I174" s="19"/>
      <c r="J174" s="19"/>
      <c r="K174" s="95"/>
      <c r="Q174" s="95"/>
    </row>
    <row r="175" spans="1:17" x14ac:dyDescent="0.2">
      <c r="A175" s="19"/>
      <c r="H175" s="19"/>
      <c r="I175" s="19"/>
      <c r="J175" s="19"/>
      <c r="K175" s="95"/>
      <c r="Q175" s="95"/>
    </row>
    <row r="176" spans="1:17" x14ac:dyDescent="0.2">
      <c r="A176" s="19"/>
      <c r="H176" s="19"/>
      <c r="I176" s="19"/>
      <c r="J176" s="19"/>
      <c r="K176" s="95"/>
      <c r="Q176" s="95"/>
    </row>
    <row r="177" spans="1:17" x14ac:dyDescent="0.2">
      <c r="A177" s="19"/>
      <c r="H177" s="19"/>
      <c r="I177" s="19"/>
      <c r="J177" s="19"/>
      <c r="K177" s="95"/>
      <c r="Q177" s="95"/>
    </row>
    <row r="178" spans="1:17" x14ac:dyDescent="0.2">
      <c r="A178" s="19"/>
      <c r="H178" s="19"/>
      <c r="I178" s="19"/>
      <c r="J178" s="19"/>
      <c r="K178" s="95"/>
      <c r="Q178" s="95"/>
    </row>
    <row r="179" spans="1:17" x14ac:dyDescent="0.2">
      <c r="A179" s="19"/>
      <c r="H179" s="19"/>
      <c r="I179" s="19"/>
      <c r="J179" s="19"/>
      <c r="K179" s="95"/>
      <c r="Q179" s="95"/>
    </row>
    <row r="180" spans="1:17" x14ac:dyDescent="0.2">
      <c r="A180" s="19"/>
      <c r="H180" s="19"/>
      <c r="I180" s="19"/>
      <c r="J180" s="19"/>
      <c r="K180" s="95"/>
      <c r="Q180" s="95"/>
    </row>
    <row r="181" spans="1:17" x14ac:dyDescent="0.2">
      <c r="A181" s="19"/>
      <c r="H181" s="19"/>
      <c r="I181" s="19"/>
      <c r="J181" s="19"/>
      <c r="K181" s="95"/>
      <c r="Q181" s="95"/>
    </row>
    <row r="182" spans="1:17" x14ac:dyDescent="0.2">
      <c r="A182" s="19"/>
      <c r="H182" s="19"/>
      <c r="I182" s="19"/>
      <c r="J182" s="19"/>
      <c r="K182" s="95"/>
      <c r="Q182" s="95"/>
    </row>
    <row r="183" spans="1:17" x14ac:dyDescent="0.2">
      <c r="A183" s="19"/>
      <c r="H183" s="19"/>
      <c r="I183" s="19"/>
      <c r="J183" s="19"/>
      <c r="K183" s="95"/>
      <c r="Q183" s="95"/>
    </row>
    <row r="184" spans="1:17" x14ac:dyDescent="0.2">
      <c r="A184" s="19"/>
      <c r="H184" s="19"/>
      <c r="I184" s="19"/>
      <c r="J184" s="19"/>
      <c r="K184" s="95"/>
      <c r="Q184" s="95"/>
    </row>
    <row r="185" spans="1:17" x14ac:dyDescent="0.2">
      <c r="A185" s="19"/>
      <c r="H185" s="19"/>
      <c r="I185" s="19"/>
      <c r="J185" s="19"/>
      <c r="K185" s="95"/>
      <c r="Q185" s="95"/>
    </row>
    <row r="186" spans="1:17" x14ac:dyDescent="0.2">
      <c r="A186" s="19"/>
      <c r="H186" s="19"/>
      <c r="I186" s="19"/>
      <c r="J186" s="19"/>
      <c r="K186" s="95"/>
      <c r="Q186" s="95"/>
    </row>
    <row r="187" spans="1:17" x14ac:dyDescent="0.2">
      <c r="A187" s="19"/>
      <c r="H187" s="19"/>
      <c r="I187" s="19"/>
      <c r="J187" s="19"/>
      <c r="K187" s="95"/>
      <c r="Q187" s="95"/>
    </row>
    <row r="188" spans="1:17" x14ac:dyDescent="0.2">
      <c r="A188" s="19"/>
      <c r="H188" s="19"/>
      <c r="I188" s="19"/>
      <c r="J188" s="19"/>
      <c r="K188" s="95"/>
      <c r="Q188" s="95"/>
    </row>
    <row r="189" spans="1:17" x14ac:dyDescent="0.2">
      <c r="A189" s="19"/>
      <c r="H189" s="19"/>
      <c r="I189" s="19"/>
      <c r="J189" s="19"/>
      <c r="K189" s="95"/>
      <c r="Q189" s="95"/>
    </row>
    <row r="190" spans="1:17" x14ac:dyDescent="0.2">
      <c r="A190" s="19"/>
      <c r="H190" s="19"/>
      <c r="I190" s="19"/>
      <c r="J190" s="19"/>
      <c r="K190" s="95"/>
      <c r="Q190" s="95"/>
    </row>
    <row r="191" spans="1:17" x14ac:dyDescent="0.2">
      <c r="A191" s="19"/>
      <c r="H191" s="19"/>
      <c r="I191" s="19"/>
      <c r="J191" s="19"/>
      <c r="K191" s="95"/>
      <c r="Q191" s="95"/>
    </row>
    <row r="192" spans="1:17" x14ac:dyDescent="0.2">
      <c r="A192" s="19"/>
      <c r="H192" s="19"/>
      <c r="I192" s="19"/>
      <c r="J192" s="19"/>
      <c r="K192" s="95"/>
      <c r="Q192" s="95"/>
    </row>
    <row r="193" spans="1:17" x14ac:dyDescent="0.2">
      <c r="A193" s="19"/>
      <c r="H193" s="19"/>
      <c r="I193" s="19"/>
      <c r="J193" s="19"/>
      <c r="K193" s="95"/>
      <c r="Q193" s="95"/>
    </row>
    <row r="194" spans="1:17" x14ac:dyDescent="0.2">
      <c r="A194" s="19"/>
      <c r="H194" s="19"/>
      <c r="I194" s="19"/>
      <c r="J194" s="19"/>
      <c r="K194" s="95"/>
      <c r="Q194" s="95"/>
    </row>
    <row r="195" spans="1:17" x14ac:dyDescent="0.2">
      <c r="A195" s="19"/>
      <c r="H195" s="19"/>
      <c r="I195" s="19"/>
      <c r="J195" s="19"/>
      <c r="K195" s="95"/>
      <c r="Q195" s="95"/>
    </row>
    <row r="196" spans="1:17" x14ac:dyDescent="0.2">
      <c r="A196" s="19"/>
      <c r="H196" s="19"/>
      <c r="I196" s="19"/>
      <c r="J196" s="19"/>
      <c r="K196" s="95"/>
      <c r="Q196" s="95"/>
    </row>
    <row r="197" spans="1:17" x14ac:dyDescent="0.2">
      <c r="A197" s="19"/>
      <c r="H197" s="19"/>
      <c r="I197" s="19"/>
      <c r="J197" s="19"/>
      <c r="K197" s="95"/>
      <c r="Q197" s="95"/>
    </row>
    <row r="198" spans="1:17" x14ac:dyDescent="0.2">
      <c r="A198" s="19"/>
      <c r="H198" s="19"/>
      <c r="I198" s="19"/>
      <c r="J198" s="19"/>
      <c r="K198" s="95"/>
      <c r="Q198" s="95"/>
    </row>
    <row r="199" spans="1:17" x14ac:dyDescent="0.2">
      <c r="A199" s="19"/>
      <c r="H199" s="19"/>
      <c r="I199" s="19"/>
      <c r="J199" s="19"/>
      <c r="K199" s="95"/>
      <c r="Q199" s="95"/>
    </row>
    <row r="200" spans="1:17" x14ac:dyDescent="0.2">
      <c r="A200" s="19"/>
      <c r="H200" s="19"/>
      <c r="I200" s="19"/>
      <c r="J200" s="19"/>
      <c r="K200" s="95"/>
      <c r="Q200" s="95"/>
    </row>
    <row r="201" spans="1:17" x14ac:dyDescent="0.2">
      <c r="A201" s="19"/>
      <c r="H201" s="19"/>
      <c r="I201" s="19"/>
      <c r="J201" s="19"/>
      <c r="K201" s="95"/>
      <c r="Q201" s="95"/>
    </row>
    <row r="202" spans="1:17" x14ac:dyDescent="0.2">
      <c r="A202" s="19"/>
      <c r="H202" s="19"/>
      <c r="I202" s="19"/>
      <c r="J202" s="19"/>
      <c r="K202" s="95"/>
      <c r="Q202" s="95"/>
    </row>
    <row r="203" spans="1:17" x14ac:dyDescent="0.2">
      <c r="A203" s="19"/>
      <c r="H203" s="19"/>
      <c r="I203" s="19"/>
      <c r="J203" s="19"/>
      <c r="K203" s="95"/>
      <c r="Q203" s="95"/>
    </row>
    <row r="204" spans="1:17" x14ac:dyDescent="0.2">
      <c r="A204" s="19"/>
      <c r="H204" s="19"/>
      <c r="I204" s="19"/>
      <c r="J204" s="19"/>
      <c r="K204" s="95"/>
      <c r="Q204" s="95"/>
    </row>
    <row r="205" spans="1:17" x14ac:dyDescent="0.2">
      <c r="A205" s="19"/>
      <c r="H205" s="19"/>
      <c r="I205" s="19"/>
      <c r="J205" s="19"/>
      <c r="K205" s="95"/>
      <c r="Q205" s="95"/>
    </row>
    <row r="206" spans="1:17" x14ac:dyDescent="0.2">
      <c r="A206" s="19"/>
      <c r="H206" s="19"/>
      <c r="I206" s="19"/>
      <c r="J206" s="19"/>
      <c r="K206" s="95"/>
      <c r="Q206" s="95"/>
    </row>
    <row r="207" spans="1:17" x14ac:dyDescent="0.2">
      <c r="A207" s="19"/>
      <c r="H207" s="19"/>
      <c r="I207" s="19"/>
      <c r="J207" s="19"/>
      <c r="K207" s="95"/>
      <c r="Q207" s="95"/>
    </row>
    <row r="208" spans="1:17" x14ac:dyDescent="0.2">
      <c r="A208" s="19"/>
      <c r="H208" s="19"/>
      <c r="I208" s="19"/>
      <c r="J208" s="19"/>
      <c r="K208" s="95"/>
      <c r="Q208" s="95"/>
    </row>
    <row r="209" spans="1:17" x14ac:dyDescent="0.2">
      <c r="A209" s="19"/>
      <c r="H209" s="19"/>
      <c r="I209" s="19"/>
      <c r="J209" s="19"/>
      <c r="K209" s="95"/>
      <c r="Q209" s="95"/>
    </row>
    <row r="210" spans="1:17" x14ac:dyDescent="0.2">
      <c r="A210" s="19"/>
      <c r="H210" s="19"/>
      <c r="I210" s="19"/>
      <c r="J210" s="19"/>
      <c r="K210" s="95"/>
      <c r="Q210" s="95"/>
    </row>
    <row r="211" spans="1:17" x14ac:dyDescent="0.2">
      <c r="A211" s="19"/>
      <c r="H211" s="19"/>
      <c r="I211" s="19"/>
      <c r="J211" s="19"/>
      <c r="K211" s="95"/>
      <c r="Q211" s="95"/>
    </row>
    <row r="212" spans="1:17" x14ac:dyDescent="0.2">
      <c r="A212" s="19"/>
      <c r="H212" s="19"/>
      <c r="I212" s="19"/>
      <c r="J212" s="19"/>
      <c r="K212" s="95"/>
      <c r="Q212" s="95"/>
    </row>
    <row r="213" spans="1:17" x14ac:dyDescent="0.2">
      <c r="A213" s="19"/>
      <c r="H213" s="19"/>
      <c r="I213" s="19"/>
      <c r="J213" s="19"/>
      <c r="K213" s="95"/>
      <c r="Q213" s="95"/>
    </row>
    <row r="214" spans="1:17" x14ac:dyDescent="0.2">
      <c r="A214" s="19"/>
      <c r="H214" s="19"/>
      <c r="I214" s="19"/>
      <c r="J214" s="19"/>
      <c r="K214" s="95"/>
      <c r="Q214" s="95"/>
    </row>
    <row r="215" spans="1:17" x14ac:dyDescent="0.2">
      <c r="A215" s="19"/>
      <c r="H215" s="19"/>
      <c r="I215" s="19"/>
      <c r="J215" s="19"/>
      <c r="K215" s="95"/>
      <c r="Q215" s="95"/>
    </row>
    <row r="216" spans="1:17" x14ac:dyDescent="0.2">
      <c r="A216" s="19"/>
      <c r="H216" s="19"/>
      <c r="I216" s="19"/>
      <c r="J216" s="19"/>
      <c r="K216" s="95"/>
      <c r="Q216" s="95"/>
    </row>
    <row r="217" spans="1:17" x14ac:dyDescent="0.2">
      <c r="A217" s="19"/>
      <c r="E217" s="142"/>
      <c r="F217" s="142"/>
      <c r="G217" s="142"/>
      <c r="H217" s="19"/>
      <c r="I217" s="19"/>
      <c r="J217" s="19"/>
      <c r="K217" s="95"/>
      <c r="Q217" s="95"/>
    </row>
    <row r="218" spans="1:17" x14ac:dyDescent="0.2">
      <c r="A218" s="19"/>
      <c r="E218" s="142"/>
      <c r="F218" s="142"/>
      <c r="G218" s="142"/>
      <c r="H218" s="19"/>
      <c r="I218" s="19"/>
      <c r="J218" s="19"/>
      <c r="K218" s="95"/>
      <c r="Q218" s="95"/>
    </row>
    <row r="219" spans="1:17" x14ac:dyDescent="0.2">
      <c r="A219" s="19"/>
      <c r="E219" s="142"/>
      <c r="F219" s="142"/>
      <c r="G219" s="142"/>
      <c r="H219" s="19"/>
      <c r="I219" s="19"/>
      <c r="J219" s="19"/>
      <c r="K219" s="95"/>
      <c r="Q219" s="95"/>
    </row>
    <row r="220" spans="1:17" x14ac:dyDescent="0.2">
      <c r="A220" s="19"/>
      <c r="E220" s="142"/>
      <c r="F220" s="142"/>
      <c r="G220" s="142"/>
      <c r="H220" s="19"/>
      <c r="I220" s="19"/>
      <c r="J220" s="19"/>
      <c r="K220" s="95"/>
      <c r="Q220" s="95"/>
    </row>
    <row r="221" spans="1:17" x14ac:dyDescent="0.2">
      <c r="A221" s="19"/>
      <c r="E221" s="142"/>
      <c r="F221" s="142"/>
      <c r="G221" s="142"/>
      <c r="H221" s="19"/>
      <c r="I221" s="19"/>
      <c r="J221" s="19"/>
      <c r="K221" s="95"/>
      <c r="Q221" s="95"/>
    </row>
    <row r="222" spans="1:17" x14ac:dyDescent="0.2">
      <c r="A222" s="19"/>
      <c r="E222" s="142"/>
      <c r="F222" s="142"/>
      <c r="G222" s="142"/>
      <c r="H222" s="19"/>
      <c r="I222" s="19"/>
      <c r="J222" s="19"/>
      <c r="K222" s="95"/>
      <c r="Q222" s="95"/>
    </row>
    <row r="223" spans="1:17" x14ac:dyDescent="0.2">
      <c r="A223" s="19"/>
      <c r="E223" s="142"/>
      <c r="F223" s="142"/>
      <c r="G223" s="142"/>
      <c r="H223" s="19"/>
      <c r="I223" s="19"/>
      <c r="J223" s="19"/>
      <c r="K223" s="95"/>
      <c r="Q223" s="95"/>
    </row>
    <row r="224" spans="1:17" x14ac:dyDescent="0.2">
      <c r="A224" s="19"/>
      <c r="E224" s="142"/>
      <c r="F224" s="142"/>
      <c r="G224" s="142"/>
      <c r="H224" s="19"/>
      <c r="I224" s="19"/>
      <c r="J224" s="19"/>
      <c r="K224" s="95"/>
      <c r="Q224" s="95"/>
    </row>
    <row r="225" spans="1:17" x14ac:dyDescent="0.2">
      <c r="A225" s="19"/>
      <c r="E225" s="142"/>
      <c r="F225" s="142"/>
      <c r="G225" s="142"/>
      <c r="H225" s="19"/>
      <c r="I225" s="19"/>
      <c r="J225" s="19"/>
      <c r="K225" s="95"/>
      <c r="Q225" s="95"/>
    </row>
    <row r="226" spans="1:17" x14ac:dyDescent="0.2">
      <c r="A226" s="19"/>
      <c r="E226" s="142"/>
      <c r="F226" s="142"/>
      <c r="G226" s="142"/>
      <c r="H226" s="19"/>
      <c r="I226" s="19"/>
      <c r="J226" s="19"/>
      <c r="K226" s="95"/>
      <c r="Q226" s="95"/>
    </row>
    <row r="227" spans="1:17" x14ac:dyDescent="0.2">
      <c r="A227" s="19"/>
      <c r="E227" s="142"/>
      <c r="F227" s="142"/>
      <c r="G227" s="142"/>
      <c r="H227" s="19"/>
      <c r="I227" s="19"/>
      <c r="J227" s="19"/>
      <c r="K227" s="95"/>
      <c r="Q227" s="95"/>
    </row>
    <row r="228" spans="1:17" x14ac:dyDescent="0.2">
      <c r="A228" s="19"/>
      <c r="E228" s="142"/>
      <c r="F228" s="142"/>
      <c r="G228" s="142"/>
      <c r="H228" s="19"/>
      <c r="I228" s="19"/>
      <c r="J228" s="19"/>
      <c r="K228" s="95"/>
      <c r="Q228" s="95"/>
    </row>
    <row r="229" spans="1:17" x14ac:dyDescent="0.2">
      <c r="A229" s="19"/>
      <c r="E229" s="142"/>
      <c r="F229" s="142"/>
      <c r="G229" s="142"/>
      <c r="H229" s="19"/>
      <c r="I229" s="19"/>
      <c r="J229" s="19"/>
      <c r="K229" s="95"/>
      <c r="Q229" s="95"/>
    </row>
    <row r="230" spans="1:17" x14ac:dyDescent="0.2">
      <c r="A230" s="19"/>
      <c r="E230" s="142"/>
      <c r="F230" s="142"/>
      <c r="G230" s="142"/>
      <c r="H230" s="19"/>
      <c r="I230" s="19"/>
      <c r="J230" s="19"/>
      <c r="K230" s="95"/>
      <c r="Q230" s="95"/>
    </row>
    <row r="231" spans="1:17" x14ac:dyDescent="0.2">
      <c r="A231" s="19"/>
      <c r="E231" s="142"/>
      <c r="F231" s="142"/>
      <c r="G231" s="142"/>
      <c r="H231" s="19"/>
      <c r="I231" s="19"/>
      <c r="J231" s="19"/>
      <c r="K231" s="95"/>
      <c r="Q231" s="95"/>
    </row>
    <row r="232" spans="1:17" x14ac:dyDescent="0.2">
      <c r="A232" s="19"/>
      <c r="E232" s="142"/>
      <c r="F232" s="142"/>
      <c r="G232" s="142"/>
      <c r="H232" s="19"/>
      <c r="I232" s="19"/>
      <c r="J232" s="19"/>
      <c r="K232" s="95"/>
      <c r="Q232" s="95"/>
    </row>
    <row r="233" spans="1:17" x14ac:dyDescent="0.2">
      <c r="A233" s="19"/>
      <c r="E233" s="142"/>
      <c r="F233" s="142"/>
      <c r="G233" s="142"/>
      <c r="H233" s="19"/>
      <c r="I233" s="19"/>
      <c r="J233" s="19"/>
      <c r="K233" s="95"/>
      <c r="Q233" s="95"/>
    </row>
    <row r="234" spans="1:17" x14ac:dyDescent="0.2">
      <c r="A234" s="19"/>
      <c r="E234" s="142"/>
      <c r="F234" s="142"/>
      <c r="G234" s="142"/>
      <c r="H234" s="19"/>
      <c r="I234" s="19"/>
      <c r="J234" s="19"/>
      <c r="K234" s="95"/>
      <c r="Q234" s="95"/>
    </row>
    <row r="235" spans="1:17" x14ac:dyDescent="0.2">
      <c r="A235" s="19"/>
      <c r="E235" s="142"/>
      <c r="F235" s="142"/>
      <c r="G235" s="142"/>
      <c r="H235" s="19"/>
      <c r="I235" s="19"/>
      <c r="J235" s="19"/>
      <c r="K235" s="95"/>
      <c r="Q235" s="95"/>
    </row>
    <row r="236" spans="1:17" x14ac:dyDescent="0.2">
      <c r="A236" s="19"/>
      <c r="E236" s="142"/>
      <c r="F236" s="142"/>
      <c r="G236" s="142"/>
      <c r="H236" s="19"/>
      <c r="I236" s="19"/>
      <c r="J236" s="19"/>
      <c r="K236" s="95"/>
      <c r="Q236" s="95"/>
    </row>
    <row r="237" spans="1:17" x14ac:dyDescent="0.2">
      <c r="A237" s="19"/>
      <c r="E237" s="142"/>
      <c r="F237" s="142"/>
      <c r="G237" s="142"/>
      <c r="H237" s="19"/>
      <c r="I237" s="19"/>
      <c r="J237" s="19"/>
      <c r="K237" s="95"/>
      <c r="Q237" s="95"/>
    </row>
    <row r="238" spans="1:17" x14ac:dyDescent="0.2">
      <c r="A238" s="19"/>
      <c r="E238" s="142"/>
      <c r="F238" s="142"/>
      <c r="G238" s="142"/>
      <c r="H238" s="19"/>
      <c r="I238" s="19"/>
      <c r="J238" s="19"/>
      <c r="K238" s="95"/>
      <c r="Q238" s="95"/>
    </row>
    <row r="239" spans="1:17" x14ac:dyDescent="0.2">
      <c r="A239" s="19"/>
      <c r="E239" s="142"/>
      <c r="F239" s="142"/>
      <c r="G239" s="142"/>
      <c r="H239" s="19"/>
      <c r="I239" s="19"/>
      <c r="J239" s="19"/>
      <c r="K239" s="95"/>
      <c r="Q239" s="95"/>
    </row>
    <row r="240" spans="1:17" x14ac:dyDescent="0.2">
      <c r="A240" s="19"/>
      <c r="E240" s="142"/>
      <c r="F240" s="142"/>
      <c r="G240" s="142"/>
      <c r="H240" s="19"/>
      <c r="I240" s="19"/>
      <c r="J240" s="19"/>
      <c r="K240" s="95"/>
      <c r="Q240" s="95"/>
    </row>
    <row r="241" spans="1:17" x14ac:dyDescent="0.2">
      <c r="A241" s="19"/>
      <c r="E241" s="142"/>
      <c r="F241" s="142"/>
      <c r="G241" s="142"/>
      <c r="H241" s="19"/>
      <c r="I241" s="19"/>
      <c r="J241" s="19"/>
      <c r="K241" s="95"/>
      <c r="Q241" s="95"/>
    </row>
    <row r="242" spans="1:17" x14ac:dyDescent="0.2">
      <c r="A242" s="19"/>
      <c r="E242" s="142"/>
      <c r="F242" s="142"/>
      <c r="G242" s="142"/>
      <c r="H242" s="19"/>
      <c r="I242" s="19"/>
      <c r="J242" s="19"/>
      <c r="K242" s="95"/>
      <c r="Q242" s="95"/>
    </row>
    <row r="243" spans="1:17" x14ac:dyDescent="0.2">
      <c r="A243" s="19"/>
      <c r="E243" s="142"/>
      <c r="F243" s="142"/>
      <c r="G243" s="142"/>
      <c r="H243" s="19"/>
      <c r="I243" s="19"/>
      <c r="J243" s="19"/>
      <c r="K243" s="95"/>
      <c r="Q243" s="95"/>
    </row>
    <row r="244" spans="1:17" x14ac:dyDescent="0.2">
      <c r="A244" s="19"/>
      <c r="E244" s="142"/>
      <c r="F244" s="142"/>
      <c r="G244" s="142"/>
      <c r="H244" s="19"/>
      <c r="I244" s="19"/>
      <c r="J244" s="19"/>
      <c r="K244" s="95"/>
      <c r="Q244" s="95"/>
    </row>
    <row r="245" spans="1:17" x14ac:dyDescent="0.2">
      <c r="A245" s="19"/>
      <c r="E245" s="142"/>
      <c r="F245" s="142"/>
      <c r="G245" s="142"/>
      <c r="H245" s="19"/>
      <c r="I245" s="19"/>
      <c r="J245" s="19"/>
      <c r="K245" s="95"/>
      <c r="Q245" s="95"/>
    </row>
    <row r="246" spans="1:17" x14ac:dyDescent="0.2">
      <c r="A246" s="19"/>
      <c r="E246" s="142"/>
      <c r="F246" s="142"/>
      <c r="G246" s="142"/>
      <c r="H246" s="19"/>
      <c r="I246" s="19"/>
      <c r="J246" s="19"/>
      <c r="K246" s="95"/>
      <c r="Q246" s="95"/>
    </row>
    <row r="247" spans="1:17" x14ac:dyDescent="0.2">
      <c r="A247" s="19"/>
      <c r="E247" s="142"/>
      <c r="F247" s="142"/>
      <c r="G247" s="142"/>
      <c r="H247" s="19"/>
      <c r="I247" s="19"/>
      <c r="J247" s="19"/>
      <c r="K247" s="95"/>
      <c r="Q247" s="95"/>
    </row>
    <row r="248" spans="1:17" x14ac:dyDescent="0.2">
      <c r="A248" s="19"/>
      <c r="E248" s="142"/>
      <c r="F248" s="142"/>
      <c r="G248" s="142"/>
      <c r="H248" s="19"/>
      <c r="I248" s="19"/>
      <c r="J248" s="19"/>
      <c r="K248" s="95"/>
      <c r="Q248" s="95"/>
    </row>
    <row r="249" spans="1:17" x14ac:dyDescent="0.2">
      <c r="A249" s="19"/>
      <c r="E249" s="142"/>
      <c r="F249" s="142"/>
      <c r="G249" s="142"/>
      <c r="H249" s="19"/>
      <c r="I249" s="19"/>
      <c r="J249" s="19"/>
      <c r="K249" s="95"/>
      <c r="Q249" s="95"/>
    </row>
    <row r="250" spans="1:17" x14ac:dyDescent="0.2">
      <c r="A250" s="19"/>
      <c r="E250" s="142"/>
      <c r="F250" s="142"/>
      <c r="G250" s="142"/>
      <c r="H250" s="19"/>
      <c r="I250" s="19"/>
      <c r="J250" s="19"/>
      <c r="K250" s="95"/>
      <c r="Q250" s="95"/>
    </row>
    <row r="251" spans="1:17" x14ac:dyDescent="0.2">
      <c r="A251" s="19"/>
      <c r="E251" s="142"/>
      <c r="F251" s="142"/>
      <c r="G251" s="142"/>
      <c r="H251" s="19"/>
      <c r="I251" s="19"/>
      <c r="J251" s="19"/>
      <c r="K251" s="95"/>
      <c r="Q251" s="95"/>
    </row>
    <row r="252" spans="1:17" x14ac:dyDescent="0.2">
      <c r="A252" s="19"/>
      <c r="E252" s="142"/>
      <c r="F252" s="142"/>
      <c r="G252" s="142"/>
      <c r="H252" s="19"/>
      <c r="I252" s="19"/>
      <c r="J252" s="19"/>
      <c r="K252" s="95"/>
      <c r="Q252" s="95"/>
    </row>
    <row r="253" spans="1:17" x14ac:dyDescent="0.2">
      <c r="A253" s="19"/>
      <c r="E253" s="142"/>
      <c r="F253" s="142"/>
      <c r="G253" s="142"/>
      <c r="H253" s="19"/>
      <c r="I253" s="19"/>
      <c r="J253" s="19"/>
      <c r="K253" s="95"/>
      <c r="Q253" s="95"/>
    </row>
    <row r="254" spans="1:17" x14ac:dyDescent="0.2">
      <c r="A254" s="19"/>
      <c r="E254" s="142"/>
      <c r="F254" s="142"/>
      <c r="G254" s="142"/>
      <c r="H254" s="19"/>
      <c r="I254" s="19"/>
      <c r="J254" s="19"/>
      <c r="K254" s="95"/>
      <c r="Q254" s="95"/>
    </row>
    <row r="255" spans="1:17" x14ac:dyDescent="0.2">
      <c r="A255" s="19"/>
      <c r="E255" s="142"/>
      <c r="F255" s="142"/>
      <c r="G255" s="142"/>
      <c r="H255" s="19"/>
      <c r="I255" s="19"/>
      <c r="J255" s="19"/>
      <c r="K255" s="95"/>
      <c r="Q255" s="95"/>
    </row>
    <row r="256" spans="1:17" x14ac:dyDescent="0.2">
      <c r="A256" s="19"/>
      <c r="E256" s="142"/>
      <c r="F256" s="142"/>
      <c r="G256" s="142"/>
      <c r="H256" s="19"/>
      <c r="I256" s="19"/>
      <c r="J256" s="19"/>
      <c r="K256" s="95"/>
      <c r="Q256" s="95"/>
    </row>
    <row r="257" spans="1:17" x14ac:dyDescent="0.2">
      <c r="A257" s="19"/>
      <c r="E257" s="142"/>
      <c r="F257" s="142"/>
      <c r="G257" s="142"/>
      <c r="H257" s="19"/>
      <c r="I257" s="19"/>
      <c r="J257" s="19"/>
      <c r="K257" s="95"/>
      <c r="Q257" s="95"/>
    </row>
    <row r="258" spans="1:17" x14ac:dyDescent="0.2">
      <c r="A258" s="19"/>
      <c r="E258" s="142"/>
      <c r="F258" s="142"/>
      <c r="G258" s="142"/>
      <c r="H258" s="19"/>
      <c r="I258" s="19"/>
      <c r="J258" s="19"/>
      <c r="K258" s="95"/>
      <c r="Q258" s="95"/>
    </row>
    <row r="259" spans="1:17" x14ac:dyDescent="0.2">
      <c r="A259" s="19"/>
      <c r="E259" s="142"/>
      <c r="F259" s="142"/>
      <c r="G259" s="142"/>
      <c r="H259" s="19"/>
      <c r="I259" s="19"/>
      <c r="J259" s="19"/>
      <c r="K259" s="95"/>
      <c r="Q259" s="95"/>
    </row>
    <row r="260" spans="1:17" x14ac:dyDescent="0.2">
      <c r="A260" s="19"/>
      <c r="E260" s="142"/>
      <c r="F260" s="142"/>
      <c r="G260" s="142"/>
      <c r="H260" s="19"/>
      <c r="I260" s="19"/>
      <c r="J260" s="19"/>
      <c r="K260" s="95"/>
      <c r="Q260" s="95"/>
    </row>
    <row r="261" spans="1:17" x14ac:dyDescent="0.2">
      <c r="A261" s="19"/>
      <c r="E261" s="142"/>
      <c r="F261" s="142"/>
      <c r="G261" s="142"/>
      <c r="H261" s="19"/>
      <c r="I261" s="19"/>
      <c r="J261" s="19"/>
      <c r="K261" s="95"/>
      <c r="Q261" s="95"/>
    </row>
    <row r="262" spans="1:17" x14ac:dyDescent="0.2">
      <c r="A262" s="19"/>
      <c r="E262" s="142"/>
      <c r="F262" s="142"/>
      <c r="G262" s="142"/>
      <c r="H262" s="19"/>
      <c r="I262" s="19"/>
      <c r="J262" s="19"/>
      <c r="K262" s="95"/>
      <c r="Q262" s="95"/>
    </row>
    <row r="263" spans="1:17" x14ac:dyDescent="0.2">
      <c r="A263" s="19"/>
      <c r="E263" s="142"/>
      <c r="F263" s="142"/>
      <c r="G263" s="142"/>
      <c r="H263" s="19"/>
      <c r="I263" s="19"/>
      <c r="J263" s="19"/>
      <c r="K263" s="95"/>
      <c r="Q263" s="95"/>
    </row>
    <row r="264" spans="1:17" x14ac:dyDescent="0.2">
      <c r="A264" s="19"/>
      <c r="E264" s="142"/>
      <c r="F264" s="142"/>
      <c r="G264" s="142"/>
      <c r="H264" s="19"/>
      <c r="I264" s="19"/>
      <c r="J264" s="19"/>
      <c r="K264" s="95"/>
      <c r="Q264" s="95"/>
    </row>
    <row r="265" spans="1:17" x14ac:dyDescent="0.2">
      <c r="A265" s="19"/>
      <c r="E265" s="142"/>
      <c r="F265" s="142"/>
      <c r="G265" s="142"/>
      <c r="H265" s="19"/>
      <c r="I265" s="19"/>
      <c r="J265" s="19"/>
      <c r="K265" s="95"/>
      <c r="Q265" s="95"/>
    </row>
    <row r="266" spans="1:17" x14ac:dyDescent="0.2">
      <c r="A266" s="19"/>
      <c r="E266" s="142"/>
      <c r="F266" s="142"/>
      <c r="G266" s="142"/>
      <c r="H266" s="19"/>
      <c r="I266" s="19"/>
      <c r="J266" s="19"/>
      <c r="K266" s="95"/>
      <c r="Q266" s="95"/>
    </row>
    <row r="267" spans="1:17" x14ac:dyDescent="0.2">
      <c r="A267" s="19"/>
      <c r="E267" s="142"/>
      <c r="F267" s="142"/>
      <c r="G267" s="142"/>
      <c r="H267" s="19"/>
      <c r="I267" s="19"/>
      <c r="J267" s="19"/>
      <c r="K267" s="95"/>
      <c r="Q267" s="95"/>
    </row>
    <row r="268" spans="1:17" x14ac:dyDescent="0.2">
      <c r="A268" s="19"/>
      <c r="E268" s="142"/>
      <c r="F268" s="142"/>
      <c r="G268" s="142"/>
      <c r="H268" s="19"/>
      <c r="I268" s="19"/>
      <c r="J268" s="19"/>
      <c r="K268" s="95"/>
      <c r="Q268" s="95"/>
    </row>
    <row r="269" spans="1:17" x14ac:dyDescent="0.2">
      <c r="A269" s="19"/>
      <c r="E269" s="142"/>
      <c r="F269" s="142"/>
      <c r="G269" s="142"/>
      <c r="H269" s="19"/>
      <c r="I269" s="19"/>
      <c r="J269" s="19"/>
      <c r="K269" s="95"/>
      <c r="Q269" s="95"/>
    </row>
    <row r="270" spans="1:17" x14ac:dyDescent="0.2">
      <c r="A270" s="19"/>
      <c r="E270" s="142"/>
      <c r="F270" s="142"/>
      <c r="G270" s="142"/>
      <c r="H270" s="19"/>
      <c r="I270" s="19"/>
      <c r="J270" s="19"/>
      <c r="K270" s="95"/>
      <c r="Q270" s="95"/>
    </row>
    <row r="271" spans="1:17" x14ac:dyDescent="0.2">
      <c r="A271" s="19"/>
      <c r="E271" s="142"/>
      <c r="F271" s="142"/>
      <c r="G271" s="142"/>
      <c r="H271" s="19"/>
      <c r="I271" s="19"/>
      <c r="J271" s="19"/>
      <c r="K271" s="95"/>
      <c r="Q271" s="95"/>
    </row>
    <row r="272" spans="1:17" x14ac:dyDescent="0.2">
      <c r="A272" s="19"/>
      <c r="E272" s="142"/>
      <c r="F272" s="142"/>
      <c r="G272" s="142"/>
      <c r="H272" s="19"/>
      <c r="I272" s="19"/>
      <c r="J272" s="19"/>
      <c r="K272" s="95"/>
      <c r="Q272" s="95"/>
    </row>
    <row r="273" spans="1:17" x14ac:dyDescent="0.2">
      <c r="A273" s="19"/>
      <c r="E273" s="142"/>
      <c r="F273" s="142"/>
      <c r="G273" s="142"/>
      <c r="H273" s="19"/>
      <c r="I273" s="19"/>
      <c r="J273" s="19"/>
      <c r="K273" s="95"/>
      <c r="Q273" s="95"/>
    </row>
    <row r="274" spans="1:17" x14ac:dyDescent="0.2">
      <c r="A274" s="19"/>
      <c r="E274" s="142"/>
      <c r="F274" s="142"/>
      <c r="G274" s="142"/>
      <c r="H274" s="19"/>
      <c r="I274" s="19"/>
      <c r="J274" s="19"/>
      <c r="K274" s="95"/>
      <c r="Q274" s="95"/>
    </row>
    <row r="275" spans="1:17" x14ac:dyDescent="0.2">
      <c r="A275" s="19"/>
      <c r="E275" s="142"/>
      <c r="F275" s="142"/>
      <c r="G275" s="142"/>
      <c r="H275" s="19"/>
      <c r="I275" s="19"/>
      <c r="J275" s="19"/>
      <c r="K275" s="95"/>
      <c r="Q275" s="95"/>
    </row>
    <row r="276" spans="1:17" x14ac:dyDescent="0.2">
      <c r="A276" s="19"/>
      <c r="E276" s="142"/>
      <c r="F276" s="142"/>
      <c r="G276" s="142"/>
      <c r="H276" s="19"/>
      <c r="I276" s="19"/>
      <c r="J276" s="19"/>
      <c r="K276" s="95"/>
      <c r="Q276" s="95"/>
    </row>
    <row r="277" spans="1:17" x14ac:dyDescent="0.2">
      <c r="A277" s="19"/>
      <c r="E277" s="142"/>
      <c r="F277" s="142"/>
      <c r="G277" s="142"/>
      <c r="H277" s="19"/>
      <c r="I277" s="19"/>
      <c r="J277" s="19"/>
      <c r="K277" s="95"/>
      <c r="Q277" s="95"/>
    </row>
    <row r="278" spans="1:17" x14ac:dyDescent="0.2">
      <c r="A278" s="19"/>
      <c r="E278" s="142"/>
      <c r="F278" s="142"/>
      <c r="G278" s="142"/>
      <c r="H278" s="19"/>
      <c r="I278" s="19"/>
      <c r="J278" s="19"/>
      <c r="K278" s="95"/>
      <c r="Q278" s="95"/>
    </row>
    <row r="279" spans="1:17" x14ac:dyDescent="0.2">
      <c r="A279" s="19"/>
      <c r="E279" s="142"/>
      <c r="F279" s="142"/>
      <c r="G279" s="142"/>
      <c r="H279" s="19"/>
      <c r="I279" s="19"/>
      <c r="J279" s="19"/>
      <c r="K279" s="95"/>
      <c r="Q279" s="95"/>
    </row>
    <row r="280" spans="1:17" x14ac:dyDescent="0.2">
      <c r="A280" s="19"/>
      <c r="E280" s="142"/>
      <c r="F280" s="142"/>
      <c r="G280" s="142"/>
      <c r="H280" s="19"/>
      <c r="I280" s="19"/>
      <c r="J280" s="19"/>
      <c r="K280" s="95"/>
      <c r="Q280" s="95"/>
    </row>
    <row r="281" spans="1:17" x14ac:dyDescent="0.2">
      <c r="A281" s="19"/>
      <c r="E281" s="142"/>
      <c r="F281" s="142"/>
      <c r="G281" s="142"/>
      <c r="H281" s="19"/>
      <c r="I281" s="19"/>
      <c r="J281" s="19"/>
      <c r="K281" s="95"/>
      <c r="Q281" s="95"/>
    </row>
    <row r="282" spans="1:17" x14ac:dyDescent="0.2">
      <c r="A282" s="19"/>
      <c r="E282" s="142"/>
      <c r="F282" s="142"/>
      <c r="G282" s="142"/>
      <c r="H282" s="19"/>
      <c r="I282" s="19"/>
      <c r="J282" s="19"/>
      <c r="K282" s="95"/>
      <c r="Q282" s="95"/>
    </row>
    <row r="283" spans="1:17" x14ac:dyDescent="0.2">
      <c r="A283" s="19"/>
      <c r="E283" s="142"/>
      <c r="F283" s="142"/>
      <c r="G283" s="142"/>
      <c r="H283" s="19"/>
      <c r="I283" s="19"/>
      <c r="J283" s="19"/>
      <c r="K283" s="95"/>
      <c r="Q283" s="95"/>
    </row>
    <row r="284" spans="1:17" x14ac:dyDescent="0.2">
      <c r="A284" s="19"/>
      <c r="E284" s="142"/>
      <c r="F284" s="142"/>
      <c r="G284" s="142"/>
      <c r="H284" s="19"/>
      <c r="I284" s="19"/>
      <c r="J284" s="19"/>
      <c r="K284" s="95"/>
      <c r="Q284" s="95"/>
    </row>
    <row r="285" spans="1:17" x14ac:dyDescent="0.2">
      <c r="A285" s="19"/>
      <c r="E285" s="142"/>
      <c r="F285" s="142"/>
      <c r="G285" s="142"/>
      <c r="H285" s="19"/>
      <c r="I285" s="19"/>
      <c r="J285" s="19"/>
      <c r="K285" s="95"/>
      <c r="Q285" s="95"/>
    </row>
    <row r="286" spans="1:17" x14ac:dyDescent="0.2">
      <c r="A286" s="19"/>
      <c r="E286" s="142"/>
      <c r="F286" s="142"/>
      <c r="G286" s="142"/>
      <c r="H286" s="19"/>
      <c r="I286" s="19"/>
      <c r="J286" s="19"/>
      <c r="K286" s="95"/>
      <c r="Q286" s="95"/>
    </row>
    <row r="287" spans="1:17" x14ac:dyDescent="0.2">
      <c r="A287" s="19"/>
      <c r="E287" s="142"/>
      <c r="F287" s="142"/>
      <c r="G287" s="142"/>
      <c r="H287" s="19"/>
      <c r="I287" s="19"/>
      <c r="J287" s="19"/>
      <c r="K287" s="95"/>
      <c r="Q287" s="95"/>
    </row>
    <row r="288" spans="1:17" x14ac:dyDescent="0.2">
      <c r="A288" s="19"/>
      <c r="E288" s="142"/>
      <c r="F288" s="142"/>
      <c r="G288" s="142"/>
      <c r="H288" s="19"/>
      <c r="I288" s="19"/>
      <c r="J288" s="19"/>
      <c r="K288" s="95"/>
      <c r="Q288" s="95"/>
    </row>
    <row r="289" spans="1:17" x14ac:dyDescent="0.2">
      <c r="A289" s="19"/>
      <c r="E289" s="142"/>
      <c r="F289" s="142"/>
      <c r="G289" s="142"/>
      <c r="H289" s="19"/>
      <c r="I289" s="19"/>
      <c r="J289" s="19"/>
      <c r="K289" s="95"/>
      <c r="Q289" s="95"/>
    </row>
    <row r="290" spans="1:17" x14ac:dyDescent="0.2">
      <c r="A290" s="19"/>
      <c r="E290" s="142"/>
      <c r="F290" s="142"/>
      <c r="G290" s="142"/>
      <c r="H290" s="19"/>
      <c r="I290" s="19"/>
      <c r="J290" s="19"/>
      <c r="K290" s="95"/>
      <c r="Q290" s="95"/>
    </row>
    <row r="291" spans="1:17" x14ac:dyDescent="0.2">
      <c r="A291" s="19"/>
      <c r="E291" s="142"/>
      <c r="F291" s="142"/>
      <c r="G291" s="142"/>
      <c r="H291" s="19"/>
      <c r="I291" s="19"/>
      <c r="J291" s="19"/>
      <c r="K291" s="95"/>
      <c r="Q291" s="95"/>
    </row>
    <row r="292" spans="1:17" x14ac:dyDescent="0.2">
      <c r="A292" s="19"/>
      <c r="E292" s="142"/>
      <c r="F292" s="142"/>
      <c r="G292" s="142"/>
      <c r="H292" s="19"/>
      <c r="I292" s="19"/>
      <c r="J292" s="19"/>
      <c r="K292" s="95"/>
      <c r="Q292" s="95"/>
    </row>
    <row r="293" spans="1:17" x14ac:dyDescent="0.2">
      <c r="A293" s="19"/>
      <c r="E293" s="142"/>
      <c r="F293" s="142"/>
      <c r="G293" s="142"/>
      <c r="H293" s="19"/>
      <c r="I293" s="19"/>
      <c r="J293" s="19"/>
      <c r="K293" s="95"/>
      <c r="Q293" s="95"/>
    </row>
    <row r="294" spans="1:17" x14ac:dyDescent="0.2">
      <c r="A294" s="19"/>
      <c r="E294" s="142"/>
      <c r="F294" s="142"/>
      <c r="G294" s="142"/>
      <c r="H294" s="19"/>
      <c r="I294" s="19"/>
      <c r="J294" s="19"/>
      <c r="K294" s="95"/>
      <c r="Q294" s="95"/>
    </row>
    <row r="295" spans="1:17" x14ac:dyDescent="0.2">
      <c r="A295" s="19"/>
      <c r="E295" s="142"/>
      <c r="F295" s="142"/>
      <c r="G295" s="142"/>
      <c r="H295" s="19"/>
      <c r="I295" s="19"/>
      <c r="J295" s="19"/>
      <c r="K295" s="95"/>
      <c r="Q295" s="95"/>
    </row>
    <row r="296" spans="1:17" x14ac:dyDescent="0.2">
      <c r="A296" s="19"/>
      <c r="E296" s="142"/>
      <c r="F296" s="142"/>
      <c r="G296" s="142"/>
      <c r="H296" s="19"/>
      <c r="I296" s="19"/>
      <c r="J296" s="19"/>
      <c r="K296" s="95"/>
      <c r="Q296" s="95"/>
    </row>
    <row r="297" spans="1:17" x14ac:dyDescent="0.2">
      <c r="A297" s="19"/>
      <c r="E297" s="142"/>
      <c r="F297" s="142"/>
      <c r="G297" s="142"/>
      <c r="H297" s="19"/>
      <c r="I297" s="19"/>
      <c r="J297" s="19"/>
      <c r="K297" s="95"/>
      <c r="Q297" s="95"/>
    </row>
    <row r="298" spans="1:17" x14ac:dyDescent="0.2">
      <c r="A298" s="19"/>
      <c r="E298" s="142"/>
      <c r="F298" s="142"/>
      <c r="G298" s="142"/>
      <c r="H298" s="19"/>
      <c r="I298" s="19"/>
      <c r="J298" s="19"/>
      <c r="K298" s="95"/>
      <c r="Q298" s="95"/>
    </row>
    <row r="299" spans="1:17" x14ac:dyDescent="0.2">
      <c r="A299" s="19"/>
      <c r="E299" s="142"/>
      <c r="F299" s="142"/>
      <c r="G299" s="142"/>
      <c r="H299" s="19"/>
      <c r="I299" s="19"/>
      <c r="J299" s="19"/>
      <c r="K299" s="95"/>
      <c r="Q299" s="95"/>
    </row>
    <row r="300" spans="1:17" x14ac:dyDescent="0.2">
      <c r="A300" s="19"/>
      <c r="E300" s="142"/>
      <c r="F300" s="142"/>
      <c r="G300" s="142"/>
      <c r="H300" s="19"/>
      <c r="I300" s="19"/>
      <c r="J300" s="19"/>
      <c r="K300" s="95"/>
      <c r="Q300" s="95"/>
    </row>
    <row r="301" spans="1:17" x14ac:dyDescent="0.2">
      <c r="A301" s="19"/>
      <c r="E301" s="142"/>
      <c r="F301" s="142"/>
      <c r="G301" s="142"/>
      <c r="H301" s="19"/>
      <c r="I301" s="19"/>
      <c r="J301" s="19"/>
      <c r="K301" s="95"/>
      <c r="Q301" s="95"/>
    </row>
    <row r="302" spans="1:17" x14ac:dyDescent="0.2">
      <c r="A302" s="19"/>
      <c r="E302" s="142"/>
      <c r="F302" s="142"/>
      <c r="G302" s="142"/>
      <c r="H302" s="19"/>
      <c r="I302" s="19"/>
      <c r="J302" s="19"/>
      <c r="K302" s="95"/>
      <c r="Q302" s="95"/>
    </row>
    <row r="303" spans="1:17" x14ac:dyDescent="0.2">
      <c r="A303" s="19"/>
      <c r="E303" s="142"/>
      <c r="F303" s="142"/>
      <c r="G303" s="142"/>
      <c r="H303" s="19"/>
      <c r="I303" s="19"/>
      <c r="J303" s="19"/>
      <c r="K303" s="95"/>
      <c r="Q303" s="95"/>
    </row>
    <row r="304" spans="1:17" x14ac:dyDescent="0.2">
      <c r="A304" s="19"/>
      <c r="E304" s="142"/>
      <c r="F304" s="142"/>
      <c r="G304" s="142"/>
      <c r="H304" s="19"/>
      <c r="I304" s="19"/>
      <c r="J304" s="19"/>
      <c r="K304" s="95"/>
      <c r="Q304" s="95"/>
    </row>
    <row r="305" spans="1:17" x14ac:dyDescent="0.2">
      <c r="A305" s="19"/>
      <c r="E305" s="142"/>
      <c r="F305" s="142"/>
      <c r="G305" s="142"/>
      <c r="H305" s="19"/>
      <c r="I305" s="19"/>
      <c r="J305" s="19"/>
      <c r="K305" s="95"/>
      <c r="Q305" s="95"/>
    </row>
    <row r="306" spans="1:17" x14ac:dyDescent="0.2">
      <c r="A306" s="19"/>
      <c r="E306" s="142"/>
      <c r="F306" s="142"/>
      <c r="G306" s="142"/>
      <c r="H306" s="19"/>
      <c r="I306" s="19"/>
      <c r="J306" s="19"/>
      <c r="K306" s="95"/>
      <c r="Q306" s="95"/>
    </row>
    <row r="307" spans="1:17" x14ac:dyDescent="0.2">
      <c r="A307" s="19"/>
      <c r="E307" s="142"/>
      <c r="F307" s="142"/>
      <c r="G307" s="142"/>
      <c r="H307" s="19"/>
      <c r="I307" s="19"/>
      <c r="J307" s="19"/>
      <c r="K307" s="95"/>
      <c r="Q307" s="95"/>
    </row>
    <row r="308" spans="1:17" x14ac:dyDescent="0.2">
      <c r="A308" s="19"/>
      <c r="E308" s="142"/>
      <c r="F308" s="142"/>
      <c r="G308" s="142"/>
      <c r="H308" s="19"/>
      <c r="I308" s="19"/>
      <c r="J308" s="19"/>
      <c r="K308" s="95"/>
      <c r="Q308" s="95"/>
    </row>
    <row r="309" spans="1:17" x14ac:dyDescent="0.2">
      <c r="A309" s="19"/>
      <c r="E309" s="142"/>
      <c r="F309" s="142"/>
      <c r="G309" s="142"/>
      <c r="H309" s="19"/>
      <c r="I309" s="19"/>
      <c r="J309" s="19"/>
      <c r="K309" s="95"/>
      <c r="Q309" s="95"/>
    </row>
    <row r="310" spans="1:17" x14ac:dyDescent="0.2">
      <c r="A310" s="19"/>
      <c r="E310" s="142"/>
      <c r="F310" s="142"/>
      <c r="G310" s="142"/>
      <c r="H310" s="19"/>
      <c r="I310" s="19"/>
      <c r="J310" s="19"/>
      <c r="K310" s="95"/>
      <c r="Q310" s="95"/>
    </row>
    <row r="311" spans="1:17" x14ac:dyDescent="0.2">
      <c r="A311" s="19"/>
      <c r="E311" s="142"/>
      <c r="F311" s="142"/>
      <c r="G311" s="142"/>
      <c r="H311" s="19"/>
      <c r="I311" s="19"/>
      <c r="J311" s="19"/>
      <c r="K311" s="95"/>
      <c r="Q311" s="95"/>
    </row>
    <row r="312" spans="1:17" x14ac:dyDescent="0.2">
      <c r="A312" s="19"/>
      <c r="E312" s="142"/>
      <c r="F312" s="142"/>
      <c r="G312" s="142"/>
      <c r="H312" s="19"/>
      <c r="I312" s="19"/>
      <c r="J312" s="19"/>
      <c r="K312" s="95"/>
      <c r="Q312" s="95"/>
    </row>
    <row r="313" spans="1:17" x14ac:dyDescent="0.2">
      <c r="A313" s="19"/>
      <c r="E313" s="142"/>
      <c r="F313" s="142"/>
      <c r="G313" s="142"/>
      <c r="H313" s="19"/>
      <c r="I313" s="19"/>
      <c r="J313" s="19"/>
      <c r="K313" s="95"/>
      <c r="Q313" s="95"/>
    </row>
    <row r="314" spans="1:17" x14ac:dyDescent="0.2">
      <c r="A314" s="19"/>
      <c r="E314" s="142"/>
      <c r="F314" s="142"/>
      <c r="G314" s="142"/>
      <c r="H314" s="19"/>
      <c r="I314" s="19"/>
      <c r="J314" s="19"/>
      <c r="K314" s="95"/>
      <c r="Q314" s="95"/>
    </row>
    <row r="315" spans="1:17" x14ac:dyDescent="0.2">
      <c r="A315" s="19"/>
      <c r="E315" s="142"/>
      <c r="F315" s="142"/>
      <c r="G315" s="142"/>
      <c r="H315" s="19"/>
      <c r="I315" s="19"/>
      <c r="J315" s="19"/>
      <c r="K315" s="95"/>
      <c r="Q315" s="95"/>
    </row>
    <row r="316" spans="1:17" x14ac:dyDescent="0.2">
      <c r="A316" s="19"/>
      <c r="E316" s="142"/>
      <c r="F316" s="142"/>
      <c r="G316" s="142"/>
      <c r="H316" s="19"/>
      <c r="I316" s="19"/>
      <c r="J316" s="19"/>
      <c r="K316" s="95"/>
      <c r="Q316" s="95"/>
    </row>
    <row r="317" spans="1:17" x14ac:dyDescent="0.2">
      <c r="A317" s="19"/>
      <c r="E317" s="142"/>
      <c r="F317" s="142"/>
      <c r="G317" s="142"/>
      <c r="H317" s="19"/>
      <c r="I317" s="19"/>
      <c r="J317" s="19"/>
      <c r="K317" s="95"/>
      <c r="Q317" s="95"/>
    </row>
    <row r="318" spans="1:17" x14ac:dyDescent="0.2">
      <c r="A318" s="19"/>
      <c r="E318" s="142"/>
      <c r="F318" s="142"/>
      <c r="G318" s="142"/>
      <c r="H318" s="19"/>
      <c r="I318" s="19"/>
      <c r="J318" s="19"/>
      <c r="K318" s="95"/>
      <c r="Q318" s="95"/>
    </row>
    <row r="319" spans="1:17" x14ac:dyDescent="0.2">
      <c r="A319" s="19"/>
      <c r="E319" s="142"/>
      <c r="F319" s="142"/>
      <c r="G319" s="142"/>
      <c r="H319" s="19"/>
      <c r="I319" s="19"/>
      <c r="J319" s="19"/>
      <c r="K319" s="95"/>
      <c r="Q319" s="95"/>
    </row>
    <row r="320" spans="1:17" x14ac:dyDescent="0.2">
      <c r="A320" s="19"/>
      <c r="E320" s="142"/>
      <c r="F320" s="142"/>
      <c r="G320" s="142"/>
      <c r="H320" s="19"/>
      <c r="I320" s="19"/>
      <c r="J320" s="19"/>
      <c r="K320" s="95"/>
      <c r="Q320" s="95"/>
    </row>
    <row r="321" spans="1:17" x14ac:dyDescent="0.2">
      <c r="A321" s="19"/>
      <c r="E321" s="142"/>
      <c r="F321" s="142"/>
      <c r="G321" s="142"/>
      <c r="H321" s="19"/>
      <c r="I321" s="19"/>
      <c r="J321" s="19"/>
      <c r="K321" s="95"/>
      <c r="Q321" s="95"/>
    </row>
    <row r="322" spans="1:17" x14ac:dyDescent="0.2">
      <c r="A322" s="19"/>
      <c r="E322" s="142"/>
      <c r="F322" s="142"/>
      <c r="G322" s="142"/>
      <c r="H322" s="19"/>
      <c r="I322" s="19"/>
      <c r="J322" s="19"/>
      <c r="K322" s="95"/>
      <c r="Q322" s="95"/>
    </row>
    <row r="323" spans="1:17" x14ac:dyDescent="0.2">
      <c r="A323" s="19"/>
      <c r="E323" s="142"/>
      <c r="F323" s="142"/>
      <c r="G323" s="142"/>
      <c r="H323" s="19"/>
      <c r="I323" s="19"/>
      <c r="J323" s="19"/>
      <c r="K323" s="95"/>
      <c r="Q323" s="95"/>
    </row>
    <row r="324" spans="1:17" x14ac:dyDescent="0.2">
      <c r="A324" s="19"/>
      <c r="E324" s="142"/>
      <c r="F324" s="142"/>
      <c r="G324" s="142"/>
      <c r="H324" s="19"/>
      <c r="I324" s="19"/>
      <c r="J324" s="19"/>
      <c r="K324" s="95"/>
      <c r="Q324" s="95"/>
    </row>
    <row r="325" spans="1:17" x14ac:dyDescent="0.2">
      <c r="A325" s="19"/>
      <c r="E325" s="142"/>
      <c r="F325" s="142"/>
      <c r="G325" s="142"/>
      <c r="H325" s="19"/>
      <c r="I325" s="19"/>
      <c r="J325" s="19"/>
      <c r="K325" s="95"/>
      <c r="Q325" s="95"/>
    </row>
    <row r="326" spans="1:17" x14ac:dyDescent="0.2">
      <c r="A326" s="19"/>
      <c r="E326" s="142"/>
      <c r="F326" s="142"/>
      <c r="G326" s="142"/>
      <c r="H326" s="19"/>
      <c r="I326" s="19"/>
      <c r="J326" s="19"/>
      <c r="K326" s="95"/>
      <c r="Q326" s="95"/>
    </row>
    <row r="327" spans="1:17" x14ac:dyDescent="0.2">
      <c r="A327" s="19"/>
      <c r="E327" s="142"/>
      <c r="F327" s="142"/>
      <c r="G327" s="142"/>
      <c r="H327" s="19"/>
      <c r="I327" s="19"/>
      <c r="J327" s="19"/>
      <c r="K327" s="95"/>
      <c r="Q327" s="95"/>
    </row>
    <row r="328" spans="1:17" x14ac:dyDescent="0.2">
      <c r="A328" s="19"/>
      <c r="E328" s="142"/>
      <c r="F328" s="142"/>
      <c r="G328" s="142"/>
      <c r="H328" s="19"/>
      <c r="I328" s="19"/>
      <c r="J328" s="19"/>
      <c r="K328" s="95"/>
      <c r="Q328" s="95"/>
    </row>
    <row r="329" spans="1:17" x14ac:dyDescent="0.2">
      <c r="A329" s="19"/>
      <c r="E329" s="142"/>
      <c r="F329" s="142"/>
      <c r="G329" s="142"/>
      <c r="H329" s="19"/>
      <c r="I329" s="19"/>
      <c r="J329" s="19"/>
      <c r="K329" s="95"/>
      <c r="Q329" s="95"/>
    </row>
    <row r="330" spans="1:17" x14ac:dyDescent="0.2">
      <c r="A330" s="19"/>
      <c r="E330" s="142"/>
      <c r="F330" s="142"/>
      <c r="G330" s="142"/>
      <c r="H330" s="19"/>
      <c r="I330" s="19"/>
      <c r="J330" s="19"/>
      <c r="K330" s="95"/>
      <c r="Q330" s="95"/>
    </row>
    <row r="331" spans="1:17" x14ac:dyDescent="0.2">
      <c r="A331" s="19"/>
      <c r="E331" s="142"/>
      <c r="F331" s="142"/>
      <c r="G331" s="142"/>
      <c r="H331" s="19"/>
      <c r="I331" s="19"/>
      <c r="J331" s="19"/>
      <c r="K331" s="95"/>
      <c r="Q331" s="95"/>
    </row>
    <row r="332" spans="1:17" x14ac:dyDescent="0.2">
      <c r="A332" s="19"/>
      <c r="E332" s="142"/>
      <c r="F332" s="142"/>
      <c r="G332" s="142"/>
      <c r="H332" s="19"/>
      <c r="I332" s="19"/>
      <c r="J332" s="19"/>
      <c r="K332" s="95"/>
      <c r="Q332" s="95"/>
    </row>
    <row r="333" spans="1:17" x14ac:dyDescent="0.2">
      <c r="A333" s="19"/>
      <c r="E333" s="142"/>
      <c r="F333" s="142"/>
      <c r="G333" s="142"/>
      <c r="H333" s="19"/>
      <c r="I333" s="19"/>
      <c r="J333" s="19"/>
      <c r="K333" s="95"/>
      <c r="Q333" s="95"/>
    </row>
    <row r="334" spans="1:17" x14ac:dyDescent="0.2">
      <c r="A334" s="19"/>
      <c r="E334" s="142"/>
      <c r="F334" s="142"/>
      <c r="G334" s="142"/>
      <c r="H334" s="19"/>
      <c r="I334" s="19"/>
      <c r="J334" s="19"/>
      <c r="K334" s="95"/>
      <c r="Q334" s="95"/>
    </row>
    <row r="335" spans="1:17" x14ac:dyDescent="0.2">
      <c r="A335" s="19"/>
      <c r="E335" s="142"/>
      <c r="F335" s="142"/>
      <c r="G335" s="142"/>
      <c r="H335" s="19"/>
      <c r="I335" s="19"/>
      <c r="J335" s="19"/>
      <c r="K335" s="95"/>
      <c r="Q335" s="95"/>
    </row>
    <row r="336" spans="1:17" x14ac:dyDescent="0.2">
      <c r="A336" s="19"/>
      <c r="E336" s="142"/>
      <c r="F336" s="142"/>
      <c r="G336" s="142"/>
      <c r="H336" s="19"/>
      <c r="I336" s="19"/>
      <c r="J336" s="19"/>
      <c r="K336" s="95"/>
      <c r="Q336" s="95"/>
    </row>
    <row r="337" spans="1:17" x14ac:dyDescent="0.2">
      <c r="A337" s="19"/>
      <c r="E337" s="142"/>
      <c r="F337" s="142"/>
      <c r="G337" s="142"/>
      <c r="H337" s="19"/>
      <c r="I337" s="19"/>
      <c r="J337" s="19"/>
      <c r="K337" s="95"/>
      <c r="Q337" s="95"/>
    </row>
    <row r="338" spans="1:17" x14ac:dyDescent="0.2">
      <c r="A338" s="19"/>
      <c r="E338" s="142"/>
      <c r="F338" s="142"/>
      <c r="G338" s="142"/>
      <c r="H338" s="19"/>
      <c r="I338" s="19"/>
      <c r="J338" s="19"/>
      <c r="K338" s="95"/>
      <c r="Q338" s="95"/>
    </row>
    <row r="339" spans="1:17" x14ac:dyDescent="0.2">
      <c r="A339" s="19"/>
      <c r="E339" s="142"/>
      <c r="F339" s="142"/>
      <c r="G339" s="142"/>
      <c r="H339" s="19"/>
      <c r="I339" s="19"/>
      <c r="J339" s="19"/>
      <c r="K339" s="95"/>
      <c r="Q339" s="95"/>
    </row>
    <row r="340" spans="1:17" x14ac:dyDescent="0.2">
      <c r="A340" s="19"/>
      <c r="E340" s="142"/>
      <c r="F340" s="142"/>
      <c r="G340" s="142"/>
      <c r="H340" s="19"/>
      <c r="I340" s="19"/>
      <c r="J340" s="19"/>
      <c r="K340" s="95"/>
      <c r="Q340" s="95"/>
    </row>
    <row r="341" spans="1:17" x14ac:dyDescent="0.2">
      <c r="A341" s="19"/>
      <c r="E341" s="142"/>
      <c r="F341" s="142"/>
      <c r="G341" s="142"/>
      <c r="H341" s="19"/>
      <c r="I341" s="19"/>
      <c r="J341" s="19"/>
      <c r="K341" s="95"/>
      <c r="Q341" s="95"/>
    </row>
    <row r="342" spans="1:17" x14ac:dyDescent="0.2">
      <c r="A342" s="19"/>
      <c r="E342" s="142"/>
      <c r="F342" s="142"/>
      <c r="G342" s="142"/>
      <c r="H342" s="19"/>
      <c r="I342" s="19"/>
      <c r="J342" s="19"/>
      <c r="K342" s="95"/>
      <c r="Q342" s="95"/>
    </row>
    <row r="343" spans="1:17" x14ac:dyDescent="0.2">
      <c r="A343" s="19"/>
      <c r="E343" s="142"/>
      <c r="F343" s="142"/>
      <c r="G343" s="142"/>
      <c r="H343" s="19"/>
      <c r="I343" s="19"/>
      <c r="J343" s="19"/>
      <c r="K343" s="95"/>
      <c r="Q343" s="95"/>
    </row>
    <row r="344" spans="1:17" x14ac:dyDescent="0.2">
      <c r="A344" s="19"/>
      <c r="E344" s="142"/>
      <c r="F344" s="142"/>
      <c r="G344" s="142"/>
      <c r="H344" s="19"/>
      <c r="I344" s="19"/>
      <c r="J344" s="19"/>
      <c r="K344" s="95"/>
      <c r="Q344" s="95"/>
    </row>
    <row r="345" spans="1:17" x14ac:dyDescent="0.2">
      <c r="A345" s="19"/>
      <c r="E345" s="142"/>
      <c r="F345" s="142"/>
      <c r="G345" s="142"/>
      <c r="H345" s="19"/>
      <c r="I345" s="19"/>
      <c r="J345" s="19"/>
      <c r="K345" s="95"/>
      <c r="Q345" s="95"/>
    </row>
    <row r="346" spans="1:17" x14ac:dyDescent="0.2">
      <c r="A346" s="19"/>
      <c r="E346" s="142"/>
      <c r="F346" s="142"/>
      <c r="G346" s="142"/>
      <c r="H346" s="19"/>
      <c r="I346" s="19"/>
      <c r="J346" s="19"/>
      <c r="K346" s="95"/>
      <c r="Q346" s="95"/>
    </row>
    <row r="347" spans="1:17" x14ac:dyDescent="0.2">
      <c r="A347" s="19"/>
      <c r="E347" s="142"/>
      <c r="F347" s="142"/>
      <c r="G347" s="142"/>
      <c r="H347" s="19"/>
      <c r="I347" s="19"/>
      <c r="J347" s="19"/>
      <c r="K347" s="95"/>
      <c r="Q347" s="95"/>
    </row>
    <row r="348" spans="1:17" x14ac:dyDescent="0.2">
      <c r="A348" s="19"/>
      <c r="E348" s="142"/>
      <c r="F348" s="142"/>
      <c r="G348" s="142"/>
      <c r="H348" s="19"/>
      <c r="I348" s="19"/>
      <c r="J348" s="19"/>
      <c r="K348" s="95"/>
      <c r="Q348" s="95"/>
    </row>
    <row r="349" spans="1:17" x14ac:dyDescent="0.2">
      <c r="A349" s="19"/>
      <c r="E349" s="142"/>
      <c r="F349" s="142"/>
      <c r="G349" s="142"/>
      <c r="H349" s="19"/>
      <c r="I349" s="19"/>
      <c r="J349" s="19"/>
      <c r="K349" s="95"/>
      <c r="Q349" s="95"/>
    </row>
    <row r="350" spans="1:17" x14ac:dyDescent="0.2">
      <c r="A350" s="19"/>
      <c r="E350" s="142"/>
      <c r="F350" s="142"/>
      <c r="G350" s="142"/>
      <c r="H350" s="19"/>
      <c r="I350" s="19"/>
      <c r="J350" s="19"/>
      <c r="K350" s="95"/>
      <c r="Q350" s="95"/>
    </row>
    <row r="351" spans="1:17" x14ac:dyDescent="0.2">
      <c r="A351" s="19"/>
      <c r="E351" s="142"/>
      <c r="F351" s="142"/>
      <c r="G351" s="142"/>
      <c r="H351" s="19"/>
      <c r="I351" s="19"/>
      <c r="J351" s="19"/>
      <c r="K351" s="95"/>
      <c r="Q351" s="95"/>
    </row>
    <row r="352" spans="1:17" x14ac:dyDescent="0.2">
      <c r="A352" s="19"/>
      <c r="E352" s="142"/>
      <c r="F352" s="142"/>
      <c r="G352" s="142"/>
      <c r="H352" s="19"/>
      <c r="I352" s="19"/>
      <c r="J352" s="19"/>
      <c r="K352" s="95"/>
      <c r="Q352" s="95"/>
    </row>
    <row r="353" spans="1:17" x14ac:dyDescent="0.2">
      <c r="A353" s="19"/>
      <c r="E353" s="142"/>
      <c r="F353" s="142"/>
      <c r="G353" s="142"/>
      <c r="H353" s="19"/>
      <c r="I353" s="19"/>
      <c r="J353" s="19"/>
      <c r="K353" s="95"/>
      <c r="Q353" s="95"/>
    </row>
    <row r="354" spans="1:17" x14ac:dyDescent="0.2">
      <c r="A354" s="19"/>
      <c r="E354" s="142"/>
      <c r="F354" s="142"/>
      <c r="G354" s="142"/>
      <c r="H354" s="19"/>
      <c r="I354" s="19"/>
      <c r="J354" s="19"/>
      <c r="K354" s="95"/>
      <c r="Q354" s="95"/>
    </row>
    <row r="355" spans="1:17" x14ac:dyDescent="0.2">
      <c r="A355" s="19"/>
      <c r="E355" s="142"/>
      <c r="F355" s="142"/>
      <c r="G355" s="142"/>
      <c r="H355" s="19"/>
      <c r="I355" s="19"/>
      <c r="J355" s="19"/>
      <c r="K355" s="95"/>
      <c r="Q355" s="95"/>
    </row>
    <row r="356" spans="1:17" x14ac:dyDescent="0.2">
      <c r="A356" s="19"/>
      <c r="E356" s="142"/>
      <c r="F356" s="142"/>
      <c r="G356" s="142"/>
      <c r="H356" s="19"/>
      <c r="I356" s="19"/>
      <c r="J356" s="19"/>
      <c r="K356" s="95"/>
      <c r="Q356" s="95"/>
    </row>
    <row r="357" spans="1:17" x14ac:dyDescent="0.2">
      <c r="A357" s="19"/>
      <c r="E357" s="142"/>
      <c r="F357" s="142"/>
      <c r="G357" s="142"/>
      <c r="H357" s="19"/>
      <c r="I357" s="19"/>
      <c r="J357" s="19"/>
      <c r="K357" s="95"/>
      <c r="Q357" s="95"/>
    </row>
    <row r="358" spans="1:17" x14ac:dyDescent="0.2">
      <c r="A358" s="19"/>
      <c r="E358" s="142"/>
      <c r="F358" s="142"/>
      <c r="G358" s="142"/>
      <c r="H358" s="19"/>
      <c r="I358" s="19"/>
      <c r="J358" s="19"/>
      <c r="K358" s="95"/>
      <c r="Q358" s="95"/>
    </row>
    <row r="359" spans="1:17" x14ac:dyDescent="0.2">
      <c r="A359" s="19"/>
      <c r="E359" s="142"/>
      <c r="F359" s="142"/>
      <c r="G359" s="142"/>
      <c r="H359" s="19"/>
      <c r="I359" s="19"/>
      <c r="J359" s="19"/>
      <c r="K359" s="95"/>
      <c r="Q359" s="95"/>
    </row>
    <row r="360" spans="1:17" x14ac:dyDescent="0.2">
      <c r="A360" s="19"/>
      <c r="E360" s="142"/>
      <c r="F360" s="142"/>
      <c r="G360" s="142"/>
      <c r="H360" s="19"/>
      <c r="I360" s="19"/>
      <c r="J360" s="19"/>
      <c r="K360" s="95"/>
      <c r="Q360" s="95"/>
    </row>
    <row r="361" spans="1:17" x14ac:dyDescent="0.2">
      <c r="A361" s="19"/>
      <c r="E361" s="142"/>
      <c r="F361" s="142"/>
      <c r="G361" s="142"/>
      <c r="H361" s="19"/>
      <c r="I361" s="19"/>
      <c r="J361" s="19"/>
      <c r="K361" s="95"/>
      <c r="Q361" s="95"/>
    </row>
    <row r="362" spans="1:17" x14ac:dyDescent="0.2">
      <c r="A362" s="19"/>
      <c r="E362" s="142"/>
      <c r="F362" s="142"/>
      <c r="G362" s="142"/>
      <c r="H362" s="19"/>
      <c r="I362" s="19"/>
      <c r="J362" s="19"/>
      <c r="K362" s="95"/>
      <c r="Q362" s="95"/>
    </row>
    <row r="363" spans="1:17" x14ac:dyDescent="0.2">
      <c r="A363" s="19"/>
      <c r="E363" s="142"/>
      <c r="F363" s="142"/>
      <c r="G363" s="142"/>
      <c r="H363" s="19"/>
      <c r="I363" s="19"/>
      <c r="J363" s="19"/>
      <c r="K363" s="95"/>
      <c r="Q363" s="95"/>
    </row>
    <row r="364" spans="1:17" x14ac:dyDescent="0.2">
      <c r="A364" s="19"/>
      <c r="E364" s="142"/>
      <c r="F364" s="142"/>
      <c r="G364" s="142"/>
      <c r="H364" s="19"/>
      <c r="I364" s="19"/>
      <c r="J364" s="19"/>
      <c r="K364" s="95"/>
      <c r="Q364" s="95"/>
    </row>
    <row r="365" spans="1:17" x14ac:dyDescent="0.2">
      <c r="A365" s="19"/>
      <c r="E365" s="142"/>
      <c r="F365" s="142"/>
      <c r="G365" s="142"/>
      <c r="H365" s="19"/>
      <c r="I365" s="19"/>
      <c r="J365" s="19"/>
      <c r="K365" s="95"/>
      <c r="Q365" s="95"/>
    </row>
    <row r="366" spans="1:17" x14ac:dyDescent="0.2">
      <c r="A366" s="19"/>
      <c r="E366" s="142"/>
      <c r="F366" s="142"/>
      <c r="G366" s="142"/>
      <c r="H366" s="19"/>
      <c r="I366" s="19"/>
      <c r="J366" s="19"/>
      <c r="K366" s="95"/>
      <c r="Q366" s="95"/>
    </row>
    <row r="367" spans="1:17" x14ac:dyDescent="0.2">
      <c r="A367" s="19"/>
      <c r="E367" s="142"/>
      <c r="F367" s="142"/>
      <c r="G367" s="142"/>
      <c r="H367" s="19"/>
      <c r="I367" s="19"/>
      <c r="J367" s="19"/>
      <c r="K367" s="95"/>
      <c r="Q367" s="95"/>
    </row>
    <row r="368" spans="1:17" x14ac:dyDescent="0.2">
      <c r="A368" s="19"/>
      <c r="E368" s="142"/>
      <c r="F368" s="142"/>
      <c r="G368" s="142"/>
      <c r="H368" s="19"/>
      <c r="I368" s="19"/>
      <c r="J368" s="19"/>
      <c r="K368" s="95"/>
      <c r="Q368" s="95"/>
    </row>
    <row r="369" spans="1:17" x14ac:dyDescent="0.2">
      <c r="A369" s="19"/>
      <c r="E369" s="142"/>
      <c r="F369" s="142"/>
      <c r="G369" s="142"/>
      <c r="H369" s="19"/>
      <c r="I369" s="19"/>
      <c r="J369" s="19"/>
      <c r="K369" s="95"/>
      <c r="Q369" s="95"/>
    </row>
    <row r="370" spans="1:17" x14ac:dyDescent="0.2">
      <c r="A370" s="19"/>
      <c r="E370" s="142"/>
      <c r="F370" s="142"/>
      <c r="G370" s="142"/>
      <c r="H370" s="19"/>
      <c r="I370" s="19"/>
      <c r="J370" s="19"/>
      <c r="K370" s="95"/>
      <c r="Q370" s="95"/>
    </row>
    <row r="371" spans="1:17" x14ac:dyDescent="0.2">
      <c r="A371" s="19"/>
      <c r="E371" s="142"/>
      <c r="F371" s="142"/>
      <c r="G371" s="142"/>
      <c r="H371" s="19"/>
      <c r="I371" s="19"/>
      <c r="J371" s="19"/>
      <c r="K371" s="95"/>
      <c r="Q371" s="95"/>
    </row>
    <row r="372" spans="1:17" x14ac:dyDescent="0.2">
      <c r="A372" s="19"/>
      <c r="E372" s="142"/>
      <c r="F372" s="142"/>
      <c r="G372" s="142"/>
      <c r="H372" s="19"/>
      <c r="I372" s="19"/>
      <c r="J372" s="19"/>
      <c r="K372" s="95"/>
      <c r="Q372" s="95"/>
    </row>
    <row r="373" spans="1:17" x14ac:dyDescent="0.2">
      <c r="A373" s="19"/>
      <c r="E373" s="142"/>
      <c r="F373" s="142"/>
      <c r="G373" s="142"/>
      <c r="H373" s="19"/>
      <c r="I373" s="19"/>
      <c r="J373" s="19"/>
      <c r="K373" s="95"/>
      <c r="Q373" s="95"/>
    </row>
    <row r="374" spans="1:17" x14ac:dyDescent="0.2">
      <c r="A374" s="19"/>
      <c r="E374" s="142"/>
      <c r="F374" s="142"/>
      <c r="G374" s="142"/>
      <c r="H374" s="19"/>
      <c r="I374" s="19"/>
      <c r="J374" s="19"/>
      <c r="K374" s="95"/>
      <c r="Q374" s="95"/>
    </row>
    <row r="375" spans="1:17" x14ac:dyDescent="0.2">
      <c r="A375" s="19"/>
      <c r="E375" s="142"/>
      <c r="F375" s="142"/>
      <c r="G375" s="142"/>
      <c r="H375" s="19"/>
      <c r="I375" s="19"/>
      <c r="J375" s="19"/>
      <c r="K375" s="95"/>
      <c r="Q375" s="95"/>
    </row>
    <row r="376" spans="1:17" x14ac:dyDescent="0.2">
      <c r="A376" s="19"/>
      <c r="E376" s="142"/>
      <c r="F376" s="142"/>
      <c r="G376" s="142"/>
      <c r="H376" s="19"/>
      <c r="I376" s="19"/>
      <c r="J376" s="19"/>
      <c r="K376" s="95"/>
      <c r="Q376" s="95"/>
    </row>
    <row r="377" spans="1:17" x14ac:dyDescent="0.2">
      <c r="A377" s="19"/>
      <c r="E377" s="142"/>
      <c r="F377" s="142"/>
      <c r="G377" s="142"/>
      <c r="H377" s="19"/>
      <c r="I377" s="19"/>
      <c r="J377" s="19"/>
      <c r="K377" s="95"/>
      <c r="Q377" s="95"/>
    </row>
    <row r="378" spans="1:17" x14ac:dyDescent="0.2">
      <c r="A378" s="19"/>
      <c r="E378" s="142"/>
      <c r="F378" s="142"/>
      <c r="G378" s="142"/>
      <c r="H378" s="19"/>
      <c r="I378" s="19"/>
      <c r="J378" s="19"/>
      <c r="K378" s="95"/>
      <c r="Q378" s="95"/>
    </row>
    <row r="379" spans="1:17" x14ac:dyDescent="0.2">
      <c r="A379" s="19"/>
      <c r="E379" s="142"/>
      <c r="F379" s="142"/>
      <c r="G379" s="142"/>
      <c r="H379" s="19"/>
      <c r="I379" s="19"/>
      <c r="J379" s="19"/>
      <c r="K379" s="95"/>
      <c r="Q379" s="95"/>
    </row>
    <row r="380" spans="1:17" x14ac:dyDescent="0.2">
      <c r="A380" s="19"/>
      <c r="E380" s="142"/>
      <c r="F380" s="142"/>
      <c r="G380" s="142"/>
      <c r="H380" s="19"/>
      <c r="I380" s="19"/>
      <c r="J380" s="19"/>
      <c r="K380" s="95"/>
      <c r="Q380" s="95"/>
    </row>
    <row r="381" spans="1:17" x14ac:dyDescent="0.2">
      <c r="A381" s="19"/>
      <c r="E381" s="142"/>
      <c r="F381" s="142"/>
      <c r="G381" s="142"/>
      <c r="H381" s="19"/>
      <c r="I381" s="19"/>
      <c r="J381" s="19"/>
      <c r="K381" s="95"/>
      <c r="Q381" s="95"/>
    </row>
    <row r="382" spans="1:17" x14ac:dyDescent="0.2">
      <c r="A382" s="19"/>
      <c r="E382" s="142"/>
      <c r="F382" s="142"/>
      <c r="G382" s="142"/>
      <c r="H382" s="19"/>
      <c r="I382" s="19"/>
      <c r="J382" s="19"/>
      <c r="K382" s="95"/>
      <c r="Q382" s="95"/>
    </row>
    <row r="383" spans="1:17" x14ac:dyDescent="0.2">
      <c r="A383" s="19"/>
      <c r="E383" s="142"/>
      <c r="F383" s="142"/>
      <c r="G383" s="142"/>
      <c r="H383" s="19"/>
      <c r="I383" s="19"/>
      <c r="J383" s="19"/>
      <c r="K383" s="95"/>
      <c r="Q383" s="95"/>
    </row>
    <row r="384" spans="1:17" x14ac:dyDescent="0.2">
      <c r="A384" s="19"/>
      <c r="E384" s="142"/>
      <c r="F384" s="142"/>
      <c r="G384" s="142"/>
      <c r="H384" s="19"/>
      <c r="I384" s="19"/>
      <c r="J384" s="19"/>
      <c r="K384" s="95"/>
      <c r="Q384" s="95"/>
    </row>
    <row r="385" spans="1:17" x14ac:dyDescent="0.2">
      <c r="A385" s="19"/>
      <c r="E385" s="142"/>
      <c r="F385" s="142"/>
      <c r="G385" s="142"/>
      <c r="H385" s="19"/>
      <c r="I385" s="19"/>
      <c r="J385" s="19"/>
      <c r="K385" s="95"/>
      <c r="Q385" s="95"/>
    </row>
    <row r="386" spans="1:17" x14ac:dyDescent="0.2">
      <c r="A386" s="19"/>
      <c r="E386" s="142"/>
      <c r="F386" s="142"/>
      <c r="G386" s="142"/>
      <c r="H386" s="19"/>
      <c r="I386" s="19"/>
      <c r="J386" s="19"/>
      <c r="K386" s="95"/>
      <c r="Q386" s="95"/>
    </row>
    <row r="387" spans="1:17" x14ac:dyDescent="0.2">
      <c r="A387" s="19"/>
      <c r="E387" s="142"/>
      <c r="F387" s="142"/>
      <c r="G387" s="142"/>
      <c r="H387" s="19"/>
      <c r="I387" s="19"/>
      <c r="J387" s="19"/>
      <c r="K387" s="95"/>
      <c r="Q387" s="95"/>
    </row>
    <row r="388" spans="1:17" x14ac:dyDescent="0.2">
      <c r="A388" s="19"/>
      <c r="E388" s="142"/>
      <c r="F388" s="142"/>
      <c r="G388" s="142"/>
      <c r="H388" s="19"/>
      <c r="I388" s="19"/>
      <c r="J388" s="19"/>
      <c r="K388" s="95"/>
      <c r="Q388" s="95"/>
    </row>
    <row r="389" spans="1:17" x14ac:dyDescent="0.2">
      <c r="A389" s="19"/>
      <c r="E389" s="142"/>
      <c r="F389" s="142"/>
      <c r="G389" s="142"/>
      <c r="H389" s="19"/>
      <c r="I389" s="19"/>
      <c r="J389" s="19"/>
      <c r="K389" s="95"/>
      <c r="Q389" s="95"/>
    </row>
    <row r="390" spans="1:17" x14ac:dyDescent="0.2">
      <c r="A390" s="19"/>
      <c r="E390" s="142"/>
      <c r="F390" s="142"/>
      <c r="G390" s="142"/>
      <c r="H390" s="19"/>
      <c r="I390" s="19"/>
      <c r="J390" s="19"/>
      <c r="K390" s="95"/>
      <c r="Q390" s="95"/>
    </row>
    <row r="391" spans="1:17" x14ac:dyDescent="0.2">
      <c r="A391" s="19"/>
      <c r="E391" s="142"/>
      <c r="F391" s="142"/>
      <c r="G391" s="142"/>
      <c r="H391" s="19"/>
      <c r="I391" s="19"/>
      <c r="J391" s="19"/>
      <c r="K391" s="95"/>
      <c r="Q391" s="95"/>
    </row>
    <row r="392" spans="1:17" x14ac:dyDescent="0.2">
      <c r="A392" s="19"/>
      <c r="E392" s="142"/>
      <c r="F392" s="142"/>
      <c r="G392" s="142"/>
      <c r="H392" s="19"/>
      <c r="I392" s="19"/>
      <c r="J392" s="19"/>
      <c r="K392" s="95"/>
      <c r="Q392" s="95"/>
    </row>
    <row r="393" spans="1:17" x14ac:dyDescent="0.2">
      <c r="A393" s="19"/>
      <c r="E393" s="142"/>
      <c r="F393" s="142"/>
      <c r="G393" s="142"/>
      <c r="H393" s="19"/>
      <c r="I393" s="19"/>
      <c r="J393" s="19"/>
      <c r="K393" s="95"/>
      <c r="Q393" s="95"/>
    </row>
    <row r="394" spans="1:17" x14ac:dyDescent="0.2">
      <c r="A394" s="19"/>
      <c r="E394" s="142"/>
      <c r="F394" s="142"/>
      <c r="G394" s="142"/>
      <c r="H394" s="19"/>
      <c r="I394" s="19"/>
      <c r="J394" s="19"/>
      <c r="K394" s="95"/>
      <c r="Q394" s="95"/>
    </row>
    <row r="395" spans="1:17" x14ac:dyDescent="0.2">
      <c r="A395" s="19"/>
      <c r="E395" s="142"/>
      <c r="F395" s="142"/>
      <c r="G395" s="142"/>
      <c r="H395" s="19"/>
      <c r="I395" s="19"/>
      <c r="J395" s="19"/>
      <c r="K395" s="95"/>
      <c r="Q395" s="95"/>
    </row>
    <row r="396" spans="1:17" x14ac:dyDescent="0.2">
      <c r="A396" s="19"/>
      <c r="E396" s="142"/>
      <c r="F396" s="142"/>
      <c r="G396" s="142"/>
      <c r="H396" s="19"/>
      <c r="I396" s="19"/>
      <c r="J396" s="19"/>
      <c r="K396" s="95"/>
      <c r="Q396" s="95"/>
    </row>
    <row r="397" spans="1:17" x14ac:dyDescent="0.2">
      <c r="A397" s="19"/>
      <c r="E397" s="142"/>
      <c r="F397" s="142"/>
      <c r="G397" s="142"/>
      <c r="H397" s="19"/>
      <c r="I397" s="19"/>
      <c r="J397" s="19"/>
      <c r="K397" s="95"/>
      <c r="Q397" s="95"/>
    </row>
    <row r="398" spans="1:17" x14ac:dyDescent="0.2">
      <c r="A398" s="19"/>
      <c r="E398" s="142"/>
      <c r="F398" s="142"/>
      <c r="G398" s="142"/>
      <c r="H398" s="19"/>
      <c r="I398" s="19"/>
      <c r="J398" s="19"/>
      <c r="K398" s="95"/>
      <c r="Q398" s="95"/>
    </row>
    <row r="399" spans="1:17" x14ac:dyDescent="0.2">
      <c r="A399" s="19"/>
      <c r="E399" s="142"/>
      <c r="F399" s="142"/>
      <c r="G399" s="142"/>
      <c r="H399" s="19"/>
      <c r="I399" s="19"/>
      <c r="J399" s="19"/>
      <c r="K399" s="95"/>
      <c r="Q399" s="95"/>
    </row>
    <row r="400" spans="1:17" x14ac:dyDescent="0.2">
      <c r="A400" s="19"/>
      <c r="E400" s="142"/>
      <c r="F400" s="142"/>
      <c r="G400" s="142"/>
      <c r="H400" s="19"/>
      <c r="I400" s="19"/>
      <c r="J400" s="19"/>
      <c r="K400" s="95"/>
      <c r="Q400" s="95"/>
    </row>
    <row r="401" spans="1:17" x14ac:dyDescent="0.2">
      <c r="A401" s="19"/>
      <c r="E401" s="142"/>
      <c r="F401" s="142"/>
      <c r="G401" s="142"/>
      <c r="H401" s="19"/>
      <c r="I401" s="19"/>
      <c r="J401" s="19"/>
      <c r="K401" s="95"/>
      <c r="Q401" s="95"/>
    </row>
    <row r="402" spans="1:17" x14ac:dyDescent="0.2">
      <c r="A402" s="19"/>
      <c r="E402" s="142"/>
      <c r="F402" s="142"/>
      <c r="G402" s="142"/>
      <c r="H402" s="19"/>
      <c r="I402" s="19"/>
      <c r="J402" s="19"/>
      <c r="K402" s="95"/>
      <c r="Q402" s="95"/>
    </row>
    <row r="403" spans="1:17" x14ac:dyDescent="0.2">
      <c r="A403" s="19"/>
      <c r="E403" s="142"/>
      <c r="F403" s="142"/>
      <c r="G403" s="142"/>
      <c r="H403" s="19"/>
      <c r="I403" s="19"/>
      <c r="J403" s="19"/>
      <c r="K403" s="95"/>
      <c r="Q403" s="95"/>
    </row>
    <row r="404" spans="1:17" x14ac:dyDescent="0.2">
      <c r="A404" s="19"/>
      <c r="E404" s="142"/>
      <c r="F404" s="142"/>
      <c r="G404" s="142"/>
      <c r="H404" s="19"/>
      <c r="I404" s="19"/>
      <c r="J404" s="19"/>
      <c r="K404" s="95"/>
      <c r="Q404" s="95"/>
    </row>
    <row r="405" spans="1:17" x14ac:dyDescent="0.2">
      <c r="A405" s="19"/>
      <c r="E405" s="142"/>
      <c r="F405" s="142"/>
      <c r="G405" s="142"/>
      <c r="H405" s="19"/>
      <c r="I405" s="19"/>
      <c r="J405" s="19"/>
      <c r="K405" s="95"/>
      <c r="Q405" s="95"/>
    </row>
    <row r="406" spans="1:17" x14ac:dyDescent="0.2">
      <c r="A406" s="19"/>
      <c r="E406" s="142"/>
      <c r="F406" s="142"/>
      <c r="G406" s="142"/>
      <c r="H406" s="19"/>
      <c r="I406" s="19"/>
      <c r="J406" s="19"/>
      <c r="K406" s="95"/>
      <c r="Q406" s="95"/>
    </row>
    <row r="407" spans="1:17" x14ac:dyDescent="0.2">
      <c r="A407" s="19"/>
      <c r="E407" s="142"/>
      <c r="F407" s="142"/>
      <c r="G407" s="142"/>
      <c r="H407" s="19"/>
      <c r="I407" s="19"/>
      <c r="J407" s="19"/>
      <c r="K407" s="95"/>
      <c r="Q407" s="95"/>
    </row>
    <row r="408" spans="1:17" x14ac:dyDescent="0.2">
      <c r="A408" s="19"/>
      <c r="E408" s="142"/>
      <c r="F408" s="142"/>
      <c r="G408" s="142"/>
      <c r="H408" s="19"/>
      <c r="I408" s="19"/>
      <c r="J408" s="19"/>
      <c r="K408" s="95"/>
      <c r="Q408" s="95"/>
    </row>
    <row r="409" spans="1:17" x14ac:dyDescent="0.2">
      <c r="A409" s="19"/>
      <c r="E409" s="142"/>
      <c r="F409" s="142"/>
      <c r="G409" s="142"/>
      <c r="H409" s="19"/>
      <c r="I409" s="19"/>
      <c r="J409" s="19"/>
      <c r="K409" s="95"/>
      <c r="Q409" s="95"/>
    </row>
    <row r="410" spans="1:17" x14ac:dyDescent="0.2">
      <c r="A410" s="19"/>
      <c r="E410" s="142"/>
      <c r="F410" s="142"/>
      <c r="G410" s="142"/>
      <c r="H410" s="19"/>
      <c r="I410" s="19"/>
      <c r="J410" s="19"/>
      <c r="K410" s="95"/>
      <c r="Q410" s="95"/>
    </row>
    <row r="411" spans="1:17" x14ac:dyDescent="0.2">
      <c r="A411" s="19"/>
      <c r="E411" s="142"/>
      <c r="F411" s="142"/>
      <c r="G411" s="142"/>
      <c r="H411" s="19"/>
      <c r="I411" s="19"/>
      <c r="J411" s="19"/>
      <c r="K411" s="95"/>
      <c r="Q411" s="95"/>
    </row>
    <row r="412" spans="1:17" x14ac:dyDescent="0.2">
      <c r="A412" s="19"/>
      <c r="E412" s="142"/>
      <c r="F412" s="142"/>
      <c r="G412" s="142"/>
      <c r="H412" s="19"/>
      <c r="I412" s="19"/>
      <c r="J412" s="19"/>
      <c r="K412" s="95"/>
      <c r="Q412" s="95"/>
    </row>
    <row r="413" spans="1:17" x14ac:dyDescent="0.2">
      <c r="A413" s="19"/>
      <c r="E413" s="142"/>
      <c r="F413" s="142"/>
      <c r="G413" s="142"/>
      <c r="H413" s="19"/>
      <c r="I413" s="19"/>
      <c r="J413" s="19"/>
      <c r="K413" s="95"/>
      <c r="Q413" s="95"/>
    </row>
    <row r="414" spans="1:17" x14ac:dyDescent="0.2">
      <c r="A414" s="19"/>
      <c r="E414" s="142"/>
      <c r="F414" s="142"/>
      <c r="G414" s="142"/>
      <c r="H414" s="19"/>
      <c r="I414" s="19"/>
      <c r="J414" s="19"/>
      <c r="K414" s="95"/>
      <c r="Q414" s="95"/>
    </row>
    <row r="415" spans="1:17" x14ac:dyDescent="0.2">
      <c r="A415" s="19"/>
      <c r="E415" s="142"/>
      <c r="F415" s="142"/>
      <c r="G415" s="142"/>
      <c r="H415" s="19"/>
      <c r="I415" s="19"/>
      <c r="J415" s="19"/>
      <c r="K415" s="95"/>
      <c r="Q415" s="95"/>
    </row>
    <row r="416" spans="1:17" x14ac:dyDescent="0.2">
      <c r="A416" s="19"/>
      <c r="E416" s="142"/>
      <c r="F416" s="142"/>
      <c r="G416" s="142"/>
      <c r="H416" s="19"/>
      <c r="I416" s="19"/>
      <c r="J416" s="19"/>
      <c r="K416" s="95"/>
      <c r="Q416" s="95"/>
    </row>
    <row r="417" spans="1:17" x14ac:dyDescent="0.2">
      <c r="A417" s="19"/>
      <c r="E417" s="142"/>
      <c r="F417" s="142"/>
      <c r="G417" s="142"/>
      <c r="H417" s="19"/>
      <c r="I417" s="19"/>
      <c r="J417" s="19"/>
      <c r="K417" s="95"/>
      <c r="Q417" s="95"/>
    </row>
    <row r="418" spans="1:17" x14ac:dyDescent="0.2">
      <c r="A418" s="19"/>
      <c r="E418" s="142"/>
      <c r="F418" s="142"/>
      <c r="G418" s="142"/>
      <c r="H418" s="19"/>
      <c r="I418" s="19"/>
      <c r="J418" s="19"/>
      <c r="K418" s="95"/>
      <c r="Q418" s="95"/>
    </row>
    <row r="419" spans="1:17" x14ac:dyDescent="0.2">
      <c r="A419" s="19"/>
      <c r="E419" s="142"/>
      <c r="F419" s="142"/>
      <c r="G419" s="142"/>
      <c r="H419" s="19"/>
      <c r="I419" s="19"/>
      <c r="J419" s="19"/>
      <c r="K419" s="95"/>
      <c r="Q419" s="95"/>
    </row>
    <row r="420" spans="1:17" x14ac:dyDescent="0.2">
      <c r="A420" s="19"/>
      <c r="E420" s="142"/>
      <c r="F420" s="142"/>
      <c r="G420" s="142"/>
      <c r="H420" s="19"/>
      <c r="I420" s="19"/>
      <c r="J420" s="19"/>
      <c r="K420" s="95"/>
      <c r="Q420" s="95"/>
    </row>
    <row r="421" spans="1:17" x14ac:dyDescent="0.2">
      <c r="A421" s="19"/>
      <c r="E421" s="142"/>
      <c r="F421" s="142"/>
      <c r="G421" s="142"/>
      <c r="H421" s="19"/>
      <c r="I421" s="19"/>
      <c r="J421" s="19"/>
      <c r="K421" s="95"/>
      <c r="Q421" s="95"/>
    </row>
    <row r="422" spans="1:17" x14ac:dyDescent="0.2">
      <c r="A422" s="19"/>
      <c r="E422" s="142"/>
      <c r="F422" s="142"/>
      <c r="G422" s="142"/>
      <c r="H422" s="19"/>
      <c r="I422" s="19"/>
      <c r="J422" s="19"/>
      <c r="K422" s="95"/>
      <c r="Q422" s="95"/>
    </row>
    <row r="423" spans="1:17" x14ac:dyDescent="0.2">
      <c r="A423" s="19"/>
      <c r="E423" s="142"/>
      <c r="F423" s="142"/>
      <c r="G423" s="142"/>
      <c r="H423" s="19"/>
      <c r="I423" s="19"/>
      <c r="J423" s="19"/>
      <c r="K423" s="95"/>
      <c r="Q423" s="95"/>
    </row>
    <row r="424" spans="1:17" x14ac:dyDescent="0.2">
      <c r="A424" s="19"/>
      <c r="E424" s="142"/>
      <c r="F424" s="142"/>
      <c r="G424" s="142"/>
      <c r="H424" s="19"/>
      <c r="I424" s="19"/>
      <c r="J424" s="19"/>
      <c r="K424" s="95"/>
      <c r="Q424" s="95"/>
    </row>
    <row r="425" spans="1:17" x14ac:dyDescent="0.2">
      <c r="A425" s="19"/>
      <c r="E425" s="142"/>
      <c r="F425" s="142"/>
      <c r="G425" s="142"/>
      <c r="H425" s="19"/>
      <c r="I425" s="19"/>
      <c r="J425" s="19"/>
      <c r="K425" s="95"/>
      <c r="Q425" s="95"/>
    </row>
    <row r="426" spans="1:17" x14ac:dyDescent="0.2">
      <c r="A426" s="19"/>
      <c r="E426" s="142"/>
      <c r="F426" s="142"/>
      <c r="G426" s="142"/>
      <c r="H426" s="19"/>
      <c r="I426" s="19"/>
      <c r="J426" s="19"/>
      <c r="K426" s="95"/>
      <c r="Q426" s="95"/>
    </row>
    <row r="427" spans="1:17" x14ac:dyDescent="0.2">
      <c r="A427" s="19"/>
      <c r="E427" s="142"/>
      <c r="F427" s="142"/>
      <c r="G427" s="142"/>
      <c r="H427" s="19"/>
      <c r="I427" s="19"/>
      <c r="J427" s="19"/>
      <c r="K427" s="95"/>
      <c r="Q427" s="95"/>
    </row>
    <row r="428" spans="1:17" x14ac:dyDescent="0.2">
      <c r="A428" s="19"/>
      <c r="E428" s="142"/>
      <c r="F428" s="142"/>
      <c r="G428" s="142"/>
      <c r="H428" s="19"/>
      <c r="I428" s="19"/>
      <c r="J428" s="19"/>
      <c r="K428" s="95"/>
      <c r="Q428" s="95"/>
    </row>
    <row r="429" spans="1:17" x14ac:dyDescent="0.2">
      <c r="A429" s="19"/>
      <c r="E429" s="142"/>
      <c r="F429" s="142"/>
      <c r="G429" s="142"/>
      <c r="H429" s="19"/>
      <c r="I429" s="19"/>
      <c r="J429" s="19"/>
      <c r="K429" s="95"/>
      <c r="Q429" s="95"/>
    </row>
    <row r="430" spans="1:17" x14ac:dyDescent="0.2">
      <c r="A430" s="19"/>
      <c r="E430" s="142"/>
      <c r="F430" s="142"/>
      <c r="G430" s="142"/>
      <c r="H430" s="19"/>
      <c r="I430" s="19"/>
      <c r="J430" s="19"/>
      <c r="K430" s="95"/>
      <c r="Q430" s="95"/>
    </row>
    <row r="431" spans="1:17" x14ac:dyDescent="0.2">
      <c r="A431" s="19"/>
      <c r="E431" s="142"/>
      <c r="F431" s="142"/>
      <c r="G431" s="142"/>
      <c r="H431" s="19"/>
      <c r="I431" s="19"/>
      <c r="J431" s="19"/>
      <c r="K431" s="95"/>
      <c r="Q431" s="95"/>
    </row>
    <row r="432" spans="1:17" x14ac:dyDescent="0.2">
      <c r="A432" s="19"/>
      <c r="E432" s="142"/>
      <c r="F432" s="142"/>
      <c r="G432" s="142"/>
      <c r="H432" s="19"/>
      <c r="I432" s="19"/>
      <c r="J432" s="19"/>
      <c r="K432" s="95"/>
      <c r="Q432" s="95"/>
    </row>
    <row r="433" spans="1:17" x14ac:dyDescent="0.2">
      <c r="A433" s="19"/>
      <c r="E433" s="142"/>
      <c r="F433" s="142"/>
      <c r="G433" s="142"/>
      <c r="H433" s="19"/>
      <c r="I433" s="19"/>
      <c r="J433" s="19"/>
      <c r="K433" s="95"/>
      <c r="Q433" s="95"/>
    </row>
    <row r="434" spans="1:17" x14ac:dyDescent="0.2">
      <c r="A434" s="19"/>
      <c r="E434" s="142"/>
      <c r="F434" s="142"/>
      <c r="G434" s="142"/>
      <c r="H434" s="19"/>
      <c r="I434" s="19"/>
      <c r="J434" s="19"/>
      <c r="K434" s="95"/>
      <c r="Q434" s="95"/>
    </row>
    <row r="435" spans="1:17" x14ac:dyDescent="0.2">
      <c r="A435" s="19"/>
      <c r="E435" s="142"/>
      <c r="F435" s="142"/>
      <c r="G435" s="142"/>
      <c r="H435" s="19"/>
      <c r="I435" s="19"/>
      <c r="J435" s="19"/>
      <c r="K435" s="95"/>
      <c r="Q435" s="95"/>
    </row>
    <row r="436" spans="1:17" x14ac:dyDescent="0.2">
      <c r="A436" s="19"/>
      <c r="E436" s="142"/>
      <c r="F436" s="142"/>
      <c r="G436" s="142"/>
      <c r="H436" s="19"/>
      <c r="I436" s="19"/>
      <c r="J436" s="19"/>
      <c r="K436" s="95"/>
      <c r="Q436" s="95"/>
    </row>
    <row r="437" spans="1:17" x14ac:dyDescent="0.2">
      <c r="A437" s="19"/>
      <c r="E437" s="142"/>
      <c r="F437" s="142"/>
      <c r="G437" s="142"/>
      <c r="H437" s="19"/>
      <c r="I437" s="19"/>
      <c r="J437" s="19"/>
      <c r="K437" s="95"/>
      <c r="Q437" s="95"/>
    </row>
    <row r="438" spans="1:17" x14ac:dyDescent="0.2">
      <c r="A438" s="19"/>
      <c r="E438" s="142"/>
      <c r="F438" s="142"/>
      <c r="G438" s="142"/>
      <c r="H438" s="19"/>
      <c r="I438" s="19"/>
      <c r="J438" s="19"/>
      <c r="K438" s="95"/>
      <c r="Q438" s="95"/>
    </row>
    <row r="439" spans="1:17" x14ac:dyDescent="0.2">
      <c r="A439" s="19"/>
      <c r="E439" s="142"/>
      <c r="F439" s="142"/>
      <c r="G439" s="142"/>
      <c r="H439" s="19"/>
      <c r="I439" s="19"/>
      <c r="J439" s="19"/>
      <c r="K439" s="95"/>
      <c r="Q439" s="95"/>
    </row>
    <row r="440" spans="1:17" x14ac:dyDescent="0.2">
      <c r="A440" s="19"/>
      <c r="E440" s="142"/>
      <c r="F440" s="142"/>
      <c r="G440" s="142"/>
      <c r="H440" s="19"/>
      <c r="I440" s="19"/>
      <c r="J440" s="19"/>
      <c r="K440" s="95"/>
      <c r="Q440" s="95"/>
    </row>
    <row r="441" spans="1:17" x14ac:dyDescent="0.2">
      <c r="A441" s="19"/>
      <c r="E441" s="142"/>
      <c r="F441" s="142"/>
      <c r="G441" s="142"/>
      <c r="H441" s="19"/>
      <c r="I441" s="19"/>
      <c r="J441" s="19"/>
      <c r="K441" s="95"/>
      <c r="Q441" s="95"/>
    </row>
    <row r="442" spans="1:17" x14ac:dyDescent="0.2">
      <c r="A442" s="19"/>
      <c r="E442" s="142"/>
      <c r="F442" s="142"/>
      <c r="G442" s="142"/>
      <c r="H442" s="19"/>
      <c r="I442" s="19"/>
      <c r="J442" s="19"/>
      <c r="K442" s="95"/>
      <c r="Q442" s="95"/>
    </row>
    <row r="443" spans="1:17" x14ac:dyDescent="0.2">
      <c r="A443" s="19"/>
      <c r="E443" s="142"/>
      <c r="F443" s="142"/>
      <c r="G443" s="142"/>
      <c r="H443" s="19"/>
      <c r="I443" s="19"/>
      <c r="J443" s="19"/>
      <c r="K443" s="95"/>
      <c r="Q443" s="95"/>
    </row>
    <row r="444" spans="1:17" x14ac:dyDescent="0.2">
      <c r="A444" s="19"/>
      <c r="E444" s="142"/>
      <c r="F444" s="142"/>
      <c r="G444" s="142"/>
      <c r="H444" s="19"/>
      <c r="I444" s="19"/>
      <c r="J444" s="19"/>
      <c r="K444" s="95"/>
      <c r="Q444" s="95"/>
    </row>
    <row r="445" spans="1:17" x14ac:dyDescent="0.2">
      <c r="A445" s="19"/>
      <c r="E445" s="142"/>
      <c r="F445" s="142"/>
      <c r="G445" s="142"/>
      <c r="H445" s="19"/>
      <c r="I445" s="19"/>
      <c r="J445" s="19"/>
      <c r="K445" s="95"/>
      <c r="Q445" s="95"/>
    </row>
    <row r="446" spans="1:17" x14ac:dyDescent="0.2">
      <c r="A446" s="19"/>
      <c r="E446" s="142"/>
      <c r="F446" s="142"/>
      <c r="G446" s="142"/>
      <c r="H446" s="19"/>
      <c r="I446" s="19"/>
      <c r="J446" s="19"/>
      <c r="K446" s="95"/>
      <c r="Q446" s="95"/>
    </row>
    <row r="447" spans="1:17" x14ac:dyDescent="0.2">
      <c r="A447" s="19"/>
      <c r="E447" s="142"/>
      <c r="F447" s="142"/>
      <c r="G447" s="142"/>
      <c r="H447" s="19"/>
      <c r="I447" s="19"/>
      <c r="J447" s="19"/>
      <c r="K447" s="95"/>
      <c r="Q447" s="95"/>
    </row>
    <row r="448" spans="1:17" x14ac:dyDescent="0.2">
      <c r="A448" s="19"/>
      <c r="E448" s="142"/>
      <c r="F448" s="142"/>
      <c r="G448" s="142"/>
      <c r="H448" s="19"/>
      <c r="I448" s="19"/>
      <c r="J448" s="19"/>
      <c r="K448" s="95"/>
      <c r="Q448" s="95"/>
    </row>
    <row r="449" spans="1:17" x14ac:dyDescent="0.2">
      <c r="A449" s="19"/>
      <c r="E449" s="142"/>
      <c r="F449" s="142"/>
      <c r="G449" s="142"/>
      <c r="H449" s="19"/>
      <c r="I449" s="19"/>
      <c r="J449" s="19"/>
      <c r="K449" s="95"/>
      <c r="Q449" s="95"/>
    </row>
    <row r="450" spans="1:17" x14ac:dyDescent="0.2">
      <c r="A450" s="19"/>
      <c r="E450" s="142"/>
      <c r="F450" s="142"/>
      <c r="G450" s="142"/>
      <c r="H450" s="19"/>
      <c r="I450" s="19"/>
      <c r="J450" s="19"/>
      <c r="K450" s="95"/>
      <c r="Q450" s="95"/>
    </row>
    <row r="451" spans="1:17" x14ac:dyDescent="0.2">
      <c r="A451" s="19"/>
      <c r="E451" s="142"/>
      <c r="F451" s="142"/>
      <c r="G451" s="142"/>
      <c r="H451" s="19"/>
      <c r="I451" s="19"/>
      <c r="J451" s="19"/>
      <c r="K451" s="95"/>
      <c r="Q451" s="95"/>
    </row>
    <row r="452" spans="1:17" x14ac:dyDescent="0.2">
      <c r="A452" s="19"/>
      <c r="H452" s="19"/>
      <c r="I452" s="19"/>
      <c r="J452" s="19"/>
      <c r="K452" s="95"/>
      <c r="Q452" s="95"/>
    </row>
    <row r="453" spans="1:17" x14ac:dyDescent="0.2">
      <c r="A453" s="19"/>
      <c r="H453" s="19"/>
      <c r="I453" s="19"/>
      <c r="J453" s="19"/>
      <c r="K453" s="95"/>
      <c r="Q453" s="95"/>
    </row>
    <row r="454" spans="1:17" x14ac:dyDescent="0.2">
      <c r="A454" s="19"/>
      <c r="H454" s="19"/>
      <c r="I454" s="19"/>
      <c r="J454" s="19"/>
      <c r="K454" s="95"/>
      <c r="Q454" s="95"/>
    </row>
    <row r="455" spans="1:17" x14ac:dyDescent="0.2">
      <c r="A455" s="19"/>
      <c r="H455" s="19"/>
      <c r="I455" s="19"/>
      <c r="J455" s="19"/>
      <c r="K455" s="95"/>
      <c r="Q455" s="95"/>
    </row>
    <row r="456" spans="1:17" x14ac:dyDescent="0.2">
      <c r="A456" s="19"/>
      <c r="H456" s="19"/>
      <c r="I456" s="19"/>
      <c r="J456" s="19"/>
      <c r="K456" s="95"/>
      <c r="Q456" s="95"/>
    </row>
    <row r="457" spans="1:17" x14ac:dyDescent="0.2">
      <c r="A457" s="19"/>
      <c r="H457" s="19"/>
      <c r="I457" s="19"/>
      <c r="J457" s="19"/>
      <c r="K457" s="95"/>
      <c r="Q457" s="95"/>
    </row>
    <row r="458" spans="1:17" x14ac:dyDescent="0.2">
      <c r="A458" s="19"/>
      <c r="H458" s="19"/>
      <c r="I458" s="19"/>
      <c r="J458" s="19"/>
      <c r="K458" s="95"/>
      <c r="Q458" s="95"/>
    </row>
    <row r="459" spans="1:17" x14ac:dyDescent="0.2">
      <c r="A459" s="19"/>
      <c r="H459" s="19"/>
      <c r="I459" s="19"/>
      <c r="J459" s="19"/>
      <c r="K459" s="95"/>
      <c r="Q459" s="95"/>
    </row>
    <row r="460" spans="1:17" x14ac:dyDescent="0.2">
      <c r="A460" s="19"/>
      <c r="H460" s="19"/>
      <c r="I460" s="19"/>
      <c r="J460" s="19"/>
      <c r="K460" s="95"/>
      <c r="Q460" s="95"/>
    </row>
    <row r="461" spans="1:17" x14ac:dyDescent="0.2">
      <c r="A461" s="19"/>
      <c r="H461" s="19"/>
      <c r="I461" s="19"/>
      <c r="J461" s="19"/>
      <c r="K461" s="95"/>
      <c r="Q461" s="95"/>
    </row>
    <row r="462" spans="1:17" x14ac:dyDescent="0.2">
      <c r="A462" s="19"/>
      <c r="H462" s="19"/>
      <c r="I462" s="19"/>
      <c r="J462" s="19"/>
      <c r="K462" s="95"/>
      <c r="Q462" s="95"/>
    </row>
    <row r="463" spans="1:17" x14ac:dyDescent="0.2">
      <c r="A463" s="19"/>
      <c r="H463" s="19"/>
      <c r="I463" s="19"/>
      <c r="J463" s="19"/>
      <c r="K463" s="95"/>
      <c r="Q463" s="95"/>
    </row>
    <row r="464" spans="1:17" x14ac:dyDescent="0.2">
      <c r="A464" s="19"/>
      <c r="H464" s="19"/>
      <c r="I464" s="19"/>
      <c r="J464" s="19"/>
      <c r="K464" s="95"/>
      <c r="Q464" s="95"/>
    </row>
    <row r="465" spans="1:17" x14ac:dyDescent="0.2">
      <c r="A465" s="19"/>
      <c r="H465" s="19"/>
      <c r="I465" s="19"/>
      <c r="J465" s="19"/>
      <c r="K465" s="95"/>
      <c r="Q465" s="95"/>
    </row>
    <row r="466" spans="1:17" x14ac:dyDescent="0.2">
      <c r="A466" s="19"/>
      <c r="H466" s="19"/>
      <c r="I466" s="19"/>
      <c r="J466" s="19"/>
      <c r="K466" s="95"/>
      <c r="Q466" s="95"/>
    </row>
    <row r="467" spans="1:17" x14ac:dyDescent="0.2">
      <c r="A467" s="19"/>
      <c r="H467" s="19"/>
      <c r="I467" s="19"/>
      <c r="J467" s="19"/>
      <c r="K467" s="95"/>
      <c r="Q467" s="95"/>
    </row>
    <row r="468" spans="1:17" x14ac:dyDescent="0.2">
      <c r="A468" s="19"/>
      <c r="H468" s="19"/>
      <c r="I468" s="19"/>
      <c r="J468" s="19"/>
      <c r="K468" s="95"/>
      <c r="Q468" s="95"/>
    </row>
    <row r="469" spans="1:17" x14ac:dyDescent="0.2">
      <c r="A469" s="19"/>
      <c r="H469" s="19"/>
      <c r="I469" s="19"/>
      <c r="J469" s="19"/>
      <c r="K469" s="95"/>
      <c r="Q469" s="95"/>
    </row>
    <row r="470" spans="1:17" x14ac:dyDescent="0.2">
      <c r="A470" s="19"/>
      <c r="H470" s="19"/>
      <c r="I470" s="19"/>
      <c r="J470" s="19"/>
      <c r="K470" s="95"/>
      <c r="Q470" s="95"/>
    </row>
    <row r="471" spans="1:17" x14ac:dyDescent="0.2">
      <c r="A471" s="19"/>
      <c r="H471" s="19"/>
      <c r="I471" s="19"/>
      <c r="J471" s="19"/>
      <c r="K471" s="95"/>
      <c r="Q471" s="95"/>
    </row>
    <row r="472" spans="1:17" x14ac:dyDescent="0.2">
      <c r="A472" s="19"/>
      <c r="H472" s="19"/>
      <c r="I472" s="19"/>
      <c r="J472" s="19"/>
      <c r="K472" s="95"/>
      <c r="Q472" s="95"/>
    </row>
    <row r="473" spans="1:17" x14ac:dyDescent="0.2">
      <c r="A473" s="19"/>
      <c r="H473" s="19"/>
      <c r="I473" s="19"/>
      <c r="J473" s="19"/>
      <c r="K473" s="95"/>
      <c r="Q473" s="95"/>
    </row>
    <row r="474" spans="1:17" x14ac:dyDescent="0.2">
      <c r="A474" s="19"/>
      <c r="H474" s="19"/>
      <c r="I474" s="19"/>
      <c r="J474" s="19"/>
      <c r="K474" s="95"/>
      <c r="Q474" s="95"/>
    </row>
    <row r="475" spans="1:17" x14ac:dyDescent="0.2">
      <c r="A475" s="19"/>
      <c r="H475" s="19"/>
      <c r="I475" s="19"/>
      <c r="J475" s="19"/>
      <c r="K475" s="95"/>
      <c r="Q475" s="95"/>
    </row>
    <row r="476" spans="1:17" x14ac:dyDescent="0.2">
      <c r="A476" s="19"/>
      <c r="H476" s="19"/>
      <c r="I476" s="19"/>
      <c r="J476" s="19"/>
      <c r="K476" s="95"/>
      <c r="Q476" s="95"/>
    </row>
    <row r="477" spans="1:17" x14ac:dyDescent="0.2">
      <c r="A477" s="19"/>
      <c r="H477" s="19"/>
      <c r="I477" s="19"/>
      <c r="J477" s="19"/>
      <c r="K477" s="95"/>
      <c r="Q477" s="95"/>
    </row>
    <row r="478" spans="1:17" x14ac:dyDescent="0.2">
      <c r="A478" s="19"/>
      <c r="H478" s="19"/>
      <c r="I478" s="19"/>
      <c r="J478" s="19"/>
      <c r="K478" s="95"/>
      <c r="Q478" s="95"/>
    </row>
    <row r="479" spans="1:17" x14ac:dyDescent="0.2">
      <c r="A479" s="19"/>
      <c r="H479" s="19"/>
      <c r="I479" s="19"/>
      <c r="J479" s="19"/>
      <c r="K479" s="95"/>
      <c r="Q479" s="95"/>
    </row>
    <row r="480" spans="1:17" x14ac:dyDescent="0.2">
      <c r="A480" s="19"/>
      <c r="H480" s="19"/>
      <c r="I480" s="19"/>
      <c r="J480" s="19"/>
      <c r="K480" s="95"/>
      <c r="Q480" s="95"/>
    </row>
    <row r="481" spans="1:17" x14ac:dyDescent="0.2">
      <c r="A481" s="19"/>
      <c r="H481" s="19"/>
      <c r="I481" s="19"/>
      <c r="J481" s="19"/>
      <c r="K481" s="95"/>
      <c r="Q481" s="95"/>
    </row>
    <row r="482" spans="1:17" x14ac:dyDescent="0.2">
      <c r="A482" s="19"/>
      <c r="H482" s="19"/>
      <c r="I482" s="19"/>
      <c r="J482" s="19"/>
      <c r="K482" s="95"/>
      <c r="Q482" s="95"/>
    </row>
    <row r="483" spans="1:17" x14ac:dyDescent="0.2">
      <c r="A483" s="19"/>
      <c r="H483" s="19"/>
      <c r="I483" s="19"/>
      <c r="J483" s="19"/>
      <c r="K483" s="95"/>
      <c r="Q483" s="95"/>
    </row>
    <row r="484" spans="1:17" x14ac:dyDescent="0.2">
      <c r="A484" s="19"/>
      <c r="H484" s="19"/>
      <c r="I484" s="19"/>
      <c r="J484" s="19"/>
      <c r="K484" s="95"/>
      <c r="Q484" s="95"/>
    </row>
    <row r="485" spans="1:17" x14ac:dyDescent="0.2">
      <c r="A485" s="19"/>
      <c r="H485" s="19"/>
      <c r="I485" s="19"/>
      <c r="J485" s="19"/>
      <c r="K485" s="95"/>
      <c r="Q485" s="95"/>
    </row>
    <row r="486" spans="1:17" x14ac:dyDescent="0.2">
      <c r="A486" s="19"/>
      <c r="H486" s="19"/>
      <c r="I486" s="19"/>
      <c r="J486" s="19"/>
      <c r="K486" s="95"/>
      <c r="Q486" s="95"/>
    </row>
    <row r="487" spans="1:17" x14ac:dyDescent="0.2">
      <c r="A487" s="19"/>
      <c r="H487" s="19"/>
      <c r="I487" s="19"/>
      <c r="J487" s="19"/>
      <c r="K487" s="95"/>
      <c r="Q487" s="95"/>
    </row>
    <row r="488" spans="1:17" x14ac:dyDescent="0.2">
      <c r="A488" s="19"/>
      <c r="H488" s="19"/>
      <c r="I488" s="19"/>
      <c r="J488" s="19"/>
      <c r="K488" s="95"/>
      <c r="Q488" s="95"/>
    </row>
    <row r="489" spans="1:17" x14ac:dyDescent="0.2">
      <c r="A489" s="19"/>
      <c r="H489" s="19"/>
      <c r="I489" s="19"/>
      <c r="J489" s="19"/>
      <c r="K489" s="95"/>
      <c r="Q489" s="95"/>
    </row>
    <row r="490" spans="1:17" x14ac:dyDescent="0.2">
      <c r="A490" s="19"/>
      <c r="H490" s="19"/>
      <c r="I490" s="19"/>
      <c r="J490" s="19"/>
      <c r="K490" s="95"/>
      <c r="Q490" s="95"/>
    </row>
    <row r="491" spans="1:17" x14ac:dyDescent="0.2">
      <c r="A491" s="19"/>
      <c r="H491" s="19"/>
      <c r="I491" s="19"/>
      <c r="J491" s="19"/>
      <c r="K491" s="95"/>
      <c r="Q491" s="95"/>
    </row>
    <row r="492" spans="1:17" x14ac:dyDescent="0.2">
      <c r="A492" s="19"/>
      <c r="H492" s="19"/>
      <c r="I492" s="19"/>
      <c r="J492" s="19"/>
      <c r="K492" s="95"/>
      <c r="Q492" s="95"/>
    </row>
    <row r="493" spans="1:17" x14ac:dyDescent="0.2">
      <c r="A493" s="19"/>
      <c r="H493" s="19"/>
      <c r="I493" s="19"/>
      <c r="J493" s="19"/>
      <c r="K493" s="95"/>
      <c r="Q493" s="95"/>
    </row>
    <row r="494" spans="1:17" x14ac:dyDescent="0.2">
      <c r="A494" s="19"/>
      <c r="H494" s="19"/>
      <c r="I494" s="19"/>
      <c r="J494" s="19"/>
      <c r="K494" s="95"/>
      <c r="Q494" s="95"/>
    </row>
    <row r="495" spans="1:17" x14ac:dyDescent="0.2">
      <c r="A495" s="19"/>
      <c r="H495" s="19"/>
      <c r="I495" s="19"/>
      <c r="Q495" s="95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2"/>
      <c r="F591" s="142"/>
      <c r="G591" s="142"/>
      <c r="H591" s="19"/>
      <c r="I591" s="19"/>
    </row>
    <row r="592" spans="1:9" x14ac:dyDescent="0.2">
      <c r="A592" s="19"/>
      <c r="E592" s="142"/>
      <c r="F592" s="142"/>
      <c r="G592" s="142"/>
      <c r="H592" s="19"/>
      <c r="I592" s="19"/>
    </row>
    <row r="593" spans="1:9" x14ac:dyDescent="0.2">
      <c r="A593" s="19"/>
      <c r="E593" s="142"/>
      <c r="F593" s="142"/>
      <c r="G593" s="142"/>
      <c r="H593" s="19"/>
      <c r="I593" s="19"/>
    </row>
    <row r="594" spans="1:9" x14ac:dyDescent="0.2">
      <c r="A594" s="19"/>
      <c r="E594" s="142"/>
      <c r="F594" s="142"/>
      <c r="G594" s="142"/>
      <c r="H594" s="19"/>
      <c r="I594" s="19"/>
    </row>
    <row r="595" spans="1:9" x14ac:dyDescent="0.2">
      <c r="A595" s="19"/>
      <c r="E595" s="142"/>
      <c r="F595" s="142"/>
      <c r="G595" s="142"/>
      <c r="H595" s="19"/>
      <c r="I595" s="19"/>
    </row>
    <row r="596" spans="1:9" x14ac:dyDescent="0.2">
      <c r="A596" s="19"/>
      <c r="E596" s="142"/>
      <c r="F596" s="142"/>
      <c r="G596" s="142"/>
      <c r="H596" s="19"/>
      <c r="I596" s="19"/>
    </row>
    <row r="597" spans="1:9" x14ac:dyDescent="0.2">
      <c r="A597" s="19"/>
      <c r="E597" s="142"/>
      <c r="F597" s="142"/>
      <c r="G597" s="142"/>
      <c r="H597" s="19"/>
      <c r="I597" s="19"/>
    </row>
    <row r="598" spans="1:9" x14ac:dyDescent="0.2">
      <c r="A598" s="19"/>
      <c r="E598" s="142"/>
      <c r="F598" s="142"/>
      <c r="G598" s="142"/>
      <c r="H598" s="19"/>
      <c r="I598" s="19"/>
    </row>
    <row r="599" spans="1:9" x14ac:dyDescent="0.2">
      <c r="A599" s="19"/>
      <c r="E599" s="142"/>
      <c r="F599" s="142"/>
      <c r="G599" s="142"/>
      <c r="H599" s="19"/>
      <c r="I599" s="19"/>
    </row>
    <row r="600" spans="1:9" x14ac:dyDescent="0.2">
      <c r="A600" s="19"/>
      <c r="E600" s="142"/>
      <c r="F600" s="142"/>
      <c r="G600" s="142"/>
      <c r="H600" s="19"/>
      <c r="I600" s="19"/>
    </row>
    <row r="601" spans="1:9" x14ac:dyDescent="0.2">
      <c r="A601" s="19"/>
      <c r="E601" s="142"/>
      <c r="F601" s="142"/>
      <c r="G601" s="142"/>
      <c r="H601" s="19"/>
      <c r="I601" s="19"/>
    </row>
    <row r="602" spans="1:9" x14ac:dyDescent="0.2">
      <c r="A602" s="19"/>
      <c r="E602" s="142"/>
      <c r="F602" s="142"/>
      <c r="G602" s="142"/>
      <c r="H602" s="19"/>
      <c r="I602" s="19"/>
    </row>
    <row r="603" spans="1:9" x14ac:dyDescent="0.2">
      <c r="A603" s="19"/>
      <c r="E603" s="142"/>
      <c r="F603" s="142"/>
      <c r="G603" s="142"/>
      <c r="H603" s="19"/>
      <c r="I603" s="19"/>
    </row>
    <row r="604" spans="1:9" x14ac:dyDescent="0.2">
      <c r="A604" s="19"/>
      <c r="E604" s="142"/>
      <c r="F604" s="142"/>
      <c r="G604" s="142"/>
      <c r="H604" s="19"/>
      <c r="I604" s="19"/>
    </row>
    <row r="605" spans="1:9" x14ac:dyDescent="0.2">
      <c r="A605" s="19"/>
      <c r="E605" s="142"/>
      <c r="F605" s="142"/>
      <c r="G605" s="142"/>
      <c r="H605" s="19"/>
      <c r="I605" s="19"/>
    </row>
    <row r="606" spans="1:9" x14ac:dyDescent="0.2">
      <c r="A606" s="19"/>
      <c r="E606" s="142"/>
      <c r="F606" s="142"/>
      <c r="G606" s="142"/>
      <c r="H606" s="19"/>
      <c r="I606" s="19"/>
    </row>
    <row r="607" spans="1:9" x14ac:dyDescent="0.2">
      <c r="A607" s="19"/>
      <c r="E607" s="142"/>
      <c r="F607" s="142"/>
      <c r="G607" s="142"/>
      <c r="H607" s="19"/>
      <c r="I607" s="19"/>
    </row>
    <row r="608" spans="1:9" x14ac:dyDescent="0.2">
      <c r="A608" s="19"/>
      <c r="E608" s="142"/>
      <c r="F608" s="142"/>
      <c r="G608" s="142"/>
      <c r="H608" s="19"/>
      <c r="I608" s="19"/>
    </row>
    <row r="609" spans="1:9" x14ac:dyDescent="0.2">
      <c r="A609" s="19"/>
      <c r="E609" s="142"/>
      <c r="F609" s="142"/>
      <c r="G609" s="142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2"/>
      <c r="F632" s="142"/>
      <c r="G632" s="142"/>
      <c r="H632" s="19"/>
    </row>
    <row r="633" spans="1:8" x14ac:dyDescent="0.2">
      <c r="A633" s="19"/>
      <c r="E633" s="142"/>
      <c r="F633" s="142"/>
      <c r="G633" s="142"/>
      <c r="H633" s="19"/>
    </row>
    <row r="634" spans="1:8" x14ac:dyDescent="0.2">
      <c r="A634" s="19"/>
      <c r="E634" s="142"/>
      <c r="F634" s="142"/>
      <c r="G634" s="142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7" activePane="bottomLeft" state="frozen"/>
      <selection pane="bottomLeft" activeCell="A7" sqref="A7"/>
    </sheetView>
  </sheetViews>
  <sheetFormatPr baseColWidth="10" defaultColWidth="15.5703125" defaultRowHeight="12.75" x14ac:dyDescent="0.2"/>
  <cols>
    <col min="1" max="1" width="11.140625" style="21" customWidth="1"/>
    <col min="2" max="2" width="13" style="107" customWidth="1"/>
    <col min="3" max="3" width="19.5703125" style="21" customWidth="1"/>
    <col min="4" max="4" width="27.140625" style="102" customWidth="1"/>
    <col min="5" max="5" width="22.85546875" style="19" customWidth="1"/>
    <col min="6" max="6" width="24.140625" style="19" customWidth="1"/>
    <col min="7" max="7" width="22.85546875" style="19" customWidth="1"/>
    <col min="8" max="8" width="17.7109375" style="21" customWidth="1"/>
    <col min="9" max="9" width="20" style="21" customWidth="1"/>
    <col min="10" max="10" width="18.28515625" style="21" customWidth="1"/>
    <col min="11" max="11" width="24.140625" style="102" customWidth="1"/>
    <col min="12" max="12" width="24.140625" style="21" customWidth="1"/>
    <col min="13" max="13" width="21.85546875" style="21" customWidth="1"/>
    <col min="14" max="14" width="22.42578125" style="21" customWidth="1"/>
    <col min="15" max="15" width="16.140625" style="21" customWidth="1"/>
    <col min="16" max="16" width="20.42578125" style="102" customWidth="1"/>
    <col min="17" max="17" width="17.5703125" style="102" customWidth="1"/>
    <col min="18" max="18" width="18.140625" style="21" customWidth="1"/>
    <col min="19" max="16384" width="15.5703125" style="21"/>
  </cols>
  <sheetData>
    <row r="1" spans="1:18" s="118" customFormat="1" x14ac:dyDescent="0.2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8" s="118" customFormat="1" x14ac:dyDescent="0.2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8" s="118" customFormat="1" x14ac:dyDescent="0.2">
      <c r="A3" s="222" t="s">
        <v>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8" s="17" customFormat="1" x14ac:dyDescent="0.2">
      <c r="A4" s="221" t="s">
        <v>445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</row>
    <row r="5" spans="1:18" s="17" customFormat="1" x14ac:dyDescent="0.2">
      <c r="B5" s="10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5" customFormat="1" ht="37.5" customHeight="1" thickBot="1" x14ac:dyDescent="0.25">
      <c r="A6" s="143" t="s">
        <v>12</v>
      </c>
      <c r="B6" s="144" t="s">
        <v>432</v>
      </c>
      <c r="C6" s="143" t="s">
        <v>41</v>
      </c>
      <c r="D6" s="145" t="s">
        <v>40</v>
      </c>
      <c r="E6" s="145" t="s">
        <v>13</v>
      </c>
      <c r="F6" s="145" t="s">
        <v>14</v>
      </c>
      <c r="G6" s="145" t="s">
        <v>15</v>
      </c>
      <c r="H6" s="145" t="s">
        <v>16</v>
      </c>
      <c r="I6" s="145" t="s">
        <v>17</v>
      </c>
      <c r="J6" s="145" t="s">
        <v>18</v>
      </c>
      <c r="K6" s="145" t="s">
        <v>19</v>
      </c>
      <c r="L6" s="145" t="s">
        <v>20</v>
      </c>
      <c r="M6" s="146" t="s">
        <v>42</v>
      </c>
      <c r="N6" s="146" t="s">
        <v>43</v>
      </c>
      <c r="O6" s="146" t="s">
        <v>34</v>
      </c>
      <c r="P6" s="124" t="s">
        <v>30</v>
      </c>
      <c r="Q6" s="124" t="s">
        <v>28</v>
      </c>
      <c r="R6" s="124" t="s">
        <v>29</v>
      </c>
    </row>
    <row r="7" spans="1:18" s="91" customFormat="1" ht="13.5" thickTop="1" x14ac:dyDescent="0.2">
      <c r="A7" s="132" t="s">
        <v>440</v>
      </c>
      <c r="B7" s="188" t="s">
        <v>433</v>
      </c>
      <c r="C7" s="132"/>
      <c r="D7" s="132"/>
      <c r="E7" s="185">
        <v>13818718239</v>
      </c>
      <c r="F7" s="185">
        <v>13323623773</v>
      </c>
      <c r="G7" s="185">
        <v>13158745911.73</v>
      </c>
      <c r="H7" s="185">
        <v>0</v>
      </c>
      <c r="I7" s="185">
        <v>2325417.12</v>
      </c>
      <c r="J7" s="185">
        <v>0</v>
      </c>
      <c r="K7" s="185">
        <v>12120019418.860001</v>
      </c>
      <c r="L7" s="185">
        <v>12053780647.959999</v>
      </c>
      <c r="M7" s="185">
        <v>1201278937.02</v>
      </c>
      <c r="N7" s="185">
        <v>1036401075.75</v>
      </c>
      <c r="O7" s="96">
        <f>+K7/F7</f>
        <v>0.90966388914560359</v>
      </c>
      <c r="P7" s="28">
        <f>+P28+P68+P83+P93</f>
        <v>580224696</v>
      </c>
      <c r="Q7" s="28">
        <f>+Q28+Q68+Q83+Q93</f>
        <v>451012736.99000001</v>
      </c>
      <c r="R7" s="96">
        <f>+Q7/P7</f>
        <v>0.77730703311876959</v>
      </c>
    </row>
    <row r="8" spans="1:18" s="91" customFormat="1" x14ac:dyDescent="0.2">
      <c r="A8" s="132" t="s">
        <v>440</v>
      </c>
      <c r="B8" s="188" t="s">
        <v>433</v>
      </c>
      <c r="C8" s="132" t="s">
        <v>54</v>
      </c>
      <c r="D8" s="132" t="s">
        <v>22</v>
      </c>
      <c r="E8" s="185">
        <v>3492895808</v>
      </c>
      <c r="F8" s="185">
        <v>3134192943</v>
      </c>
      <c r="G8" s="185">
        <v>2997627345</v>
      </c>
      <c r="H8" s="185">
        <v>0</v>
      </c>
      <c r="I8" s="185">
        <v>0</v>
      </c>
      <c r="J8" s="185">
        <v>0</v>
      </c>
      <c r="K8" s="185">
        <v>2516510370.8099999</v>
      </c>
      <c r="L8" s="185">
        <v>2516510370.8099999</v>
      </c>
      <c r="M8" s="185">
        <v>617682572.19000006</v>
      </c>
      <c r="N8" s="185">
        <v>481116974.19</v>
      </c>
      <c r="O8" s="96">
        <f t="shared" ref="O8:O70" si="0">+K8/F8</f>
        <v>0.80292133144848321</v>
      </c>
      <c r="P8" s="28"/>
      <c r="Q8" s="28"/>
      <c r="R8" s="96"/>
    </row>
    <row r="9" spans="1:18" s="91" customFormat="1" x14ac:dyDescent="0.2">
      <c r="A9" s="133" t="s">
        <v>440</v>
      </c>
      <c r="B9" s="189" t="s">
        <v>433</v>
      </c>
      <c r="C9" s="133" t="s">
        <v>55</v>
      </c>
      <c r="D9" s="133" t="s">
        <v>56</v>
      </c>
      <c r="E9" s="186">
        <v>1483398000</v>
      </c>
      <c r="F9" s="186">
        <v>1473941400</v>
      </c>
      <c r="G9" s="186">
        <v>1473683400</v>
      </c>
      <c r="H9" s="186">
        <v>0</v>
      </c>
      <c r="I9" s="186">
        <v>0</v>
      </c>
      <c r="J9" s="186">
        <v>0</v>
      </c>
      <c r="K9" s="186">
        <v>1295319256.3099999</v>
      </c>
      <c r="L9" s="186">
        <v>1295319256.3099999</v>
      </c>
      <c r="M9" s="186">
        <v>178622143.69</v>
      </c>
      <c r="N9" s="186">
        <v>178364143.69</v>
      </c>
      <c r="O9" s="92">
        <f t="shared" si="0"/>
        <v>0.87881326646364633</v>
      </c>
      <c r="P9" s="93"/>
      <c r="Q9" s="93"/>
      <c r="R9" s="92"/>
    </row>
    <row r="10" spans="1:18" s="95" customFormat="1" x14ac:dyDescent="0.2">
      <c r="A10" s="133" t="s">
        <v>440</v>
      </c>
      <c r="B10" s="189" t="s">
        <v>433</v>
      </c>
      <c r="C10" s="133" t="s">
        <v>57</v>
      </c>
      <c r="D10" s="133" t="s">
        <v>58</v>
      </c>
      <c r="E10" s="186">
        <v>1480398000</v>
      </c>
      <c r="F10" s="186">
        <v>1458541400</v>
      </c>
      <c r="G10" s="186">
        <v>1458283400</v>
      </c>
      <c r="H10" s="186">
        <v>0</v>
      </c>
      <c r="I10" s="186">
        <v>0</v>
      </c>
      <c r="J10" s="186">
        <v>0</v>
      </c>
      <c r="K10" s="186">
        <v>1295319256.3099999</v>
      </c>
      <c r="L10" s="186">
        <v>1295319256.3099999</v>
      </c>
      <c r="M10" s="186">
        <v>163222143.69</v>
      </c>
      <c r="N10" s="186">
        <v>162964143.69</v>
      </c>
      <c r="O10" s="92">
        <f t="shared" si="0"/>
        <v>0.88809221069076272</v>
      </c>
      <c r="P10" s="93"/>
      <c r="Q10" s="93"/>
      <c r="R10" s="92"/>
    </row>
    <row r="11" spans="1:18" s="95" customFormat="1" x14ac:dyDescent="0.2">
      <c r="A11" s="133" t="s">
        <v>440</v>
      </c>
      <c r="B11" s="189" t="s">
        <v>433</v>
      </c>
      <c r="C11" s="133" t="s">
        <v>59</v>
      </c>
      <c r="D11" s="133" t="s">
        <v>60</v>
      </c>
      <c r="E11" s="186">
        <v>3000000</v>
      </c>
      <c r="F11" s="186">
        <v>15400000</v>
      </c>
      <c r="G11" s="186">
        <v>15400000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15400000</v>
      </c>
      <c r="N11" s="186">
        <v>15400000</v>
      </c>
      <c r="O11" s="92">
        <f t="shared" si="0"/>
        <v>0</v>
      </c>
      <c r="P11" s="93"/>
      <c r="Q11" s="93"/>
      <c r="R11" s="92"/>
    </row>
    <row r="12" spans="1:18" s="95" customFormat="1" ht="14.25" customHeight="1" x14ac:dyDescent="0.2">
      <c r="A12" s="133" t="s">
        <v>440</v>
      </c>
      <c r="B12" s="189" t="s">
        <v>433</v>
      </c>
      <c r="C12" s="133" t="s">
        <v>61</v>
      </c>
      <c r="D12" s="133" t="s">
        <v>62</v>
      </c>
      <c r="E12" s="186">
        <v>1651348</v>
      </c>
      <c r="F12" s="186">
        <v>6000348</v>
      </c>
      <c r="G12" s="186">
        <v>6000348</v>
      </c>
      <c r="H12" s="186">
        <v>0</v>
      </c>
      <c r="I12" s="186">
        <v>0</v>
      </c>
      <c r="J12" s="186">
        <v>0</v>
      </c>
      <c r="K12" s="186">
        <v>3168400</v>
      </c>
      <c r="L12" s="186">
        <v>3168400</v>
      </c>
      <c r="M12" s="186">
        <v>2831948</v>
      </c>
      <c r="N12" s="186">
        <v>2831948</v>
      </c>
      <c r="O12" s="92">
        <f t="shared" si="0"/>
        <v>0.52803604057631326</v>
      </c>
      <c r="P12" s="93"/>
      <c r="Q12" s="93"/>
      <c r="R12" s="92"/>
    </row>
    <row r="13" spans="1:18" s="95" customFormat="1" x14ac:dyDescent="0.2">
      <c r="A13" s="133" t="s">
        <v>440</v>
      </c>
      <c r="B13" s="189" t="s">
        <v>433</v>
      </c>
      <c r="C13" s="133" t="s">
        <v>63</v>
      </c>
      <c r="D13" s="133" t="s">
        <v>64</v>
      </c>
      <c r="E13" s="186">
        <v>1651348</v>
      </c>
      <c r="F13" s="186">
        <v>6000348</v>
      </c>
      <c r="G13" s="186">
        <v>6000348</v>
      </c>
      <c r="H13" s="186">
        <v>0</v>
      </c>
      <c r="I13" s="186">
        <v>0</v>
      </c>
      <c r="J13" s="186">
        <v>0</v>
      </c>
      <c r="K13" s="186">
        <v>3168400</v>
      </c>
      <c r="L13" s="186">
        <v>3168400</v>
      </c>
      <c r="M13" s="186">
        <v>2831948</v>
      </c>
      <c r="N13" s="186">
        <v>2831948</v>
      </c>
      <c r="O13" s="92">
        <f t="shared" si="0"/>
        <v>0.52803604057631326</v>
      </c>
      <c r="P13" s="93"/>
      <c r="Q13" s="93"/>
      <c r="R13" s="92"/>
    </row>
    <row r="14" spans="1:18" s="95" customFormat="1" x14ac:dyDescent="0.2">
      <c r="A14" s="133" t="s">
        <v>440</v>
      </c>
      <c r="B14" s="189" t="s">
        <v>433</v>
      </c>
      <c r="C14" s="133" t="s">
        <v>65</v>
      </c>
      <c r="D14" s="133" t="s">
        <v>66</v>
      </c>
      <c r="E14" s="186">
        <v>1476906073</v>
      </c>
      <c r="F14" s="186">
        <v>1178598152</v>
      </c>
      <c r="G14" s="186">
        <v>1042340426</v>
      </c>
      <c r="H14" s="186">
        <v>0</v>
      </c>
      <c r="I14" s="186">
        <v>0</v>
      </c>
      <c r="J14" s="186">
        <v>0</v>
      </c>
      <c r="K14" s="186">
        <v>855746640.80999994</v>
      </c>
      <c r="L14" s="186">
        <v>855746640.80999994</v>
      </c>
      <c r="M14" s="186">
        <v>322851511.19</v>
      </c>
      <c r="N14" s="186">
        <v>186593785.19</v>
      </c>
      <c r="O14" s="92">
        <f t="shared" si="0"/>
        <v>0.72607159561370149</v>
      </c>
      <c r="P14" s="93"/>
      <c r="Q14" s="93"/>
      <c r="R14" s="92"/>
    </row>
    <row r="15" spans="1:18" s="95" customFormat="1" x14ac:dyDescent="0.2">
      <c r="A15" s="133" t="s">
        <v>440</v>
      </c>
      <c r="B15" s="189" t="s">
        <v>433</v>
      </c>
      <c r="C15" s="133" t="s">
        <v>67</v>
      </c>
      <c r="D15" s="133" t="s">
        <v>68</v>
      </c>
      <c r="E15" s="186">
        <v>583630836</v>
      </c>
      <c r="F15" s="186">
        <v>570403300</v>
      </c>
      <c r="G15" s="186">
        <v>570403300</v>
      </c>
      <c r="H15" s="186">
        <v>0</v>
      </c>
      <c r="I15" s="186">
        <v>0</v>
      </c>
      <c r="J15" s="186">
        <v>0</v>
      </c>
      <c r="K15" s="186">
        <v>470028693.12</v>
      </c>
      <c r="L15" s="186">
        <v>470028693.12</v>
      </c>
      <c r="M15" s="186">
        <v>100374606.88</v>
      </c>
      <c r="N15" s="186">
        <v>100374606.88</v>
      </c>
      <c r="O15" s="92">
        <f t="shared" si="0"/>
        <v>0.82402870586478028</v>
      </c>
      <c r="P15" s="93"/>
      <c r="Q15" s="93"/>
      <c r="R15" s="92"/>
    </row>
    <row r="16" spans="1:18" s="95" customFormat="1" x14ac:dyDescent="0.2">
      <c r="A16" s="133" t="s">
        <v>440</v>
      </c>
      <c r="B16" s="189" t="s">
        <v>433</v>
      </c>
      <c r="C16" s="133" t="s">
        <v>69</v>
      </c>
      <c r="D16" s="133" t="s">
        <v>70</v>
      </c>
      <c r="E16" s="186">
        <v>72794040</v>
      </c>
      <c r="F16" s="186">
        <v>72794040</v>
      </c>
      <c r="G16" s="186">
        <v>72794040</v>
      </c>
      <c r="H16" s="186">
        <v>0</v>
      </c>
      <c r="I16" s="186">
        <v>0</v>
      </c>
      <c r="J16" s="186">
        <v>0</v>
      </c>
      <c r="K16" s="186">
        <v>46745390.350000001</v>
      </c>
      <c r="L16" s="186">
        <v>46745390.350000001</v>
      </c>
      <c r="M16" s="186">
        <v>26048649.649999999</v>
      </c>
      <c r="N16" s="186">
        <v>26048649.649999999</v>
      </c>
      <c r="O16" s="92">
        <f t="shared" si="0"/>
        <v>0.64215958270759532</v>
      </c>
      <c r="P16" s="93"/>
      <c r="Q16" s="93"/>
      <c r="R16" s="92"/>
    </row>
    <row r="17" spans="1:18" s="95" customFormat="1" x14ac:dyDescent="0.2">
      <c r="A17" s="133" t="s">
        <v>440</v>
      </c>
      <c r="B17" s="189" t="s">
        <v>433</v>
      </c>
      <c r="C17" s="133" t="s">
        <v>73</v>
      </c>
      <c r="D17" s="133" t="s">
        <v>74</v>
      </c>
      <c r="E17" s="186">
        <v>157493154</v>
      </c>
      <c r="F17" s="186">
        <v>157493154</v>
      </c>
      <c r="G17" s="186">
        <v>157493154</v>
      </c>
      <c r="H17" s="186">
        <v>0</v>
      </c>
      <c r="I17" s="186">
        <v>0</v>
      </c>
      <c r="J17" s="186">
        <v>0</v>
      </c>
      <c r="K17" s="186">
        <v>153945975.16</v>
      </c>
      <c r="L17" s="186">
        <v>153945975.16</v>
      </c>
      <c r="M17" s="186">
        <v>3547178.84</v>
      </c>
      <c r="N17" s="186">
        <v>3547178.84</v>
      </c>
      <c r="O17" s="92">
        <f t="shared" si="0"/>
        <v>0.97747725059846091</v>
      </c>
      <c r="P17" s="93"/>
      <c r="Q17" s="93"/>
      <c r="R17" s="92"/>
    </row>
    <row r="18" spans="1:18" s="95" customFormat="1" x14ac:dyDescent="0.2">
      <c r="A18" s="133" t="s">
        <v>440</v>
      </c>
      <c r="B18" s="189" t="s">
        <v>433</v>
      </c>
      <c r="C18" s="133" t="s">
        <v>75</v>
      </c>
      <c r="D18" s="133" t="s">
        <v>76</v>
      </c>
      <c r="E18" s="186">
        <v>443400926</v>
      </c>
      <c r="F18" s="186">
        <v>175717726</v>
      </c>
      <c r="G18" s="186">
        <v>39460000</v>
      </c>
      <c r="H18" s="186">
        <v>0</v>
      </c>
      <c r="I18" s="186">
        <v>0</v>
      </c>
      <c r="J18" s="186">
        <v>0</v>
      </c>
      <c r="K18" s="186">
        <v>17879137.440000001</v>
      </c>
      <c r="L18" s="186">
        <v>17879137.440000001</v>
      </c>
      <c r="M18" s="186">
        <v>157838588.56</v>
      </c>
      <c r="N18" s="186">
        <v>21580862.559999999</v>
      </c>
      <c r="O18" s="92">
        <f t="shared" si="0"/>
        <v>0.1017491965494705</v>
      </c>
      <c r="P18" s="93"/>
      <c r="Q18" s="93"/>
      <c r="R18" s="92"/>
    </row>
    <row r="19" spans="1:18" s="95" customFormat="1" x14ac:dyDescent="0.2">
      <c r="A19" s="133" t="s">
        <v>440</v>
      </c>
      <c r="B19" s="189" t="s">
        <v>434</v>
      </c>
      <c r="C19" s="133" t="s">
        <v>71</v>
      </c>
      <c r="D19" s="133" t="s">
        <v>72</v>
      </c>
      <c r="E19" s="186">
        <v>219587117</v>
      </c>
      <c r="F19" s="186">
        <v>44221.32</v>
      </c>
      <c r="G19" s="186">
        <v>44221.32</v>
      </c>
      <c r="H19" s="186">
        <v>0</v>
      </c>
      <c r="I19" s="186">
        <v>0</v>
      </c>
      <c r="J19" s="186">
        <v>0</v>
      </c>
      <c r="K19" s="186">
        <v>44221.32</v>
      </c>
      <c r="L19" s="186">
        <v>44221.32</v>
      </c>
      <c r="M19" s="186">
        <v>0</v>
      </c>
      <c r="N19" s="186">
        <v>0</v>
      </c>
      <c r="O19" s="92">
        <f t="shared" si="0"/>
        <v>1</v>
      </c>
      <c r="P19" s="93"/>
      <c r="Q19" s="93"/>
      <c r="R19" s="92"/>
    </row>
    <row r="20" spans="1:18" s="95" customFormat="1" x14ac:dyDescent="0.2">
      <c r="A20" s="133" t="s">
        <v>440</v>
      </c>
      <c r="B20" s="189" t="s">
        <v>446</v>
      </c>
      <c r="C20" s="133" t="s">
        <v>71</v>
      </c>
      <c r="D20" s="133" t="s">
        <v>72</v>
      </c>
      <c r="E20" s="186">
        <v>0</v>
      </c>
      <c r="F20" s="186">
        <v>202145710.68000001</v>
      </c>
      <c r="G20" s="186">
        <v>202145710.68000001</v>
      </c>
      <c r="H20" s="186">
        <v>0</v>
      </c>
      <c r="I20" s="186">
        <v>0</v>
      </c>
      <c r="J20" s="186">
        <v>0</v>
      </c>
      <c r="K20" s="186">
        <v>167103223.41999999</v>
      </c>
      <c r="L20" s="186">
        <v>167103223.41999999</v>
      </c>
      <c r="M20" s="186">
        <v>35042487.259999998</v>
      </c>
      <c r="N20" s="186">
        <v>35042487.259999998</v>
      </c>
      <c r="O20" s="92">
        <f t="shared" si="0"/>
        <v>0.82664738647127245</v>
      </c>
      <c r="P20" s="93"/>
      <c r="Q20" s="93"/>
      <c r="R20" s="92"/>
    </row>
    <row r="21" spans="1:18" s="95" customFormat="1" x14ac:dyDescent="0.2">
      <c r="A21" s="133" t="s">
        <v>440</v>
      </c>
      <c r="B21" s="189" t="s">
        <v>433</v>
      </c>
      <c r="C21" s="133" t="s">
        <v>77</v>
      </c>
      <c r="D21" s="133" t="s">
        <v>78</v>
      </c>
      <c r="E21" s="186">
        <v>267804903</v>
      </c>
      <c r="F21" s="186">
        <v>239918115</v>
      </c>
      <c r="G21" s="186">
        <v>239892960</v>
      </c>
      <c r="H21" s="186">
        <v>0</v>
      </c>
      <c r="I21" s="186">
        <v>0</v>
      </c>
      <c r="J21" s="186">
        <v>0</v>
      </c>
      <c r="K21" s="186">
        <v>193383378.34999999</v>
      </c>
      <c r="L21" s="186">
        <v>193383378.34999999</v>
      </c>
      <c r="M21" s="186">
        <v>46534736.649999999</v>
      </c>
      <c r="N21" s="186">
        <v>46509581.649999999</v>
      </c>
      <c r="O21" s="92">
        <f t="shared" si="0"/>
        <v>0.8060390869193016</v>
      </c>
      <c r="P21" s="93"/>
      <c r="Q21" s="93"/>
      <c r="R21" s="92"/>
    </row>
    <row r="22" spans="1:18" s="95" customFormat="1" x14ac:dyDescent="0.2">
      <c r="A22" s="133" t="s">
        <v>440</v>
      </c>
      <c r="B22" s="189" t="s">
        <v>433</v>
      </c>
      <c r="C22" s="133" t="s">
        <v>83</v>
      </c>
      <c r="D22" s="133" t="s">
        <v>401</v>
      </c>
      <c r="E22" s="186">
        <v>254071318</v>
      </c>
      <c r="F22" s="186">
        <v>227614622</v>
      </c>
      <c r="G22" s="186">
        <v>227590757</v>
      </c>
      <c r="H22" s="186">
        <v>0</v>
      </c>
      <c r="I22" s="186">
        <v>0</v>
      </c>
      <c r="J22" s="186">
        <v>0</v>
      </c>
      <c r="K22" s="186">
        <v>183467044.56</v>
      </c>
      <c r="L22" s="186">
        <v>183467044.56</v>
      </c>
      <c r="M22" s="186">
        <v>44147577.439999998</v>
      </c>
      <c r="N22" s="186">
        <v>44123712.439999998</v>
      </c>
      <c r="O22" s="92">
        <f t="shared" si="0"/>
        <v>0.80604243676401421</v>
      </c>
      <c r="P22" s="93"/>
      <c r="Q22" s="93"/>
      <c r="R22" s="92"/>
    </row>
    <row r="23" spans="1:18" s="95" customFormat="1" x14ac:dyDescent="0.2">
      <c r="A23" s="133" t="s">
        <v>440</v>
      </c>
      <c r="B23" s="189" t="s">
        <v>433</v>
      </c>
      <c r="C23" s="133" t="s">
        <v>88</v>
      </c>
      <c r="D23" s="133" t="s">
        <v>388</v>
      </c>
      <c r="E23" s="186">
        <v>13733585</v>
      </c>
      <c r="F23" s="186">
        <v>12303493</v>
      </c>
      <c r="G23" s="186">
        <v>12302203</v>
      </c>
      <c r="H23" s="186">
        <v>0</v>
      </c>
      <c r="I23" s="186">
        <v>0</v>
      </c>
      <c r="J23" s="186">
        <v>0</v>
      </c>
      <c r="K23" s="186">
        <v>9916333.7899999991</v>
      </c>
      <c r="L23" s="186">
        <v>9916333.7899999991</v>
      </c>
      <c r="M23" s="186">
        <v>2387159.21</v>
      </c>
      <c r="N23" s="186">
        <v>2385869.21</v>
      </c>
      <c r="O23" s="92">
        <f t="shared" si="0"/>
        <v>0.80597711479170986</v>
      </c>
      <c r="P23" s="93"/>
      <c r="Q23" s="93"/>
      <c r="R23" s="92"/>
    </row>
    <row r="24" spans="1:18" s="95" customFormat="1" x14ac:dyDescent="0.2">
      <c r="A24" s="133" t="s">
        <v>440</v>
      </c>
      <c r="B24" s="189" t="s">
        <v>433</v>
      </c>
      <c r="C24" s="133" t="s">
        <v>89</v>
      </c>
      <c r="D24" s="133" t="s">
        <v>90</v>
      </c>
      <c r="E24" s="186">
        <v>263135484</v>
      </c>
      <c r="F24" s="186">
        <v>235734928</v>
      </c>
      <c r="G24" s="186">
        <v>235710211</v>
      </c>
      <c r="H24" s="186">
        <v>0</v>
      </c>
      <c r="I24" s="186">
        <v>0</v>
      </c>
      <c r="J24" s="186">
        <v>0</v>
      </c>
      <c r="K24" s="186">
        <v>168892695.34</v>
      </c>
      <c r="L24" s="186">
        <v>168892695.34</v>
      </c>
      <c r="M24" s="186">
        <v>66842232.659999996</v>
      </c>
      <c r="N24" s="186">
        <v>66817515.659999996</v>
      </c>
      <c r="O24" s="92">
        <f t="shared" si="0"/>
        <v>0.71645172301323123</v>
      </c>
      <c r="P24" s="93"/>
      <c r="Q24" s="93"/>
      <c r="R24" s="92"/>
    </row>
    <row r="25" spans="1:18" s="95" customFormat="1" x14ac:dyDescent="0.2">
      <c r="A25" s="133" t="s">
        <v>440</v>
      </c>
      <c r="B25" s="189" t="s">
        <v>433</v>
      </c>
      <c r="C25" s="133" t="s">
        <v>95</v>
      </c>
      <c r="D25" s="133" t="s">
        <v>402</v>
      </c>
      <c r="E25" s="186">
        <v>139533221</v>
      </c>
      <c r="F25" s="186">
        <v>125003490</v>
      </c>
      <c r="G25" s="186">
        <v>124990383</v>
      </c>
      <c r="H25" s="186">
        <v>0</v>
      </c>
      <c r="I25" s="186">
        <v>0</v>
      </c>
      <c r="J25" s="186">
        <v>0</v>
      </c>
      <c r="K25" s="186">
        <v>79645734.049999997</v>
      </c>
      <c r="L25" s="186">
        <v>79645734.049999997</v>
      </c>
      <c r="M25" s="186">
        <v>45357755.950000003</v>
      </c>
      <c r="N25" s="186">
        <v>45344648.950000003</v>
      </c>
      <c r="O25" s="92">
        <f t="shared" si="0"/>
        <v>0.6371480832255163</v>
      </c>
      <c r="P25" s="93"/>
      <c r="Q25" s="93"/>
      <c r="R25" s="92"/>
    </row>
    <row r="26" spans="1:18" s="95" customFormat="1" x14ac:dyDescent="0.2">
      <c r="A26" s="133" t="s">
        <v>440</v>
      </c>
      <c r="B26" s="189" t="s">
        <v>433</v>
      </c>
      <c r="C26" s="133" t="s">
        <v>100</v>
      </c>
      <c r="D26" s="133" t="s">
        <v>403</v>
      </c>
      <c r="E26" s="186">
        <v>41200754</v>
      </c>
      <c r="F26" s="186">
        <v>36910479</v>
      </c>
      <c r="G26" s="186">
        <v>36906609</v>
      </c>
      <c r="H26" s="186">
        <v>0</v>
      </c>
      <c r="I26" s="186">
        <v>0</v>
      </c>
      <c r="J26" s="186">
        <v>0</v>
      </c>
      <c r="K26" s="186">
        <v>29748995.600000001</v>
      </c>
      <c r="L26" s="186">
        <v>29748995.600000001</v>
      </c>
      <c r="M26" s="186">
        <v>7161483.4000000004</v>
      </c>
      <c r="N26" s="186">
        <v>7157613.4000000004</v>
      </c>
      <c r="O26" s="92">
        <f t="shared" si="0"/>
        <v>0.80597695846753981</v>
      </c>
      <c r="P26" s="93"/>
      <c r="Q26" s="93"/>
      <c r="R26" s="92"/>
    </row>
    <row r="27" spans="1:18" s="91" customFormat="1" x14ac:dyDescent="0.2">
      <c r="A27" s="133" t="s">
        <v>440</v>
      </c>
      <c r="B27" s="189" t="s">
        <v>433</v>
      </c>
      <c r="C27" s="133" t="s">
        <v>105</v>
      </c>
      <c r="D27" s="133" t="s">
        <v>404</v>
      </c>
      <c r="E27" s="186">
        <v>82401509</v>
      </c>
      <c r="F27" s="186">
        <v>73820959</v>
      </c>
      <c r="G27" s="186">
        <v>73813219</v>
      </c>
      <c r="H27" s="186">
        <v>0</v>
      </c>
      <c r="I27" s="186">
        <v>0</v>
      </c>
      <c r="J27" s="186">
        <v>0</v>
      </c>
      <c r="K27" s="186">
        <v>59497965.689999998</v>
      </c>
      <c r="L27" s="186">
        <v>59497965.689999998</v>
      </c>
      <c r="M27" s="186">
        <v>14322993.310000001</v>
      </c>
      <c r="N27" s="186">
        <v>14315253.310000001</v>
      </c>
      <c r="O27" s="92">
        <f t="shared" si="0"/>
        <v>0.80597660198372656</v>
      </c>
      <c r="P27" s="28"/>
      <c r="Q27" s="28"/>
      <c r="R27" s="96"/>
    </row>
    <row r="28" spans="1:18" s="91" customFormat="1" x14ac:dyDescent="0.2">
      <c r="A28" s="132" t="s">
        <v>440</v>
      </c>
      <c r="B28" s="188" t="s">
        <v>433</v>
      </c>
      <c r="C28" s="132" t="s">
        <v>108</v>
      </c>
      <c r="D28" s="132" t="s">
        <v>109</v>
      </c>
      <c r="E28" s="185">
        <v>438612768</v>
      </c>
      <c r="F28" s="185">
        <v>430062768</v>
      </c>
      <c r="G28" s="185">
        <v>404752648</v>
      </c>
      <c r="H28" s="185">
        <v>0</v>
      </c>
      <c r="I28" s="185">
        <v>2325417.12</v>
      </c>
      <c r="J28" s="185">
        <v>0</v>
      </c>
      <c r="K28" s="185">
        <v>346448543.25999999</v>
      </c>
      <c r="L28" s="185">
        <v>334783954.75999999</v>
      </c>
      <c r="M28" s="185">
        <v>81288807.620000005</v>
      </c>
      <c r="N28" s="185">
        <v>55978687.619999997</v>
      </c>
      <c r="O28" s="96">
        <f t="shared" si="0"/>
        <v>0.80557669493491235</v>
      </c>
      <c r="P28" s="28">
        <f>+F28</f>
        <v>430062768</v>
      </c>
      <c r="Q28" s="28">
        <f t="shared" ref="Q28:Q80" si="1">+K28</f>
        <v>346448543.25999999</v>
      </c>
      <c r="R28" s="96">
        <f t="shared" ref="R28:R76" si="2">+Q28/P28</f>
        <v>0.80557669493491235</v>
      </c>
    </row>
    <row r="29" spans="1:18" s="91" customFormat="1" x14ac:dyDescent="0.2">
      <c r="A29" s="133" t="s">
        <v>440</v>
      </c>
      <c r="B29" s="189" t="s">
        <v>433</v>
      </c>
      <c r="C29" s="133" t="s">
        <v>110</v>
      </c>
      <c r="D29" s="133" t="s">
        <v>111</v>
      </c>
      <c r="E29" s="186">
        <v>67869231</v>
      </c>
      <c r="F29" s="186">
        <v>74869231</v>
      </c>
      <c r="G29" s="186">
        <v>74819231</v>
      </c>
      <c r="H29" s="186">
        <v>0</v>
      </c>
      <c r="I29" s="186">
        <v>0</v>
      </c>
      <c r="J29" s="186">
        <v>0</v>
      </c>
      <c r="K29" s="186">
        <v>72762545.969999999</v>
      </c>
      <c r="L29" s="186">
        <v>72762545.969999999</v>
      </c>
      <c r="M29" s="186">
        <v>2106685.0299999998</v>
      </c>
      <c r="N29" s="186">
        <v>2056685.03</v>
      </c>
      <c r="O29" s="92">
        <f t="shared" si="0"/>
        <v>0.97186180488483975</v>
      </c>
      <c r="P29" s="93">
        <f t="shared" ref="P29:P79" si="3">+F29</f>
        <v>74869231</v>
      </c>
      <c r="Q29" s="93">
        <f t="shared" si="1"/>
        <v>72762545.969999999</v>
      </c>
      <c r="R29" s="92">
        <f t="shared" si="2"/>
        <v>0.97186180488483975</v>
      </c>
    </row>
    <row r="30" spans="1:18" s="95" customFormat="1" x14ac:dyDescent="0.2">
      <c r="A30" s="133" t="s">
        <v>440</v>
      </c>
      <c r="B30" s="189" t="s">
        <v>433</v>
      </c>
      <c r="C30" s="133" t="s">
        <v>112</v>
      </c>
      <c r="D30" s="133" t="s">
        <v>113</v>
      </c>
      <c r="E30" s="186">
        <v>67669231</v>
      </c>
      <c r="F30" s="186">
        <v>74669231</v>
      </c>
      <c r="G30" s="186">
        <v>74669231</v>
      </c>
      <c r="H30" s="186">
        <v>0</v>
      </c>
      <c r="I30" s="186">
        <v>0</v>
      </c>
      <c r="J30" s="186">
        <v>0</v>
      </c>
      <c r="K30" s="186">
        <v>72762545.969999999</v>
      </c>
      <c r="L30" s="186">
        <v>72762545.969999999</v>
      </c>
      <c r="M30" s="186">
        <v>1906685.03</v>
      </c>
      <c r="N30" s="186">
        <v>1906685.03</v>
      </c>
      <c r="O30" s="92">
        <f t="shared" si="0"/>
        <v>0.97446491674730118</v>
      </c>
      <c r="P30" s="93">
        <f t="shared" si="3"/>
        <v>74669231</v>
      </c>
      <c r="Q30" s="93">
        <f t="shared" si="1"/>
        <v>72762545.969999999</v>
      </c>
      <c r="R30" s="92">
        <f t="shared" si="2"/>
        <v>0.97446491674730118</v>
      </c>
    </row>
    <row r="31" spans="1:18" s="95" customFormat="1" x14ac:dyDescent="0.2">
      <c r="A31" s="133" t="s">
        <v>440</v>
      </c>
      <c r="B31" s="189" t="s">
        <v>433</v>
      </c>
      <c r="C31" s="133" t="s">
        <v>116</v>
      </c>
      <c r="D31" s="133" t="s">
        <v>117</v>
      </c>
      <c r="E31" s="186">
        <v>200000</v>
      </c>
      <c r="F31" s="186">
        <v>200000</v>
      </c>
      <c r="G31" s="186">
        <v>150000</v>
      </c>
      <c r="H31" s="186">
        <v>0</v>
      </c>
      <c r="I31" s="186">
        <v>0</v>
      </c>
      <c r="J31" s="186">
        <v>0</v>
      </c>
      <c r="K31" s="186">
        <v>0</v>
      </c>
      <c r="L31" s="186">
        <v>0</v>
      </c>
      <c r="M31" s="186">
        <v>200000</v>
      </c>
      <c r="N31" s="186">
        <v>150000</v>
      </c>
      <c r="O31" s="92">
        <f t="shared" si="0"/>
        <v>0</v>
      </c>
      <c r="P31" s="93">
        <f t="shared" si="3"/>
        <v>200000</v>
      </c>
      <c r="Q31" s="93">
        <f t="shared" si="1"/>
        <v>0</v>
      </c>
      <c r="R31" s="92">
        <f t="shared" si="2"/>
        <v>0</v>
      </c>
    </row>
    <row r="32" spans="1:18" s="95" customFormat="1" x14ac:dyDescent="0.2">
      <c r="A32" s="133" t="s">
        <v>440</v>
      </c>
      <c r="B32" s="189" t="s">
        <v>433</v>
      </c>
      <c r="C32" s="133" t="s">
        <v>120</v>
      </c>
      <c r="D32" s="133" t="s">
        <v>121</v>
      </c>
      <c r="E32" s="186">
        <v>12370669</v>
      </c>
      <c r="F32" s="186">
        <v>18515669</v>
      </c>
      <c r="G32" s="186">
        <v>18015669</v>
      </c>
      <c r="H32" s="186">
        <v>0</v>
      </c>
      <c r="I32" s="186">
        <v>72650</v>
      </c>
      <c r="J32" s="186">
        <v>0</v>
      </c>
      <c r="K32" s="186">
        <v>13154798.93</v>
      </c>
      <c r="L32" s="186">
        <v>13154798.93</v>
      </c>
      <c r="M32" s="186">
        <v>5288220.07</v>
      </c>
      <c r="N32" s="186">
        <v>4788220.07</v>
      </c>
      <c r="O32" s="92">
        <f t="shared" si="0"/>
        <v>0.7104684648445595</v>
      </c>
      <c r="P32" s="93">
        <f t="shared" si="3"/>
        <v>18515669</v>
      </c>
      <c r="Q32" s="93">
        <f t="shared" si="1"/>
        <v>13154798.93</v>
      </c>
      <c r="R32" s="92">
        <f t="shared" si="2"/>
        <v>0.7104684648445595</v>
      </c>
    </row>
    <row r="33" spans="1:18" s="103" customFormat="1" x14ac:dyDescent="0.2">
      <c r="A33" s="133" t="s">
        <v>440</v>
      </c>
      <c r="B33" s="189" t="s">
        <v>433</v>
      </c>
      <c r="C33" s="133" t="s">
        <v>122</v>
      </c>
      <c r="D33" s="133" t="s">
        <v>123</v>
      </c>
      <c r="E33" s="186">
        <v>1000000</v>
      </c>
      <c r="F33" s="186">
        <v>3775000</v>
      </c>
      <c r="G33" s="186">
        <v>3775000</v>
      </c>
      <c r="H33" s="186">
        <v>0</v>
      </c>
      <c r="I33" s="186">
        <v>0</v>
      </c>
      <c r="J33" s="186">
        <v>0</v>
      </c>
      <c r="K33" s="186">
        <v>1593641</v>
      </c>
      <c r="L33" s="186">
        <v>1593641</v>
      </c>
      <c r="M33" s="186">
        <v>2181359</v>
      </c>
      <c r="N33" s="186">
        <v>2181359</v>
      </c>
      <c r="O33" s="92">
        <f t="shared" si="0"/>
        <v>0.42215655629139071</v>
      </c>
      <c r="P33" s="93">
        <f t="shared" si="3"/>
        <v>3775000</v>
      </c>
      <c r="Q33" s="93">
        <f t="shared" si="1"/>
        <v>1593641</v>
      </c>
      <c r="R33" s="92">
        <f t="shared" si="2"/>
        <v>0.42215655629139071</v>
      </c>
    </row>
    <row r="34" spans="1:18" s="102" customFormat="1" x14ac:dyDescent="0.2">
      <c r="A34" s="133" t="s">
        <v>440</v>
      </c>
      <c r="B34" s="189" t="s">
        <v>433</v>
      </c>
      <c r="C34" s="133" t="s">
        <v>124</v>
      </c>
      <c r="D34" s="133" t="s">
        <v>125</v>
      </c>
      <c r="E34" s="186">
        <v>9004879</v>
      </c>
      <c r="F34" s="186">
        <v>9504879</v>
      </c>
      <c r="G34" s="186">
        <v>9004879</v>
      </c>
      <c r="H34" s="186">
        <v>0</v>
      </c>
      <c r="I34" s="186">
        <v>0</v>
      </c>
      <c r="J34" s="186">
        <v>0</v>
      </c>
      <c r="K34" s="186">
        <v>7943463.6100000003</v>
      </c>
      <c r="L34" s="186">
        <v>7943463.6100000003</v>
      </c>
      <c r="M34" s="186">
        <v>1561415.39</v>
      </c>
      <c r="N34" s="186">
        <v>1061415.3899999999</v>
      </c>
      <c r="O34" s="92">
        <f t="shared" si="0"/>
        <v>0.83572485351996595</v>
      </c>
      <c r="P34" s="93">
        <f t="shared" si="3"/>
        <v>9504879</v>
      </c>
      <c r="Q34" s="93">
        <f t="shared" si="1"/>
        <v>7943463.6100000003</v>
      </c>
      <c r="R34" s="92">
        <f t="shared" si="2"/>
        <v>0.83572485351996595</v>
      </c>
    </row>
    <row r="35" spans="1:18" s="102" customFormat="1" x14ac:dyDescent="0.2">
      <c r="A35" s="133" t="s">
        <v>440</v>
      </c>
      <c r="B35" s="189" t="s">
        <v>433</v>
      </c>
      <c r="C35" s="133" t="s">
        <v>126</v>
      </c>
      <c r="D35" s="133" t="s">
        <v>127</v>
      </c>
      <c r="E35" s="186">
        <v>700000</v>
      </c>
      <c r="F35" s="186">
        <v>700000</v>
      </c>
      <c r="G35" s="186">
        <v>700000</v>
      </c>
      <c r="H35" s="186">
        <v>0</v>
      </c>
      <c r="I35" s="186">
        <v>72650</v>
      </c>
      <c r="J35" s="186">
        <v>0</v>
      </c>
      <c r="K35" s="186">
        <v>4700</v>
      </c>
      <c r="L35" s="186">
        <v>4700</v>
      </c>
      <c r="M35" s="186">
        <v>622650</v>
      </c>
      <c r="N35" s="186">
        <v>622650</v>
      </c>
      <c r="O35" s="92">
        <f t="shared" si="0"/>
        <v>6.7142857142857143E-3</v>
      </c>
      <c r="P35" s="93">
        <f t="shared" si="3"/>
        <v>700000</v>
      </c>
      <c r="Q35" s="93">
        <f t="shared" si="1"/>
        <v>4700</v>
      </c>
      <c r="R35" s="92">
        <f t="shared" si="2"/>
        <v>6.7142857142857143E-3</v>
      </c>
    </row>
    <row r="36" spans="1:18" s="102" customFormat="1" x14ac:dyDescent="0.2">
      <c r="A36" s="133" t="s">
        <v>440</v>
      </c>
      <c r="B36" s="189" t="s">
        <v>433</v>
      </c>
      <c r="C36" s="133" t="s">
        <v>128</v>
      </c>
      <c r="D36" s="133" t="s">
        <v>129</v>
      </c>
      <c r="E36" s="186">
        <v>1515790</v>
      </c>
      <c r="F36" s="186">
        <v>4385790</v>
      </c>
      <c r="G36" s="186">
        <v>4385790</v>
      </c>
      <c r="H36" s="186">
        <v>0</v>
      </c>
      <c r="I36" s="186">
        <v>0</v>
      </c>
      <c r="J36" s="186">
        <v>0</v>
      </c>
      <c r="K36" s="186">
        <v>3612994.32</v>
      </c>
      <c r="L36" s="186">
        <v>3612994.32</v>
      </c>
      <c r="M36" s="186">
        <v>772795.68</v>
      </c>
      <c r="N36" s="186">
        <v>772795.68</v>
      </c>
      <c r="O36" s="92">
        <f t="shared" si="0"/>
        <v>0.82379555792685011</v>
      </c>
      <c r="P36" s="93">
        <f t="shared" si="3"/>
        <v>4385790</v>
      </c>
      <c r="Q36" s="93">
        <f t="shared" si="1"/>
        <v>3612994.32</v>
      </c>
      <c r="R36" s="92">
        <f t="shared" si="2"/>
        <v>0.82379555792685011</v>
      </c>
    </row>
    <row r="37" spans="1:18" s="102" customFormat="1" x14ac:dyDescent="0.2">
      <c r="A37" s="133" t="s">
        <v>440</v>
      </c>
      <c r="B37" s="189" t="s">
        <v>433</v>
      </c>
      <c r="C37" s="133" t="s">
        <v>130</v>
      </c>
      <c r="D37" s="133" t="s">
        <v>131</v>
      </c>
      <c r="E37" s="186">
        <v>150000</v>
      </c>
      <c r="F37" s="186">
        <v>150000</v>
      </c>
      <c r="G37" s="186">
        <v>150000</v>
      </c>
      <c r="H37" s="186">
        <v>0</v>
      </c>
      <c r="I37" s="186">
        <v>0</v>
      </c>
      <c r="J37" s="186">
        <v>0</v>
      </c>
      <c r="K37" s="186">
        <v>0</v>
      </c>
      <c r="L37" s="186">
        <v>0</v>
      </c>
      <c r="M37" s="186">
        <v>150000</v>
      </c>
      <c r="N37" s="186">
        <v>150000</v>
      </c>
      <c r="O37" s="92">
        <f t="shared" si="0"/>
        <v>0</v>
      </c>
      <c r="P37" s="93">
        <f t="shared" si="3"/>
        <v>150000</v>
      </c>
      <c r="Q37" s="93">
        <f t="shared" si="1"/>
        <v>0</v>
      </c>
      <c r="R37" s="92">
        <f t="shared" si="2"/>
        <v>0</v>
      </c>
    </row>
    <row r="38" spans="1:18" s="102" customFormat="1" x14ac:dyDescent="0.2">
      <c r="A38" s="133" t="s">
        <v>440</v>
      </c>
      <c r="B38" s="189" t="s">
        <v>433</v>
      </c>
      <c r="C38" s="133" t="s">
        <v>132</v>
      </c>
      <c r="D38" s="133" t="s">
        <v>133</v>
      </c>
      <c r="E38" s="186">
        <v>81865069</v>
      </c>
      <c r="F38" s="186">
        <v>75815069</v>
      </c>
      <c r="G38" s="186">
        <v>75815069</v>
      </c>
      <c r="H38" s="186">
        <v>0</v>
      </c>
      <c r="I38" s="186">
        <v>0</v>
      </c>
      <c r="J38" s="186">
        <v>0</v>
      </c>
      <c r="K38" s="186">
        <v>64869834</v>
      </c>
      <c r="L38" s="186">
        <v>61807474</v>
      </c>
      <c r="M38" s="186">
        <v>10945235</v>
      </c>
      <c r="N38" s="186">
        <v>10945235</v>
      </c>
      <c r="O38" s="92">
        <v>0</v>
      </c>
      <c r="P38" s="93">
        <f t="shared" si="3"/>
        <v>75815069</v>
      </c>
      <c r="Q38" s="93">
        <f t="shared" si="1"/>
        <v>64869834</v>
      </c>
      <c r="R38" s="92">
        <v>0</v>
      </c>
    </row>
    <row r="39" spans="1:18" s="102" customFormat="1" x14ac:dyDescent="0.2">
      <c r="A39" s="133" t="s">
        <v>440</v>
      </c>
      <c r="B39" s="189" t="s">
        <v>433</v>
      </c>
      <c r="C39" s="133" t="s">
        <v>134</v>
      </c>
      <c r="D39" s="133" t="s">
        <v>135</v>
      </c>
      <c r="E39" s="186">
        <v>18050000</v>
      </c>
      <c r="F39" s="186">
        <v>0</v>
      </c>
      <c r="G39" s="186">
        <v>0</v>
      </c>
      <c r="H39" s="186">
        <v>0</v>
      </c>
      <c r="I39" s="186">
        <v>0</v>
      </c>
      <c r="J39" s="186">
        <v>0</v>
      </c>
      <c r="K39" s="186">
        <v>0</v>
      </c>
      <c r="L39" s="186">
        <v>0</v>
      </c>
      <c r="M39" s="186">
        <v>0</v>
      </c>
      <c r="N39" s="186">
        <v>0</v>
      </c>
      <c r="O39" s="92">
        <v>0</v>
      </c>
      <c r="P39" s="93">
        <f t="shared" si="3"/>
        <v>0</v>
      </c>
      <c r="Q39" s="93">
        <f t="shared" si="1"/>
        <v>0</v>
      </c>
      <c r="R39" s="92">
        <v>0</v>
      </c>
    </row>
    <row r="40" spans="1:18" s="102" customFormat="1" x14ac:dyDescent="0.2">
      <c r="A40" s="133" t="s">
        <v>440</v>
      </c>
      <c r="B40" s="189" t="s">
        <v>433</v>
      </c>
      <c r="C40" s="133" t="s">
        <v>136</v>
      </c>
      <c r="D40" s="133" t="s">
        <v>137</v>
      </c>
      <c r="E40" s="186">
        <v>0</v>
      </c>
      <c r="F40" s="186">
        <v>0</v>
      </c>
      <c r="G40" s="186">
        <v>0</v>
      </c>
      <c r="H40" s="186">
        <v>0</v>
      </c>
      <c r="I40" s="186">
        <v>0</v>
      </c>
      <c r="J40" s="186">
        <v>0</v>
      </c>
      <c r="K40" s="186">
        <v>0</v>
      </c>
      <c r="L40" s="186">
        <v>0</v>
      </c>
      <c r="M40" s="186">
        <v>0</v>
      </c>
      <c r="N40" s="186">
        <v>0</v>
      </c>
      <c r="O40" s="92" t="e">
        <f t="shared" si="0"/>
        <v>#DIV/0!</v>
      </c>
      <c r="P40" s="93">
        <f t="shared" si="3"/>
        <v>0</v>
      </c>
      <c r="Q40" s="93">
        <f t="shared" si="1"/>
        <v>0</v>
      </c>
      <c r="R40" s="92" t="e">
        <f t="shared" si="2"/>
        <v>#DIV/0!</v>
      </c>
    </row>
    <row r="41" spans="1:18" s="102" customFormat="1" x14ac:dyDescent="0.2">
      <c r="A41" s="133" t="s">
        <v>440</v>
      </c>
      <c r="B41" s="189" t="s">
        <v>433</v>
      </c>
      <c r="C41" s="133" t="s">
        <v>140</v>
      </c>
      <c r="D41" s="133" t="s">
        <v>141</v>
      </c>
      <c r="E41" s="186">
        <v>63715069</v>
      </c>
      <c r="F41" s="186">
        <v>75715069</v>
      </c>
      <c r="G41" s="186">
        <v>75715069</v>
      </c>
      <c r="H41" s="186">
        <v>0</v>
      </c>
      <c r="I41" s="186">
        <v>0</v>
      </c>
      <c r="J41" s="186">
        <v>0</v>
      </c>
      <c r="K41" s="186">
        <v>64869834</v>
      </c>
      <c r="L41" s="186">
        <v>61807474</v>
      </c>
      <c r="M41" s="186">
        <v>10845235</v>
      </c>
      <c r="N41" s="186">
        <v>10845235</v>
      </c>
      <c r="O41" s="92">
        <f t="shared" si="0"/>
        <v>0.85676252900198768</v>
      </c>
      <c r="P41" s="93">
        <f t="shared" si="3"/>
        <v>75715069</v>
      </c>
      <c r="Q41" s="93">
        <f t="shared" si="1"/>
        <v>64869834</v>
      </c>
      <c r="R41" s="92">
        <f t="shared" si="2"/>
        <v>0.85676252900198768</v>
      </c>
    </row>
    <row r="42" spans="1:18" s="102" customFormat="1" x14ac:dyDescent="0.2">
      <c r="A42" s="133" t="s">
        <v>440</v>
      </c>
      <c r="B42" s="189" t="s">
        <v>433</v>
      </c>
      <c r="C42" s="133" t="s">
        <v>144</v>
      </c>
      <c r="D42" s="133" t="s">
        <v>145</v>
      </c>
      <c r="E42" s="186">
        <v>100000</v>
      </c>
      <c r="F42" s="186">
        <v>100000</v>
      </c>
      <c r="G42" s="186">
        <v>100000</v>
      </c>
      <c r="H42" s="186">
        <v>0</v>
      </c>
      <c r="I42" s="186">
        <v>0</v>
      </c>
      <c r="J42" s="186">
        <v>0</v>
      </c>
      <c r="K42" s="186">
        <v>0</v>
      </c>
      <c r="L42" s="186">
        <v>0</v>
      </c>
      <c r="M42" s="186">
        <v>100000</v>
      </c>
      <c r="N42" s="186">
        <v>100000</v>
      </c>
      <c r="O42" s="92">
        <f t="shared" si="0"/>
        <v>0</v>
      </c>
      <c r="P42" s="93">
        <f t="shared" si="3"/>
        <v>100000</v>
      </c>
      <c r="Q42" s="93">
        <f t="shared" si="1"/>
        <v>0</v>
      </c>
      <c r="R42" s="92">
        <f t="shared" si="2"/>
        <v>0</v>
      </c>
    </row>
    <row r="43" spans="1:18" s="102" customFormat="1" x14ac:dyDescent="0.2">
      <c r="A43" s="133" t="s">
        <v>440</v>
      </c>
      <c r="B43" s="189" t="s">
        <v>433</v>
      </c>
      <c r="C43" s="133" t="s">
        <v>146</v>
      </c>
      <c r="D43" s="133" t="s">
        <v>147</v>
      </c>
      <c r="E43" s="186">
        <v>182425227</v>
      </c>
      <c r="F43" s="186">
        <v>146425227</v>
      </c>
      <c r="G43" s="186">
        <v>121665107</v>
      </c>
      <c r="H43" s="186">
        <v>0</v>
      </c>
      <c r="I43" s="186">
        <v>176200</v>
      </c>
      <c r="J43" s="186">
        <v>0</v>
      </c>
      <c r="K43" s="186">
        <v>107956510.39</v>
      </c>
      <c r="L43" s="186">
        <v>104371310.39</v>
      </c>
      <c r="M43" s="186">
        <v>38292516.609999999</v>
      </c>
      <c r="N43" s="186">
        <v>13532396.609999999</v>
      </c>
      <c r="O43" s="92">
        <f t="shared" si="0"/>
        <v>0.73728081288888836</v>
      </c>
      <c r="P43" s="93">
        <f t="shared" si="3"/>
        <v>146425227</v>
      </c>
      <c r="Q43" s="93">
        <f t="shared" si="1"/>
        <v>107956510.39</v>
      </c>
      <c r="R43" s="92">
        <f t="shared" si="2"/>
        <v>0.73728081288888836</v>
      </c>
    </row>
    <row r="44" spans="1:18" s="102" customFormat="1" x14ac:dyDescent="0.2">
      <c r="A44" s="133" t="s">
        <v>440</v>
      </c>
      <c r="B44" s="189" t="s">
        <v>433</v>
      </c>
      <c r="C44" s="133" t="s">
        <v>150</v>
      </c>
      <c r="D44" s="133" t="s">
        <v>409</v>
      </c>
      <c r="E44" s="186">
        <v>71220240</v>
      </c>
      <c r="F44" s="186">
        <v>29220240</v>
      </c>
      <c r="G44" s="186">
        <v>4460120</v>
      </c>
      <c r="H44" s="186">
        <v>0</v>
      </c>
      <c r="I44" s="186">
        <v>0</v>
      </c>
      <c r="J44" s="186">
        <v>0</v>
      </c>
      <c r="K44" s="186">
        <v>0</v>
      </c>
      <c r="L44" s="186">
        <v>0</v>
      </c>
      <c r="M44" s="186">
        <v>29220240</v>
      </c>
      <c r="N44" s="186">
        <v>4460120</v>
      </c>
      <c r="O44" s="92">
        <f t="shared" si="0"/>
        <v>0</v>
      </c>
      <c r="P44" s="93">
        <f t="shared" si="3"/>
        <v>29220240</v>
      </c>
      <c r="Q44" s="93">
        <f t="shared" si="1"/>
        <v>0</v>
      </c>
      <c r="R44" s="92">
        <f t="shared" si="2"/>
        <v>0</v>
      </c>
    </row>
    <row r="45" spans="1:18" s="102" customFormat="1" x14ac:dyDescent="0.2">
      <c r="A45" s="133" t="s">
        <v>440</v>
      </c>
      <c r="B45" s="189" t="s">
        <v>433</v>
      </c>
      <c r="C45" s="133" t="s">
        <v>153</v>
      </c>
      <c r="D45" s="133" t="s">
        <v>410</v>
      </c>
      <c r="E45" s="186">
        <v>500000</v>
      </c>
      <c r="F45" s="186">
        <v>500000</v>
      </c>
      <c r="G45" s="186">
        <v>500000</v>
      </c>
      <c r="H45" s="186">
        <v>0</v>
      </c>
      <c r="I45" s="186">
        <v>0</v>
      </c>
      <c r="J45" s="186">
        <v>0</v>
      </c>
      <c r="K45" s="186">
        <v>0</v>
      </c>
      <c r="L45" s="186">
        <v>0</v>
      </c>
      <c r="M45" s="186">
        <v>500000</v>
      </c>
      <c r="N45" s="186">
        <v>500000</v>
      </c>
      <c r="O45" s="92">
        <f t="shared" si="0"/>
        <v>0</v>
      </c>
      <c r="P45" s="93">
        <f t="shared" si="3"/>
        <v>500000</v>
      </c>
      <c r="Q45" s="93">
        <f t="shared" si="1"/>
        <v>0</v>
      </c>
      <c r="R45" s="92">
        <v>0</v>
      </c>
    </row>
    <row r="46" spans="1:18" s="102" customFormat="1" x14ac:dyDescent="0.2">
      <c r="A46" s="133" t="s">
        <v>440</v>
      </c>
      <c r="B46" s="189" t="s">
        <v>433</v>
      </c>
      <c r="C46" s="133" t="s">
        <v>154</v>
      </c>
      <c r="D46" s="133" t="s">
        <v>155</v>
      </c>
      <c r="E46" s="186">
        <v>94704987</v>
      </c>
      <c r="F46" s="186">
        <v>100704987</v>
      </c>
      <c r="G46" s="186">
        <v>100704987</v>
      </c>
      <c r="H46" s="186">
        <v>0</v>
      </c>
      <c r="I46" s="186">
        <v>176200</v>
      </c>
      <c r="J46" s="186">
        <v>0</v>
      </c>
      <c r="K46" s="186">
        <v>92885355.390000001</v>
      </c>
      <c r="L46" s="186">
        <v>95250155.390000001</v>
      </c>
      <c r="M46" s="186">
        <v>7643431.6100000003</v>
      </c>
      <c r="N46" s="186">
        <v>7643431.6100000003</v>
      </c>
      <c r="O46" s="92">
        <f t="shared" si="0"/>
        <v>0.92235109856078923</v>
      </c>
      <c r="P46" s="93">
        <f t="shared" si="3"/>
        <v>100704987</v>
      </c>
      <c r="Q46" s="93">
        <f t="shared" si="1"/>
        <v>92885355.390000001</v>
      </c>
      <c r="R46" s="92">
        <f t="shared" si="2"/>
        <v>0.92235109856078923</v>
      </c>
    </row>
    <row r="47" spans="1:18" s="102" customFormat="1" x14ac:dyDescent="0.2">
      <c r="A47" s="133" t="s">
        <v>440</v>
      </c>
      <c r="B47" s="189" t="s">
        <v>433</v>
      </c>
      <c r="C47" s="133" t="s">
        <v>156</v>
      </c>
      <c r="D47" s="133" t="s">
        <v>157</v>
      </c>
      <c r="E47" s="186">
        <v>16000000</v>
      </c>
      <c r="F47" s="186">
        <v>16000000</v>
      </c>
      <c r="G47" s="186">
        <v>16000000</v>
      </c>
      <c r="H47" s="186">
        <v>0</v>
      </c>
      <c r="I47" s="186">
        <v>0</v>
      </c>
      <c r="J47" s="186">
        <v>0</v>
      </c>
      <c r="K47" s="186">
        <v>15071155</v>
      </c>
      <c r="L47" s="186">
        <v>9121155</v>
      </c>
      <c r="M47" s="186">
        <v>928845</v>
      </c>
      <c r="N47" s="186">
        <v>928845</v>
      </c>
      <c r="O47" s="92">
        <f t="shared" si="0"/>
        <v>0.94194718749999995</v>
      </c>
      <c r="P47" s="93">
        <f t="shared" si="3"/>
        <v>16000000</v>
      </c>
      <c r="Q47" s="93">
        <f t="shared" si="1"/>
        <v>15071155</v>
      </c>
      <c r="R47" s="92">
        <f t="shared" si="2"/>
        <v>0.94194718749999995</v>
      </c>
    </row>
    <row r="48" spans="1:18" s="102" customFormat="1" x14ac:dyDescent="0.2">
      <c r="A48" s="133" t="s">
        <v>440</v>
      </c>
      <c r="B48" s="189" t="s">
        <v>433</v>
      </c>
      <c r="C48" s="133" t="s">
        <v>158</v>
      </c>
      <c r="D48" s="133" t="s">
        <v>159</v>
      </c>
      <c r="E48" s="186">
        <v>79559494</v>
      </c>
      <c r="F48" s="186">
        <v>94559494</v>
      </c>
      <c r="G48" s="186">
        <v>94559494</v>
      </c>
      <c r="H48" s="186">
        <v>0</v>
      </c>
      <c r="I48" s="186">
        <v>2076567.12</v>
      </c>
      <c r="J48" s="186">
        <v>0</v>
      </c>
      <c r="K48" s="186">
        <v>78192845.879999995</v>
      </c>
      <c r="L48" s="186">
        <v>74800045.879999995</v>
      </c>
      <c r="M48" s="186">
        <v>14290081</v>
      </c>
      <c r="N48" s="186">
        <v>14290081</v>
      </c>
      <c r="O48" s="92">
        <f t="shared" si="0"/>
        <v>0.82691692364597458</v>
      </c>
      <c r="P48" s="93">
        <f t="shared" si="3"/>
        <v>94559494</v>
      </c>
      <c r="Q48" s="93">
        <f t="shared" si="1"/>
        <v>78192845.879999995</v>
      </c>
      <c r="R48" s="92">
        <f t="shared" si="2"/>
        <v>0.82691692364597458</v>
      </c>
    </row>
    <row r="49" spans="1:18" s="102" customFormat="1" x14ac:dyDescent="0.2">
      <c r="A49" s="133" t="s">
        <v>440</v>
      </c>
      <c r="B49" s="189" t="s">
        <v>433</v>
      </c>
      <c r="C49" s="133" t="s">
        <v>160</v>
      </c>
      <c r="D49" s="133" t="s">
        <v>161</v>
      </c>
      <c r="E49" s="186">
        <v>44600000</v>
      </c>
      <c r="F49" s="186">
        <v>52600000</v>
      </c>
      <c r="G49" s="186">
        <v>52600000</v>
      </c>
      <c r="H49" s="186">
        <v>0</v>
      </c>
      <c r="I49" s="186">
        <v>456526.47</v>
      </c>
      <c r="J49" s="186">
        <v>0</v>
      </c>
      <c r="K49" s="186">
        <v>42226874.530000001</v>
      </c>
      <c r="L49" s="186">
        <v>38834074.530000001</v>
      </c>
      <c r="M49" s="186">
        <v>9916599</v>
      </c>
      <c r="N49" s="186">
        <v>9916599</v>
      </c>
      <c r="O49" s="92">
        <f t="shared" si="0"/>
        <v>0.80279229144486697</v>
      </c>
      <c r="P49" s="93">
        <f t="shared" si="3"/>
        <v>52600000</v>
      </c>
      <c r="Q49" s="93">
        <f t="shared" si="1"/>
        <v>42226874.530000001</v>
      </c>
      <c r="R49" s="92">
        <f t="shared" si="2"/>
        <v>0.80279229144486697</v>
      </c>
    </row>
    <row r="50" spans="1:18" s="102" customFormat="1" x14ac:dyDescent="0.2">
      <c r="A50" s="133" t="s">
        <v>440</v>
      </c>
      <c r="B50" s="189" t="s">
        <v>433</v>
      </c>
      <c r="C50" s="133" t="s">
        <v>162</v>
      </c>
      <c r="D50" s="133" t="s">
        <v>163</v>
      </c>
      <c r="E50" s="186">
        <v>34959494</v>
      </c>
      <c r="F50" s="186">
        <v>41959494</v>
      </c>
      <c r="G50" s="186">
        <v>41959494</v>
      </c>
      <c r="H50" s="186">
        <v>0</v>
      </c>
      <c r="I50" s="186">
        <v>1620040.65</v>
      </c>
      <c r="J50" s="186">
        <v>0</v>
      </c>
      <c r="K50" s="186">
        <v>35965971.350000001</v>
      </c>
      <c r="L50" s="186">
        <v>35965971.350000001</v>
      </c>
      <c r="M50" s="186">
        <v>4373482</v>
      </c>
      <c r="N50" s="186">
        <v>4373482</v>
      </c>
      <c r="O50" s="92">
        <f t="shared" si="0"/>
        <v>0.85715932012907503</v>
      </c>
      <c r="P50" s="93">
        <f t="shared" si="3"/>
        <v>41959494</v>
      </c>
      <c r="Q50" s="93">
        <f t="shared" si="1"/>
        <v>35965971.350000001</v>
      </c>
      <c r="R50" s="92">
        <f t="shared" si="2"/>
        <v>0.85715932012907503</v>
      </c>
    </row>
    <row r="51" spans="1:18" s="102" customFormat="1" x14ac:dyDescent="0.2">
      <c r="A51" s="133" t="s">
        <v>440</v>
      </c>
      <c r="B51" s="189" t="s">
        <v>433</v>
      </c>
      <c r="C51" s="133" t="s">
        <v>168</v>
      </c>
      <c r="D51" s="133" t="s">
        <v>169</v>
      </c>
      <c r="E51" s="186">
        <v>3000000</v>
      </c>
      <c r="F51" s="186">
        <v>3000000</v>
      </c>
      <c r="G51" s="186">
        <v>3000000</v>
      </c>
      <c r="H51" s="186">
        <v>0</v>
      </c>
      <c r="I51" s="186">
        <v>0</v>
      </c>
      <c r="J51" s="186">
        <v>0</v>
      </c>
      <c r="K51" s="186">
        <v>2903668</v>
      </c>
      <c r="L51" s="186">
        <v>2903668</v>
      </c>
      <c r="M51" s="186">
        <v>96332</v>
      </c>
      <c r="N51" s="186">
        <v>96332</v>
      </c>
      <c r="O51" s="92">
        <f t="shared" si="0"/>
        <v>0.96788933333333338</v>
      </c>
      <c r="P51" s="93">
        <f t="shared" si="3"/>
        <v>3000000</v>
      </c>
      <c r="Q51" s="93">
        <f t="shared" si="1"/>
        <v>2903668</v>
      </c>
      <c r="R51" s="92">
        <f t="shared" si="2"/>
        <v>0.96788933333333338</v>
      </c>
    </row>
    <row r="52" spans="1:18" s="102" customFormat="1" x14ac:dyDescent="0.2">
      <c r="A52" s="133" t="s">
        <v>440</v>
      </c>
      <c r="B52" s="189" t="s">
        <v>433</v>
      </c>
      <c r="C52" s="133" t="s">
        <v>170</v>
      </c>
      <c r="D52" s="133" t="s">
        <v>171</v>
      </c>
      <c r="E52" s="186">
        <v>3000000</v>
      </c>
      <c r="F52" s="186">
        <v>3000000</v>
      </c>
      <c r="G52" s="186">
        <v>3000000</v>
      </c>
      <c r="H52" s="186">
        <v>0</v>
      </c>
      <c r="I52" s="186">
        <v>0</v>
      </c>
      <c r="J52" s="186">
        <v>0</v>
      </c>
      <c r="K52" s="186">
        <v>2903668</v>
      </c>
      <c r="L52" s="186">
        <v>2903668</v>
      </c>
      <c r="M52" s="186">
        <v>96332</v>
      </c>
      <c r="N52" s="186">
        <v>96332</v>
      </c>
      <c r="O52" s="92">
        <f t="shared" si="0"/>
        <v>0.96788933333333338</v>
      </c>
      <c r="P52" s="93">
        <f t="shared" si="3"/>
        <v>3000000</v>
      </c>
      <c r="Q52" s="93">
        <f t="shared" si="1"/>
        <v>2903668</v>
      </c>
      <c r="R52" s="92">
        <f t="shared" si="2"/>
        <v>0.96788933333333338</v>
      </c>
    </row>
    <row r="53" spans="1:18" s="102" customFormat="1" x14ac:dyDescent="0.2">
      <c r="A53" s="133" t="s">
        <v>440</v>
      </c>
      <c r="B53" s="189" t="s">
        <v>433</v>
      </c>
      <c r="C53" s="133" t="s">
        <v>172</v>
      </c>
      <c r="D53" s="133" t="s">
        <v>173</v>
      </c>
      <c r="E53" s="186">
        <v>2697720</v>
      </c>
      <c r="F53" s="186">
        <v>2697720</v>
      </c>
      <c r="G53" s="186">
        <v>2697720</v>
      </c>
      <c r="H53" s="186">
        <v>0</v>
      </c>
      <c r="I53" s="186">
        <v>0</v>
      </c>
      <c r="J53" s="186">
        <v>0</v>
      </c>
      <c r="K53" s="186">
        <v>940318.5</v>
      </c>
      <c r="L53" s="186">
        <v>0</v>
      </c>
      <c r="M53" s="186">
        <v>1757401.5</v>
      </c>
      <c r="N53" s="186">
        <v>1757401.5</v>
      </c>
      <c r="O53" s="92">
        <f t="shared" si="0"/>
        <v>0.34856045104755129</v>
      </c>
      <c r="P53" s="93">
        <f t="shared" si="3"/>
        <v>2697720</v>
      </c>
      <c r="Q53" s="93">
        <f t="shared" si="1"/>
        <v>940318.5</v>
      </c>
      <c r="R53" s="92">
        <f t="shared" si="2"/>
        <v>0.34856045104755129</v>
      </c>
    </row>
    <row r="54" spans="1:18" s="102" customFormat="1" x14ac:dyDescent="0.2">
      <c r="A54" s="133" t="s">
        <v>440</v>
      </c>
      <c r="B54" s="189" t="s">
        <v>433</v>
      </c>
      <c r="C54" s="133" t="s">
        <v>174</v>
      </c>
      <c r="D54" s="133" t="s">
        <v>175</v>
      </c>
      <c r="E54" s="186">
        <v>2200000</v>
      </c>
      <c r="F54" s="186">
        <v>2200000</v>
      </c>
      <c r="G54" s="186">
        <v>2200000</v>
      </c>
      <c r="H54" s="186">
        <v>0</v>
      </c>
      <c r="I54" s="186">
        <v>0</v>
      </c>
      <c r="J54" s="186">
        <v>0</v>
      </c>
      <c r="K54" s="186">
        <v>940318.5</v>
      </c>
      <c r="L54" s="186">
        <v>0</v>
      </c>
      <c r="M54" s="186">
        <v>1259681.5</v>
      </c>
      <c r="N54" s="186">
        <v>1259681.5</v>
      </c>
      <c r="O54" s="92">
        <f t="shared" si="0"/>
        <v>0.42741750000000001</v>
      </c>
      <c r="P54" s="93">
        <f t="shared" si="3"/>
        <v>2200000</v>
      </c>
      <c r="Q54" s="93">
        <f t="shared" si="1"/>
        <v>940318.5</v>
      </c>
      <c r="R54" s="92">
        <f t="shared" si="2"/>
        <v>0.42741750000000001</v>
      </c>
    </row>
    <row r="55" spans="1:18" s="102" customFormat="1" x14ac:dyDescent="0.2">
      <c r="A55" s="133" t="s">
        <v>440</v>
      </c>
      <c r="B55" s="189" t="s">
        <v>433</v>
      </c>
      <c r="C55" s="133" t="s">
        <v>176</v>
      </c>
      <c r="D55" s="133" t="s">
        <v>177</v>
      </c>
      <c r="E55" s="186">
        <v>497720</v>
      </c>
      <c r="F55" s="186">
        <v>497720</v>
      </c>
      <c r="G55" s="186">
        <v>497720</v>
      </c>
      <c r="H55" s="186">
        <v>0</v>
      </c>
      <c r="I55" s="186">
        <v>0</v>
      </c>
      <c r="J55" s="186">
        <v>0</v>
      </c>
      <c r="K55" s="186">
        <v>0</v>
      </c>
      <c r="L55" s="186">
        <v>0</v>
      </c>
      <c r="M55" s="186">
        <v>497720</v>
      </c>
      <c r="N55" s="186">
        <v>497720</v>
      </c>
      <c r="O55" s="92">
        <f t="shared" si="0"/>
        <v>0</v>
      </c>
      <c r="P55" s="93">
        <f t="shared" si="3"/>
        <v>497720</v>
      </c>
      <c r="Q55" s="93">
        <f t="shared" si="1"/>
        <v>0</v>
      </c>
      <c r="R55" s="92">
        <f t="shared" si="2"/>
        <v>0</v>
      </c>
    </row>
    <row r="56" spans="1:18" s="102" customFormat="1" x14ac:dyDescent="0.2">
      <c r="A56" s="133" t="s">
        <v>440</v>
      </c>
      <c r="B56" s="189" t="s">
        <v>433</v>
      </c>
      <c r="C56" s="133" t="s">
        <v>180</v>
      </c>
      <c r="D56" s="133" t="s">
        <v>181</v>
      </c>
      <c r="E56" s="186">
        <v>8230358</v>
      </c>
      <c r="F56" s="186">
        <v>13585358</v>
      </c>
      <c r="G56" s="186">
        <v>13585358</v>
      </c>
      <c r="H56" s="186">
        <v>0</v>
      </c>
      <c r="I56" s="186">
        <v>0</v>
      </c>
      <c r="J56" s="186">
        <v>0</v>
      </c>
      <c r="K56" s="186">
        <v>5471504.5899999999</v>
      </c>
      <c r="L56" s="186">
        <v>4787594.59</v>
      </c>
      <c r="M56" s="186">
        <v>8113853.4100000001</v>
      </c>
      <c r="N56" s="186">
        <v>8113853.4100000001</v>
      </c>
      <c r="O56" s="92">
        <f t="shared" si="0"/>
        <v>0.40275012185913689</v>
      </c>
      <c r="P56" s="93">
        <f t="shared" si="3"/>
        <v>13585358</v>
      </c>
      <c r="Q56" s="93">
        <f t="shared" si="1"/>
        <v>5471504.5899999999</v>
      </c>
      <c r="R56" s="92">
        <f t="shared" si="2"/>
        <v>0.40275012185913689</v>
      </c>
    </row>
    <row r="57" spans="1:18" s="102" customFormat="1" x14ac:dyDescent="0.2">
      <c r="A57" s="133" t="s">
        <v>440</v>
      </c>
      <c r="B57" s="189" t="s">
        <v>433</v>
      </c>
      <c r="C57" s="133" t="s">
        <v>182</v>
      </c>
      <c r="D57" s="133" t="s">
        <v>183</v>
      </c>
      <c r="E57" s="186">
        <v>3500000</v>
      </c>
      <c r="F57" s="186">
        <v>3500000</v>
      </c>
      <c r="G57" s="186">
        <v>3500000</v>
      </c>
      <c r="H57" s="186">
        <v>0</v>
      </c>
      <c r="I57" s="186">
        <v>0</v>
      </c>
      <c r="J57" s="186">
        <v>0</v>
      </c>
      <c r="K57" s="186">
        <v>0</v>
      </c>
      <c r="L57" s="186">
        <v>0</v>
      </c>
      <c r="M57" s="186">
        <v>3500000</v>
      </c>
      <c r="N57" s="186">
        <v>3500000</v>
      </c>
      <c r="O57" s="92">
        <f t="shared" si="0"/>
        <v>0</v>
      </c>
      <c r="P57" s="93">
        <f t="shared" si="3"/>
        <v>3500000</v>
      </c>
      <c r="Q57" s="93">
        <f t="shared" si="1"/>
        <v>0</v>
      </c>
      <c r="R57" s="92">
        <v>0</v>
      </c>
    </row>
    <row r="58" spans="1:18" s="102" customFormat="1" x14ac:dyDescent="0.2">
      <c r="A58" s="133" t="s">
        <v>440</v>
      </c>
      <c r="B58" s="189" t="s">
        <v>433</v>
      </c>
      <c r="C58" s="133" t="s">
        <v>186</v>
      </c>
      <c r="D58" s="133" t="s">
        <v>187</v>
      </c>
      <c r="E58" s="186">
        <v>671429</v>
      </c>
      <c r="F58" s="186">
        <v>1502642</v>
      </c>
      <c r="G58" s="186">
        <v>1502642</v>
      </c>
      <c r="H58" s="186">
        <v>0</v>
      </c>
      <c r="I58" s="186">
        <v>0</v>
      </c>
      <c r="J58" s="186">
        <v>0</v>
      </c>
      <c r="K58" s="186">
        <v>774089.59</v>
      </c>
      <c r="L58" s="186">
        <v>774089.59</v>
      </c>
      <c r="M58" s="186">
        <v>728552.41</v>
      </c>
      <c r="N58" s="186">
        <v>728552.41</v>
      </c>
      <c r="O58" s="92">
        <f t="shared" si="0"/>
        <v>0.51515237162278171</v>
      </c>
      <c r="P58" s="93">
        <f t="shared" si="3"/>
        <v>1502642</v>
      </c>
      <c r="Q58" s="93">
        <f t="shared" si="1"/>
        <v>774089.59</v>
      </c>
      <c r="R58" s="92">
        <f t="shared" si="2"/>
        <v>0.51515237162278171</v>
      </c>
    </row>
    <row r="59" spans="1:18" s="102" customFormat="1" x14ac:dyDescent="0.2">
      <c r="A59" s="133" t="s">
        <v>440</v>
      </c>
      <c r="B59" s="189" t="s">
        <v>433</v>
      </c>
      <c r="C59" s="133" t="s">
        <v>190</v>
      </c>
      <c r="D59" s="133" t="s">
        <v>191</v>
      </c>
      <c r="E59" s="186">
        <v>571429</v>
      </c>
      <c r="F59" s="186">
        <v>4087716</v>
      </c>
      <c r="G59" s="186">
        <v>4087716</v>
      </c>
      <c r="H59" s="186">
        <v>0</v>
      </c>
      <c r="I59" s="186">
        <v>0</v>
      </c>
      <c r="J59" s="186">
        <v>0</v>
      </c>
      <c r="K59" s="186">
        <v>1702415</v>
      </c>
      <c r="L59" s="186">
        <v>1018505</v>
      </c>
      <c r="M59" s="186">
        <v>2385301</v>
      </c>
      <c r="N59" s="186">
        <v>2385301</v>
      </c>
      <c r="O59" s="92">
        <f t="shared" si="0"/>
        <v>0.41647095835424963</v>
      </c>
      <c r="P59" s="93">
        <f t="shared" si="3"/>
        <v>4087716</v>
      </c>
      <c r="Q59" s="93">
        <f t="shared" si="1"/>
        <v>1702415</v>
      </c>
      <c r="R59" s="92">
        <v>0</v>
      </c>
    </row>
    <row r="60" spans="1:18" s="102" customFormat="1" x14ac:dyDescent="0.2">
      <c r="A60" s="133" t="s">
        <v>440</v>
      </c>
      <c r="B60" s="189" t="s">
        <v>433</v>
      </c>
      <c r="C60" s="133" t="s">
        <v>192</v>
      </c>
      <c r="D60" s="133" t="s">
        <v>193</v>
      </c>
      <c r="E60" s="186">
        <v>1500000</v>
      </c>
      <c r="F60" s="186">
        <v>1500000</v>
      </c>
      <c r="G60" s="186">
        <v>1500000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1500000</v>
      </c>
      <c r="N60" s="186">
        <v>1500000</v>
      </c>
      <c r="O60" s="92">
        <f t="shared" si="0"/>
        <v>0</v>
      </c>
      <c r="P60" s="93">
        <f t="shared" si="3"/>
        <v>1500000</v>
      </c>
      <c r="Q60" s="93">
        <f t="shared" si="1"/>
        <v>0</v>
      </c>
      <c r="R60" s="92">
        <f t="shared" si="2"/>
        <v>0</v>
      </c>
    </row>
    <row r="61" spans="1:18" s="102" customFormat="1" x14ac:dyDescent="0.2">
      <c r="A61" s="133" t="s">
        <v>440</v>
      </c>
      <c r="B61" s="189" t="s">
        <v>433</v>
      </c>
      <c r="C61" s="133" t="s">
        <v>194</v>
      </c>
      <c r="D61" s="133" t="s">
        <v>195</v>
      </c>
      <c r="E61" s="186">
        <v>1987500</v>
      </c>
      <c r="F61" s="186">
        <v>2995000</v>
      </c>
      <c r="G61" s="186">
        <v>2995000</v>
      </c>
      <c r="H61" s="186">
        <v>0</v>
      </c>
      <c r="I61" s="186">
        <v>0</v>
      </c>
      <c r="J61" s="186">
        <v>0</v>
      </c>
      <c r="K61" s="186">
        <v>2995000</v>
      </c>
      <c r="L61" s="186">
        <v>2995000</v>
      </c>
      <c r="M61" s="186">
        <v>0</v>
      </c>
      <c r="N61" s="186">
        <v>0</v>
      </c>
      <c r="O61" s="92">
        <f t="shared" si="0"/>
        <v>1</v>
      </c>
      <c r="P61" s="93">
        <f t="shared" si="3"/>
        <v>2995000</v>
      </c>
      <c r="Q61" s="93">
        <f t="shared" si="1"/>
        <v>2995000</v>
      </c>
      <c r="R61" s="92">
        <f t="shared" si="2"/>
        <v>1</v>
      </c>
    </row>
    <row r="62" spans="1:18" s="102" customFormat="1" x14ac:dyDescent="0.2">
      <c r="A62" s="133" t="s">
        <v>440</v>
      </c>
      <c r="B62" s="189" t="s">
        <v>433</v>
      </c>
      <c r="C62" s="133" t="s">
        <v>196</v>
      </c>
      <c r="D62" s="133" t="s">
        <v>197</v>
      </c>
      <c r="E62" s="186">
        <v>450000</v>
      </c>
      <c r="F62" s="186">
        <v>450000</v>
      </c>
      <c r="G62" s="186">
        <v>450000</v>
      </c>
      <c r="H62" s="186">
        <v>0</v>
      </c>
      <c r="I62" s="186">
        <v>0</v>
      </c>
      <c r="J62" s="186">
        <v>0</v>
      </c>
      <c r="K62" s="186">
        <v>196517</v>
      </c>
      <c r="L62" s="186">
        <v>196517</v>
      </c>
      <c r="M62" s="186">
        <v>253483</v>
      </c>
      <c r="N62" s="186">
        <v>253483</v>
      </c>
      <c r="O62" s="92">
        <f t="shared" si="0"/>
        <v>0.43670444444444445</v>
      </c>
      <c r="P62" s="93">
        <f t="shared" si="3"/>
        <v>450000</v>
      </c>
      <c r="Q62" s="93">
        <f t="shared" si="1"/>
        <v>196517</v>
      </c>
      <c r="R62" s="92">
        <f t="shared" si="2"/>
        <v>0.43670444444444445</v>
      </c>
    </row>
    <row r="63" spans="1:18" s="102" customFormat="1" x14ac:dyDescent="0.2">
      <c r="A63" s="133" t="s">
        <v>440</v>
      </c>
      <c r="B63" s="189" t="s">
        <v>433</v>
      </c>
      <c r="C63" s="133" t="s">
        <v>198</v>
      </c>
      <c r="D63" s="133" t="s">
        <v>199</v>
      </c>
      <c r="E63" s="186">
        <v>100000</v>
      </c>
      <c r="F63" s="186">
        <v>100000</v>
      </c>
      <c r="G63" s="186">
        <v>100000</v>
      </c>
      <c r="H63" s="186">
        <v>0</v>
      </c>
      <c r="I63" s="186">
        <v>0</v>
      </c>
      <c r="J63" s="186">
        <v>0</v>
      </c>
      <c r="K63" s="186">
        <v>0</v>
      </c>
      <c r="L63" s="186">
        <v>0</v>
      </c>
      <c r="M63" s="186">
        <v>100000</v>
      </c>
      <c r="N63" s="186">
        <v>100000</v>
      </c>
      <c r="O63" s="92">
        <f t="shared" si="0"/>
        <v>0</v>
      </c>
      <c r="P63" s="93">
        <f t="shared" si="3"/>
        <v>100000</v>
      </c>
      <c r="Q63" s="93">
        <f t="shared" si="1"/>
        <v>0</v>
      </c>
      <c r="R63" s="92">
        <f t="shared" si="2"/>
        <v>0</v>
      </c>
    </row>
    <row r="64" spans="1:18" s="102" customFormat="1" x14ac:dyDescent="0.2">
      <c r="A64" s="133" t="s">
        <v>440</v>
      </c>
      <c r="B64" s="189" t="s">
        <v>433</v>
      </c>
      <c r="C64" s="133" t="s">
        <v>200</v>
      </c>
      <c r="D64" s="133" t="s">
        <v>201</v>
      </c>
      <c r="E64" s="186">
        <v>350000</v>
      </c>
      <c r="F64" s="186">
        <v>350000</v>
      </c>
      <c r="G64" s="186">
        <v>350000</v>
      </c>
      <c r="H64" s="186">
        <v>0</v>
      </c>
      <c r="I64" s="186">
        <v>0</v>
      </c>
      <c r="J64" s="186">
        <v>0</v>
      </c>
      <c r="K64" s="186">
        <v>196517</v>
      </c>
      <c r="L64" s="186">
        <v>196517</v>
      </c>
      <c r="M64" s="186">
        <v>153483</v>
      </c>
      <c r="N64" s="186">
        <v>153483</v>
      </c>
      <c r="O64" s="92">
        <f t="shared" si="0"/>
        <v>0.5614771428571429</v>
      </c>
      <c r="P64" s="93">
        <f t="shared" si="3"/>
        <v>350000</v>
      </c>
      <c r="Q64" s="93">
        <f>+K64</f>
        <v>196517</v>
      </c>
      <c r="R64" s="92">
        <f t="shared" si="2"/>
        <v>0.5614771428571429</v>
      </c>
    </row>
    <row r="65" spans="1:18" s="102" customFormat="1" x14ac:dyDescent="0.2">
      <c r="A65" s="133" t="s">
        <v>440</v>
      </c>
      <c r="B65" s="189" t="s">
        <v>433</v>
      </c>
      <c r="C65" s="133" t="s">
        <v>202</v>
      </c>
      <c r="D65" s="133" t="s">
        <v>203</v>
      </c>
      <c r="E65" s="186">
        <v>145000</v>
      </c>
      <c r="F65" s="186">
        <v>145000</v>
      </c>
      <c r="G65" s="186">
        <v>145000</v>
      </c>
      <c r="H65" s="186">
        <v>0</v>
      </c>
      <c r="I65" s="186">
        <v>0</v>
      </c>
      <c r="J65" s="186">
        <v>0</v>
      </c>
      <c r="K65" s="186">
        <v>0</v>
      </c>
      <c r="L65" s="186">
        <v>0</v>
      </c>
      <c r="M65" s="186">
        <v>145000</v>
      </c>
      <c r="N65" s="186">
        <v>145000</v>
      </c>
      <c r="O65" s="92">
        <f t="shared" si="0"/>
        <v>0</v>
      </c>
      <c r="P65" s="93">
        <f t="shared" si="3"/>
        <v>145000</v>
      </c>
      <c r="Q65" s="93">
        <f t="shared" si="1"/>
        <v>0</v>
      </c>
      <c r="R65" s="92">
        <f t="shared" si="2"/>
        <v>0</v>
      </c>
    </row>
    <row r="66" spans="1:18" s="102" customFormat="1" x14ac:dyDescent="0.2">
      <c r="A66" s="133" t="s">
        <v>440</v>
      </c>
      <c r="B66" s="189" t="s">
        <v>433</v>
      </c>
      <c r="C66" s="133" t="s">
        <v>204</v>
      </c>
      <c r="D66" s="133" t="s">
        <v>205</v>
      </c>
      <c r="E66" s="186">
        <v>45000</v>
      </c>
      <c r="F66" s="186">
        <v>45000</v>
      </c>
      <c r="G66" s="186">
        <v>45000</v>
      </c>
      <c r="H66" s="186">
        <v>0</v>
      </c>
      <c r="I66" s="186">
        <v>0</v>
      </c>
      <c r="J66" s="186">
        <v>0</v>
      </c>
      <c r="K66" s="186">
        <v>0</v>
      </c>
      <c r="L66" s="186">
        <v>0</v>
      </c>
      <c r="M66" s="186">
        <v>45000</v>
      </c>
      <c r="N66" s="186">
        <v>45000</v>
      </c>
      <c r="O66" s="92">
        <f t="shared" si="0"/>
        <v>0</v>
      </c>
      <c r="P66" s="93">
        <f t="shared" si="3"/>
        <v>45000</v>
      </c>
      <c r="Q66" s="93">
        <f t="shared" si="1"/>
        <v>0</v>
      </c>
      <c r="R66" s="92">
        <v>0</v>
      </c>
    </row>
    <row r="67" spans="1:18" s="103" customFormat="1" x14ac:dyDescent="0.2">
      <c r="A67" s="133" t="s">
        <v>440</v>
      </c>
      <c r="B67" s="189" t="s">
        <v>433</v>
      </c>
      <c r="C67" s="133" t="s">
        <v>206</v>
      </c>
      <c r="D67" s="133" t="s">
        <v>207</v>
      </c>
      <c r="E67" s="186">
        <v>100000</v>
      </c>
      <c r="F67" s="186">
        <v>100000</v>
      </c>
      <c r="G67" s="186">
        <v>100000</v>
      </c>
      <c r="H67" s="186">
        <v>0</v>
      </c>
      <c r="I67" s="186">
        <v>0</v>
      </c>
      <c r="J67" s="186">
        <v>0</v>
      </c>
      <c r="K67" s="186">
        <v>0</v>
      </c>
      <c r="L67" s="186">
        <v>0</v>
      </c>
      <c r="M67" s="186">
        <v>100000</v>
      </c>
      <c r="N67" s="186">
        <v>100000</v>
      </c>
      <c r="O67" s="92">
        <f t="shared" si="0"/>
        <v>0</v>
      </c>
      <c r="P67" s="28">
        <f t="shared" si="3"/>
        <v>100000</v>
      </c>
      <c r="Q67" s="28">
        <f t="shared" si="1"/>
        <v>0</v>
      </c>
      <c r="R67" s="96">
        <f t="shared" si="2"/>
        <v>0</v>
      </c>
    </row>
    <row r="68" spans="1:18" s="103" customFormat="1" x14ac:dyDescent="0.2">
      <c r="A68" s="132" t="s">
        <v>440</v>
      </c>
      <c r="B68" s="188" t="s">
        <v>433</v>
      </c>
      <c r="C68" s="132" t="s">
        <v>210</v>
      </c>
      <c r="D68" s="132" t="s">
        <v>211</v>
      </c>
      <c r="E68" s="185">
        <v>12877168</v>
      </c>
      <c r="F68" s="185">
        <v>12877168</v>
      </c>
      <c r="G68" s="185">
        <v>12877167.68</v>
      </c>
      <c r="H68" s="185">
        <v>0</v>
      </c>
      <c r="I68" s="185">
        <v>0</v>
      </c>
      <c r="J68" s="185">
        <v>0</v>
      </c>
      <c r="K68" s="185">
        <v>9899692.3200000003</v>
      </c>
      <c r="L68" s="185">
        <v>9899692.3200000003</v>
      </c>
      <c r="M68" s="185">
        <v>2977475.68</v>
      </c>
      <c r="N68" s="185">
        <v>2977475.36</v>
      </c>
      <c r="O68" s="96">
        <f t="shared" si="0"/>
        <v>0.76877868798481164</v>
      </c>
      <c r="P68" s="28">
        <f t="shared" si="3"/>
        <v>12877168</v>
      </c>
      <c r="Q68" s="28">
        <f t="shared" si="1"/>
        <v>9899692.3200000003</v>
      </c>
      <c r="R68" s="96">
        <f t="shared" si="2"/>
        <v>0.76877868798481164</v>
      </c>
    </row>
    <row r="69" spans="1:18" s="103" customFormat="1" x14ac:dyDescent="0.2">
      <c r="A69" s="133" t="s">
        <v>440</v>
      </c>
      <c r="B69" s="189" t="s">
        <v>433</v>
      </c>
      <c r="C69" s="133" t="s">
        <v>212</v>
      </c>
      <c r="D69" s="133" t="s">
        <v>213</v>
      </c>
      <c r="E69" s="186">
        <v>4632168</v>
      </c>
      <c r="F69" s="186">
        <v>2307168</v>
      </c>
      <c r="G69" s="186">
        <v>2307168</v>
      </c>
      <c r="H69" s="186">
        <v>0</v>
      </c>
      <c r="I69" s="186">
        <v>0</v>
      </c>
      <c r="J69" s="186">
        <v>0</v>
      </c>
      <c r="K69" s="186">
        <v>1731922</v>
      </c>
      <c r="L69" s="186">
        <v>1731922</v>
      </c>
      <c r="M69" s="186">
        <v>575246</v>
      </c>
      <c r="N69" s="186">
        <v>575246</v>
      </c>
      <c r="O69" s="92">
        <f t="shared" si="0"/>
        <v>0.75067008557677639</v>
      </c>
      <c r="P69" s="93">
        <f t="shared" si="3"/>
        <v>2307168</v>
      </c>
      <c r="Q69" s="93">
        <f t="shared" si="1"/>
        <v>1731922</v>
      </c>
      <c r="R69" s="92">
        <f t="shared" si="2"/>
        <v>0.75067008557677639</v>
      </c>
    </row>
    <row r="70" spans="1:18" s="102" customFormat="1" x14ac:dyDescent="0.2">
      <c r="A70" s="133" t="s">
        <v>440</v>
      </c>
      <c r="B70" s="189" t="s">
        <v>433</v>
      </c>
      <c r="C70" s="133" t="s">
        <v>214</v>
      </c>
      <c r="D70" s="133" t="s">
        <v>215</v>
      </c>
      <c r="E70" s="186">
        <v>1709091</v>
      </c>
      <c r="F70" s="186">
        <v>2284091</v>
      </c>
      <c r="G70" s="186">
        <v>2284091</v>
      </c>
      <c r="H70" s="186">
        <v>0</v>
      </c>
      <c r="I70" s="186">
        <v>0</v>
      </c>
      <c r="J70" s="186">
        <v>0</v>
      </c>
      <c r="K70" s="186">
        <v>1731922</v>
      </c>
      <c r="L70" s="186">
        <v>1731922</v>
      </c>
      <c r="M70" s="186">
        <v>552169</v>
      </c>
      <c r="N70" s="186">
        <v>552169</v>
      </c>
      <c r="O70" s="92">
        <f t="shared" si="0"/>
        <v>0.75825437778092031</v>
      </c>
      <c r="P70" s="93">
        <f t="shared" si="3"/>
        <v>2284091</v>
      </c>
      <c r="Q70" s="93">
        <f t="shared" si="1"/>
        <v>1731922</v>
      </c>
      <c r="R70" s="92">
        <f t="shared" si="2"/>
        <v>0.75825437778092031</v>
      </c>
    </row>
    <row r="71" spans="1:18" s="102" customFormat="1" x14ac:dyDescent="0.2">
      <c r="A71" s="133" t="s">
        <v>440</v>
      </c>
      <c r="B71" s="189" t="s">
        <v>433</v>
      </c>
      <c r="C71" s="133" t="s">
        <v>218</v>
      </c>
      <c r="D71" s="133" t="s">
        <v>219</v>
      </c>
      <c r="E71" s="186">
        <v>2923077</v>
      </c>
      <c r="F71" s="186">
        <v>23077</v>
      </c>
      <c r="G71" s="186">
        <v>23077</v>
      </c>
      <c r="H71" s="186">
        <v>0</v>
      </c>
      <c r="I71" s="186">
        <v>0</v>
      </c>
      <c r="J71" s="186">
        <v>0</v>
      </c>
      <c r="K71" s="186">
        <v>0</v>
      </c>
      <c r="L71" s="186">
        <v>0</v>
      </c>
      <c r="M71" s="186">
        <v>23077</v>
      </c>
      <c r="N71" s="186">
        <v>23077</v>
      </c>
      <c r="O71" s="92">
        <v>0</v>
      </c>
      <c r="P71" s="93">
        <f t="shared" si="3"/>
        <v>23077</v>
      </c>
      <c r="Q71" s="93">
        <f t="shared" si="1"/>
        <v>0</v>
      </c>
      <c r="R71" s="92">
        <v>0</v>
      </c>
    </row>
    <row r="72" spans="1:18" s="102" customFormat="1" x14ac:dyDescent="0.2">
      <c r="A72" s="133" t="s">
        <v>440</v>
      </c>
      <c r="B72" s="189" t="s">
        <v>433</v>
      </c>
      <c r="C72" s="133" t="s">
        <v>222</v>
      </c>
      <c r="D72" s="133" t="s">
        <v>223</v>
      </c>
      <c r="E72" s="186">
        <v>0</v>
      </c>
      <c r="F72" s="186">
        <v>0</v>
      </c>
      <c r="G72" s="186">
        <v>0</v>
      </c>
      <c r="H72" s="186">
        <v>0</v>
      </c>
      <c r="I72" s="186">
        <v>0</v>
      </c>
      <c r="J72" s="186">
        <v>0</v>
      </c>
      <c r="K72" s="186">
        <v>0</v>
      </c>
      <c r="L72" s="186">
        <v>0</v>
      </c>
      <c r="M72" s="186">
        <v>0</v>
      </c>
      <c r="N72" s="186">
        <v>0</v>
      </c>
      <c r="O72" s="92">
        <v>0</v>
      </c>
      <c r="P72" s="93">
        <f t="shared" si="3"/>
        <v>0</v>
      </c>
      <c r="Q72" s="93">
        <f t="shared" si="1"/>
        <v>0</v>
      </c>
      <c r="R72" s="92">
        <v>0</v>
      </c>
    </row>
    <row r="73" spans="1:18" s="102" customFormat="1" x14ac:dyDescent="0.2">
      <c r="A73" s="133" t="s">
        <v>440</v>
      </c>
      <c r="B73" s="189" t="s">
        <v>433</v>
      </c>
      <c r="C73" s="133" t="s">
        <v>226</v>
      </c>
      <c r="D73" s="133" t="s">
        <v>227</v>
      </c>
      <c r="E73" s="186">
        <v>0</v>
      </c>
      <c r="F73" s="186">
        <v>0</v>
      </c>
      <c r="G73" s="186">
        <v>0</v>
      </c>
      <c r="H73" s="186">
        <v>0</v>
      </c>
      <c r="I73" s="186">
        <v>0</v>
      </c>
      <c r="J73" s="186">
        <v>0</v>
      </c>
      <c r="K73" s="186">
        <v>0</v>
      </c>
      <c r="L73" s="186">
        <v>0</v>
      </c>
      <c r="M73" s="186">
        <v>0</v>
      </c>
      <c r="N73" s="186">
        <v>0</v>
      </c>
      <c r="O73" s="92" t="e">
        <f t="shared" ref="O73:O103" si="4">+K73/F73</f>
        <v>#DIV/0!</v>
      </c>
      <c r="P73" s="93">
        <f t="shared" si="3"/>
        <v>0</v>
      </c>
      <c r="Q73" s="93">
        <f t="shared" si="1"/>
        <v>0</v>
      </c>
      <c r="R73" s="92" t="e">
        <f t="shared" si="2"/>
        <v>#DIV/0!</v>
      </c>
    </row>
    <row r="74" spans="1:18" s="102" customFormat="1" x14ac:dyDescent="0.2">
      <c r="A74" s="133" t="s">
        <v>440</v>
      </c>
      <c r="B74" s="189" t="s">
        <v>433</v>
      </c>
      <c r="C74" s="133" t="s">
        <v>242</v>
      </c>
      <c r="D74" s="133" t="s">
        <v>243</v>
      </c>
      <c r="E74" s="186">
        <v>3220000</v>
      </c>
      <c r="F74" s="186">
        <v>7937253.6799999997</v>
      </c>
      <c r="G74" s="186">
        <v>7937253.6799999997</v>
      </c>
      <c r="H74" s="186">
        <v>0</v>
      </c>
      <c r="I74" s="186">
        <v>0</v>
      </c>
      <c r="J74" s="186">
        <v>0</v>
      </c>
      <c r="K74" s="186">
        <v>6312253.6799999997</v>
      </c>
      <c r="L74" s="186">
        <v>6312253.6799999997</v>
      </c>
      <c r="M74" s="186">
        <v>1625000</v>
      </c>
      <c r="N74" s="186">
        <v>1625000</v>
      </c>
      <c r="O74" s="92">
        <f t="shared" si="4"/>
        <v>0.79526923725587662</v>
      </c>
      <c r="P74" s="93">
        <f t="shared" si="3"/>
        <v>7937253.6799999997</v>
      </c>
      <c r="Q74" s="93">
        <f t="shared" si="1"/>
        <v>6312253.6799999997</v>
      </c>
      <c r="R74" s="92">
        <f t="shared" si="2"/>
        <v>0.79526923725587662</v>
      </c>
    </row>
    <row r="75" spans="1:18" s="102" customFormat="1" x14ac:dyDescent="0.2">
      <c r="A75" s="133" t="s">
        <v>440</v>
      </c>
      <c r="B75" s="189" t="s">
        <v>433</v>
      </c>
      <c r="C75" s="133" t="s">
        <v>246</v>
      </c>
      <c r="D75" s="133" t="s">
        <v>247</v>
      </c>
      <c r="E75" s="186">
        <v>3220000</v>
      </c>
      <c r="F75" s="186">
        <v>7937253.6799999997</v>
      </c>
      <c r="G75" s="186">
        <v>7937253.6799999997</v>
      </c>
      <c r="H75" s="186">
        <v>0</v>
      </c>
      <c r="I75" s="186">
        <v>0</v>
      </c>
      <c r="J75" s="186">
        <v>0</v>
      </c>
      <c r="K75" s="186">
        <v>6312253.6799999997</v>
      </c>
      <c r="L75" s="186">
        <v>6312253.6799999997</v>
      </c>
      <c r="M75" s="186">
        <v>1625000</v>
      </c>
      <c r="N75" s="186">
        <v>1625000</v>
      </c>
      <c r="O75" s="92">
        <f t="shared" si="4"/>
        <v>0.79526923725587662</v>
      </c>
      <c r="P75" s="93">
        <f t="shared" si="3"/>
        <v>7937253.6799999997</v>
      </c>
      <c r="Q75" s="93">
        <f t="shared" si="1"/>
        <v>6312253.6799999997</v>
      </c>
      <c r="R75" s="92">
        <f t="shared" si="2"/>
        <v>0.79526923725587662</v>
      </c>
    </row>
    <row r="76" spans="1:18" s="102" customFormat="1" x14ac:dyDescent="0.2">
      <c r="A76" s="133" t="s">
        <v>440</v>
      </c>
      <c r="B76" s="189" t="s">
        <v>433</v>
      </c>
      <c r="C76" s="133" t="s">
        <v>248</v>
      </c>
      <c r="D76" s="133" t="s">
        <v>413</v>
      </c>
      <c r="E76" s="186">
        <v>5025000</v>
      </c>
      <c r="F76" s="186">
        <v>2632746.3199999998</v>
      </c>
      <c r="G76" s="186">
        <v>2632746</v>
      </c>
      <c r="H76" s="186">
        <v>0</v>
      </c>
      <c r="I76" s="186">
        <v>0</v>
      </c>
      <c r="J76" s="186">
        <v>0</v>
      </c>
      <c r="K76" s="186">
        <v>1855516.64</v>
      </c>
      <c r="L76" s="186">
        <v>1855516.64</v>
      </c>
      <c r="M76" s="186">
        <v>777229.68</v>
      </c>
      <c r="N76" s="186">
        <v>777229.36</v>
      </c>
      <c r="O76" s="92">
        <f t="shared" si="4"/>
        <v>0.70478368003188396</v>
      </c>
      <c r="P76" s="93">
        <f t="shared" si="3"/>
        <v>2632746.3199999998</v>
      </c>
      <c r="Q76" s="93">
        <f t="shared" si="1"/>
        <v>1855516.64</v>
      </c>
      <c r="R76" s="92">
        <f t="shared" si="2"/>
        <v>0.70478368003188396</v>
      </c>
    </row>
    <row r="77" spans="1:18" s="103" customFormat="1" x14ac:dyDescent="0.2">
      <c r="A77" s="133" t="s">
        <v>440</v>
      </c>
      <c r="B77" s="189" t="s">
        <v>433</v>
      </c>
      <c r="C77" s="133" t="s">
        <v>249</v>
      </c>
      <c r="D77" s="133" t="s">
        <v>250</v>
      </c>
      <c r="E77" s="186">
        <v>1000000</v>
      </c>
      <c r="F77" s="186">
        <v>357746.32</v>
      </c>
      <c r="G77" s="186">
        <v>357746</v>
      </c>
      <c r="H77" s="186">
        <v>0</v>
      </c>
      <c r="I77" s="186">
        <v>0</v>
      </c>
      <c r="J77" s="186">
        <v>0</v>
      </c>
      <c r="K77" s="186">
        <v>39360</v>
      </c>
      <c r="L77" s="186">
        <v>39360</v>
      </c>
      <c r="M77" s="186">
        <v>318386.32</v>
      </c>
      <c r="N77" s="186">
        <v>318386</v>
      </c>
      <c r="O77" s="92">
        <f t="shared" si="4"/>
        <v>0.11002209610430094</v>
      </c>
      <c r="P77" s="93">
        <f t="shared" si="3"/>
        <v>357746.32</v>
      </c>
      <c r="Q77" s="93">
        <f>+K77</f>
        <v>39360</v>
      </c>
      <c r="R77" s="92">
        <v>0</v>
      </c>
    </row>
    <row r="78" spans="1:18" s="102" customFormat="1" x14ac:dyDescent="0.2">
      <c r="A78" s="133" t="s">
        <v>440</v>
      </c>
      <c r="B78" s="189" t="s">
        <v>433</v>
      </c>
      <c r="C78" s="133" t="s">
        <v>253</v>
      </c>
      <c r="D78" s="133" t="s">
        <v>254</v>
      </c>
      <c r="E78" s="186">
        <v>2375000</v>
      </c>
      <c r="F78" s="186">
        <v>1575000</v>
      </c>
      <c r="G78" s="186">
        <v>1575000</v>
      </c>
      <c r="H78" s="186">
        <v>0</v>
      </c>
      <c r="I78" s="186">
        <v>0</v>
      </c>
      <c r="J78" s="186">
        <v>0</v>
      </c>
      <c r="K78" s="186">
        <v>1574956.64</v>
      </c>
      <c r="L78" s="186">
        <v>1574956.64</v>
      </c>
      <c r="M78" s="186">
        <v>43.36</v>
      </c>
      <c r="N78" s="186">
        <v>43.36</v>
      </c>
      <c r="O78" s="92">
        <f t="shared" si="4"/>
        <v>0.99997246984126975</v>
      </c>
      <c r="P78" s="93">
        <f t="shared" si="3"/>
        <v>1575000</v>
      </c>
      <c r="Q78" s="93">
        <f t="shared" si="1"/>
        <v>1574956.64</v>
      </c>
      <c r="R78" s="92">
        <f>+Q78/P78</f>
        <v>0.99997246984126975</v>
      </c>
    </row>
    <row r="79" spans="1:18" s="102" customFormat="1" x14ac:dyDescent="0.2">
      <c r="A79" s="133" t="s">
        <v>440</v>
      </c>
      <c r="B79" s="189" t="s">
        <v>433</v>
      </c>
      <c r="C79" s="133" t="s">
        <v>257</v>
      </c>
      <c r="D79" s="133" t="s">
        <v>258</v>
      </c>
      <c r="E79" s="186">
        <v>250000</v>
      </c>
      <c r="F79" s="186">
        <v>650000</v>
      </c>
      <c r="G79" s="186">
        <v>650000</v>
      </c>
      <c r="H79" s="186">
        <v>0</v>
      </c>
      <c r="I79" s="186">
        <v>0</v>
      </c>
      <c r="J79" s="186">
        <v>0</v>
      </c>
      <c r="K79" s="186">
        <v>241200</v>
      </c>
      <c r="L79" s="186">
        <v>241200</v>
      </c>
      <c r="M79" s="186">
        <v>408800</v>
      </c>
      <c r="N79" s="186">
        <v>408800</v>
      </c>
      <c r="O79" s="92">
        <v>0</v>
      </c>
      <c r="P79" s="93">
        <f t="shared" si="3"/>
        <v>650000</v>
      </c>
      <c r="Q79" s="93">
        <f t="shared" si="1"/>
        <v>241200</v>
      </c>
      <c r="R79" s="92">
        <v>0</v>
      </c>
    </row>
    <row r="80" spans="1:18" s="103" customFormat="1" x14ac:dyDescent="0.2">
      <c r="A80" s="133" t="s">
        <v>440</v>
      </c>
      <c r="B80" s="189" t="s">
        <v>433</v>
      </c>
      <c r="C80" s="133" t="s">
        <v>259</v>
      </c>
      <c r="D80" s="133" t="s">
        <v>260</v>
      </c>
      <c r="E80" s="186">
        <v>700000</v>
      </c>
      <c r="F80" s="186">
        <v>0</v>
      </c>
      <c r="G80" s="186">
        <v>0</v>
      </c>
      <c r="H80" s="186">
        <v>0</v>
      </c>
      <c r="I80" s="186">
        <v>0</v>
      </c>
      <c r="J80" s="186">
        <v>0</v>
      </c>
      <c r="K80" s="186">
        <v>0</v>
      </c>
      <c r="L80" s="186">
        <v>0</v>
      </c>
      <c r="M80" s="186">
        <v>0</v>
      </c>
      <c r="N80" s="186">
        <v>0</v>
      </c>
      <c r="O80" s="92">
        <v>0</v>
      </c>
      <c r="P80" s="93">
        <f>+F80</f>
        <v>0</v>
      </c>
      <c r="Q80" s="93">
        <f t="shared" si="1"/>
        <v>0</v>
      </c>
      <c r="R80" s="92">
        <v>0</v>
      </c>
    </row>
    <row r="81" spans="1:18" s="102" customFormat="1" x14ac:dyDescent="0.2">
      <c r="A81" s="133" t="s">
        <v>440</v>
      </c>
      <c r="B81" s="189" t="s">
        <v>433</v>
      </c>
      <c r="C81" s="133" t="s">
        <v>261</v>
      </c>
      <c r="D81" s="133" t="s">
        <v>262</v>
      </c>
      <c r="E81" s="186">
        <v>200000</v>
      </c>
      <c r="F81" s="186">
        <v>0</v>
      </c>
      <c r="G81" s="186">
        <v>0</v>
      </c>
      <c r="H81" s="186">
        <v>0</v>
      </c>
      <c r="I81" s="186">
        <v>0</v>
      </c>
      <c r="J81" s="186">
        <v>0</v>
      </c>
      <c r="K81" s="186">
        <v>0</v>
      </c>
      <c r="L81" s="186">
        <v>0</v>
      </c>
      <c r="M81" s="186">
        <v>0</v>
      </c>
      <c r="N81" s="186">
        <v>0</v>
      </c>
      <c r="O81" s="92" t="e">
        <f t="shared" si="4"/>
        <v>#DIV/0!</v>
      </c>
      <c r="P81" s="93">
        <f>+F81</f>
        <v>0</v>
      </c>
      <c r="Q81" s="93">
        <f>+K81</f>
        <v>0</v>
      </c>
      <c r="R81" s="92" t="e">
        <f>+Q81/P81</f>
        <v>#DIV/0!</v>
      </c>
    </row>
    <row r="82" spans="1:18" s="103" customFormat="1" x14ac:dyDescent="0.2">
      <c r="A82" s="133" t="s">
        <v>440</v>
      </c>
      <c r="B82" s="189" t="s">
        <v>433</v>
      </c>
      <c r="C82" s="133" t="s">
        <v>263</v>
      </c>
      <c r="D82" s="133" t="s">
        <v>264</v>
      </c>
      <c r="E82" s="186">
        <v>500000</v>
      </c>
      <c r="F82" s="186">
        <v>50000</v>
      </c>
      <c r="G82" s="186">
        <v>50000</v>
      </c>
      <c r="H82" s="186">
        <v>0</v>
      </c>
      <c r="I82" s="186">
        <v>0</v>
      </c>
      <c r="J82" s="186">
        <v>0</v>
      </c>
      <c r="K82" s="186">
        <v>0</v>
      </c>
      <c r="L82" s="186">
        <v>0</v>
      </c>
      <c r="M82" s="186">
        <v>50000</v>
      </c>
      <c r="N82" s="186">
        <v>50000</v>
      </c>
      <c r="O82" s="92">
        <f t="shared" si="4"/>
        <v>0</v>
      </c>
      <c r="P82" s="28">
        <f>+F82</f>
        <v>50000</v>
      </c>
      <c r="Q82" s="28">
        <f>+K82</f>
        <v>0</v>
      </c>
      <c r="R82" s="96">
        <f>+Q82/P82</f>
        <v>0</v>
      </c>
    </row>
    <row r="83" spans="1:18" s="103" customFormat="1" x14ac:dyDescent="0.2">
      <c r="A83" s="132" t="s">
        <v>440</v>
      </c>
      <c r="B83" s="188" t="s">
        <v>433</v>
      </c>
      <c r="C83" s="132" t="s">
        <v>265</v>
      </c>
      <c r="D83" s="132" t="s">
        <v>266</v>
      </c>
      <c r="E83" s="185">
        <v>80784760</v>
      </c>
      <c r="F83" s="185">
        <v>80784760</v>
      </c>
      <c r="G83" s="185">
        <v>80784760</v>
      </c>
      <c r="H83" s="185">
        <v>0</v>
      </c>
      <c r="I83" s="185">
        <v>0</v>
      </c>
      <c r="J83" s="185">
        <v>0</v>
      </c>
      <c r="K83" s="185">
        <v>54934099.100000001</v>
      </c>
      <c r="L83" s="185">
        <v>359916.7</v>
      </c>
      <c r="M83" s="185">
        <v>25850660.899999999</v>
      </c>
      <c r="N83" s="185">
        <v>25850660.899999999</v>
      </c>
      <c r="O83" s="96">
        <f t="shared" si="4"/>
        <v>0.68000572261401782</v>
      </c>
      <c r="P83" s="28">
        <f t="shared" ref="P83:P88" si="5">+F83</f>
        <v>80784760</v>
      </c>
      <c r="Q83" s="28">
        <f t="shared" ref="Q83:Q88" si="6">+K83</f>
        <v>54934099.100000001</v>
      </c>
      <c r="R83" s="96">
        <f t="shared" ref="R83:R88" si="7">+Q83/P83</f>
        <v>0.68000572261401782</v>
      </c>
    </row>
    <row r="84" spans="1:18" s="102" customFormat="1" x14ac:dyDescent="0.2">
      <c r="A84" s="133" t="s">
        <v>440</v>
      </c>
      <c r="B84" s="189" t="s">
        <v>433</v>
      </c>
      <c r="C84" s="133" t="s">
        <v>267</v>
      </c>
      <c r="D84" s="133" t="s">
        <v>268</v>
      </c>
      <c r="E84" s="186">
        <v>76700000</v>
      </c>
      <c r="F84" s="186">
        <v>76700000</v>
      </c>
      <c r="G84" s="186">
        <v>76700000</v>
      </c>
      <c r="H84" s="186">
        <v>0</v>
      </c>
      <c r="I84" s="186">
        <v>0</v>
      </c>
      <c r="J84" s="186">
        <v>0</v>
      </c>
      <c r="K84" s="186">
        <v>54934099.100000001</v>
      </c>
      <c r="L84" s="186">
        <v>359916.7</v>
      </c>
      <c r="M84" s="186">
        <v>21765900.899999999</v>
      </c>
      <c r="N84" s="186">
        <v>21765900.899999999</v>
      </c>
      <c r="O84" s="92">
        <v>0</v>
      </c>
      <c r="P84" s="93">
        <f t="shared" si="5"/>
        <v>76700000</v>
      </c>
      <c r="Q84" s="93">
        <f t="shared" si="6"/>
        <v>54934099.100000001</v>
      </c>
      <c r="R84" s="92">
        <v>0</v>
      </c>
    </row>
    <row r="85" spans="1:18" s="102" customFormat="1" x14ac:dyDescent="0.2">
      <c r="A85" s="133" t="s">
        <v>440</v>
      </c>
      <c r="B85" s="189" t="s">
        <v>433</v>
      </c>
      <c r="C85" s="133" t="s">
        <v>416</v>
      </c>
      <c r="D85" s="133" t="s">
        <v>417</v>
      </c>
      <c r="E85" s="186">
        <v>0</v>
      </c>
      <c r="F85" s="186">
        <v>0</v>
      </c>
      <c r="G85" s="186">
        <v>0</v>
      </c>
      <c r="H85" s="186">
        <v>0</v>
      </c>
      <c r="I85" s="186">
        <v>0</v>
      </c>
      <c r="J85" s="186">
        <v>0</v>
      </c>
      <c r="K85" s="186">
        <v>0</v>
      </c>
      <c r="L85" s="186">
        <v>0</v>
      </c>
      <c r="M85" s="186">
        <v>0</v>
      </c>
      <c r="N85" s="186">
        <v>0</v>
      </c>
      <c r="O85" s="92" t="e">
        <f t="shared" si="4"/>
        <v>#DIV/0!</v>
      </c>
      <c r="P85" s="93">
        <f t="shared" si="5"/>
        <v>0</v>
      </c>
      <c r="Q85" s="93">
        <f t="shared" si="6"/>
        <v>0</v>
      </c>
      <c r="R85" s="92" t="e">
        <f t="shared" si="7"/>
        <v>#DIV/0!</v>
      </c>
    </row>
    <row r="86" spans="1:18" s="102" customFormat="1" x14ac:dyDescent="0.2">
      <c r="A86" s="133" t="s">
        <v>440</v>
      </c>
      <c r="B86" s="189" t="s">
        <v>434</v>
      </c>
      <c r="C86" s="133" t="s">
        <v>271</v>
      </c>
      <c r="D86" s="133" t="s">
        <v>272</v>
      </c>
      <c r="E86" s="186">
        <v>2000000</v>
      </c>
      <c r="F86" s="186">
        <v>2000000</v>
      </c>
      <c r="G86" s="186">
        <v>2000000</v>
      </c>
      <c r="H86" s="186">
        <v>0</v>
      </c>
      <c r="I86" s="186">
        <v>0</v>
      </c>
      <c r="J86" s="186">
        <v>0</v>
      </c>
      <c r="K86" s="186">
        <v>0</v>
      </c>
      <c r="L86" s="186">
        <v>0</v>
      </c>
      <c r="M86" s="186">
        <v>2000000</v>
      </c>
      <c r="N86" s="186">
        <v>2000000</v>
      </c>
      <c r="O86" s="92">
        <f t="shared" si="4"/>
        <v>0</v>
      </c>
      <c r="P86" s="93">
        <f t="shared" si="5"/>
        <v>2000000</v>
      </c>
      <c r="Q86" s="93">
        <f t="shared" si="6"/>
        <v>0</v>
      </c>
      <c r="R86" s="92">
        <f t="shared" si="7"/>
        <v>0</v>
      </c>
    </row>
    <row r="87" spans="1:18" s="103" customFormat="1" x14ac:dyDescent="0.2">
      <c r="A87" s="133" t="s">
        <v>440</v>
      </c>
      <c r="B87" s="189" t="s">
        <v>434</v>
      </c>
      <c r="C87" s="133" t="s">
        <v>273</v>
      </c>
      <c r="D87" s="133" t="s">
        <v>274</v>
      </c>
      <c r="E87" s="186">
        <v>9700000</v>
      </c>
      <c r="F87" s="186">
        <v>9700000</v>
      </c>
      <c r="G87" s="186">
        <v>9700000</v>
      </c>
      <c r="H87" s="186">
        <v>0</v>
      </c>
      <c r="I87" s="186">
        <v>0</v>
      </c>
      <c r="J87" s="186">
        <v>0</v>
      </c>
      <c r="K87" s="186">
        <v>0</v>
      </c>
      <c r="L87" s="186">
        <v>0</v>
      </c>
      <c r="M87" s="186">
        <v>9700000</v>
      </c>
      <c r="N87" s="186">
        <v>9700000</v>
      </c>
      <c r="O87" s="92">
        <f t="shared" si="4"/>
        <v>0</v>
      </c>
      <c r="P87" s="93">
        <f t="shared" si="5"/>
        <v>9700000</v>
      </c>
      <c r="Q87" s="93">
        <f t="shared" si="6"/>
        <v>0</v>
      </c>
      <c r="R87" s="92">
        <f t="shared" si="7"/>
        <v>0</v>
      </c>
    </row>
    <row r="88" spans="1:18" s="102" customFormat="1" x14ac:dyDescent="0.2">
      <c r="A88" s="133" t="s">
        <v>440</v>
      </c>
      <c r="B88" s="189" t="s">
        <v>434</v>
      </c>
      <c r="C88" s="133" t="s">
        <v>416</v>
      </c>
      <c r="D88" s="133" t="s">
        <v>417</v>
      </c>
      <c r="E88" s="186">
        <v>65000000</v>
      </c>
      <c r="F88" s="186">
        <v>65000000</v>
      </c>
      <c r="G88" s="186">
        <v>65000000</v>
      </c>
      <c r="H88" s="186">
        <v>0</v>
      </c>
      <c r="I88" s="186">
        <v>0</v>
      </c>
      <c r="J88" s="186">
        <v>0</v>
      </c>
      <c r="K88" s="186">
        <v>54934099.100000001</v>
      </c>
      <c r="L88" s="186">
        <v>359916.7</v>
      </c>
      <c r="M88" s="186">
        <v>10065900.9</v>
      </c>
      <c r="N88" s="186">
        <v>10065900.9</v>
      </c>
      <c r="O88" s="92">
        <f t="shared" si="4"/>
        <v>0.84513998615384622</v>
      </c>
      <c r="P88" s="93">
        <f t="shared" si="5"/>
        <v>65000000</v>
      </c>
      <c r="Q88" s="93">
        <f t="shared" si="6"/>
        <v>54934099.100000001</v>
      </c>
      <c r="R88" s="92">
        <f t="shared" si="7"/>
        <v>0.84513998615384622</v>
      </c>
    </row>
    <row r="89" spans="1:18" s="102" customFormat="1" x14ac:dyDescent="0.2">
      <c r="A89" s="133" t="s">
        <v>440</v>
      </c>
      <c r="B89" s="189" t="s">
        <v>434</v>
      </c>
      <c r="C89" s="133" t="s">
        <v>279</v>
      </c>
      <c r="D89" s="133" t="s">
        <v>280</v>
      </c>
      <c r="E89" s="186">
        <v>4084760</v>
      </c>
      <c r="F89" s="186">
        <v>4084760</v>
      </c>
      <c r="G89" s="186">
        <v>4084760</v>
      </c>
      <c r="H89" s="186">
        <v>0</v>
      </c>
      <c r="I89" s="186">
        <v>0</v>
      </c>
      <c r="J89" s="186">
        <v>0</v>
      </c>
      <c r="K89" s="186">
        <v>0</v>
      </c>
      <c r="L89" s="186">
        <v>0</v>
      </c>
      <c r="M89" s="186">
        <v>4084760</v>
      </c>
      <c r="N89" s="186">
        <v>4084760</v>
      </c>
      <c r="O89" s="92">
        <v>0</v>
      </c>
      <c r="P89" s="93">
        <f t="shared" ref="P89:P92" si="8">+F89</f>
        <v>4084760</v>
      </c>
      <c r="Q89" s="93">
        <f t="shared" ref="Q89:Q92" si="9">+K89</f>
        <v>0</v>
      </c>
      <c r="R89" s="92">
        <f t="shared" ref="R89:R92" si="10">+Q89/P89</f>
        <v>0</v>
      </c>
    </row>
    <row r="90" spans="1:18" s="102" customFormat="1" x14ac:dyDescent="0.2">
      <c r="A90" s="133" t="s">
        <v>440</v>
      </c>
      <c r="B90" s="189" t="s">
        <v>434</v>
      </c>
      <c r="C90" s="133" t="s">
        <v>418</v>
      </c>
      <c r="D90" s="133" t="s">
        <v>419</v>
      </c>
      <c r="E90" s="186">
        <v>4084760</v>
      </c>
      <c r="F90" s="186">
        <v>4084760</v>
      </c>
      <c r="G90" s="186">
        <v>4084760</v>
      </c>
      <c r="H90" s="186">
        <v>0</v>
      </c>
      <c r="I90" s="186">
        <v>0</v>
      </c>
      <c r="J90" s="186">
        <v>0</v>
      </c>
      <c r="K90" s="186">
        <v>0</v>
      </c>
      <c r="L90" s="186">
        <v>0</v>
      </c>
      <c r="M90" s="186">
        <v>4084760</v>
      </c>
      <c r="N90" s="186">
        <v>4084760</v>
      </c>
      <c r="O90" s="92">
        <v>0</v>
      </c>
      <c r="P90" s="93">
        <f t="shared" si="8"/>
        <v>4084760</v>
      </c>
      <c r="Q90" s="93">
        <f t="shared" si="9"/>
        <v>0</v>
      </c>
      <c r="R90" s="92">
        <f t="shared" si="10"/>
        <v>0</v>
      </c>
    </row>
    <row r="91" spans="1:18" s="102" customFormat="1" x14ac:dyDescent="0.2">
      <c r="A91" s="133" t="s">
        <v>440</v>
      </c>
      <c r="B91" s="189" t="s">
        <v>434</v>
      </c>
      <c r="C91" s="133" t="s">
        <v>283</v>
      </c>
      <c r="D91" s="133" t="s">
        <v>284</v>
      </c>
      <c r="E91" s="186">
        <v>0</v>
      </c>
      <c r="F91" s="186">
        <v>0</v>
      </c>
      <c r="G91" s="186">
        <v>0</v>
      </c>
      <c r="H91" s="186">
        <v>0</v>
      </c>
      <c r="I91" s="186">
        <v>0</v>
      </c>
      <c r="J91" s="186">
        <v>0</v>
      </c>
      <c r="K91" s="186">
        <v>0</v>
      </c>
      <c r="L91" s="186">
        <v>0</v>
      </c>
      <c r="M91" s="186">
        <v>0</v>
      </c>
      <c r="N91" s="186">
        <v>0</v>
      </c>
      <c r="O91" s="92">
        <v>0</v>
      </c>
      <c r="P91" s="93">
        <f t="shared" si="8"/>
        <v>0</v>
      </c>
      <c r="Q91" s="93">
        <f t="shared" si="9"/>
        <v>0</v>
      </c>
      <c r="R91" s="92" t="e">
        <f t="shared" si="10"/>
        <v>#DIV/0!</v>
      </c>
    </row>
    <row r="92" spans="1:18" s="103" customFormat="1" x14ac:dyDescent="0.2">
      <c r="A92" s="133" t="s">
        <v>440</v>
      </c>
      <c r="B92" s="189" t="s">
        <v>434</v>
      </c>
      <c r="C92" s="133" t="s">
        <v>285</v>
      </c>
      <c r="D92" s="133" t="s">
        <v>286</v>
      </c>
      <c r="E92" s="186">
        <v>0</v>
      </c>
      <c r="F92" s="186">
        <v>0</v>
      </c>
      <c r="G92" s="186">
        <v>0</v>
      </c>
      <c r="H92" s="186">
        <v>0</v>
      </c>
      <c r="I92" s="186">
        <v>0</v>
      </c>
      <c r="J92" s="186">
        <v>0</v>
      </c>
      <c r="K92" s="186">
        <v>0</v>
      </c>
      <c r="L92" s="186">
        <v>0</v>
      </c>
      <c r="M92" s="186">
        <v>0</v>
      </c>
      <c r="N92" s="186">
        <v>0</v>
      </c>
      <c r="O92" s="96" t="e">
        <f t="shared" si="4"/>
        <v>#DIV/0!</v>
      </c>
      <c r="P92" s="93">
        <f t="shared" si="8"/>
        <v>0</v>
      </c>
      <c r="Q92" s="93">
        <f t="shared" si="9"/>
        <v>0</v>
      </c>
      <c r="R92" s="92" t="e">
        <f t="shared" si="10"/>
        <v>#DIV/0!</v>
      </c>
    </row>
    <row r="93" spans="1:18" s="103" customFormat="1" x14ac:dyDescent="0.2">
      <c r="A93" s="132" t="s">
        <v>440</v>
      </c>
      <c r="B93" s="188" t="s">
        <v>433</v>
      </c>
      <c r="C93" s="132" t="s">
        <v>289</v>
      </c>
      <c r="D93" s="132" t="s">
        <v>290</v>
      </c>
      <c r="E93" s="185">
        <v>9793547735</v>
      </c>
      <c r="F93" s="185">
        <v>9665706134</v>
      </c>
      <c r="G93" s="185">
        <v>9662703991.0499992</v>
      </c>
      <c r="H93" s="185">
        <v>0</v>
      </c>
      <c r="I93" s="185">
        <v>0</v>
      </c>
      <c r="J93" s="185">
        <v>0</v>
      </c>
      <c r="K93" s="185">
        <v>9192226713.3700008</v>
      </c>
      <c r="L93" s="185">
        <v>9192226713.3700008</v>
      </c>
      <c r="M93" s="185">
        <v>473479420.63</v>
      </c>
      <c r="N93" s="185">
        <v>470477277.68000001</v>
      </c>
      <c r="O93" s="96">
        <f t="shared" si="4"/>
        <v>0.95101450281376831</v>
      </c>
      <c r="P93" s="28">
        <f>+P101</f>
        <v>56500000</v>
      </c>
      <c r="Q93" s="28">
        <f>+Q101</f>
        <v>39730402.310000002</v>
      </c>
      <c r="R93" s="92">
        <v>0</v>
      </c>
    </row>
    <row r="94" spans="1:18" s="102" customFormat="1" x14ac:dyDescent="0.2">
      <c r="A94" s="133" t="s">
        <v>440</v>
      </c>
      <c r="B94" s="189" t="s">
        <v>433</v>
      </c>
      <c r="C94" s="133" t="s">
        <v>291</v>
      </c>
      <c r="D94" s="133" t="s">
        <v>292</v>
      </c>
      <c r="E94" s="186">
        <v>9599047735</v>
      </c>
      <c r="F94" s="186">
        <v>9504206134</v>
      </c>
      <c r="G94" s="186">
        <v>9501203991.0499992</v>
      </c>
      <c r="H94" s="186">
        <v>0</v>
      </c>
      <c r="I94" s="186">
        <v>0</v>
      </c>
      <c r="J94" s="186">
        <v>0</v>
      </c>
      <c r="K94" s="186">
        <v>9047496311.0599995</v>
      </c>
      <c r="L94" s="186">
        <v>9047496311.0599995</v>
      </c>
      <c r="M94" s="186">
        <v>456709822.94</v>
      </c>
      <c r="N94" s="186">
        <v>453707679.99000001</v>
      </c>
      <c r="O94" s="92">
        <f t="shared" si="4"/>
        <v>0.9519465575029793</v>
      </c>
      <c r="P94" s="93"/>
      <c r="Q94" s="93"/>
      <c r="R94" s="92"/>
    </row>
    <row r="95" spans="1:18" s="102" customFormat="1" x14ac:dyDescent="0.2">
      <c r="A95" s="133" t="s">
        <v>440</v>
      </c>
      <c r="B95" s="189" t="s">
        <v>433</v>
      </c>
      <c r="C95" s="133" t="s">
        <v>294</v>
      </c>
      <c r="D95" s="133" t="s">
        <v>295</v>
      </c>
      <c r="E95" s="186">
        <v>2857490000</v>
      </c>
      <c r="F95" s="186">
        <v>2887490000</v>
      </c>
      <c r="G95" s="186">
        <v>2887490000</v>
      </c>
      <c r="H95" s="186">
        <v>0</v>
      </c>
      <c r="I95" s="186">
        <v>0</v>
      </c>
      <c r="J95" s="186">
        <v>0</v>
      </c>
      <c r="K95" s="186">
        <v>2885722962</v>
      </c>
      <c r="L95" s="186">
        <v>2885722962</v>
      </c>
      <c r="M95" s="186">
        <v>1767038</v>
      </c>
      <c r="N95" s="186">
        <v>1767038</v>
      </c>
      <c r="O95" s="92">
        <f t="shared" si="4"/>
        <v>0.99938803666852527</v>
      </c>
      <c r="P95" s="93"/>
      <c r="Q95" s="93"/>
      <c r="R95" s="92"/>
    </row>
    <row r="96" spans="1:18" s="102" customFormat="1" x14ac:dyDescent="0.2">
      <c r="A96" s="133" t="s">
        <v>440</v>
      </c>
      <c r="B96" s="189" t="s">
        <v>433</v>
      </c>
      <c r="C96" s="133" t="s">
        <v>297</v>
      </c>
      <c r="D96" s="133" t="s">
        <v>298</v>
      </c>
      <c r="E96" s="186">
        <v>2521753226</v>
      </c>
      <c r="F96" s="186">
        <v>2503720916</v>
      </c>
      <c r="G96" s="186">
        <v>2500720915.0500002</v>
      </c>
      <c r="H96" s="186">
        <v>0</v>
      </c>
      <c r="I96" s="186">
        <v>0</v>
      </c>
      <c r="J96" s="186">
        <v>0</v>
      </c>
      <c r="K96" s="186">
        <v>2491974961</v>
      </c>
      <c r="L96" s="186">
        <v>2491974961</v>
      </c>
      <c r="M96" s="186">
        <v>11745955</v>
      </c>
      <c r="N96" s="186">
        <v>8745954.0500000007</v>
      </c>
      <c r="O96" s="92">
        <f t="shared" si="4"/>
        <v>0.99530860052135295</v>
      </c>
      <c r="P96" s="93"/>
      <c r="Q96" s="93"/>
      <c r="R96" s="92"/>
    </row>
    <row r="97" spans="1:18" s="102" customFormat="1" x14ac:dyDescent="0.2">
      <c r="A97" s="133" t="s">
        <v>440</v>
      </c>
      <c r="B97" s="189" t="s">
        <v>433</v>
      </c>
      <c r="C97" s="133" t="s">
        <v>299</v>
      </c>
      <c r="D97" s="133" t="s">
        <v>300</v>
      </c>
      <c r="E97" s="186">
        <v>915708427</v>
      </c>
      <c r="F97" s="186">
        <v>915708427</v>
      </c>
      <c r="G97" s="186">
        <v>915708427</v>
      </c>
      <c r="H97" s="186">
        <v>0</v>
      </c>
      <c r="I97" s="186">
        <v>0</v>
      </c>
      <c r="J97" s="186">
        <v>0</v>
      </c>
      <c r="K97" s="186">
        <v>915708427</v>
      </c>
      <c r="L97" s="186">
        <v>915708427</v>
      </c>
      <c r="M97" s="186">
        <v>0</v>
      </c>
      <c r="N97" s="186">
        <v>0</v>
      </c>
      <c r="O97" s="92">
        <f t="shared" si="4"/>
        <v>1</v>
      </c>
      <c r="P97" s="93"/>
      <c r="Q97" s="93"/>
      <c r="R97" s="92"/>
    </row>
    <row r="98" spans="1:18" s="102" customFormat="1" ht="15.6" customHeight="1" x14ac:dyDescent="0.2">
      <c r="A98" s="133" t="s">
        <v>440</v>
      </c>
      <c r="B98" s="189" t="s">
        <v>433</v>
      </c>
      <c r="C98" s="133" t="s">
        <v>302</v>
      </c>
      <c r="D98" s="133" t="s">
        <v>303</v>
      </c>
      <c r="E98" s="186">
        <v>3263170000</v>
      </c>
      <c r="F98" s="186">
        <v>3158734661</v>
      </c>
      <c r="G98" s="186">
        <v>3158734661</v>
      </c>
      <c r="H98" s="186">
        <v>0</v>
      </c>
      <c r="I98" s="186">
        <v>0</v>
      </c>
      <c r="J98" s="186">
        <v>0</v>
      </c>
      <c r="K98" s="186">
        <v>2737628789</v>
      </c>
      <c r="L98" s="186">
        <v>2737628789</v>
      </c>
      <c r="M98" s="186">
        <v>421105872</v>
      </c>
      <c r="N98" s="186">
        <v>421105872</v>
      </c>
      <c r="O98" s="92">
        <f t="shared" si="4"/>
        <v>0.86668526571754356</v>
      </c>
      <c r="P98" s="93"/>
      <c r="Q98" s="93"/>
      <c r="R98" s="92"/>
    </row>
    <row r="99" spans="1:18" s="102" customFormat="1" x14ac:dyDescent="0.2">
      <c r="A99" s="133" t="s">
        <v>440</v>
      </c>
      <c r="B99" s="189" t="s">
        <v>433</v>
      </c>
      <c r="C99" s="133" t="s">
        <v>323</v>
      </c>
      <c r="D99" s="133" t="s">
        <v>421</v>
      </c>
      <c r="E99" s="186">
        <v>34059290</v>
      </c>
      <c r="F99" s="186">
        <v>32400384</v>
      </c>
      <c r="G99" s="186">
        <v>32398887</v>
      </c>
      <c r="H99" s="186">
        <v>0</v>
      </c>
      <c r="I99" s="186">
        <v>0</v>
      </c>
      <c r="J99" s="186">
        <v>0</v>
      </c>
      <c r="K99" s="186">
        <v>11502987.68</v>
      </c>
      <c r="L99" s="186">
        <v>11502987.68</v>
      </c>
      <c r="M99" s="186">
        <v>20897396.32</v>
      </c>
      <c r="N99" s="186">
        <v>20895899.32</v>
      </c>
      <c r="O99" s="92">
        <f t="shared" si="4"/>
        <v>0.35502627623178784</v>
      </c>
      <c r="P99" s="93"/>
      <c r="Q99" s="93"/>
      <c r="R99" s="92"/>
    </row>
    <row r="100" spans="1:18" s="102" customFormat="1" x14ac:dyDescent="0.2">
      <c r="A100" s="133" t="s">
        <v>440</v>
      </c>
      <c r="B100" s="189" t="s">
        <v>433</v>
      </c>
      <c r="C100" s="133" t="s">
        <v>328</v>
      </c>
      <c r="D100" s="133" t="s">
        <v>422</v>
      </c>
      <c r="E100" s="186">
        <v>6866792</v>
      </c>
      <c r="F100" s="186">
        <v>6151746</v>
      </c>
      <c r="G100" s="186">
        <v>6151101</v>
      </c>
      <c r="H100" s="186">
        <v>0</v>
      </c>
      <c r="I100" s="186">
        <v>0</v>
      </c>
      <c r="J100" s="186">
        <v>0</v>
      </c>
      <c r="K100" s="186">
        <v>4958184.38</v>
      </c>
      <c r="L100" s="186">
        <v>4958184.38</v>
      </c>
      <c r="M100" s="186">
        <v>1193561.6200000001</v>
      </c>
      <c r="N100" s="186">
        <v>1192916.6200000001</v>
      </c>
      <c r="O100" s="92">
        <f t="shared" si="4"/>
        <v>0.80598002258220669</v>
      </c>
      <c r="P100" s="93"/>
      <c r="Q100" s="93"/>
      <c r="R100" s="92"/>
    </row>
    <row r="101" spans="1:18" s="102" customFormat="1" x14ac:dyDescent="0.2">
      <c r="A101" s="133" t="s">
        <v>440</v>
      </c>
      <c r="B101" s="189" t="s">
        <v>433</v>
      </c>
      <c r="C101" s="133" t="s">
        <v>337</v>
      </c>
      <c r="D101" s="133" t="s">
        <v>338</v>
      </c>
      <c r="E101" s="186">
        <v>89500000</v>
      </c>
      <c r="F101" s="186">
        <v>56500000</v>
      </c>
      <c r="G101" s="186">
        <v>56500000</v>
      </c>
      <c r="H101" s="186">
        <v>0</v>
      </c>
      <c r="I101" s="186">
        <v>0</v>
      </c>
      <c r="J101" s="186">
        <v>0</v>
      </c>
      <c r="K101" s="186">
        <v>39730402.310000002</v>
      </c>
      <c r="L101" s="186">
        <v>39730402.310000002</v>
      </c>
      <c r="M101" s="186">
        <v>16769597.689999999</v>
      </c>
      <c r="N101" s="186">
        <v>16769597.689999999</v>
      </c>
      <c r="O101" s="92">
        <f t="shared" si="4"/>
        <v>0.70319296123893804</v>
      </c>
      <c r="P101" s="93">
        <f>+F101</f>
        <v>56500000</v>
      </c>
      <c r="Q101" s="93">
        <f>+K101</f>
        <v>39730402.310000002</v>
      </c>
      <c r="R101" s="92">
        <f>+Q101/P101</f>
        <v>0.70319296123893804</v>
      </c>
    </row>
    <row r="102" spans="1:18" s="102" customFormat="1" x14ac:dyDescent="0.2">
      <c r="A102" s="133" t="s">
        <v>440</v>
      </c>
      <c r="B102" s="189" t="s">
        <v>433</v>
      </c>
      <c r="C102" s="133" t="s">
        <v>339</v>
      </c>
      <c r="D102" s="133" t="s">
        <v>340</v>
      </c>
      <c r="E102" s="186">
        <v>77000000</v>
      </c>
      <c r="F102" s="186">
        <v>44000000</v>
      </c>
      <c r="G102" s="186">
        <v>44000000</v>
      </c>
      <c r="H102" s="186">
        <v>0</v>
      </c>
      <c r="I102" s="186">
        <v>0</v>
      </c>
      <c r="J102" s="186">
        <v>0</v>
      </c>
      <c r="K102" s="186">
        <v>30580342.399999999</v>
      </c>
      <c r="L102" s="186">
        <v>30580342.399999999</v>
      </c>
      <c r="M102" s="186">
        <v>13419657.6</v>
      </c>
      <c r="N102" s="186">
        <v>13419657.6</v>
      </c>
      <c r="O102" s="92">
        <f t="shared" si="4"/>
        <v>0.69500778181818179</v>
      </c>
      <c r="P102" s="93">
        <f t="shared" ref="P102:P103" si="11">+F102</f>
        <v>44000000</v>
      </c>
      <c r="Q102" s="93">
        <f t="shared" ref="Q102:Q103" si="12">+K102</f>
        <v>30580342.399999999</v>
      </c>
      <c r="R102" s="92">
        <f t="shared" ref="R102:R103" si="13">+Q102/P102</f>
        <v>0.69500778181818179</v>
      </c>
    </row>
    <row r="103" spans="1:18" s="102" customFormat="1" x14ac:dyDescent="0.2">
      <c r="A103" s="133" t="s">
        <v>440</v>
      </c>
      <c r="B103" s="189" t="s">
        <v>433</v>
      </c>
      <c r="C103" s="133" t="s">
        <v>341</v>
      </c>
      <c r="D103" s="133" t="s">
        <v>342</v>
      </c>
      <c r="E103" s="186">
        <v>12500000</v>
      </c>
      <c r="F103" s="186">
        <v>12500000</v>
      </c>
      <c r="G103" s="186">
        <v>12500000</v>
      </c>
      <c r="H103" s="186">
        <v>0</v>
      </c>
      <c r="I103" s="186">
        <v>0</v>
      </c>
      <c r="J103" s="186">
        <v>0</v>
      </c>
      <c r="K103" s="186">
        <v>9150059.9100000001</v>
      </c>
      <c r="L103" s="186">
        <v>9150059.9100000001</v>
      </c>
      <c r="M103" s="186">
        <v>3349940.09</v>
      </c>
      <c r="N103" s="186">
        <v>3349940.09</v>
      </c>
      <c r="O103" s="92">
        <f t="shared" si="4"/>
        <v>0.73200479279999997</v>
      </c>
      <c r="P103" s="93">
        <f t="shared" si="11"/>
        <v>12500000</v>
      </c>
      <c r="Q103" s="93">
        <f t="shared" si="12"/>
        <v>9150059.9100000001</v>
      </c>
      <c r="R103" s="92">
        <f t="shared" si="13"/>
        <v>0.73200479279999997</v>
      </c>
    </row>
    <row r="104" spans="1:18" s="102" customFormat="1" x14ac:dyDescent="0.2">
      <c r="A104" s="133" t="s">
        <v>440</v>
      </c>
      <c r="B104" s="189" t="s">
        <v>433</v>
      </c>
      <c r="C104" s="133" t="s">
        <v>343</v>
      </c>
      <c r="D104" s="133" t="s">
        <v>344</v>
      </c>
      <c r="E104" s="186">
        <v>105000000</v>
      </c>
      <c r="F104" s="186">
        <v>105000000</v>
      </c>
      <c r="G104" s="186">
        <v>105000000</v>
      </c>
      <c r="H104" s="186">
        <v>0</v>
      </c>
      <c r="I104" s="186">
        <v>0</v>
      </c>
      <c r="J104" s="186">
        <v>0</v>
      </c>
      <c r="K104" s="186">
        <v>105000000</v>
      </c>
      <c r="L104" s="186">
        <v>105000000</v>
      </c>
      <c r="M104" s="186">
        <v>0</v>
      </c>
      <c r="N104" s="186">
        <v>0</v>
      </c>
      <c r="O104" s="92"/>
      <c r="P104" s="93"/>
      <c r="Q104" s="93"/>
      <c r="R104" s="92"/>
    </row>
    <row r="105" spans="1:18" s="102" customFormat="1" x14ac:dyDescent="0.2">
      <c r="A105" s="95" t="s">
        <v>440</v>
      </c>
      <c r="B105" s="109" t="s">
        <v>433</v>
      </c>
      <c r="C105" s="95" t="s">
        <v>348</v>
      </c>
      <c r="D105" s="95" t="s">
        <v>395</v>
      </c>
      <c r="E105" s="100">
        <v>105000000</v>
      </c>
      <c r="F105" s="100">
        <v>105000000</v>
      </c>
      <c r="G105" s="100">
        <v>105000000</v>
      </c>
      <c r="H105" s="100">
        <v>0</v>
      </c>
      <c r="I105" s="100">
        <v>0</v>
      </c>
      <c r="J105" s="100">
        <v>0</v>
      </c>
      <c r="K105" s="100">
        <v>105000000</v>
      </c>
      <c r="L105" s="100">
        <v>105000000</v>
      </c>
      <c r="M105" s="100">
        <v>0</v>
      </c>
      <c r="N105" s="100">
        <v>0</v>
      </c>
      <c r="O105" s="92"/>
      <c r="P105" s="93"/>
      <c r="Q105" s="93"/>
      <c r="R105" s="92"/>
    </row>
    <row r="106" spans="1:18" s="102" customFormat="1" x14ac:dyDescent="0.2">
      <c r="A106" s="95"/>
      <c r="B106" s="109"/>
      <c r="C106" s="95"/>
      <c r="D106" s="95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92"/>
      <c r="P106" s="93"/>
      <c r="Q106" s="93"/>
      <c r="R106" s="92"/>
    </row>
    <row r="107" spans="1:18" s="102" customFormat="1" x14ac:dyDescent="0.2">
      <c r="A107" s="95"/>
      <c r="B107" s="109"/>
      <c r="C107" s="95"/>
      <c r="D107" s="95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92"/>
      <c r="P107" s="93"/>
      <c r="Q107" s="93"/>
      <c r="R107" s="92"/>
    </row>
    <row r="108" spans="1:18" s="102" customFormat="1" x14ac:dyDescent="0.2">
      <c r="A108" s="95"/>
      <c r="B108" s="109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2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33" t="s">
        <v>11</v>
      </c>
      <c r="D112" s="233"/>
      <c r="E112" s="233"/>
      <c r="F112" s="233"/>
      <c r="G112" s="233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7" t="s">
        <v>44</v>
      </c>
      <c r="D113" s="147" t="s">
        <v>7</v>
      </c>
      <c r="E113" s="147" t="s">
        <v>8</v>
      </c>
      <c r="F113" s="147" t="s">
        <v>9</v>
      </c>
      <c r="G113" s="147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29" t="s">
        <v>22</v>
      </c>
      <c r="D114" s="49">
        <f>+F8</f>
        <v>3134192943</v>
      </c>
      <c r="E114" s="49">
        <f>+K8</f>
        <v>2516510370.8099999</v>
      </c>
      <c r="F114" s="49">
        <f>+D1+D114+F920-E114</f>
        <v>617682572.19000006</v>
      </c>
      <c r="G114" s="22">
        <f t="shared" ref="G114:G119" si="14">+E114/D114</f>
        <v>0.80292133144848321</v>
      </c>
      <c r="K114" s="21"/>
      <c r="P114" s="21"/>
      <c r="Q114" s="21"/>
    </row>
    <row r="115" spans="3:17" x14ac:dyDescent="0.2">
      <c r="C115" s="129" t="s">
        <v>109</v>
      </c>
      <c r="D115" s="49">
        <f>+F28</f>
        <v>430062768</v>
      </c>
      <c r="E115" s="133">
        <f>+K28</f>
        <v>346448543.25999999</v>
      </c>
      <c r="F115" s="49">
        <f>+D115-E115</f>
        <v>83614224.74000001</v>
      </c>
      <c r="G115" s="22">
        <f t="shared" si="14"/>
        <v>0.80557669493491235</v>
      </c>
      <c r="H115" s="49"/>
      <c r="I115" s="49"/>
      <c r="K115" s="21"/>
      <c r="P115" s="21"/>
      <c r="Q115" s="21"/>
    </row>
    <row r="116" spans="3:17" x14ac:dyDescent="0.2">
      <c r="C116" s="129" t="s">
        <v>23</v>
      </c>
      <c r="D116" s="49">
        <f>+F68</f>
        <v>12877168</v>
      </c>
      <c r="E116" s="133">
        <f>+K68</f>
        <v>9899692.3200000003</v>
      </c>
      <c r="F116" s="49">
        <f>+D116-E116</f>
        <v>2977475.6799999997</v>
      </c>
      <c r="G116" s="22">
        <f t="shared" si="14"/>
        <v>0.76877868798481164</v>
      </c>
      <c r="H116" s="49"/>
      <c r="I116" s="49"/>
      <c r="K116" s="21"/>
      <c r="P116" s="21"/>
      <c r="Q116" s="21"/>
    </row>
    <row r="117" spans="3:17" x14ac:dyDescent="0.2">
      <c r="C117" s="129" t="s">
        <v>24</v>
      </c>
      <c r="D117" s="49">
        <f>+F83</f>
        <v>80784760</v>
      </c>
      <c r="E117" s="133">
        <f>+K83</f>
        <v>54934099.100000001</v>
      </c>
      <c r="F117" s="49">
        <f>+D117-E117</f>
        <v>25850660.899999999</v>
      </c>
      <c r="G117" s="22">
        <f t="shared" si="14"/>
        <v>0.68000572261401782</v>
      </c>
      <c r="H117" s="49"/>
      <c r="I117" s="49"/>
      <c r="K117" s="21"/>
      <c r="P117" s="21"/>
      <c r="Q117" s="21"/>
    </row>
    <row r="118" spans="3:17" x14ac:dyDescent="0.2">
      <c r="C118" s="129" t="s">
        <v>25</v>
      </c>
      <c r="D118" s="49">
        <f>+F93</f>
        <v>9665706134</v>
      </c>
      <c r="E118" s="133">
        <f>+K93</f>
        <v>9192226713.3700008</v>
      </c>
      <c r="F118" s="49">
        <f>+D118-E118</f>
        <v>473479420.62999916</v>
      </c>
      <c r="G118" s="22">
        <f t="shared" si="14"/>
        <v>0.95101450281376831</v>
      </c>
      <c r="H118" s="49"/>
      <c r="I118" s="49"/>
      <c r="K118" s="21"/>
      <c r="P118" s="21"/>
      <c r="Q118" s="21"/>
    </row>
    <row r="119" spans="3:17" ht="23.25" customHeight="1" thickBot="1" x14ac:dyDescent="0.25">
      <c r="C119" s="148" t="s">
        <v>10</v>
      </c>
      <c r="D119" s="149">
        <f>SUM(D114:D118)</f>
        <v>13323623773</v>
      </c>
      <c r="E119" s="149">
        <f>SUM(E114:E118)</f>
        <v>12120019418.860001</v>
      </c>
      <c r="F119" s="149">
        <f>SUM(F114:F118)</f>
        <v>1203604354.1399992</v>
      </c>
      <c r="G119" s="150">
        <f t="shared" si="14"/>
        <v>0.90966388914560359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3"/>
      <c r="F120" s="49"/>
      <c r="G120" s="21"/>
      <c r="H120" s="49"/>
      <c r="I120" s="49"/>
      <c r="K120" s="21"/>
      <c r="N120" s="49"/>
      <c r="O120" s="49"/>
      <c r="P120" s="133"/>
      <c r="Q120" s="21"/>
    </row>
    <row r="121" spans="3:17" x14ac:dyDescent="0.2">
      <c r="C121" s="19"/>
      <c r="D121" s="21"/>
      <c r="E121" s="102"/>
      <c r="F121" s="22"/>
      <c r="G121" s="22"/>
      <c r="H121" s="49"/>
      <c r="I121" s="49"/>
      <c r="J121" s="95"/>
      <c r="K121" s="21"/>
      <c r="P121" s="102" t="s">
        <v>39</v>
      </c>
      <c r="Q121" s="21"/>
    </row>
    <row r="122" spans="3:17" ht="14.1" customHeight="1" x14ac:dyDescent="0.2">
      <c r="C122" s="234" t="s">
        <v>37</v>
      </c>
      <c r="D122" s="234"/>
      <c r="E122" s="234"/>
      <c r="F122" s="234"/>
      <c r="G122" s="234"/>
      <c r="H122" s="49"/>
      <c r="I122" s="49"/>
      <c r="J122" s="19"/>
      <c r="K122" s="95"/>
      <c r="Q122" s="95"/>
    </row>
    <row r="123" spans="3:17" ht="32.1" customHeight="1" thickBot="1" x14ac:dyDescent="0.25">
      <c r="C123" s="151" t="s">
        <v>44</v>
      </c>
      <c r="D123" s="151" t="s">
        <v>31</v>
      </c>
      <c r="E123" s="151" t="s">
        <v>32</v>
      </c>
      <c r="F123" s="151" t="s">
        <v>36</v>
      </c>
      <c r="G123" s="151" t="s">
        <v>33</v>
      </c>
      <c r="H123" s="49"/>
      <c r="I123" s="49"/>
      <c r="J123" s="19"/>
      <c r="K123" s="95"/>
      <c r="Q123" s="95"/>
    </row>
    <row r="124" spans="3:17" ht="13.5" thickTop="1" x14ac:dyDescent="0.2">
      <c r="C124" s="129" t="s">
        <v>109</v>
      </c>
      <c r="D124" s="49">
        <f t="shared" ref="D124:E126" si="15">+D115</f>
        <v>430062768</v>
      </c>
      <c r="E124" s="49">
        <f t="shared" si="15"/>
        <v>346448543.25999999</v>
      </c>
      <c r="F124" s="49">
        <f>+D124-E124</f>
        <v>83614224.74000001</v>
      </c>
      <c r="G124" s="22">
        <f>+E124/D124</f>
        <v>0.80557669493491235</v>
      </c>
      <c r="H124" s="49"/>
      <c r="I124" s="49"/>
      <c r="J124" s="19"/>
      <c r="K124" s="95"/>
      <c r="Q124" s="95"/>
    </row>
    <row r="125" spans="3:17" x14ac:dyDescent="0.2">
      <c r="C125" s="129" t="s">
        <v>23</v>
      </c>
      <c r="D125" s="49">
        <f t="shared" si="15"/>
        <v>12877168</v>
      </c>
      <c r="E125" s="49">
        <f t="shared" si="15"/>
        <v>9899692.3200000003</v>
      </c>
      <c r="F125" s="49">
        <f>+D125-E125</f>
        <v>2977475.6799999997</v>
      </c>
      <c r="G125" s="22">
        <f>+E125/D125</f>
        <v>0.76877868798481164</v>
      </c>
      <c r="H125" s="49"/>
      <c r="I125" s="49"/>
      <c r="J125" s="19"/>
      <c r="K125" s="95"/>
      <c r="Q125" s="95"/>
    </row>
    <row r="126" spans="3:17" x14ac:dyDescent="0.2">
      <c r="C126" s="129" t="s">
        <v>24</v>
      </c>
      <c r="D126" s="49">
        <f t="shared" si="15"/>
        <v>80784760</v>
      </c>
      <c r="E126" s="49">
        <f t="shared" si="15"/>
        <v>54934099.100000001</v>
      </c>
      <c r="F126" s="49">
        <f>+D126-E126</f>
        <v>25850660.899999999</v>
      </c>
      <c r="G126" s="22">
        <f>+E126/D126</f>
        <v>0.68000572261401782</v>
      </c>
      <c r="H126" s="19"/>
      <c r="I126" s="19"/>
      <c r="J126" s="19"/>
      <c r="K126" s="95"/>
      <c r="Q126" s="95"/>
    </row>
    <row r="127" spans="3:17" x14ac:dyDescent="0.2">
      <c r="C127" s="129" t="s">
        <v>25</v>
      </c>
      <c r="D127" s="49">
        <f>+P93</f>
        <v>56500000</v>
      </c>
      <c r="E127" s="49">
        <f>+Q93</f>
        <v>39730402.310000002</v>
      </c>
      <c r="F127" s="49">
        <f>+D127-E127</f>
        <v>16769597.689999998</v>
      </c>
      <c r="G127" s="22">
        <f>+E127/D127</f>
        <v>0.70319296123893804</v>
      </c>
      <c r="H127" s="19"/>
      <c r="I127" s="19"/>
      <c r="J127" s="19"/>
      <c r="K127" s="95"/>
      <c r="Q127" s="95"/>
    </row>
    <row r="128" spans="3:17" ht="13.5" thickBot="1" x14ac:dyDescent="0.25">
      <c r="C128" s="152" t="s">
        <v>10</v>
      </c>
      <c r="D128" s="153">
        <f>SUM(D124:D127)</f>
        <v>580224696</v>
      </c>
      <c r="E128" s="153">
        <f>SUM(E124:E127)</f>
        <v>451012736.99000001</v>
      </c>
      <c r="F128" s="153">
        <f>SUM(F124:F127)</f>
        <v>129211959.01000002</v>
      </c>
      <c r="G128" s="154">
        <f>+E128/D128</f>
        <v>0.77730703311876959</v>
      </c>
      <c r="H128" s="19"/>
      <c r="I128" s="19"/>
      <c r="J128" s="19"/>
      <c r="K128" s="95"/>
      <c r="Q128" s="95"/>
    </row>
    <row r="129" spans="1:17" ht="13.5" thickTop="1" x14ac:dyDescent="0.2">
      <c r="A129" s="19"/>
      <c r="H129" s="19"/>
      <c r="I129" s="19"/>
      <c r="J129" s="19"/>
      <c r="K129" s="95"/>
      <c r="Q129" s="95"/>
    </row>
    <row r="130" spans="1:17" x14ac:dyDescent="0.2">
      <c r="A130" s="19"/>
      <c r="H130" s="19"/>
      <c r="I130" s="19"/>
      <c r="J130" s="19"/>
      <c r="K130" s="95"/>
      <c r="Q130" s="95"/>
    </row>
    <row r="131" spans="1:17" x14ac:dyDescent="0.2">
      <c r="A131" s="19"/>
      <c r="H131" s="19"/>
      <c r="I131" s="19"/>
      <c r="J131" s="19"/>
      <c r="K131" s="95"/>
      <c r="Q131" s="95"/>
    </row>
    <row r="132" spans="1:17" x14ac:dyDescent="0.2">
      <c r="A132" s="19"/>
      <c r="H132" s="19"/>
      <c r="I132" s="19"/>
      <c r="J132" s="19"/>
      <c r="K132" s="95"/>
      <c r="Q132" s="95"/>
    </row>
    <row r="133" spans="1:17" x14ac:dyDescent="0.2">
      <c r="A133" s="19"/>
      <c r="H133" s="19"/>
      <c r="I133" s="19"/>
      <c r="J133" s="19"/>
      <c r="K133" s="95"/>
      <c r="Q133" s="95"/>
    </row>
    <row r="134" spans="1:17" x14ac:dyDescent="0.2">
      <c r="A134" s="19"/>
      <c r="H134" s="19"/>
      <c r="I134" s="19"/>
      <c r="J134" s="19"/>
      <c r="K134" s="95"/>
      <c r="Q134" s="95"/>
    </row>
    <row r="135" spans="1:17" x14ac:dyDescent="0.2">
      <c r="A135" s="19"/>
      <c r="H135" s="19"/>
      <c r="I135" s="19"/>
      <c r="J135" s="19"/>
      <c r="K135" s="95"/>
      <c r="Q135" s="95"/>
    </row>
    <row r="136" spans="1:17" x14ac:dyDescent="0.2">
      <c r="A136" s="137"/>
      <c r="B136" s="138"/>
      <c r="C136" s="139"/>
      <c r="D136" s="140"/>
      <c r="H136" s="19"/>
      <c r="I136" s="19"/>
      <c r="J136" s="19"/>
      <c r="K136" s="95"/>
      <c r="Q136" s="95"/>
    </row>
    <row r="137" spans="1:17" x14ac:dyDescent="0.2">
      <c r="A137" s="137"/>
      <c r="B137" s="138"/>
      <c r="C137" s="139"/>
      <c r="D137" s="140"/>
      <c r="H137" s="19"/>
      <c r="I137" s="19"/>
      <c r="J137" s="19"/>
      <c r="K137" s="95"/>
      <c r="Q137" s="95"/>
    </row>
    <row r="138" spans="1:17" x14ac:dyDescent="0.2">
      <c r="A138" s="137"/>
      <c r="B138" s="138"/>
      <c r="C138" s="139"/>
      <c r="D138" s="140"/>
      <c r="H138" s="19"/>
      <c r="I138" s="19"/>
      <c r="J138" s="19"/>
      <c r="K138" s="95"/>
      <c r="Q138" s="95"/>
    </row>
    <row r="139" spans="1:17" x14ac:dyDescent="0.2">
      <c r="A139" s="137"/>
      <c r="B139" s="138"/>
      <c r="C139" s="139"/>
      <c r="D139" s="140"/>
      <c r="H139" s="19"/>
      <c r="I139" s="19"/>
      <c r="J139" s="19"/>
      <c r="K139" s="95"/>
      <c r="Q139" s="95"/>
    </row>
    <row r="140" spans="1:17" x14ac:dyDescent="0.2">
      <c r="A140" s="137"/>
      <c r="B140" s="138"/>
      <c r="C140" s="139"/>
      <c r="D140" s="140"/>
      <c r="H140" s="19"/>
      <c r="I140" s="19"/>
      <c r="J140" s="19"/>
      <c r="K140" s="95"/>
      <c r="Q140" s="95"/>
    </row>
    <row r="141" spans="1:17" x14ac:dyDescent="0.2">
      <c r="A141" s="19"/>
      <c r="C141" s="84" t="s">
        <v>51</v>
      </c>
      <c r="D141" s="155" t="s">
        <v>52</v>
      </c>
      <c r="E141" s="155" t="s">
        <v>53</v>
      </c>
      <c r="F141" s="84" t="s">
        <v>7</v>
      </c>
      <c r="G141" s="84" t="s">
        <v>19</v>
      </c>
      <c r="H141" s="19"/>
      <c r="I141" s="19"/>
      <c r="J141" s="19"/>
      <c r="K141" s="95"/>
      <c r="Q141" s="95"/>
    </row>
    <row r="142" spans="1:17" x14ac:dyDescent="0.2">
      <c r="A142" s="19"/>
      <c r="C142" s="86" t="s">
        <v>22</v>
      </c>
      <c r="D142" s="87">
        <f>+G142/F142</f>
        <v>0.80292133144848321</v>
      </c>
      <c r="E142" s="87">
        <f>+(100%/12)*12</f>
        <v>1</v>
      </c>
      <c r="F142" s="88">
        <v>3134192943</v>
      </c>
      <c r="G142" s="88">
        <v>2516510370.8099999</v>
      </c>
      <c r="H142" s="19"/>
      <c r="I142" s="19"/>
      <c r="J142" s="19"/>
      <c r="K142" s="95"/>
      <c r="Q142" s="95"/>
    </row>
    <row r="143" spans="1:17" x14ac:dyDescent="0.2">
      <c r="A143" s="19"/>
      <c r="C143" s="86" t="s">
        <v>109</v>
      </c>
      <c r="D143" s="87">
        <f>+G143/F143</f>
        <v>0.80557669493491235</v>
      </c>
      <c r="E143" s="87">
        <f t="shared" ref="E143:E146" si="16">+(100%/12)*12</f>
        <v>1</v>
      </c>
      <c r="F143" s="88">
        <v>430062768</v>
      </c>
      <c r="G143" s="88">
        <v>346448543.25999999</v>
      </c>
      <c r="H143" s="19"/>
      <c r="I143" s="19"/>
      <c r="J143" s="19"/>
      <c r="K143" s="95"/>
      <c r="Q143" s="95"/>
    </row>
    <row r="144" spans="1:17" x14ac:dyDescent="0.2">
      <c r="A144" s="19"/>
      <c r="C144" s="86" t="s">
        <v>23</v>
      </c>
      <c r="D144" s="87">
        <f>+G144/F144</f>
        <v>0.76877868798481164</v>
      </c>
      <c r="E144" s="87">
        <f t="shared" si="16"/>
        <v>1</v>
      </c>
      <c r="F144" s="88">
        <v>12877168</v>
      </c>
      <c r="G144" s="88">
        <v>9899692.3200000003</v>
      </c>
      <c r="H144" s="19"/>
      <c r="I144" s="19"/>
      <c r="J144" s="19"/>
      <c r="K144" s="95"/>
      <c r="Q144" s="95"/>
    </row>
    <row r="145" spans="1:17" x14ac:dyDescent="0.2">
      <c r="A145" s="19"/>
      <c r="C145" s="86" t="s">
        <v>24</v>
      </c>
      <c r="D145" s="87">
        <f>+G145/F145</f>
        <v>0.68000572261401782</v>
      </c>
      <c r="E145" s="87">
        <f t="shared" si="16"/>
        <v>1</v>
      </c>
      <c r="F145" s="88">
        <v>80784760</v>
      </c>
      <c r="G145" s="88">
        <v>54934099.100000001</v>
      </c>
      <c r="H145" s="19"/>
      <c r="I145" s="19"/>
      <c r="J145" s="19"/>
      <c r="K145" s="95"/>
      <c r="Q145" s="95"/>
    </row>
    <row r="146" spans="1:17" x14ac:dyDescent="0.2">
      <c r="A146" s="19"/>
      <c r="C146" s="86" t="s">
        <v>25</v>
      </c>
      <c r="D146" s="87">
        <f>+G146/F146</f>
        <v>0.95101450281376831</v>
      </c>
      <c r="E146" s="87">
        <f t="shared" si="16"/>
        <v>1</v>
      </c>
      <c r="F146" s="88">
        <v>9665706134</v>
      </c>
      <c r="G146" s="88">
        <v>9192226713.3700008</v>
      </c>
      <c r="H146" s="19"/>
      <c r="I146" s="19"/>
      <c r="J146" s="19"/>
      <c r="K146" s="95"/>
      <c r="Q146" s="95"/>
    </row>
    <row r="147" spans="1:17" x14ac:dyDescent="0.2">
      <c r="A147" s="19"/>
      <c r="C147" s="86"/>
      <c r="D147" s="87"/>
      <c r="E147" s="87"/>
      <c r="F147" s="88"/>
      <c r="G147" s="88"/>
      <c r="H147" s="19"/>
      <c r="I147" s="19"/>
      <c r="J147" s="19"/>
      <c r="K147" s="95"/>
      <c r="Q147" s="95"/>
    </row>
    <row r="148" spans="1:17" x14ac:dyDescent="0.2">
      <c r="A148" s="19"/>
      <c r="C148" s="86"/>
      <c r="D148" s="87"/>
      <c r="E148" s="87"/>
      <c r="F148" s="88"/>
      <c r="G148" s="88"/>
      <c r="H148" s="19"/>
      <c r="I148" s="19"/>
      <c r="J148" s="19"/>
      <c r="K148" s="95"/>
      <c r="Q148" s="95"/>
    </row>
    <row r="149" spans="1:17" x14ac:dyDescent="0.2">
      <c r="A149" s="19"/>
      <c r="H149" s="19"/>
      <c r="I149" s="19"/>
      <c r="J149" s="19"/>
      <c r="K149" s="95"/>
      <c r="Q149" s="95"/>
    </row>
    <row r="150" spans="1:17" x14ac:dyDescent="0.2">
      <c r="A150" s="19"/>
      <c r="H150" s="19"/>
      <c r="I150" s="19"/>
      <c r="J150" s="19"/>
      <c r="K150" s="95"/>
      <c r="Q150" s="95"/>
    </row>
    <row r="151" spans="1:17" x14ac:dyDescent="0.2">
      <c r="A151" s="19"/>
      <c r="H151" s="19"/>
      <c r="I151" s="19"/>
      <c r="J151" s="19"/>
      <c r="K151" s="95"/>
      <c r="Q151" s="95"/>
    </row>
    <row r="152" spans="1:17" x14ac:dyDescent="0.2">
      <c r="A152" s="19"/>
      <c r="H152" s="19"/>
      <c r="I152" s="19"/>
      <c r="J152" s="19"/>
      <c r="K152" s="95"/>
      <c r="Q152" s="95"/>
    </row>
    <row r="153" spans="1:17" x14ac:dyDescent="0.2">
      <c r="A153" s="19"/>
      <c r="H153" s="19"/>
      <c r="I153" s="19"/>
      <c r="J153" s="19"/>
      <c r="K153" s="95"/>
      <c r="Q153" s="95"/>
    </row>
    <row r="154" spans="1:17" x14ac:dyDescent="0.2">
      <c r="A154" s="19"/>
      <c r="H154" s="19"/>
      <c r="I154" s="19"/>
      <c r="J154" s="19"/>
      <c r="K154" s="95"/>
      <c r="Q154" s="95"/>
    </row>
    <row r="155" spans="1:17" x14ac:dyDescent="0.2">
      <c r="A155" s="19"/>
      <c r="H155" s="19"/>
      <c r="I155" s="19"/>
      <c r="J155" s="19"/>
      <c r="K155" s="95"/>
      <c r="Q155" s="95"/>
    </row>
    <row r="156" spans="1:17" x14ac:dyDescent="0.2">
      <c r="A156" s="19"/>
      <c r="H156" s="19"/>
      <c r="I156" s="19"/>
      <c r="J156" s="19"/>
      <c r="K156" s="95"/>
      <c r="Q156" s="95"/>
    </row>
    <row r="157" spans="1:17" x14ac:dyDescent="0.2">
      <c r="A157" s="19"/>
      <c r="H157" s="19"/>
      <c r="I157" s="19"/>
      <c r="J157" s="19"/>
      <c r="K157" s="95"/>
      <c r="Q157" s="95"/>
    </row>
    <row r="158" spans="1:17" x14ac:dyDescent="0.2">
      <c r="A158" s="19"/>
      <c r="H158" s="19"/>
      <c r="I158" s="19"/>
      <c r="J158" s="19"/>
      <c r="K158" s="95"/>
      <c r="Q158" s="95"/>
    </row>
    <row r="159" spans="1:17" x14ac:dyDescent="0.2">
      <c r="A159" s="19"/>
      <c r="H159" s="19"/>
      <c r="I159" s="19"/>
      <c r="J159" s="19"/>
      <c r="K159" s="95"/>
      <c r="Q159" s="95"/>
    </row>
    <row r="160" spans="1:17" x14ac:dyDescent="0.2">
      <c r="A160" s="19"/>
      <c r="H160" s="19"/>
      <c r="I160" s="19"/>
      <c r="J160" s="19"/>
      <c r="K160" s="95"/>
      <c r="Q160" s="95"/>
    </row>
    <row r="161" spans="1:17" x14ac:dyDescent="0.2">
      <c r="A161" s="19"/>
      <c r="H161" s="19"/>
      <c r="I161" s="19"/>
      <c r="J161" s="19"/>
      <c r="K161" s="95"/>
      <c r="Q161" s="95"/>
    </row>
    <row r="162" spans="1:17" x14ac:dyDescent="0.2">
      <c r="A162" s="19"/>
      <c r="H162" s="19"/>
      <c r="I162" s="19"/>
      <c r="J162" s="19"/>
      <c r="K162" s="95"/>
      <c r="Q162" s="95"/>
    </row>
    <row r="163" spans="1:17" x14ac:dyDescent="0.2">
      <c r="A163" s="19"/>
      <c r="H163" s="19"/>
      <c r="I163" s="19"/>
      <c r="J163" s="19"/>
      <c r="K163" s="95"/>
      <c r="Q163" s="95"/>
    </row>
    <row r="164" spans="1:17" x14ac:dyDescent="0.2">
      <c r="A164" s="19"/>
      <c r="H164" s="19"/>
      <c r="I164" s="19"/>
      <c r="J164" s="19"/>
      <c r="K164" s="95"/>
      <c r="Q164" s="95"/>
    </row>
    <row r="165" spans="1:17" x14ac:dyDescent="0.2">
      <c r="A165" s="19"/>
      <c r="H165" s="19"/>
      <c r="I165" s="19"/>
      <c r="J165" s="19"/>
      <c r="K165" s="95"/>
      <c r="Q165" s="95"/>
    </row>
    <row r="166" spans="1:17" x14ac:dyDescent="0.2">
      <c r="A166" s="19"/>
      <c r="H166" s="19"/>
      <c r="I166" s="19"/>
      <c r="J166" s="19"/>
      <c r="K166" s="95"/>
      <c r="Q166" s="95"/>
    </row>
    <row r="167" spans="1:17" x14ac:dyDescent="0.2">
      <c r="A167" s="19"/>
      <c r="H167" s="19"/>
      <c r="I167" s="19"/>
      <c r="J167" s="19"/>
      <c r="K167" s="95"/>
      <c r="Q167" s="95"/>
    </row>
    <row r="168" spans="1:17" x14ac:dyDescent="0.2">
      <c r="A168" s="19"/>
      <c r="H168" s="19"/>
      <c r="I168" s="19"/>
      <c r="J168" s="19"/>
      <c r="K168" s="95"/>
      <c r="Q168" s="95"/>
    </row>
    <row r="169" spans="1:17" x14ac:dyDescent="0.2">
      <c r="A169" s="19"/>
      <c r="H169" s="19"/>
      <c r="I169" s="19"/>
      <c r="J169" s="19"/>
      <c r="K169" s="95"/>
      <c r="Q169" s="95"/>
    </row>
    <row r="170" spans="1:17" x14ac:dyDescent="0.2">
      <c r="A170" s="19"/>
      <c r="H170" s="19"/>
      <c r="I170" s="19"/>
      <c r="J170" s="19"/>
      <c r="K170" s="95"/>
      <c r="Q170" s="95"/>
    </row>
    <row r="171" spans="1:17" x14ac:dyDescent="0.2">
      <c r="A171" s="19"/>
      <c r="H171" s="19"/>
      <c r="I171" s="19"/>
      <c r="J171" s="19"/>
      <c r="K171" s="95"/>
      <c r="Q171" s="95"/>
    </row>
    <row r="172" spans="1:17" x14ac:dyDescent="0.2">
      <c r="A172" s="19"/>
      <c r="H172" s="19"/>
      <c r="I172" s="19"/>
      <c r="J172" s="19"/>
      <c r="K172" s="95"/>
      <c r="Q172" s="95"/>
    </row>
    <row r="173" spans="1:17" x14ac:dyDescent="0.2">
      <c r="A173" s="19"/>
      <c r="H173" s="19"/>
      <c r="I173" s="19"/>
      <c r="J173" s="19"/>
      <c r="K173" s="95"/>
      <c r="Q173" s="95"/>
    </row>
    <row r="174" spans="1:17" x14ac:dyDescent="0.2">
      <c r="A174" s="19"/>
      <c r="H174" s="19"/>
      <c r="I174" s="19"/>
      <c r="J174" s="19"/>
      <c r="K174" s="95"/>
      <c r="Q174" s="95"/>
    </row>
    <row r="175" spans="1:17" x14ac:dyDescent="0.2">
      <c r="A175" s="19"/>
      <c r="H175" s="19"/>
      <c r="I175" s="19"/>
      <c r="J175" s="19"/>
      <c r="K175" s="95"/>
      <c r="Q175" s="95"/>
    </row>
    <row r="176" spans="1:17" x14ac:dyDescent="0.2">
      <c r="A176" s="19"/>
      <c r="H176" s="19"/>
      <c r="I176" s="19"/>
      <c r="J176" s="19"/>
      <c r="K176" s="95"/>
      <c r="Q176" s="95"/>
    </row>
    <row r="177" spans="1:17" x14ac:dyDescent="0.2">
      <c r="A177" s="19"/>
      <c r="H177" s="19"/>
      <c r="I177" s="19"/>
      <c r="J177" s="19"/>
      <c r="K177" s="95"/>
      <c r="Q177" s="95"/>
    </row>
    <row r="178" spans="1:17" x14ac:dyDescent="0.2">
      <c r="A178" s="19"/>
      <c r="H178" s="19"/>
      <c r="I178" s="19"/>
      <c r="J178" s="19"/>
      <c r="K178" s="95"/>
      <c r="Q178" s="95"/>
    </row>
    <row r="179" spans="1:17" x14ac:dyDescent="0.2">
      <c r="A179" s="19"/>
      <c r="H179" s="19"/>
      <c r="I179" s="19"/>
      <c r="J179" s="19"/>
      <c r="K179" s="95"/>
      <c r="Q179" s="95"/>
    </row>
    <row r="180" spans="1:17" x14ac:dyDescent="0.2">
      <c r="A180" s="19"/>
      <c r="H180" s="19"/>
      <c r="I180" s="19"/>
      <c r="J180" s="19"/>
      <c r="K180" s="95"/>
      <c r="Q180" s="95"/>
    </row>
    <row r="181" spans="1:17" x14ac:dyDescent="0.2">
      <c r="A181" s="19"/>
      <c r="H181" s="19"/>
      <c r="I181" s="19"/>
      <c r="J181" s="19"/>
      <c r="K181" s="95"/>
      <c r="Q181" s="95"/>
    </row>
    <row r="182" spans="1:17" x14ac:dyDescent="0.2">
      <c r="A182" s="19"/>
      <c r="H182" s="19"/>
      <c r="I182" s="19"/>
      <c r="J182" s="19"/>
      <c r="K182" s="95"/>
      <c r="Q182" s="95"/>
    </row>
    <row r="183" spans="1:17" x14ac:dyDescent="0.2">
      <c r="A183" s="19"/>
      <c r="H183" s="19"/>
      <c r="I183" s="19"/>
      <c r="J183" s="19"/>
      <c r="K183" s="95"/>
      <c r="Q183" s="95"/>
    </row>
    <row r="184" spans="1:17" x14ac:dyDescent="0.2">
      <c r="A184" s="19"/>
      <c r="H184" s="19"/>
      <c r="I184" s="19"/>
      <c r="J184" s="19"/>
      <c r="K184" s="95"/>
      <c r="Q184" s="95"/>
    </row>
    <row r="185" spans="1:17" x14ac:dyDescent="0.2">
      <c r="A185" s="19"/>
      <c r="H185" s="19"/>
      <c r="I185" s="19"/>
      <c r="J185" s="19"/>
      <c r="K185" s="95"/>
      <c r="Q185" s="95"/>
    </row>
    <row r="186" spans="1:17" x14ac:dyDescent="0.2">
      <c r="A186" s="19"/>
      <c r="H186" s="19"/>
      <c r="I186" s="19"/>
      <c r="J186" s="19"/>
      <c r="K186" s="95"/>
      <c r="Q186" s="95"/>
    </row>
    <row r="187" spans="1:17" x14ac:dyDescent="0.2">
      <c r="A187" s="19"/>
      <c r="H187" s="19"/>
      <c r="I187" s="19"/>
      <c r="J187" s="19"/>
      <c r="K187" s="95"/>
      <c r="Q187" s="95"/>
    </row>
    <row r="188" spans="1:17" x14ac:dyDescent="0.2">
      <c r="A188" s="19"/>
      <c r="H188" s="19"/>
      <c r="I188" s="19"/>
      <c r="J188" s="19"/>
      <c r="K188" s="95"/>
      <c r="Q188" s="95"/>
    </row>
    <row r="189" spans="1:17" x14ac:dyDescent="0.2">
      <c r="A189" s="19"/>
      <c r="H189" s="19"/>
      <c r="I189" s="19"/>
      <c r="J189" s="19"/>
      <c r="K189" s="95"/>
      <c r="Q189" s="95"/>
    </row>
    <row r="190" spans="1:17" x14ac:dyDescent="0.2">
      <c r="A190" s="19"/>
      <c r="H190" s="19"/>
      <c r="I190" s="19"/>
      <c r="J190" s="19"/>
      <c r="K190" s="95"/>
      <c r="Q190" s="95"/>
    </row>
    <row r="191" spans="1:17" x14ac:dyDescent="0.2">
      <c r="A191" s="19"/>
      <c r="H191" s="19"/>
      <c r="I191" s="19"/>
      <c r="J191" s="19"/>
      <c r="K191" s="95"/>
      <c r="Q191" s="95"/>
    </row>
    <row r="192" spans="1:17" x14ac:dyDescent="0.2">
      <c r="A192" s="19"/>
      <c r="H192" s="19"/>
      <c r="I192" s="19"/>
      <c r="J192" s="19"/>
      <c r="K192" s="95"/>
      <c r="Q192" s="95"/>
    </row>
    <row r="193" spans="1:17" x14ac:dyDescent="0.2">
      <c r="A193" s="19"/>
      <c r="H193" s="19"/>
      <c r="I193" s="19"/>
      <c r="J193" s="19"/>
      <c r="K193" s="95"/>
      <c r="Q193" s="95"/>
    </row>
    <row r="194" spans="1:17" x14ac:dyDescent="0.2">
      <c r="A194" s="19"/>
      <c r="H194" s="19"/>
      <c r="I194" s="19"/>
      <c r="J194" s="19"/>
      <c r="K194" s="95"/>
      <c r="Q194" s="95"/>
    </row>
    <row r="195" spans="1:17" x14ac:dyDescent="0.2">
      <c r="A195" s="19"/>
      <c r="H195" s="19"/>
      <c r="I195" s="19"/>
      <c r="J195" s="19"/>
      <c r="K195" s="95"/>
      <c r="Q195" s="95"/>
    </row>
    <row r="196" spans="1:17" x14ac:dyDescent="0.2">
      <c r="A196" s="19"/>
      <c r="H196" s="19"/>
      <c r="I196" s="19"/>
      <c r="J196" s="19"/>
      <c r="K196" s="95"/>
      <c r="Q196" s="95"/>
    </row>
    <row r="197" spans="1:17" x14ac:dyDescent="0.2">
      <c r="A197" s="19"/>
      <c r="H197" s="19"/>
      <c r="I197" s="19"/>
      <c r="J197" s="19"/>
      <c r="K197" s="95"/>
      <c r="Q197" s="95"/>
    </row>
    <row r="198" spans="1:17" x14ac:dyDescent="0.2">
      <c r="A198" s="19"/>
      <c r="H198" s="19"/>
      <c r="I198" s="19"/>
      <c r="J198" s="19"/>
      <c r="K198" s="95"/>
      <c r="Q198" s="95"/>
    </row>
    <row r="199" spans="1:17" x14ac:dyDescent="0.2">
      <c r="A199" s="19"/>
      <c r="H199" s="19"/>
      <c r="I199" s="19"/>
      <c r="J199" s="19"/>
      <c r="K199" s="95"/>
      <c r="Q199" s="95"/>
    </row>
    <row r="200" spans="1:17" x14ac:dyDescent="0.2">
      <c r="A200" s="19"/>
      <c r="H200" s="19"/>
      <c r="I200" s="19"/>
      <c r="J200" s="19"/>
      <c r="K200" s="95"/>
      <c r="Q200" s="95"/>
    </row>
    <row r="201" spans="1:17" x14ac:dyDescent="0.2">
      <c r="A201" s="19"/>
      <c r="H201" s="19"/>
      <c r="I201" s="19"/>
      <c r="J201" s="19"/>
      <c r="K201" s="95"/>
      <c r="Q201" s="95"/>
    </row>
    <row r="202" spans="1:17" x14ac:dyDescent="0.2">
      <c r="A202" s="19"/>
      <c r="H202" s="19"/>
      <c r="I202" s="19"/>
      <c r="J202" s="19"/>
      <c r="K202" s="95"/>
      <c r="Q202" s="95"/>
    </row>
    <row r="203" spans="1:17" x14ac:dyDescent="0.2">
      <c r="A203" s="19"/>
      <c r="H203" s="19"/>
      <c r="I203" s="19"/>
      <c r="J203" s="19"/>
      <c r="K203" s="95"/>
      <c r="Q203" s="95"/>
    </row>
    <row r="204" spans="1:17" x14ac:dyDescent="0.2">
      <c r="A204" s="19"/>
      <c r="H204" s="19"/>
      <c r="I204" s="19"/>
      <c r="J204" s="19"/>
      <c r="K204" s="95"/>
      <c r="Q204" s="95"/>
    </row>
    <row r="205" spans="1:17" x14ac:dyDescent="0.2">
      <c r="A205" s="19"/>
      <c r="H205" s="19"/>
      <c r="I205" s="19"/>
      <c r="J205" s="19"/>
      <c r="K205" s="95"/>
      <c r="Q205" s="95"/>
    </row>
    <row r="206" spans="1:17" x14ac:dyDescent="0.2">
      <c r="A206" s="19"/>
      <c r="H206" s="19"/>
      <c r="I206" s="19"/>
      <c r="J206" s="19"/>
      <c r="K206" s="95"/>
      <c r="Q206" s="95"/>
    </row>
    <row r="207" spans="1:17" x14ac:dyDescent="0.2">
      <c r="A207" s="19"/>
      <c r="H207" s="19"/>
      <c r="I207" s="19"/>
      <c r="J207" s="19"/>
      <c r="K207" s="95"/>
      <c r="Q207" s="95"/>
    </row>
    <row r="208" spans="1:17" x14ac:dyDescent="0.2">
      <c r="A208" s="19"/>
      <c r="H208" s="19"/>
      <c r="I208" s="19"/>
      <c r="J208" s="19"/>
      <c r="K208" s="95"/>
      <c r="Q208" s="95"/>
    </row>
    <row r="209" spans="1:17" x14ac:dyDescent="0.2">
      <c r="A209" s="19"/>
      <c r="H209" s="19"/>
      <c r="I209" s="19"/>
      <c r="J209" s="19"/>
      <c r="K209" s="95"/>
      <c r="Q209" s="95"/>
    </row>
    <row r="210" spans="1:17" x14ac:dyDescent="0.2">
      <c r="A210" s="19"/>
      <c r="H210" s="19"/>
      <c r="I210" s="19"/>
      <c r="J210" s="19"/>
      <c r="K210" s="95"/>
      <c r="Q210" s="95"/>
    </row>
    <row r="211" spans="1:17" x14ac:dyDescent="0.2">
      <c r="A211" s="19"/>
      <c r="H211" s="19"/>
      <c r="I211" s="19"/>
      <c r="J211" s="19"/>
      <c r="K211" s="95"/>
      <c r="Q211" s="95"/>
    </row>
    <row r="212" spans="1:17" x14ac:dyDescent="0.2">
      <c r="A212" s="19"/>
      <c r="H212" s="19"/>
      <c r="I212" s="19"/>
      <c r="J212" s="19"/>
      <c r="K212" s="95"/>
      <c r="Q212" s="95"/>
    </row>
    <row r="213" spans="1:17" x14ac:dyDescent="0.2">
      <c r="A213" s="19"/>
      <c r="H213" s="19"/>
      <c r="I213" s="19"/>
      <c r="J213" s="19"/>
      <c r="K213" s="95"/>
      <c r="Q213" s="95"/>
    </row>
    <row r="214" spans="1:17" x14ac:dyDescent="0.2">
      <c r="A214" s="19"/>
      <c r="H214" s="19"/>
      <c r="I214" s="19"/>
      <c r="J214" s="19"/>
      <c r="K214" s="95"/>
      <c r="Q214" s="95"/>
    </row>
    <row r="215" spans="1:17" x14ac:dyDescent="0.2">
      <c r="A215" s="19"/>
      <c r="H215" s="19"/>
      <c r="I215" s="19"/>
      <c r="J215" s="19"/>
      <c r="K215" s="95"/>
      <c r="Q215" s="95"/>
    </row>
    <row r="216" spans="1:17" x14ac:dyDescent="0.2">
      <c r="A216" s="19"/>
      <c r="H216" s="19"/>
      <c r="I216" s="19"/>
      <c r="J216" s="19"/>
      <c r="K216" s="95"/>
      <c r="Q216" s="95"/>
    </row>
    <row r="217" spans="1:17" x14ac:dyDescent="0.2">
      <c r="A217" s="19"/>
      <c r="H217" s="19"/>
      <c r="I217" s="19"/>
      <c r="J217" s="19"/>
      <c r="K217" s="95"/>
      <c r="Q217" s="95"/>
    </row>
    <row r="218" spans="1:17" x14ac:dyDescent="0.2">
      <c r="A218" s="19"/>
      <c r="H218" s="19"/>
      <c r="I218" s="19"/>
      <c r="J218" s="19"/>
      <c r="K218" s="95"/>
      <c r="Q218" s="95"/>
    </row>
    <row r="219" spans="1:17" x14ac:dyDescent="0.2">
      <c r="A219" s="19"/>
      <c r="H219" s="19"/>
      <c r="I219" s="19"/>
      <c r="J219" s="19"/>
      <c r="K219" s="95"/>
      <c r="Q219" s="95"/>
    </row>
    <row r="220" spans="1:17" x14ac:dyDescent="0.2">
      <c r="A220" s="19"/>
      <c r="H220" s="19"/>
      <c r="I220" s="19"/>
      <c r="J220" s="19"/>
      <c r="K220" s="95"/>
      <c r="Q220" s="95"/>
    </row>
    <row r="221" spans="1:17" x14ac:dyDescent="0.2">
      <c r="A221" s="19"/>
      <c r="H221" s="19"/>
      <c r="I221" s="19"/>
      <c r="J221" s="19"/>
      <c r="K221" s="95"/>
      <c r="Q221" s="95"/>
    </row>
    <row r="222" spans="1:17" x14ac:dyDescent="0.2">
      <c r="A222" s="19"/>
      <c r="H222" s="19"/>
      <c r="I222" s="19"/>
      <c r="J222" s="19"/>
      <c r="K222" s="95"/>
      <c r="Q222" s="95"/>
    </row>
    <row r="223" spans="1:17" x14ac:dyDescent="0.2">
      <c r="A223" s="19"/>
      <c r="H223" s="19"/>
      <c r="I223" s="19"/>
      <c r="J223" s="19"/>
      <c r="K223" s="95"/>
      <c r="Q223" s="95"/>
    </row>
    <row r="224" spans="1:17" x14ac:dyDescent="0.2">
      <c r="A224" s="19"/>
      <c r="H224" s="19"/>
      <c r="I224" s="19"/>
      <c r="J224" s="19"/>
      <c r="K224" s="95"/>
      <c r="Q224" s="95"/>
    </row>
    <row r="225" spans="1:17" x14ac:dyDescent="0.2">
      <c r="A225" s="19"/>
      <c r="H225" s="19"/>
      <c r="I225" s="19"/>
      <c r="J225" s="19"/>
      <c r="K225" s="95"/>
      <c r="Q225" s="95"/>
    </row>
    <row r="226" spans="1:17" x14ac:dyDescent="0.2">
      <c r="A226" s="19"/>
      <c r="H226" s="19"/>
      <c r="I226" s="19"/>
      <c r="J226" s="19"/>
      <c r="K226" s="95"/>
      <c r="Q226" s="95"/>
    </row>
    <row r="227" spans="1:17" x14ac:dyDescent="0.2">
      <c r="A227" s="19"/>
      <c r="H227" s="19"/>
      <c r="I227" s="19"/>
      <c r="J227" s="19"/>
      <c r="K227" s="95"/>
      <c r="Q227" s="95"/>
    </row>
    <row r="228" spans="1:17" x14ac:dyDescent="0.2">
      <c r="A228" s="19"/>
      <c r="H228" s="19"/>
      <c r="I228" s="19"/>
      <c r="J228" s="19"/>
      <c r="K228" s="95"/>
      <c r="Q228" s="95"/>
    </row>
    <row r="229" spans="1:17" x14ac:dyDescent="0.2">
      <c r="A229" s="19"/>
      <c r="H229" s="19"/>
      <c r="I229" s="19"/>
      <c r="J229" s="19"/>
      <c r="K229" s="95"/>
      <c r="Q229" s="95"/>
    </row>
    <row r="230" spans="1:17" x14ac:dyDescent="0.2">
      <c r="A230" s="19"/>
      <c r="H230" s="19"/>
      <c r="I230" s="19"/>
      <c r="J230" s="19"/>
      <c r="K230" s="95"/>
      <c r="Q230" s="95"/>
    </row>
    <row r="231" spans="1:17" x14ac:dyDescent="0.2">
      <c r="A231" s="19"/>
      <c r="H231" s="19"/>
      <c r="I231" s="19"/>
      <c r="J231" s="19"/>
      <c r="K231" s="95"/>
      <c r="Q231" s="95"/>
    </row>
    <row r="232" spans="1:17" x14ac:dyDescent="0.2">
      <c r="A232" s="19"/>
      <c r="H232" s="19"/>
      <c r="I232" s="19"/>
      <c r="J232" s="19"/>
      <c r="K232" s="95"/>
      <c r="Q232" s="95"/>
    </row>
    <row r="233" spans="1:17" x14ac:dyDescent="0.2">
      <c r="A233" s="19"/>
      <c r="H233" s="19"/>
      <c r="I233" s="19"/>
      <c r="J233" s="19"/>
      <c r="K233" s="95"/>
      <c r="Q233" s="95"/>
    </row>
    <row r="234" spans="1:17" x14ac:dyDescent="0.2">
      <c r="A234" s="19"/>
      <c r="H234" s="19"/>
      <c r="I234" s="19"/>
      <c r="J234" s="19"/>
      <c r="K234" s="95"/>
      <c r="Q234" s="95"/>
    </row>
    <row r="235" spans="1:17" x14ac:dyDescent="0.2">
      <c r="A235" s="19"/>
      <c r="H235" s="19"/>
      <c r="I235" s="19"/>
      <c r="J235" s="19"/>
      <c r="K235" s="95"/>
      <c r="Q235" s="95"/>
    </row>
    <row r="236" spans="1:17" x14ac:dyDescent="0.2">
      <c r="A236" s="19"/>
      <c r="H236" s="19"/>
      <c r="I236" s="19"/>
      <c r="J236" s="19"/>
      <c r="K236" s="95"/>
      <c r="Q236" s="95"/>
    </row>
    <row r="237" spans="1:17" x14ac:dyDescent="0.2">
      <c r="A237" s="19"/>
      <c r="E237" s="142"/>
      <c r="F237" s="142"/>
      <c r="G237" s="142"/>
      <c r="H237" s="19"/>
      <c r="I237" s="19"/>
      <c r="J237" s="19"/>
      <c r="K237" s="95"/>
      <c r="Q237" s="95"/>
    </row>
    <row r="238" spans="1:17" x14ac:dyDescent="0.2">
      <c r="A238" s="19"/>
      <c r="E238" s="142"/>
      <c r="F238" s="142"/>
      <c r="G238" s="142"/>
      <c r="H238" s="19"/>
      <c r="I238" s="19"/>
      <c r="J238" s="19"/>
      <c r="K238" s="95"/>
      <c r="Q238" s="95"/>
    </row>
    <row r="239" spans="1:17" x14ac:dyDescent="0.2">
      <c r="A239" s="19"/>
      <c r="E239" s="142"/>
      <c r="F239" s="142"/>
      <c r="G239" s="142"/>
      <c r="H239" s="19"/>
      <c r="I239" s="19"/>
      <c r="J239" s="19"/>
      <c r="K239" s="95"/>
      <c r="Q239" s="95"/>
    </row>
    <row r="240" spans="1:17" x14ac:dyDescent="0.2">
      <c r="A240" s="19"/>
      <c r="E240" s="142"/>
      <c r="F240" s="142"/>
      <c r="G240" s="142"/>
      <c r="H240" s="19"/>
      <c r="I240" s="19"/>
      <c r="J240" s="19"/>
      <c r="K240" s="95"/>
      <c r="Q240" s="95"/>
    </row>
    <row r="241" spans="1:17" x14ac:dyDescent="0.2">
      <c r="A241" s="19"/>
      <c r="E241" s="142"/>
      <c r="F241" s="142"/>
      <c r="G241" s="142"/>
      <c r="H241" s="19"/>
      <c r="I241" s="19"/>
      <c r="J241" s="19"/>
      <c r="K241" s="95"/>
      <c r="Q241" s="95"/>
    </row>
    <row r="242" spans="1:17" x14ac:dyDescent="0.2">
      <c r="A242" s="19"/>
      <c r="E242" s="142"/>
      <c r="F242" s="142"/>
      <c r="G242" s="142"/>
      <c r="H242" s="19"/>
      <c r="I242" s="19"/>
      <c r="J242" s="19"/>
      <c r="K242" s="95"/>
      <c r="Q242" s="95"/>
    </row>
    <row r="243" spans="1:17" x14ac:dyDescent="0.2">
      <c r="A243" s="19"/>
      <c r="E243" s="142"/>
      <c r="F243" s="142"/>
      <c r="G243" s="142"/>
      <c r="H243" s="19"/>
      <c r="I243" s="19"/>
      <c r="J243" s="19"/>
      <c r="K243" s="95"/>
      <c r="Q243" s="95"/>
    </row>
    <row r="244" spans="1:17" x14ac:dyDescent="0.2">
      <c r="A244" s="19"/>
      <c r="E244" s="142"/>
      <c r="F244" s="142"/>
      <c r="G244" s="142"/>
      <c r="H244" s="19"/>
      <c r="I244" s="19"/>
      <c r="J244" s="19"/>
      <c r="K244" s="95"/>
      <c r="Q244" s="95"/>
    </row>
    <row r="245" spans="1:17" x14ac:dyDescent="0.2">
      <c r="A245" s="19"/>
      <c r="E245" s="142"/>
      <c r="F245" s="142"/>
      <c r="G245" s="142"/>
      <c r="H245" s="19"/>
      <c r="I245" s="19"/>
      <c r="J245" s="19"/>
      <c r="K245" s="95"/>
      <c r="Q245" s="95"/>
    </row>
    <row r="246" spans="1:17" x14ac:dyDescent="0.2">
      <c r="A246" s="19"/>
      <c r="E246" s="142"/>
      <c r="F246" s="142"/>
      <c r="G246" s="142"/>
      <c r="H246" s="19"/>
      <c r="I246" s="19"/>
      <c r="J246" s="19"/>
      <c r="K246" s="95"/>
      <c r="Q246" s="95"/>
    </row>
    <row r="247" spans="1:17" x14ac:dyDescent="0.2">
      <c r="A247" s="19"/>
      <c r="E247" s="142"/>
      <c r="F247" s="142"/>
      <c r="G247" s="142"/>
      <c r="H247" s="19"/>
      <c r="I247" s="19"/>
      <c r="J247" s="19"/>
      <c r="K247" s="95"/>
      <c r="Q247" s="95"/>
    </row>
    <row r="248" spans="1:17" x14ac:dyDescent="0.2">
      <c r="A248" s="19"/>
      <c r="E248" s="142"/>
      <c r="F248" s="142"/>
      <c r="G248" s="142"/>
      <c r="H248" s="19"/>
      <c r="I248" s="19"/>
      <c r="J248" s="19"/>
      <c r="K248" s="95"/>
      <c r="Q248" s="95"/>
    </row>
    <row r="249" spans="1:17" x14ac:dyDescent="0.2">
      <c r="A249" s="19"/>
      <c r="E249" s="142"/>
      <c r="F249" s="142"/>
      <c r="G249" s="142"/>
      <c r="H249" s="19"/>
      <c r="I249" s="19"/>
      <c r="J249" s="19"/>
      <c r="K249" s="95"/>
      <c r="Q249" s="95"/>
    </row>
    <row r="250" spans="1:17" x14ac:dyDescent="0.2">
      <c r="A250" s="19"/>
      <c r="E250" s="142"/>
      <c r="F250" s="142"/>
      <c r="G250" s="142"/>
      <c r="H250" s="19"/>
      <c r="I250" s="19"/>
      <c r="J250" s="19"/>
      <c r="K250" s="95"/>
      <c r="Q250" s="95"/>
    </row>
    <row r="251" spans="1:17" x14ac:dyDescent="0.2">
      <c r="A251" s="19"/>
      <c r="E251" s="142"/>
      <c r="F251" s="142"/>
      <c r="G251" s="142"/>
      <c r="H251" s="19"/>
      <c r="I251" s="19"/>
      <c r="J251" s="19"/>
      <c r="K251" s="95"/>
      <c r="Q251" s="95"/>
    </row>
    <row r="252" spans="1:17" x14ac:dyDescent="0.2">
      <c r="A252" s="19"/>
      <c r="E252" s="142"/>
      <c r="F252" s="142"/>
      <c r="G252" s="142"/>
      <c r="H252" s="19"/>
      <c r="I252" s="19"/>
      <c r="J252" s="19"/>
      <c r="K252" s="95"/>
      <c r="Q252" s="95"/>
    </row>
    <row r="253" spans="1:17" x14ac:dyDescent="0.2">
      <c r="A253" s="19"/>
      <c r="E253" s="142"/>
      <c r="F253" s="142"/>
      <c r="G253" s="142"/>
      <c r="H253" s="19"/>
      <c r="I253" s="19"/>
      <c r="J253" s="19"/>
      <c r="K253" s="95"/>
      <c r="Q253" s="95"/>
    </row>
    <row r="254" spans="1:17" x14ac:dyDescent="0.2">
      <c r="A254" s="19"/>
      <c r="E254" s="142"/>
      <c r="F254" s="142"/>
      <c r="G254" s="142"/>
      <c r="H254" s="19"/>
      <c r="I254" s="19"/>
      <c r="J254" s="19"/>
      <c r="K254" s="95"/>
      <c r="Q254" s="95"/>
    </row>
    <row r="255" spans="1:17" x14ac:dyDescent="0.2">
      <c r="A255" s="19"/>
      <c r="E255" s="142"/>
      <c r="F255" s="142"/>
      <c r="G255" s="142"/>
      <c r="H255" s="19"/>
      <c r="I255" s="19"/>
      <c r="J255" s="19"/>
      <c r="K255" s="95"/>
      <c r="Q255" s="95"/>
    </row>
    <row r="256" spans="1:17" x14ac:dyDescent="0.2">
      <c r="A256" s="19"/>
      <c r="E256" s="142"/>
      <c r="F256" s="142"/>
      <c r="G256" s="142"/>
      <c r="H256" s="19"/>
      <c r="I256" s="19"/>
      <c r="J256" s="19"/>
      <c r="K256" s="95"/>
      <c r="Q256" s="95"/>
    </row>
    <row r="257" spans="1:17" x14ac:dyDescent="0.2">
      <c r="A257" s="19"/>
      <c r="E257" s="142"/>
      <c r="F257" s="142"/>
      <c r="G257" s="142"/>
      <c r="H257" s="19"/>
      <c r="I257" s="19"/>
      <c r="J257" s="19"/>
      <c r="K257" s="95"/>
      <c r="Q257" s="95"/>
    </row>
    <row r="258" spans="1:17" x14ac:dyDescent="0.2">
      <c r="A258" s="19"/>
      <c r="E258" s="142"/>
      <c r="F258" s="142"/>
      <c r="G258" s="142"/>
      <c r="H258" s="19"/>
      <c r="I258" s="19"/>
      <c r="J258" s="19"/>
      <c r="K258" s="95"/>
      <c r="Q258" s="95"/>
    </row>
    <row r="259" spans="1:17" x14ac:dyDescent="0.2">
      <c r="A259" s="19"/>
      <c r="E259" s="142"/>
      <c r="F259" s="142"/>
      <c r="G259" s="142"/>
      <c r="H259" s="19"/>
      <c r="I259" s="19"/>
      <c r="J259" s="19"/>
      <c r="K259" s="95"/>
      <c r="Q259" s="95"/>
    </row>
    <row r="260" spans="1:17" x14ac:dyDescent="0.2">
      <c r="A260" s="19"/>
      <c r="E260" s="142"/>
      <c r="F260" s="142"/>
      <c r="G260" s="142"/>
      <c r="H260" s="19"/>
      <c r="I260" s="19"/>
      <c r="J260" s="19"/>
      <c r="K260" s="95"/>
      <c r="Q260" s="95"/>
    </row>
    <row r="261" spans="1:17" x14ac:dyDescent="0.2">
      <c r="A261" s="19"/>
      <c r="E261" s="142"/>
      <c r="F261" s="142"/>
      <c r="G261" s="142"/>
      <c r="H261" s="19"/>
      <c r="I261" s="19"/>
      <c r="J261" s="19"/>
      <c r="K261" s="95"/>
      <c r="Q261" s="95"/>
    </row>
    <row r="262" spans="1:17" x14ac:dyDescent="0.2">
      <c r="A262" s="19"/>
      <c r="E262" s="142"/>
      <c r="F262" s="142"/>
      <c r="G262" s="142"/>
      <c r="H262" s="19"/>
      <c r="I262" s="19"/>
      <c r="J262" s="19"/>
      <c r="K262" s="95"/>
      <c r="Q262" s="95"/>
    </row>
    <row r="263" spans="1:17" x14ac:dyDescent="0.2">
      <c r="A263" s="19"/>
      <c r="E263" s="142"/>
      <c r="F263" s="142"/>
      <c r="G263" s="142"/>
      <c r="H263" s="19"/>
      <c r="I263" s="19"/>
      <c r="J263" s="19"/>
      <c r="K263" s="95"/>
      <c r="Q263" s="95"/>
    </row>
    <row r="264" spans="1:17" x14ac:dyDescent="0.2">
      <c r="A264" s="19"/>
      <c r="E264" s="142"/>
      <c r="F264" s="142"/>
      <c r="G264" s="142"/>
      <c r="H264" s="19"/>
      <c r="I264" s="19"/>
      <c r="J264" s="19"/>
      <c r="K264" s="95"/>
      <c r="Q264" s="95"/>
    </row>
    <row r="265" spans="1:17" x14ac:dyDescent="0.2">
      <c r="A265" s="19"/>
      <c r="E265" s="142"/>
      <c r="F265" s="142"/>
      <c r="G265" s="142"/>
      <c r="H265" s="19"/>
      <c r="I265" s="19"/>
      <c r="J265" s="19"/>
      <c r="K265" s="95"/>
      <c r="Q265" s="95"/>
    </row>
    <row r="266" spans="1:17" x14ac:dyDescent="0.2">
      <c r="A266" s="19"/>
      <c r="E266" s="142"/>
      <c r="F266" s="142"/>
      <c r="G266" s="142"/>
      <c r="H266" s="19"/>
      <c r="I266" s="19"/>
      <c r="J266" s="19"/>
      <c r="K266" s="95"/>
      <c r="Q266" s="95"/>
    </row>
    <row r="267" spans="1:17" x14ac:dyDescent="0.2">
      <c r="A267" s="19"/>
      <c r="E267" s="142"/>
      <c r="F267" s="142"/>
      <c r="G267" s="142"/>
      <c r="H267" s="19"/>
      <c r="I267" s="19"/>
      <c r="J267" s="19"/>
      <c r="K267" s="95"/>
      <c r="Q267" s="95"/>
    </row>
    <row r="268" spans="1:17" x14ac:dyDescent="0.2">
      <c r="A268" s="19"/>
      <c r="E268" s="142"/>
      <c r="F268" s="142"/>
      <c r="G268" s="142"/>
      <c r="H268" s="19"/>
      <c r="I268" s="19"/>
      <c r="J268" s="19"/>
      <c r="K268" s="95"/>
      <c r="Q268" s="95"/>
    </row>
    <row r="269" spans="1:17" x14ac:dyDescent="0.2">
      <c r="A269" s="19"/>
      <c r="E269" s="142"/>
      <c r="F269" s="142"/>
      <c r="G269" s="142"/>
      <c r="H269" s="19"/>
      <c r="I269" s="19"/>
      <c r="J269" s="19"/>
      <c r="K269" s="95"/>
      <c r="Q269" s="95"/>
    </row>
    <row r="270" spans="1:17" x14ac:dyDescent="0.2">
      <c r="A270" s="19"/>
      <c r="E270" s="142"/>
      <c r="F270" s="142"/>
      <c r="G270" s="142"/>
      <c r="H270" s="19"/>
      <c r="I270" s="19"/>
      <c r="J270" s="19"/>
      <c r="K270" s="95"/>
      <c r="Q270" s="95"/>
    </row>
    <row r="271" spans="1:17" x14ac:dyDescent="0.2">
      <c r="A271" s="19"/>
      <c r="E271" s="142"/>
      <c r="F271" s="142"/>
      <c r="G271" s="142"/>
      <c r="H271" s="19"/>
      <c r="I271" s="19"/>
      <c r="J271" s="19"/>
      <c r="K271" s="95"/>
      <c r="Q271" s="95"/>
    </row>
    <row r="272" spans="1:17" x14ac:dyDescent="0.2">
      <c r="A272" s="19"/>
      <c r="E272" s="142"/>
      <c r="F272" s="142"/>
      <c r="G272" s="142"/>
      <c r="H272" s="19"/>
      <c r="I272" s="19"/>
      <c r="J272" s="19"/>
      <c r="K272" s="95"/>
      <c r="Q272" s="95"/>
    </row>
    <row r="273" spans="1:17" x14ac:dyDescent="0.2">
      <c r="A273" s="19"/>
      <c r="E273" s="142"/>
      <c r="F273" s="142"/>
      <c r="G273" s="142"/>
      <c r="H273" s="19"/>
      <c r="I273" s="19"/>
      <c r="J273" s="19"/>
      <c r="K273" s="95"/>
      <c r="Q273" s="95"/>
    </row>
    <row r="274" spans="1:17" x14ac:dyDescent="0.2">
      <c r="A274" s="19"/>
      <c r="E274" s="142"/>
      <c r="F274" s="142"/>
      <c r="G274" s="142"/>
      <c r="H274" s="19"/>
      <c r="I274" s="19"/>
      <c r="J274" s="19"/>
      <c r="K274" s="95"/>
      <c r="Q274" s="95"/>
    </row>
    <row r="275" spans="1:17" x14ac:dyDescent="0.2">
      <c r="A275" s="19"/>
      <c r="E275" s="142"/>
      <c r="F275" s="142"/>
      <c r="G275" s="142"/>
      <c r="H275" s="19"/>
      <c r="I275" s="19"/>
      <c r="J275" s="19"/>
      <c r="K275" s="95"/>
      <c r="Q275" s="95"/>
    </row>
    <row r="276" spans="1:17" x14ac:dyDescent="0.2">
      <c r="A276" s="19"/>
      <c r="E276" s="142"/>
      <c r="F276" s="142"/>
      <c r="G276" s="142"/>
      <c r="H276" s="19"/>
      <c r="I276" s="19"/>
      <c r="J276" s="19"/>
      <c r="K276" s="95"/>
      <c r="Q276" s="95"/>
    </row>
    <row r="277" spans="1:17" x14ac:dyDescent="0.2">
      <c r="A277" s="19"/>
      <c r="E277" s="142"/>
      <c r="F277" s="142"/>
      <c r="G277" s="142"/>
      <c r="H277" s="19"/>
      <c r="I277" s="19"/>
      <c r="J277" s="19"/>
      <c r="K277" s="95"/>
      <c r="Q277" s="95"/>
    </row>
    <row r="278" spans="1:17" x14ac:dyDescent="0.2">
      <c r="A278" s="19"/>
      <c r="E278" s="142"/>
      <c r="F278" s="142"/>
      <c r="G278" s="142"/>
      <c r="H278" s="19"/>
      <c r="I278" s="19"/>
      <c r="J278" s="19"/>
      <c r="K278" s="95"/>
      <c r="Q278" s="95"/>
    </row>
    <row r="279" spans="1:17" x14ac:dyDescent="0.2">
      <c r="A279" s="19"/>
      <c r="E279" s="142"/>
      <c r="F279" s="142"/>
      <c r="G279" s="142"/>
      <c r="H279" s="19"/>
      <c r="I279" s="19"/>
      <c r="J279" s="19"/>
      <c r="K279" s="95"/>
      <c r="Q279" s="95"/>
    </row>
    <row r="280" spans="1:17" x14ac:dyDescent="0.2">
      <c r="A280" s="19"/>
      <c r="E280" s="142"/>
      <c r="F280" s="142"/>
      <c r="G280" s="142"/>
      <c r="H280" s="19"/>
      <c r="I280" s="19"/>
      <c r="J280" s="19"/>
      <c r="K280" s="95"/>
      <c r="Q280" s="95"/>
    </row>
    <row r="281" spans="1:17" x14ac:dyDescent="0.2">
      <c r="A281" s="19"/>
      <c r="E281" s="142"/>
      <c r="F281" s="142"/>
      <c r="G281" s="142"/>
      <c r="H281" s="19"/>
      <c r="I281" s="19"/>
      <c r="J281" s="19"/>
      <c r="K281" s="95"/>
      <c r="Q281" s="95"/>
    </row>
    <row r="282" spans="1:17" x14ac:dyDescent="0.2">
      <c r="A282" s="19"/>
      <c r="E282" s="142"/>
      <c r="F282" s="142"/>
      <c r="G282" s="142"/>
      <c r="H282" s="19"/>
      <c r="I282" s="19"/>
      <c r="J282" s="19"/>
      <c r="K282" s="95"/>
      <c r="Q282" s="95"/>
    </row>
    <row r="283" spans="1:17" x14ac:dyDescent="0.2">
      <c r="A283" s="19"/>
      <c r="E283" s="142"/>
      <c r="F283" s="142"/>
      <c r="G283" s="142"/>
      <c r="H283" s="19"/>
      <c r="I283" s="19"/>
      <c r="J283" s="19"/>
      <c r="K283" s="95"/>
      <c r="Q283" s="95"/>
    </row>
    <row r="284" spans="1:17" x14ac:dyDescent="0.2">
      <c r="A284" s="19"/>
      <c r="E284" s="142"/>
      <c r="F284" s="142"/>
      <c r="G284" s="142"/>
      <c r="H284" s="19"/>
      <c r="I284" s="19"/>
      <c r="J284" s="19"/>
      <c r="K284" s="95"/>
      <c r="Q284" s="95"/>
    </row>
    <row r="285" spans="1:17" x14ac:dyDescent="0.2">
      <c r="A285" s="19"/>
      <c r="E285" s="142"/>
      <c r="F285" s="142"/>
      <c r="G285" s="142"/>
      <c r="H285" s="19"/>
      <c r="I285" s="19"/>
      <c r="J285" s="19"/>
      <c r="K285" s="95"/>
      <c r="Q285" s="95"/>
    </row>
    <row r="286" spans="1:17" x14ac:dyDescent="0.2">
      <c r="A286" s="19"/>
      <c r="E286" s="142"/>
      <c r="F286" s="142"/>
      <c r="G286" s="142"/>
      <c r="H286" s="19"/>
      <c r="I286" s="19"/>
      <c r="J286" s="19"/>
      <c r="K286" s="95"/>
      <c r="Q286" s="95"/>
    </row>
    <row r="287" spans="1:17" x14ac:dyDescent="0.2">
      <c r="A287" s="19"/>
      <c r="E287" s="142"/>
      <c r="F287" s="142"/>
      <c r="G287" s="142"/>
      <c r="H287" s="19"/>
      <c r="I287" s="19"/>
      <c r="J287" s="19"/>
      <c r="K287" s="95"/>
      <c r="Q287" s="95"/>
    </row>
    <row r="288" spans="1:17" x14ac:dyDescent="0.2">
      <c r="A288" s="19"/>
      <c r="E288" s="142"/>
      <c r="F288" s="142"/>
      <c r="G288" s="142"/>
      <c r="H288" s="19"/>
      <c r="I288" s="19"/>
      <c r="J288" s="19"/>
      <c r="K288" s="95"/>
      <c r="Q288" s="95"/>
    </row>
    <row r="289" spans="1:17" x14ac:dyDescent="0.2">
      <c r="A289" s="19"/>
      <c r="E289" s="142"/>
      <c r="F289" s="142"/>
      <c r="G289" s="142"/>
      <c r="H289" s="19"/>
      <c r="I289" s="19"/>
      <c r="J289" s="19"/>
      <c r="K289" s="95"/>
      <c r="Q289" s="95"/>
    </row>
    <row r="290" spans="1:17" x14ac:dyDescent="0.2">
      <c r="A290" s="19"/>
      <c r="E290" s="142"/>
      <c r="F290" s="142"/>
      <c r="G290" s="142"/>
      <c r="H290" s="19"/>
      <c r="I290" s="19"/>
      <c r="J290" s="19"/>
      <c r="K290" s="95"/>
      <c r="Q290" s="95"/>
    </row>
    <row r="291" spans="1:17" x14ac:dyDescent="0.2">
      <c r="A291" s="19"/>
      <c r="E291" s="142"/>
      <c r="F291" s="142"/>
      <c r="G291" s="142"/>
      <c r="H291" s="19"/>
      <c r="I291" s="19"/>
      <c r="J291" s="19"/>
      <c r="K291" s="95"/>
      <c r="Q291" s="95"/>
    </row>
    <row r="292" spans="1:17" x14ac:dyDescent="0.2">
      <c r="A292" s="19"/>
      <c r="E292" s="142"/>
      <c r="F292" s="142"/>
      <c r="G292" s="142"/>
      <c r="H292" s="19"/>
      <c r="I292" s="19"/>
      <c r="J292" s="19"/>
      <c r="K292" s="95"/>
      <c r="Q292" s="95"/>
    </row>
    <row r="293" spans="1:17" x14ac:dyDescent="0.2">
      <c r="A293" s="19"/>
      <c r="E293" s="142"/>
      <c r="F293" s="142"/>
      <c r="G293" s="142"/>
      <c r="H293" s="19"/>
      <c r="I293" s="19"/>
      <c r="J293" s="19"/>
      <c r="K293" s="95"/>
      <c r="Q293" s="95"/>
    </row>
    <row r="294" spans="1:17" x14ac:dyDescent="0.2">
      <c r="A294" s="19"/>
      <c r="E294" s="142"/>
      <c r="F294" s="142"/>
      <c r="G294" s="142"/>
      <c r="H294" s="19"/>
      <c r="I294" s="19"/>
      <c r="J294" s="19"/>
      <c r="K294" s="95"/>
      <c r="Q294" s="95"/>
    </row>
    <row r="295" spans="1:17" x14ac:dyDescent="0.2">
      <c r="A295" s="19"/>
      <c r="E295" s="142"/>
      <c r="F295" s="142"/>
      <c r="G295" s="142"/>
      <c r="H295" s="19"/>
      <c r="I295" s="19"/>
      <c r="J295" s="19"/>
      <c r="K295" s="95"/>
      <c r="Q295" s="95"/>
    </row>
    <row r="296" spans="1:17" x14ac:dyDescent="0.2">
      <c r="A296" s="19"/>
      <c r="E296" s="142"/>
      <c r="F296" s="142"/>
      <c r="G296" s="142"/>
      <c r="H296" s="19"/>
      <c r="I296" s="19"/>
      <c r="J296" s="19"/>
      <c r="K296" s="95"/>
      <c r="Q296" s="95"/>
    </row>
    <row r="297" spans="1:17" x14ac:dyDescent="0.2">
      <c r="A297" s="19"/>
      <c r="E297" s="142"/>
      <c r="F297" s="142"/>
      <c r="G297" s="142"/>
      <c r="H297" s="19"/>
      <c r="I297" s="19"/>
      <c r="J297" s="19"/>
      <c r="K297" s="95"/>
      <c r="Q297" s="95"/>
    </row>
    <row r="298" spans="1:17" x14ac:dyDescent="0.2">
      <c r="A298" s="19"/>
      <c r="E298" s="142"/>
      <c r="F298" s="142"/>
      <c r="G298" s="142"/>
      <c r="H298" s="19"/>
      <c r="I298" s="19"/>
      <c r="J298" s="19"/>
      <c r="K298" s="95"/>
      <c r="Q298" s="95"/>
    </row>
    <row r="299" spans="1:17" x14ac:dyDescent="0.2">
      <c r="A299" s="19"/>
      <c r="E299" s="142"/>
      <c r="F299" s="142"/>
      <c r="G299" s="142"/>
      <c r="H299" s="19"/>
      <c r="I299" s="19"/>
      <c r="J299" s="19"/>
      <c r="K299" s="95"/>
      <c r="Q299" s="95"/>
    </row>
    <row r="300" spans="1:17" x14ac:dyDescent="0.2">
      <c r="A300" s="19"/>
      <c r="E300" s="142"/>
      <c r="F300" s="142"/>
      <c r="G300" s="142"/>
      <c r="H300" s="19"/>
      <c r="I300" s="19"/>
      <c r="J300" s="19"/>
      <c r="K300" s="95"/>
      <c r="Q300" s="95"/>
    </row>
    <row r="301" spans="1:17" x14ac:dyDescent="0.2">
      <c r="A301" s="19"/>
      <c r="E301" s="142"/>
      <c r="F301" s="142"/>
      <c r="G301" s="142"/>
      <c r="H301" s="19"/>
      <c r="I301" s="19"/>
      <c r="J301" s="19"/>
      <c r="K301" s="95"/>
      <c r="Q301" s="95"/>
    </row>
    <row r="302" spans="1:17" x14ac:dyDescent="0.2">
      <c r="A302" s="19"/>
      <c r="E302" s="142"/>
      <c r="F302" s="142"/>
      <c r="G302" s="142"/>
      <c r="H302" s="19"/>
      <c r="I302" s="19"/>
      <c r="J302" s="19"/>
      <c r="K302" s="95"/>
      <c r="Q302" s="95"/>
    </row>
    <row r="303" spans="1:17" x14ac:dyDescent="0.2">
      <c r="A303" s="19"/>
      <c r="E303" s="142"/>
      <c r="F303" s="142"/>
      <c r="G303" s="142"/>
      <c r="H303" s="19"/>
      <c r="I303" s="19"/>
      <c r="J303" s="19"/>
      <c r="K303" s="95"/>
      <c r="Q303" s="95"/>
    </row>
    <row r="304" spans="1:17" x14ac:dyDescent="0.2">
      <c r="A304" s="19"/>
      <c r="E304" s="142"/>
      <c r="F304" s="142"/>
      <c r="G304" s="142"/>
      <c r="H304" s="19"/>
      <c r="I304" s="19"/>
      <c r="J304" s="19"/>
      <c r="K304" s="95"/>
      <c r="Q304" s="95"/>
    </row>
    <row r="305" spans="1:17" x14ac:dyDescent="0.2">
      <c r="A305" s="19"/>
      <c r="E305" s="142"/>
      <c r="F305" s="142"/>
      <c r="G305" s="142"/>
      <c r="H305" s="19"/>
      <c r="I305" s="19"/>
      <c r="J305" s="19"/>
      <c r="K305" s="95"/>
      <c r="Q305" s="95"/>
    </row>
    <row r="306" spans="1:17" x14ac:dyDescent="0.2">
      <c r="A306" s="19"/>
      <c r="E306" s="142"/>
      <c r="F306" s="142"/>
      <c r="G306" s="142"/>
      <c r="H306" s="19"/>
      <c r="I306" s="19"/>
      <c r="J306" s="19"/>
      <c r="K306" s="95"/>
      <c r="Q306" s="95"/>
    </row>
    <row r="307" spans="1:17" x14ac:dyDescent="0.2">
      <c r="A307" s="19"/>
      <c r="E307" s="142"/>
      <c r="F307" s="142"/>
      <c r="G307" s="142"/>
      <c r="H307" s="19"/>
      <c r="I307" s="19"/>
      <c r="J307" s="19"/>
      <c r="K307" s="95"/>
      <c r="Q307" s="95"/>
    </row>
    <row r="308" spans="1:17" x14ac:dyDescent="0.2">
      <c r="A308" s="19"/>
      <c r="E308" s="142"/>
      <c r="F308" s="142"/>
      <c r="G308" s="142"/>
      <c r="H308" s="19"/>
      <c r="I308" s="19"/>
      <c r="J308" s="19"/>
      <c r="K308" s="95"/>
      <c r="Q308" s="95"/>
    </row>
    <row r="309" spans="1:17" x14ac:dyDescent="0.2">
      <c r="A309" s="19"/>
      <c r="E309" s="142"/>
      <c r="F309" s="142"/>
      <c r="G309" s="142"/>
      <c r="H309" s="19"/>
      <c r="I309" s="19"/>
      <c r="J309" s="19"/>
      <c r="K309" s="95"/>
      <c r="Q309" s="95"/>
    </row>
    <row r="310" spans="1:17" x14ac:dyDescent="0.2">
      <c r="A310" s="19"/>
      <c r="E310" s="142"/>
      <c r="F310" s="142"/>
      <c r="G310" s="142"/>
      <c r="H310" s="19"/>
      <c r="I310" s="19"/>
      <c r="J310" s="19"/>
      <c r="K310" s="95"/>
      <c r="Q310" s="95"/>
    </row>
    <row r="311" spans="1:17" x14ac:dyDescent="0.2">
      <c r="A311" s="19"/>
      <c r="E311" s="142"/>
      <c r="F311" s="142"/>
      <c r="G311" s="142"/>
      <c r="H311" s="19"/>
      <c r="I311" s="19"/>
      <c r="J311" s="19"/>
      <c r="K311" s="95"/>
      <c r="Q311" s="95"/>
    </row>
    <row r="312" spans="1:17" x14ac:dyDescent="0.2">
      <c r="A312" s="19"/>
      <c r="E312" s="142"/>
      <c r="F312" s="142"/>
      <c r="G312" s="142"/>
      <c r="H312" s="19"/>
      <c r="I312" s="19"/>
      <c r="J312" s="19"/>
      <c r="K312" s="95"/>
      <c r="Q312" s="95"/>
    </row>
    <row r="313" spans="1:17" x14ac:dyDescent="0.2">
      <c r="A313" s="19"/>
      <c r="E313" s="142"/>
      <c r="F313" s="142"/>
      <c r="G313" s="142"/>
      <c r="H313" s="19"/>
      <c r="I313" s="19"/>
      <c r="J313" s="19"/>
      <c r="K313" s="95"/>
      <c r="Q313" s="95"/>
    </row>
    <row r="314" spans="1:17" x14ac:dyDescent="0.2">
      <c r="A314" s="19"/>
      <c r="E314" s="142"/>
      <c r="F314" s="142"/>
      <c r="G314" s="142"/>
      <c r="H314" s="19"/>
      <c r="I314" s="19"/>
      <c r="J314" s="19"/>
      <c r="K314" s="95"/>
      <c r="Q314" s="95"/>
    </row>
    <row r="315" spans="1:17" x14ac:dyDescent="0.2">
      <c r="A315" s="19"/>
      <c r="E315" s="142"/>
      <c r="F315" s="142"/>
      <c r="G315" s="142"/>
      <c r="H315" s="19"/>
      <c r="I315" s="19"/>
      <c r="J315" s="19"/>
      <c r="K315" s="95"/>
      <c r="Q315" s="95"/>
    </row>
    <row r="316" spans="1:17" x14ac:dyDescent="0.2">
      <c r="A316" s="19"/>
      <c r="E316" s="142"/>
      <c r="F316" s="142"/>
      <c r="G316" s="142"/>
      <c r="H316" s="19"/>
      <c r="I316" s="19"/>
      <c r="J316" s="19"/>
      <c r="K316" s="95"/>
      <c r="Q316" s="95"/>
    </row>
    <row r="317" spans="1:17" x14ac:dyDescent="0.2">
      <c r="A317" s="19"/>
      <c r="E317" s="142"/>
      <c r="F317" s="142"/>
      <c r="G317" s="142"/>
      <c r="H317" s="19"/>
      <c r="I317" s="19"/>
      <c r="J317" s="19"/>
      <c r="K317" s="95"/>
      <c r="Q317" s="95"/>
    </row>
    <row r="318" spans="1:17" x14ac:dyDescent="0.2">
      <c r="A318" s="19"/>
      <c r="E318" s="142"/>
      <c r="F318" s="142"/>
      <c r="G318" s="142"/>
      <c r="H318" s="19"/>
      <c r="I318" s="19"/>
      <c r="J318" s="19"/>
      <c r="K318" s="95"/>
      <c r="Q318" s="95"/>
    </row>
    <row r="319" spans="1:17" x14ac:dyDescent="0.2">
      <c r="A319" s="19"/>
      <c r="E319" s="142"/>
      <c r="F319" s="142"/>
      <c r="G319" s="142"/>
      <c r="H319" s="19"/>
      <c r="I319" s="19"/>
      <c r="J319" s="19"/>
      <c r="K319" s="95"/>
      <c r="Q319" s="95"/>
    </row>
    <row r="320" spans="1:17" x14ac:dyDescent="0.2">
      <c r="A320" s="19"/>
      <c r="E320" s="142"/>
      <c r="F320" s="142"/>
      <c r="G320" s="142"/>
      <c r="H320" s="19"/>
      <c r="I320" s="19"/>
      <c r="J320" s="19"/>
      <c r="K320" s="95"/>
      <c r="Q320" s="95"/>
    </row>
    <row r="321" spans="1:17" x14ac:dyDescent="0.2">
      <c r="A321" s="19"/>
      <c r="E321" s="142"/>
      <c r="F321" s="142"/>
      <c r="G321" s="142"/>
      <c r="H321" s="19"/>
      <c r="I321" s="19"/>
      <c r="J321" s="19"/>
      <c r="K321" s="95"/>
      <c r="Q321" s="95"/>
    </row>
    <row r="322" spans="1:17" x14ac:dyDescent="0.2">
      <c r="A322" s="19"/>
      <c r="E322" s="142"/>
      <c r="F322" s="142"/>
      <c r="G322" s="142"/>
      <c r="H322" s="19"/>
      <c r="I322" s="19"/>
      <c r="J322" s="19"/>
      <c r="K322" s="95"/>
      <c r="Q322" s="95"/>
    </row>
    <row r="323" spans="1:17" x14ac:dyDescent="0.2">
      <c r="A323" s="19"/>
      <c r="E323" s="142"/>
      <c r="F323" s="142"/>
      <c r="G323" s="142"/>
      <c r="H323" s="19"/>
      <c r="I323" s="19"/>
      <c r="J323" s="19"/>
      <c r="K323" s="95"/>
      <c r="Q323" s="95"/>
    </row>
    <row r="324" spans="1:17" x14ac:dyDescent="0.2">
      <c r="A324" s="19"/>
      <c r="E324" s="142"/>
      <c r="F324" s="142"/>
      <c r="G324" s="142"/>
      <c r="H324" s="19"/>
      <c r="I324" s="19"/>
      <c r="J324" s="19"/>
      <c r="K324" s="95"/>
      <c r="Q324" s="95"/>
    </row>
    <row r="325" spans="1:17" x14ac:dyDescent="0.2">
      <c r="A325" s="19"/>
      <c r="E325" s="142"/>
      <c r="F325" s="142"/>
      <c r="G325" s="142"/>
      <c r="H325" s="19"/>
      <c r="I325" s="19"/>
      <c r="J325" s="19"/>
      <c r="K325" s="95"/>
      <c r="Q325" s="95"/>
    </row>
    <row r="326" spans="1:17" x14ac:dyDescent="0.2">
      <c r="A326" s="19"/>
      <c r="E326" s="142"/>
      <c r="F326" s="142"/>
      <c r="G326" s="142"/>
      <c r="H326" s="19"/>
      <c r="I326" s="19"/>
      <c r="J326" s="19"/>
      <c r="K326" s="95"/>
      <c r="Q326" s="95"/>
    </row>
    <row r="327" spans="1:17" x14ac:dyDescent="0.2">
      <c r="A327" s="19"/>
      <c r="E327" s="142"/>
      <c r="F327" s="142"/>
      <c r="G327" s="142"/>
      <c r="H327" s="19"/>
      <c r="I327" s="19"/>
      <c r="J327" s="19"/>
      <c r="K327" s="95"/>
      <c r="Q327" s="95"/>
    </row>
    <row r="328" spans="1:17" x14ac:dyDescent="0.2">
      <c r="A328" s="19"/>
      <c r="E328" s="142"/>
      <c r="F328" s="142"/>
      <c r="G328" s="142"/>
      <c r="H328" s="19"/>
      <c r="I328" s="19"/>
      <c r="J328" s="19"/>
      <c r="K328" s="95"/>
      <c r="Q328" s="95"/>
    </row>
    <row r="329" spans="1:17" x14ac:dyDescent="0.2">
      <c r="A329" s="19"/>
      <c r="E329" s="142"/>
      <c r="F329" s="142"/>
      <c r="G329" s="142"/>
      <c r="H329" s="19"/>
      <c r="I329" s="19"/>
      <c r="J329" s="19"/>
      <c r="K329" s="95"/>
      <c r="Q329" s="95"/>
    </row>
    <row r="330" spans="1:17" x14ac:dyDescent="0.2">
      <c r="A330" s="19"/>
      <c r="E330" s="142"/>
      <c r="F330" s="142"/>
      <c r="G330" s="142"/>
      <c r="H330" s="19"/>
      <c r="I330" s="19"/>
      <c r="J330" s="19"/>
      <c r="K330" s="95"/>
      <c r="Q330" s="95"/>
    </row>
    <row r="331" spans="1:17" x14ac:dyDescent="0.2">
      <c r="A331" s="19"/>
      <c r="E331" s="142"/>
      <c r="F331" s="142"/>
      <c r="G331" s="142"/>
      <c r="H331" s="19"/>
      <c r="I331" s="19"/>
      <c r="J331" s="19"/>
      <c r="K331" s="95"/>
      <c r="Q331" s="95"/>
    </row>
    <row r="332" spans="1:17" x14ac:dyDescent="0.2">
      <c r="A332" s="19"/>
      <c r="E332" s="142"/>
      <c r="F332" s="142"/>
      <c r="G332" s="142"/>
      <c r="H332" s="19"/>
      <c r="I332" s="19"/>
      <c r="J332" s="19"/>
      <c r="K332" s="95"/>
      <c r="Q332" s="95"/>
    </row>
    <row r="333" spans="1:17" x14ac:dyDescent="0.2">
      <c r="A333" s="19"/>
      <c r="E333" s="142"/>
      <c r="F333" s="142"/>
      <c r="G333" s="142"/>
      <c r="H333" s="19"/>
      <c r="I333" s="19"/>
      <c r="J333" s="19"/>
      <c r="K333" s="95"/>
      <c r="Q333" s="95"/>
    </row>
    <row r="334" spans="1:17" x14ac:dyDescent="0.2">
      <c r="A334" s="19"/>
      <c r="E334" s="142"/>
      <c r="F334" s="142"/>
      <c r="G334" s="142"/>
      <c r="H334" s="19"/>
      <c r="I334" s="19"/>
      <c r="J334" s="19"/>
      <c r="K334" s="95"/>
      <c r="Q334" s="95"/>
    </row>
    <row r="335" spans="1:17" x14ac:dyDescent="0.2">
      <c r="A335" s="19"/>
      <c r="E335" s="142"/>
      <c r="F335" s="142"/>
      <c r="G335" s="142"/>
      <c r="H335" s="19"/>
      <c r="I335" s="19"/>
      <c r="J335" s="19"/>
      <c r="K335" s="95"/>
      <c r="Q335" s="95"/>
    </row>
    <row r="336" spans="1:17" x14ac:dyDescent="0.2">
      <c r="A336" s="19"/>
      <c r="E336" s="142"/>
      <c r="F336" s="142"/>
      <c r="G336" s="142"/>
      <c r="H336" s="19"/>
      <c r="I336" s="19"/>
      <c r="J336" s="19"/>
      <c r="K336" s="95"/>
      <c r="Q336" s="95"/>
    </row>
    <row r="337" spans="1:17" x14ac:dyDescent="0.2">
      <c r="A337" s="19"/>
      <c r="E337" s="142"/>
      <c r="F337" s="142"/>
      <c r="G337" s="142"/>
      <c r="H337" s="19"/>
      <c r="I337" s="19"/>
      <c r="J337" s="19"/>
      <c r="K337" s="95"/>
      <c r="Q337" s="95"/>
    </row>
    <row r="338" spans="1:17" x14ac:dyDescent="0.2">
      <c r="A338" s="19"/>
      <c r="E338" s="142"/>
      <c r="F338" s="142"/>
      <c r="G338" s="142"/>
      <c r="H338" s="19"/>
      <c r="I338" s="19"/>
      <c r="J338" s="19"/>
      <c r="K338" s="95"/>
      <c r="Q338" s="95"/>
    </row>
    <row r="339" spans="1:17" x14ac:dyDescent="0.2">
      <c r="A339" s="19"/>
      <c r="E339" s="142"/>
      <c r="F339" s="142"/>
      <c r="G339" s="142"/>
      <c r="H339" s="19"/>
      <c r="I339" s="19"/>
      <c r="J339" s="19"/>
      <c r="K339" s="95"/>
      <c r="Q339" s="95"/>
    </row>
    <row r="340" spans="1:17" x14ac:dyDescent="0.2">
      <c r="A340" s="19"/>
      <c r="E340" s="142"/>
      <c r="F340" s="142"/>
      <c r="G340" s="142"/>
      <c r="H340" s="19"/>
      <c r="I340" s="19"/>
      <c r="J340" s="19"/>
      <c r="K340" s="95"/>
      <c r="Q340" s="95"/>
    </row>
    <row r="341" spans="1:17" x14ac:dyDescent="0.2">
      <c r="A341" s="19"/>
      <c r="E341" s="142"/>
      <c r="F341" s="142"/>
      <c r="G341" s="142"/>
      <c r="H341" s="19"/>
      <c r="I341" s="19"/>
      <c r="J341" s="19"/>
      <c r="K341" s="95"/>
      <c r="Q341" s="95"/>
    </row>
    <row r="342" spans="1:17" x14ac:dyDescent="0.2">
      <c r="A342" s="19"/>
      <c r="E342" s="142"/>
      <c r="F342" s="142"/>
      <c r="G342" s="142"/>
      <c r="H342" s="19"/>
      <c r="I342" s="19"/>
      <c r="J342" s="19"/>
      <c r="K342" s="95"/>
      <c r="Q342" s="95"/>
    </row>
    <row r="343" spans="1:17" x14ac:dyDescent="0.2">
      <c r="A343" s="19"/>
      <c r="E343" s="142"/>
      <c r="F343" s="142"/>
      <c r="G343" s="142"/>
      <c r="H343" s="19"/>
      <c r="I343" s="19"/>
      <c r="J343" s="19"/>
      <c r="K343" s="95"/>
      <c r="Q343" s="95"/>
    </row>
    <row r="344" spans="1:17" x14ac:dyDescent="0.2">
      <c r="A344" s="19"/>
      <c r="E344" s="142"/>
      <c r="F344" s="142"/>
      <c r="G344" s="142"/>
      <c r="H344" s="19"/>
      <c r="I344" s="19"/>
      <c r="J344" s="19"/>
      <c r="K344" s="95"/>
      <c r="Q344" s="95"/>
    </row>
    <row r="345" spans="1:17" x14ac:dyDescent="0.2">
      <c r="A345" s="19"/>
      <c r="E345" s="142"/>
      <c r="F345" s="142"/>
      <c r="G345" s="142"/>
      <c r="H345" s="19"/>
      <c r="I345" s="19"/>
      <c r="J345" s="19"/>
      <c r="K345" s="95"/>
      <c r="Q345" s="95"/>
    </row>
    <row r="346" spans="1:17" x14ac:dyDescent="0.2">
      <c r="A346" s="19"/>
      <c r="E346" s="142"/>
      <c r="F346" s="142"/>
      <c r="G346" s="142"/>
      <c r="H346" s="19"/>
      <c r="I346" s="19"/>
      <c r="J346" s="19"/>
      <c r="K346" s="95"/>
      <c r="Q346" s="95"/>
    </row>
    <row r="347" spans="1:17" x14ac:dyDescent="0.2">
      <c r="A347" s="19"/>
      <c r="E347" s="142"/>
      <c r="F347" s="142"/>
      <c r="G347" s="142"/>
      <c r="H347" s="19"/>
      <c r="I347" s="19"/>
      <c r="J347" s="19"/>
      <c r="K347" s="95"/>
      <c r="Q347" s="95"/>
    </row>
    <row r="348" spans="1:17" x14ac:dyDescent="0.2">
      <c r="A348" s="19"/>
      <c r="E348" s="142"/>
      <c r="F348" s="142"/>
      <c r="G348" s="142"/>
      <c r="H348" s="19"/>
      <c r="I348" s="19"/>
      <c r="J348" s="19"/>
      <c r="K348" s="95"/>
      <c r="Q348" s="95"/>
    </row>
    <row r="349" spans="1:17" x14ac:dyDescent="0.2">
      <c r="A349" s="19"/>
      <c r="E349" s="142"/>
      <c r="F349" s="142"/>
      <c r="G349" s="142"/>
      <c r="H349" s="19"/>
      <c r="I349" s="19"/>
      <c r="J349" s="19"/>
      <c r="K349" s="95"/>
      <c r="Q349" s="95"/>
    </row>
    <row r="350" spans="1:17" x14ac:dyDescent="0.2">
      <c r="A350" s="19"/>
      <c r="E350" s="142"/>
      <c r="F350" s="142"/>
      <c r="G350" s="142"/>
      <c r="H350" s="19"/>
      <c r="I350" s="19"/>
      <c r="J350" s="19"/>
      <c r="K350" s="95"/>
      <c r="Q350" s="95"/>
    </row>
    <row r="351" spans="1:17" x14ac:dyDescent="0.2">
      <c r="A351" s="19"/>
      <c r="E351" s="142"/>
      <c r="F351" s="142"/>
      <c r="G351" s="142"/>
      <c r="H351" s="19"/>
      <c r="I351" s="19"/>
      <c r="J351" s="19"/>
      <c r="K351" s="95"/>
      <c r="Q351" s="95"/>
    </row>
    <row r="352" spans="1:17" x14ac:dyDescent="0.2">
      <c r="A352" s="19"/>
      <c r="E352" s="142"/>
      <c r="F352" s="142"/>
      <c r="G352" s="142"/>
      <c r="H352" s="19"/>
      <c r="I352" s="19"/>
      <c r="J352" s="19"/>
      <c r="K352" s="95"/>
      <c r="Q352" s="95"/>
    </row>
    <row r="353" spans="1:17" x14ac:dyDescent="0.2">
      <c r="A353" s="19"/>
      <c r="E353" s="142"/>
      <c r="F353" s="142"/>
      <c r="G353" s="142"/>
      <c r="H353" s="19"/>
      <c r="I353" s="19"/>
      <c r="J353" s="19"/>
      <c r="K353" s="95"/>
      <c r="Q353" s="95"/>
    </row>
    <row r="354" spans="1:17" x14ac:dyDescent="0.2">
      <c r="A354" s="19"/>
      <c r="E354" s="142"/>
      <c r="F354" s="142"/>
      <c r="G354" s="142"/>
      <c r="H354" s="19"/>
      <c r="I354" s="19"/>
      <c r="J354" s="19"/>
      <c r="K354" s="95"/>
      <c r="Q354" s="95"/>
    </row>
    <row r="355" spans="1:17" x14ac:dyDescent="0.2">
      <c r="A355" s="19"/>
      <c r="E355" s="142"/>
      <c r="F355" s="142"/>
      <c r="G355" s="142"/>
      <c r="H355" s="19"/>
      <c r="I355" s="19"/>
      <c r="J355" s="19"/>
      <c r="K355" s="95"/>
      <c r="Q355" s="95"/>
    </row>
    <row r="356" spans="1:17" x14ac:dyDescent="0.2">
      <c r="A356" s="19"/>
      <c r="E356" s="142"/>
      <c r="F356" s="142"/>
      <c r="G356" s="142"/>
      <c r="H356" s="19"/>
      <c r="I356" s="19"/>
      <c r="J356" s="19"/>
      <c r="K356" s="95"/>
      <c r="Q356" s="95"/>
    </row>
    <row r="357" spans="1:17" x14ac:dyDescent="0.2">
      <c r="A357" s="19"/>
      <c r="E357" s="142"/>
      <c r="F357" s="142"/>
      <c r="G357" s="142"/>
      <c r="H357" s="19"/>
      <c r="I357" s="19"/>
      <c r="J357" s="19"/>
      <c r="K357" s="95"/>
      <c r="Q357" s="95"/>
    </row>
    <row r="358" spans="1:17" x14ac:dyDescent="0.2">
      <c r="A358" s="19"/>
      <c r="E358" s="142"/>
      <c r="F358" s="142"/>
      <c r="G358" s="142"/>
      <c r="H358" s="19"/>
      <c r="I358" s="19"/>
      <c r="J358" s="19"/>
      <c r="K358" s="95"/>
      <c r="Q358" s="95"/>
    </row>
    <row r="359" spans="1:17" x14ac:dyDescent="0.2">
      <c r="A359" s="19"/>
      <c r="E359" s="142"/>
      <c r="F359" s="142"/>
      <c r="G359" s="142"/>
      <c r="H359" s="19"/>
      <c r="I359" s="19"/>
      <c r="J359" s="19"/>
      <c r="K359" s="95"/>
      <c r="Q359" s="95"/>
    </row>
    <row r="360" spans="1:17" x14ac:dyDescent="0.2">
      <c r="A360" s="19"/>
      <c r="E360" s="142"/>
      <c r="F360" s="142"/>
      <c r="G360" s="142"/>
      <c r="H360" s="19"/>
      <c r="I360" s="19"/>
      <c r="J360" s="19"/>
      <c r="K360" s="95"/>
      <c r="Q360" s="95"/>
    </row>
    <row r="361" spans="1:17" x14ac:dyDescent="0.2">
      <c r="A361" s="19"/>
      <c r="E361" s="142"/>
      <c r="F361" s="142"/>
      <c r="G361" s="142"/>
      <c r="H361" s="19"/>
      <c r="I361" s="19"/>
      <c r="J361" s="19"/>
      <c r="K361" s="95"/>
      <c r="Q361" s="95"/>
    </row>
    <row r="362" spans="1:17" x14ac:dyDescent="0.2">
      <c r="A362" s="19"/>
      <c r="E362" s="142"/>
      <c r="F362" s="142"/>
      <c r="G362" s="142"/>
      <c r="H362" s="19"/>
      <c r="I362" s="19"/>
      <c r="J362" s="19"/>
      <c r="K362" s="95"/>
      <c r="Q362" s="95"/>
    </row>
    <row r="363" spans="1:17" x14ac:dyDescent="0.2">
      <c r="A363" s="19"/>
      <c r="E363" s="142"/>
      <c r="F363" s="142"/>
      <c r="G363" s="142"/>
      <c r="H363" s="19"/>
      <c r="I363" s="19"/>
      <c r="J363" s="19"/>
      <c r="K363" s="95"/>
      <c r="Q363" s="95"/>
    </row>
    <row r="364" spans="1:17" x14ac:dyDescent="0.2">
      <c r="A364" s="19"/>
      <c r="E364" s="142"/>
      <c r="F364" s="142"/>
      <c r="G364" s="142"/>
      <c r="H364" s="19"/>
      <c r="I364" s="19"/>
      <c r="J364" s="19"/>
      <c r="K364" s="95"/>
      <c r="Q364" s="95"/>
    </row>
    <row r="365" spans="1:17" x14ac:dyDescent="0.2">
      <c r="A365" s="19"/>
      <c r="E365" s="142"/>
      <c r="F365" s="142"/>
      <c r="G365" s="142"/>
      <c r="H365" s="19"/>
      <c r="I365" s="19"/>
      <c r="J365" s="19"/>
      <c r="K365" s="95"/>
      <c r="Q365" s="95"/>
    </row>
    <row r="366" spans="1:17" x14ac:dyDescent="0.2">
      <c r="A366" s="19"/>
      <c r="E366" s="142"/>
      <c r="F366" s="142"/>
      <c r="G366" s="142"/>
      <c r="H366" s="19"/>
      <c r="I366" s="19"/>
      <c r="J366" s="19"/>
      <c r="K366" s="95"/>
      <c r="Q366" s="95"/>
    </row>
    <row r="367" spans="1:17" x14ac:dyDescent="0.2">
      <c r="A367" s="19"/>
      <c r="E367" s="142"/>
      <c r="F367" s="142"/>
      <c r="G367" s="142"/>
      <c r="H367" s="19"/>
      <c r="I367" s="19"/>
      <c r="J367" s="19"/>
      <c r="K367" s="95"/>
      <c r="Q367" s="95"/>
    </row>
    <row r="368" spans="1:17" x14ac:dyDescent="0.2">
      <c r="A368" s="19"/>
      <c r="E368" s="142"/>
      <c r="F368" s="142"/>
      <c r="G368" s="142"/>
      <c r="H368" s="19"/>
      <c r="I368" s="19"/>
      <c r="J368" s="19"/>
      <c r="K368" s="95"/>
      <c r="Q368" s="95"/>
    </row>
    <row r="369" spans="1:17" x14ac:dyDescent="0.2">
      <c r="A369" s="19"/>
      <c r="E369" s="142"/>
      <c r="F369" s="142"/>
      <c r="G369" s="142"/>
      <c r="H369" s="19"/>
      <c r="I369" s="19"/>
      <c r="J369" s="19"/>
      <c r="K369" s="95"/>
      <c r="Q369" s="95"/>
    </row>
    <row r="370" spans="1:17" x14ac:dyDescent="0.2">
      <c r="A370" s="19"/>
      <c r="E370" s="142"/>
      <c r="F370" s="142"/>
      <c r="G370" s="142"/>
      <c r="H370" s="19"/>
      <c r="I370" s="19"/>
      <c r="J370" s="19"/>
      <c r="K370" s="95"/>
      <c r="Q370" s="95"/>
    </row>
    <row r="371" spans="1:17" x14ac:dyDescent="0.2">
      <c r="A371" s="19"/>
      <c r="E371" s="142"/>
      <c r="F371" s="142"/>
      <c r="G371" s="142"/>
      <c r="H371" s="19"/>
      <c r="I371" s="19"/>
      <c r="J371" s="19"/>
      <c r="K371" s="95"/>
      <c r="Q371" s="95"/>
    </row>
    <row r="372" spans="1:17" x14ac:dyDescent="0.2">
      <c r="A372" s="19"/>
      <c r="E372" s="142"/>
      <c r="F372" s="142"/>
      <c r="G372" s="142"/>
      <c r="H372" s="19"/>
      <c r="I372" s="19"/>
      <c r="J372" s="19"/>
      <c r="K372" s="95"/>
      <c r="Q372" s="95"/>
    </row>
    <row r="373" spans="1:17" x14ac:dyDescent="0.2">
      <c r="A373" s="19"/>
      <c r="E373" s="142"/>
      <c r="F373" s="142"/>
      <c r="G373" s="142"/>
      <c r="H373" s="19"/>
      <c r="I373" s="19"/>
      <c r="J373" s="19"/>
      <c r="K373" s="95"/>
      <c r="Q373" s="95"/>
    </row>
    <row r="374" spans="1:17" x14ac:dyDescent="0.2">
      <c r="A374" s="19"/>
      <c r="E374" s="142"/>
      <c r="F374" s="142"/>
      <c r="G374" s="142"/>
      <c r="H374" s="19"/>
      <c r="I374" s="19"/>
      <c r="J374" s="19"/>
      <c r="K374" s="95"/>
      <c r="Q374" s="95"/>
    </row>
    <row r="375" spans="1:17" x14ac:dyDescent="0.2">
      <c r="A375" s="19"/>
      <c r="E375" s="142"/>
      <c r="F375" s="142"/>
      <c r="G375" s="142"/>
      <c r="H375" s="19"/>
      <c r="I375" s="19"/>
      <c r="J375" s="19"/>
      <c r="K375" s="95"/>
      <c r="Q375" s="95"/>
    </row>
    <row r="376" spans="1:17" x14ac:dyDescent="0.2">
      <c r="A376" s="19"/>
      <c r="E376" s="142"/>
      <c r="F376" s="142"/>
      <c r="G376" s="142"/>
      <c r="H376" s="19"/>
      <c r="I376" s="19"/>
      <c r="J376" s="19"/>
      <c r="K376" s="95"/>
      <c r="Q376" s="95"/>
    </row>
    <row r="377" spans="1:17" x14ac:dyDescent="0.2">
      <c r="A377" s="19"/>
      <c r="E377" s="142"/>
      <c r="F377" s="142"/>
      <c r="G377" s="142"/>
      <c r="H377" s="19"/>
      <c r="I377" s="19"/>
      <c r="J377" s="19"/>
      <c r="K377" s="95"/>
      <c r="Q377" s="95"/>
    </row>
    <row r="378" spans="1:17" x14ac:dyDescent="0.2">
      <c r="A378" s="19"/>
      <c r="E378" s="142"/>
      <c r="F378" s="142"/>
      <c r="G378" s="142"/>
      <c r="H378" s="19"/>
      <c r="I378" s="19"/>
      <c r="J378" s="19"/>
      <c r="K378" s="95"/>
      <c r="Q378" s="95"/>
    </row>
    <row r="379" spans="1:17" x14ac:dyDescent="0.2">
      <c r="A379" s="19"/>
      <c r="E379" s="142"/>
      <c r="F379" s="142"/>
      <c r="G379" s="142"/>
      <c r="H379" s="19"/>
      <c r="I379" s="19"/>
      <c r="J379" s="19"/>
      <c r="K379" s="95"/>
      <c r="Q379" s="95"/>
    </row>
    <row r="380" spans="1:17" x14ac:dyDescent="0.2">
      <c r="A380" s="19"/>
      <c r="E380" s="142"/>
      <c r="F380" s="142"/>
      <c r="G380" s="142"/>
      <c r="H380" s="19"/>
      <c r="I380" s="19"/>
      <c r="J380" s="19"/>
      <c r="K380" s="95"/>
      <c r="Q380" s="95"/>
    </row>
    <row r="381" spans="1:17" x14ac:dyDescent="0.2">
      <c r="A381" s="19"/>
      <c r="E381" s="142"/>
      <c r="F381" s="142"/>
      <c r="G381" s="142"/>
      <c r="H381" s="19"/>
      <c r="I381" s="19"/>
      <c r="J381" s="19"/>
      <c r="K381" s="95"/>
      <c r="Q381" s="95"/>
    </row>
    <row r="382" spans="1:17" x14ac:dyDescent="0.2">
      <c r="A382" s="19"/>
      <c r="E382" s="142"/>
      <c r="F382" s="142"/>
      <c r="G382" s="142"/>
      <c r="H382" s="19"/>
      <c r="I382" s="19"/>
      <c r="J382" s="19"/>
      <c r="K382" s="95"/>
      <c r="Q382" s="95"/>
    </row>
    <row r="383" spans="1:17" x14ac:dyDescent="0.2">
      <c r="A383" s="19"/>
      <c r="E383" s="142"/>
      <c r="F383" s="142"/>
      <c r="G383" s="142"/>
      <c r="H383" s="19"/>
      <c r="I383" s="19"/>
      <c r="J383" s="19"/>
      <c r="K383" s="95"/>
      <c r="Q383" s="95"/>
    </row>
    <row r="384" spans="1:17" x14ac:dyDescent="0.2">
      <c r="A384" s="19"/>
      <c r="E384" s="142"/>
      <c r="F384" s="142"/>
      <c r="G384" s="142"/>
      <c r="H384" s="19"/>
      <c r="I384" s="19"/>
      <c r="J384" s="19"/>
      <c r="K384" s="95"/>
      <c r="Q384" s="95"/>
    </row>
    <row r="385" spans="1:17" x14ac:dyDescent="0.2">
      <c r="A385" s="19"/>
      <c r="E385" s="142"/>
      <c r="F385" s="142"/>
      <c r="G385" s="142"/>
      <c r="H385" s="19"/>
      <c r="I385" s="19"/>
      <c r="J385" s="19"/>
      <c r="K385" s="95"/>
      <c r="Q385" s="95"/>
    </row>
    <row r="386" spans="1:17" x14ac:dyDescent="0.2">
      <c r="A386" s="19"/>
      <c r="E386" s="142"/>
      <c r="F386" s="142"/>
      <c r="G386" s="142"/>
      <c r="H386" s="19"/>
      <c r="I386" s="19"/>
      <c r="J386" s="19"/>
      <c r="K386" s="95"/>
      <c r="Q386" s="95"/>
    </row>
    <row r="387" spans="1:17" x14ac:dyDescent="0.2">
      <c r="A387" s="19"/>
      <c r="E387" s="142"/>
      <c r="F387" s="142"/>
      <c r="G387" s="142"/>
      <c r="H387" s="19"/>
      <c r="I387" s="19"/>
      <c r="J387" s="19"/>
      <c r="K387" s="95"/>
      <c r="Q387" s="95"/>
    </row>
    <row r="388" spans="1:17" x14ac:dyDescent="0.2">
      <c r="A388" s="19"/>
      <c r="E388" s="142"/>
      <c r="F388" s="142"/>
      <c r="G388" s="142"/>
      <c r="H388" s="19"/>
      <c r="I388" s="19"/>
      <c r="J388" s="19"/>
      <c r="K388" s="95"/>
      <c r="Q388" s="95"/>
    </row>
    <row r="389" spans="1:17" x14ac:dyDescent="0.2">
      <c r="A389" s="19"/>
      <c r="E389" s="142"/>
      <c r="F389" s="142"/>
      <c r="G389" s="142"/>
      <c r="H389" s="19"/>
      <c r="I389" s="19"/>
      <c r="J389" s="19"/>
      <c r="K389" s="95"/>
      <c r="Q389" s="95"/>
    </row>
    <row r="390" spans="1:17" x14ac:dyDescent="0.2">
      <c r="A390" s="19"/>
      <c r="E390" s="142"/>
      <c r="F390" s="142"/>
      <c r="G390" s="142"/>
      <c r="H390" s="19"/>
      <c r="I390" s="19"/>
      <c r="J390" s="19"/>
      <c r="K390" s="95"/>
      <c r="Q390" s="95"/>
    </row>
    <row r="391" spans="1:17" x14ac:dyDescent="0.2">
      <c r="A391" s="19"/>
      <c r="E391" s="142"/>
      <c r="F391" s="142"/>
      <c r="G391" s="142"/>
      <c r="H391" s="19"/>
      <c r="I391" s="19"/>
      <c r="J391" s="19"/>
      <c r="K391" s="95"/>
      <c r="Q391" s="95"/>
    </row>
    <row r="392" spans="1:17" x14ac:dyDescent="0.2">
      <c r="A392" s="19"/>
      <c r="E392" s="142"/>
      <c r="F392" s="142"/>
      <c r="G392" s="142"/>
      <c r="H392" s="19"/>
      <c r="I392" s="19"/>
      <c r="J392" s="19"/>
      <c r="K392" s="95"/>
      <c r="Q392" s="95"/>
    </row>
    <row r="393" spans="1:17" x14ac:dyDescent="0.2">
      <c r="A393" s="19"/>
      <c r="E393" s="142"/>
      <c r="F393" s="142"/>
      <c r="G393" s="142"/>
      <c r="H393" s="19"/>
      <c r="I393" s="19"/>
      <c r="J393" s="19"/>
      <c r="K393" s="95"/>
      <c r="Q393" s="95"/>
    </row>
    <row r="394" spans="1:17" x14ac:dyDescent="0.2">
      <c r="A394" s="19"/>
      <c r="E394" s="142"/>
      <c r="F394" s="142"/>
      <c r="G394" s="142"/>
      <c r="H394" s="19"/>
      <c r="I394" s="19"/>
      <c r="J394" s="19"/>
      <c r="K394" s="95"/>
      <c r="Q394" s="95"/>
    </row>
    <row r="395" spans="1:17" x14ac:dyDescent="0.2">
      <c r="A395" s="19"/>
      <c r="E395" s="142"/>
      <c r="F395" s="142"/>
      <c r="G395" s="142"/>
      <c r="H395" s="19"/>
      <c r="I395" s="19"/>
      <c r="J395" s="19"/>
      <c r="K395" s="95"/>
      <c r="Q395" s="95"/>
    </row>
    <row r="396" spans="1:17" x14ac:dyDescent="0.2">
      <c r="A396" s="19"/>
      <c r="E396" s="142"/>
      <c r="F396" s="142"/>
      <c r="G396" s="142"/>
      <c r="H396" s="19"/>
      <c r="I396" s="19"/>
      <c r="J396" s="19"/>
      <c r="K396" s="95"/>
      <c r="Q396" s="95"/>
    </row>
    <row r="397" spans="1:17" x14ac:dyDescent="0.2">
      <c r="A397" s="19"/>
      <c r="E397" s="142"/>
      <c r="F397" s="142"/>
      <c r="G397" s="142"/>
      <c r="H397" s="19"/>
      <c r="I397" s="19"/>
      <c r="J397" s="19"/>
      <c r="K397" s="95"/>
      <c r="Q397" s="95"/>
    </row>
    <row r="398" spans="1:17" x14ac:dyDescent="0.2">
      <c r="A398" s="19"/>
      <c r="E398" s="142"/>
      <c r="F398" s="142"/>
      <c r="G398" s="142"/>
      <c r="H398" s="19"/>
      <c r="I398" s="19"/>
      <c r="J398" s="19"/>
      <c r="K398" s="95"/>
      <c r="Q398" s="95"/>
    </row>
    <row r="399" spans="1:17" x14ac:dyDescent="0.2">
      <c r="A399" s="19"/>
      <c r="E399" s="142"/>
      <c r="F399" s="142"/>
      <c r="G399" s="142"/>
      <c r="H399" s="19"/>
      <c r="I399" s="19"/>
      <c r="J399" s="19"/>
      <c r="K399" s="95"/>
      <c r="Q399" s="95"/>
    </row>
    <row r="400" spans="1:17" x14ac:dyDescent="0.2">
      <c r="A400" s="19"/>
      <c r="E400" s="142"/>
      <c r="F400" s="142"/>
      <c r="G400" s="142"/>
      <c r="H400" s="19"/>
      <c r="I400" s="19"/>
      <c r="J400" s="19"/>
      <c r="K400" s="95"/>
      <c r="Q400" s="95"/>
    </row>
    <row r="401" spans="1:17" x14ac:dyDescent="0.2">
      <c r="A401" s="19"/>
      <c r="E401" s="142"/>
      <c r="F401" s="142"/>
      <c r="G401" s="142"/>
      <c r="H401" s="19"/>
      <c r="I401" s="19"/>
      <c r="J401" s="19"/>
      <c r="K401" s="95"/>
      <c r="Q401" s="95"/>
    </row>
    <row r="402" spans="1:17" x14ac:dyDescent="0.2">
      <c r="A402" s="19"/>
      <c r="E402" s="142"/>
      <c r="F402" s="142"/>
      <c r="G402" s="142"/>
      <c r="H402" s="19"/>
      <c r="I402" s="19"/>
      <c r="J402" s="19"/>
      <c r="K402" s="95"/>
      <c r="Q402" s="95"/>
    </row>
    <row r="403" spans="1:17" x14ac:dyDescent="0.2">
      <c r="A403" s="19"/>
      <c r="E403" s="142"/>
      <c r="F403" s="142"/>
      <c r="G403" s="142"/>
      <c r="H403" s="19"/>
      <c r="I403" s="19"/>
      <c r="J403" s="19"/>
      <c r="K403" s="95"/>
      <c r="Q403" s="95"/>
    </row>
    <row r="404" spans="1:17" x14ac:dyDescent="0.2">
      <c r="A404" s="19"/>
      <c r="E404" s="142"/>
      <c r="F404" s="142"/>
      <c r="G404" s="142"/>
      <c r="H404" s="19"/>
      <c r="I404" s="19"/>
      <c r="J404" s="19"/>
      <c r="K404" s="95"/>
      <c r="Q404" s="95"/>
    </row>
    <row r="405" spans="1:17" x14ac:dyDescent="0.2">
      <c r="A405" s="19"/>
      <c r="E405" s="142"/>
      <c r="F405" s="142"/>
      <c r="G405" s="142"/>
      <c r="H405" s="19"/>
      <c r="I405" s="19"/>
      <c r="J405" s="19"/>
      <c r="K405" s="95"/>
      <c r="Q405" s="95"/>
    </row>
    <row r="406" spans="1:17" x14ac:dyDescent="0.2">
      <c r="A406" s="19"/>
      <c r="E406" s="142"/>
      <c r="F406" s="142"/>
      <c r="G406" s="142"/>
      <c r="H406" s="19"/>
      <c r="I406" s="19"/>
      <c r="J406" s="19"/>
      <c r="K406" s="95"/>
      <c r="Q406" s="95"/>
    </row>
    <row r="407" spans="1:17" x14ac:dyDescent="0.2">
      <c r="A407" s="19"/>
      <c r="E407" s="142"/>
      <c r="F407" s="142"/>
      <c r="G407" s="142"/>
      <c r="H407" s="19"/>
      <c r="I407" s="19"/>
      <c r="J407" s="19"/>
      <c r="K407" s="95"/>
      <c r="Q407" s="95"/>
    </row>
    <row r="408" spans="1:17" x14ac:dyDescent="0.2">
      <c r="A408" s="19"/>
      <c r="E408" s="142"/>
      <c r="F408" s="142"/>
      <c r="G408" s="142"/>
      <c r="H408" s="19"/>
      <c r="I408" s="19"/>
      <c r="J408" s="19"/>
      <c r="K408" s="95"/>
      <c r="Q408" s="95"/>
    </row>
    <row r="409" spans="1:17" x14ac:dyDescent="0.2">
      <c r="A409" s="19"/>
      <c r="E409" s="142"/>
      <c r="F409" s="142"/>
      <c r="G409" s="142"/>
      <c r="H409" s="19"/>
      <c r="I409" s="19"/>
      <c r="J409" s="19"/>
      <c r="K409" s="95"/>
      <c r="Q409" s="95"/>
    </row>
    <row r="410" spans="1:17" x14ac:dyDescent="0.2">
      <c r="A410" s="19"/>
      <c r="E410" s="142"/>
      <c r="F410" s="142"/>
      <c r="G410" s="142"/>
      <c r="H410" s="19"/>
      <c r="I410" s="19"/>
      <c r="J410" s="19"/>
      <c r="K410" s="95"/>
      <c r="Q410" s="95"/>
    </row>
    <row r="411" spans="1:17" x14ac:dyDescent="0.2">
      <c r="A411" s="19"/>
      <c r="E411" s="142"/>
      <c r="F411" s="142"/>
      <c r="G411" s="142"/>
      <c r="H411" s="19"/>
      <c r="I411" s="19"/>
      <c r="J411" s="19"/>
      <c r="K411" s="95"/>
      <c r="Q411" s="95"/>
    </row>
    <row r="412" spans="1:17" x14ac:dyDescent="0.2">
      <c r="A412" s="19"/>
      <c r="E412" s="142"/>
      <c r="F412" s="142"/>
      <c r="G412" s="142"/>
      <c r="H412" s="19"/>
      <c r="I412" s="19"/>
      <c r="J412" s="19"/>
      <c r="K412" s="95"/>
      <c r="Q412" s="95"/>
    </row>
    <row r="413" spans="1:17" x14ac:dyDescent="0.2">
      <c r="A413" s="19"/>
      <c r="E413" s="142"/>
      <c r="F413" s="142"/>
      <c r="G413" s="142"/>
      <c r="H413" s="19"/>
      <c r="I413" s="19"/>
      <c r="J413" s="19"/>
      <c r="K413" s="95"/>
      <c r="Q413" s="95"/>
    </row>
    <row r="414" spans="1:17" x14ac:dyDescent="0.2">
      <c r="A414" s="19"/>
      <c r="E414" s="142"/>
      <c r="F414" s="142"/>
      <c r="G414" s="142"/>
      <c r="H414" s="19"/>
      <c r="I414" s="19"/>
      <c r="J414" s="19"/>
      <c r="K414" s="95"/>
      <c r="Q414" s="95"/>
    </row>
    <row r="415" spans="1:17" x14ac:dyDescent="0.2">
      <c r="A415" s="19"/>
      <c r="E415" s="142"/>
      <c r="F415" s="142"/>
      <c r="G415" s="142"/>
      <c r="H415" s="19"/>
      <c r="I415" s="19"/>
      <c r="J415" s="19"/>
      <c r="K415" s="95"/>
      <c r="Q415" s="95"/>
    </row>
    <row r="416" spans="1:17" x14ac:dyDescent="0.2">
      <c r="A416" s="19"/>
      <c r="E416" s="142"/>
      <c r="F416" s="142"/>
      <c r="G416" s="142"/>
      <c r="H416" s="19"/>
      <c r="I416" s="19"/>
      <c r="J416" s="19"/>
      <c r="K416" s="95"/>
      <c r="Q416" s="95"/>
    </row>
    <row r="417" spans="1:17" x14ac:dyDescent="0.2">
      <c r="A417" s="19"/>
      <c r="E417" s="142"/>
      <c r="F417" s="142"/>
      <c r="G417" s="142"/>
      <c r="H417" s="19"/>
      <c r="I417" s="19"/>
      <c r="J417" s="19"/>
      <c r="K417" s="95"/>
      <c r="Q417" s="95"/>
    </row>
    <row r="418" spans="1:17" x14ac:dyDescent="0.2">
      <c r="A418" s="19"/>
      <c r="E418" s="142"/>
      <c r="F418" s="142"/>
      <c r="G418" s="142"/>
      <c r="H418" s="19"/>
      <c r="I418" s="19"/>
      <c r="J418" s="19"/>
      <c r="K418" s="95"/>
      <c r="Q418" s="95"/>
    </row>
    <row r="419" spans="1:17" x14ac:dyDescent="0.2">
      <c r="A419" s="19"/>
      <c r="E419" s="142"/>
      <c r="F419" s="142"/>
      <c r="G419" s="142"/>
      <c r="H419" s="19"/>
      <c r="I419" s="19"/>
      <c r="J419" s="19"/>
      <c r="K419" s="95"/>
      <c r="Q419" s="95"/>
    </row>
    <row r="420" spans="1:17" x14ac:dyDescent="0.2">
      <c r="A420" s="19"/>
      <c r="E420" s="142"/>
      <c r="F420" s="142"/>
      <c r="G420" s="142"/>
      <c r="H420" s="19"/>
      <c r="I420" s="19"/>
      <c r="J420" s="19"/>
      <c r="K420" s="95"/>
      <c r="Q420" s="95"/>
    </row>
    <row r="421" spans="1:17" x14ac:dyDescent="0.2">
      <c r="A421" s="19"/>
      <c r="E421" s="142"/>
      <c r="F421" s="142"/>
      <c r="G421" s="142"/>
      <c r="H421" s="19"/>
      <c r="I421" s="19"/>
      <c r="J421" s="19"/>
      <c r="K421" s="95"/>
      <c r="Q421" s="95"/>
    </row>
    <row r="422" spans="1:17" x14ac:dyDescent="0.2">
      <c r="A422" s="19"/>
      <c r="E422" s="142"/>
      <c r="F422" s="142"/>
      <c r="G422" s="142"/>
      <c r="H422" s="19"/>
      <c r="I422" s="19"/>
      <c r="J422" s="19"/>
      <c r="K422" s="95"/>
      <c r="Q422" s="95"/>
    </row>
    <row r="423" spans="1:17" x14ac:dyDescent="0.2">
      <c r="A423" s="19"/>
      <c r="E423" s="142"/>
      <c r="F423" s="142"/>
      <c r="G423" s="142"/>
      <c r="H423" s="19"/>
      <c r="I423" s="19"/>
      <c r="J423" s="19"/>
      <c r="K423" s="95"/>
      <c r="Q423" s="95"/>
    </row>
    <row r="424" spans="1:17" x14ac:dyDescent="0.2">
      <c r="A424" s="19"/>
      <c r="E424" s="142"/>
      <c r="F424" s="142"/>
      <c r="G424" s="142"/>
      <c r="H424" s="19"/>
      <c r="I424" s="19"/>
      <c r="J424" s="19"/>
      <c r="K424" s="95"/>
      <c r="Q424" s="95"/>
    </row>
    <row r="425" spans="1:17" x14ac:dyDescent="0.2">
      <c r="A425" s="19"/>
      <c r="E425" s="142"/>
      <c r="F425" s="142"/>
      <c r="G425" s="142"/>
      <c r="H425" s="19"/>
      <c r="I425" s="19"/>
      <c r="J425" s="19"/>
      <c r="K425" s="95"/>
      <c r="Q425" s="95"/>
    </row>
    <row r="426" spans="1:17" x14ac:dyDescent="0.2">
      <c r="A426" s="19"/>
      <c r="E426" s="142"/>
      <c r="F426" s="142"/>
      <c r="G426" s="142"/>
      <c r="H426" s="19"/>
      <c r="I426" s="19"/>
      <c r="J426" s="19"/>
      <c r="K426" s="95"/>
      <c r="Q426" s="95"/>
    </row>
    <row r="427" spans="1:17" x14ac:dyDescent="0.2">
      <c r="A427" s="19"/>
      <c r="E427" s="142"/>
      <c r="F427" s="142"/>
      <c r="G427" s="142"/>
      <c r="H427" s="19"/>
      <c r="I427" s="19"/>
      <c r="J427" s="19"/>
      <c r="K427" s="95"/>
      <c r="Q427" s="95"/>
    </row>
    <row r="428" spans="1:17" x14ac:dyDescent="0.2">
      <c r="A428" s="19"/>
      <c r="E428" s="142"/>
      <c r="F428" s="142"/>
      <c r="G428" s="142"/>
      <c r="H428" s="19"/>
      <c r="I428" s="19"/>
      <c r="J428" s="19"/>
      <c r="K428" s="95"/>
      <c r="Q428" s="95"/>
    </row>
    <row r="429" spans="1:17" x14ac:dyDescent="0.2">
      <c r="A429" s="19"/>
      <c r="E429" s="142"/>
      <c r="F429" s="142"/>
      <c r="G429" s="142"/>
      <c r="H429" s="19"/>
      <c r="I429" s="19"/>
      <c r="J429" s="19"/>
      <c r="K429" s="95"/>
      <c r="Q429" s="95"/>
    </row>
    <row r="430" spans="1:17" x14ac:dyDescent="0.2">
      <c r="A430" s="19"/>
      <c r="E430" s="142"/>
      <c r="F430" s="142"/>
      <c r="G430" s="142"/>
      <c r="H430" s="19"/>
      <c r="I430" s="19"/>
      <c r="J430" s="19"/>
      <c r="K430" s="95"/>
      <c r="Q430" s="95"/>
    </row>
    <row r="431" spans="1:17" x14ac:dyDescent="0.2">
      <c r="A431" s="19"/>
      <c r="E431" s="142"/>
      <c r="F431" s="142"/>
      <c r="G431" s="142"/>
      <c r="H431" s="19"/>
      <c r="I431" s="19"/>
      <c r="J431" s="19"/>
      <c r="K431" s="95"/>
      <c r="Q431" s="95"/>
    </row>
    <row r="432" spans="1:17" x14ac:dyDescent="0.2">
      <c r="A432" s="19"/>
      <c r="E432" s="142"/>
      <c r="F432" s="142"/>
      <c r="G432" s="142"/>
      <c r="H432" s="19"/>
      <c r="I432" s="19"/>
      <c r="J432" s="19"/>
      <c r="K432" s="95"/>
      <c r="Q432" s="95"/>
    </row>
    <row r="433" spans="1:17" x14ac:dyDescent="0.2">
      <c r="A433" s="19"/>
      <c r="E433" s="142"/>
      <c r="F433" s="142"/>
      <c r="G433" s="142"/>
      <c r="H433" s="19"/>
      <c r="I433" s="19"/>
      <c r="J433" s="19"/>
      <c r="K433" s="95"/>
      <c r="Q433" s="95"/>
    </row>
    <row r="434" spans="1:17" x14ac:dyDescent="0.2">
      <c r="A434" s="19"/>
      <c r="E434" s="142"/>
      <c r="F434" s="142"/>
      <c r="G434" s="142"/>
      <c r="H434" s="19"/>
      <c r="I434" s="19"/>
      <c r="J434" s="19"/>
      <c r="K434" s="95"/>
      <c r="Q434" s="95"/>
    </row>
    <row r="435" spans="1:17" x14ac:dyDescent="0.2">
      <c r="A435" s="19"/>
      <c r="E435" s="142"/>
      <c r="F435" s="142"/>
      <c r="G435" s="142"/>
      <c r="H435" s="19"/>
      <c r="I435" s="19"/>
      <c r="J435" s="19"/>
      <c r="K435" s="95"/>
      <c r="Q435" s="95"/>
    </row>
    <row r="436" spans="1:17" x14ac:dyDescent="0.2">
      <c r="A436" s="19"/>
      <c r="E436" s="142"/>
      <c r="F436" s="142"/>
      <c r="G436" s="142"/>
      <c r="H436" s="19"/>
      <c r="I436" s="19"/>
      <c r="J436" s="19"/>
      <c r="K436" s="95"/>
      <c r="Q436" s="95"/>
    </row>
    <row r="437" spans="1:17" x14ac:dyDescent="0.2">
      <c r="A437" s="19"/>
      <c r="E437" s="142"/>
      <c r="F437" s="142"/>
      <c r="G437" s="142"/>
      <c r="H437" s="19"/>
      <c r="I437" s="19"/>
      <c r="J437" s="19"/>
      <c r="K437" s="95"/>
      <c r="Q437" s="95"/>
    </row>
    <row r="438" spans="1:17" x14ac:dyDescent="0.2">
      <c r="A438" s="19"/>
      <c r="E438" s="142"/>
      <c r="F438" s="142"/>
      <c r="G438" s="142"/>
      <c r="H438" s="19"/>
      <c r="I438" s="19"/>
      <c r="J438" s="19"/>
      <c r="K438" s="95"/>
      <c r="Q438" s="95"/>
    </row>
    <row r="439" spans="1:17" x14ac:dyDescent="0.2">
      <c r="A439" s="19"/>
      <c r="E439" s="142"/>
      <c r="F439" s="142"/>
      <c r="G439" s="142"/>
      <c r="H439" s="19"/>
      <c r="I439" s="19"/>
      <c r="J439" s="19"/>
      <c r="K439" s="95"/>
      <c r="Q439" s="95"/>
    </row>
    <row r="440" spans="1:17" x14ac:dyDescent="0.2">
      <c r="A440" s="19"/>
      <c r="E440" s="142"/>
      <c r="F440" s="142"/>
      <c r="G440" s="142"/>
      <c r="H440" s="19"/>
      <c r="I440" s="19"/>
      <c r="J440" s="19"/>
      <c r="K440" s="95"/>
      <c r="Q440" s="95"/>
    </row>
    <row r="441" spans="1:17" x14ac:dyDescent="0.2">
      <c r="A441" s="19"/>
      <c r="E441" s="142"/>
      <c r="F441" s="142"/>
      <c r="G441" s="142"/>
      <c r="H441" s="19"/>
      <c r="I441" s="19"/>
      <c r="J441" s="19"/>
      <c r="K441" s="95"/>
      <c r="Q441" s="95"/>
    </row>
    <row r="442" spans="1:17" x14ac:dyDescent="0.2">
      <c r="A442" s="19"/>
      <c r="E442" s="142"/>
      <c r="F442" s="142"/>
      <c r="G442" s="142"/>
      <c r="H442" s="19"/>
      <c r="I442" s="19"/>
      <c r="J442" s="19"/>
      <c r="K442" s="95"/>
      <c r="Q442" s="95"/>
    </row>
    <row r="443" spans="1:17" x14ac:dyDescent="0.2">
      <c r="A443" s="19"/>
      <c r="E443" s="142"/>
      <c r="F443" s="142"/>
      <c r="G443" s="142"/>
      <c r="H443" s="19"/>
      <c r="I443" s="19"/>
      <c r="J443" s="19"/>
      <c r="K443" s="95"/>
      <c r="Q443" s="95"/>
    </row>
    <row r="444" spans="1:17" x14ac:dyDescent="0.2">
      <c r="A444" s="19"/>
      <c r="E444" s="142"/>
      <c r="F444" s="142"/>
      <c r="G444" s="142"/>
      <c r="H444" s="19"/>
      <c r="I444" s="19"/>
      <c r="J444" s="19"/>
      <c r="K444" s="95"/>
      <c r="Q444" s="95"/>
    </row>
    <row r="445" spans="1:17" x14ac:dyDescent="0.2">
      <c r="A445" s="19"/>
      <c r="E445" s="142"/>
      <c r="F445" s="142"/>
      <c r="G445" s="142"/>
      <c r="H445" s="19"/>
      <c r="I445" s="19"/>
      <c r="J445" s="19"/>
      <c r="K445" s="95"/>
      <c r="Q445" s="95"/>
    </row>
    <row r="446" spans="1:17" x14ac:dyDescent="0.2">
      <c r="A446" s="19"/>
      <c r="E446" s="142"/>
      <c r="F446" s="142"/>
      <c r="G446" s="142"/>
      <c r="H446" s="19"/>
      <c r="I446" s="19"/>
      <c r="J446" s="19"/>
      <c r="K446" s="95"/>
      <c r="Q446" s="95"/>
    </row>
    <row r="447" spans="1:17" x14ac:dyDescent="0.2">
      <c r="A447" s="19"/>
      <c r="E447" s="142"/>
      <c r="F447" s="142"/>
      <c r="G447" s="142"/>
      <c r="H447" s="19"/>
      <c r="I447" s="19"/>
      <c r="J447" s="19"/>
      <c r="K447" s="95"/>
      <c r="Q447" s="95"/>
    </row>
    <row r="448" spans="1:17" x14ac:dyDescent="0.2">
      <c r="A448" s="19"/>
      <c r="E448" s="142"/>
      <c r="F448" s="142"/>
      <c r="G448" s="142"/>
      <c r="H448" s="19"/>
      <c r="I448" s="19"/>
      <c r="J448" s="19"/>
      <c r="K448" s="95"/>
      <c r="Q448" s="95"/>
    </row>
    <row r="449" spans="1:17" x14ac:dyDescent="0.2">
      <c r="A449" s="19"/>
      <c r="E449" s="142"/>
      <c r="F449" s="142"/>
      <c r="G449" s="142"/>
      <c r="H449" s="19"/>
      <c r="I449" s="19"/>
      <c r="J449" s="19"/>
      <c r="K449" s="95"/>
      <c r="Q449" s="95"/>
    </row>
    <row r="450" spans="1:17" x14ac:dyDescent="0.2">
      <c r="A450" s="19"/>
      <c r="E450" s="142"/>
      <c r="F450" s="142"/>
      <c r="G450" s="142"/>
      <c r="H450" s="19"/>
      <c r="I450" s="19"/>
      <c r="J450" s="19"/>
      <c r="K450" s="95"/>
      <c r="Q450" s="95"/>
    </row>
    <row r="451" spans="1:17" x14ac:dyDescent="0.2">
      <c r="A451" s="19"/>
      <c r="E451" s="142"/>
      <c r="F451" s="142"/>
      <c r="G451" s="142"/>
      <c r="H451" s="19"/>
      <c r="I451" s="19"/>
      <c r="J451" s="19"/>
      <c r="K451" s="95"/>
      <c r="Q451" s="95"/>
    </row>
    <row r="452" spans="1:17" x14ac:dyDescent="0.2">
      <c r="A452" s="19"/>
      <c r="E452" s="142"/>
      <c r="F452" s="142"/>
      <c r="G452" s="142"/>
      <c r="H452" s="19"/>
      <c r="I452" s="19"/>
      <c r="J452" s="19"/>
      <c r="K452" s="95"/>
      <c r="Q452" s="95"/>
    </row>
    <row r="453" spans="1:17" x14ac:dyDescent="0.2">
      <c r="A453" s="19"/>
      <c r="E453" s="142"/>
      <c r="F453" s="142"/>
      <c r="G453" s="142"/>
      <c r="H453" s="19"/>
      <c r="I453" s="19"/>
      <c r="J453" s="19"/>
      <c r="K453" s="95"/>
      <c r="Q453" s="95"/>
    </row>
    <row r="454" spans="1:17" x14ac:dyDescent="0.2">
      <c r="A454" s="19"/>
      <c r="E454" s="142"/>
      <c r="F454" s="142"/>
      <c r="G454" s="142"/>
      <c r="H454" s="19"/>
      <c r="I454" s="19"/>
      <c r="J454" s="19"/>
      <c r="K454" s="95"/>
      <c r="Q454" s="95"/>
    </row>
    <row r="455" spans="1:17" x14ac:dyDescent="0.2">
      <c r="A455" s="19"/>
      <c r="E455" s="142"/>
      <c r="F455" s="142"/>
      <c r="G455" s="142"/>
      <c r="H455" s="19"/>
      <c r="I455" s="19"/>
      <c r="J455" s="19"/>
      <c r="K455" s="95"/>
      <c r="Q455" s="95"/>
    </row>
    <row r="456" spans="1:17" x14ac:dyDescent="0.2">
      <c r="A456" s="19"/>
      <c r="E456" s="142"/>
      <c r="F456" s="142"/>
      <c r="G456" s="142"/>
      <c r="H456" s="19"/>
      <c r="I456" s="19"/>
      <c r="J456" s="19"/>
      <c r="K456" s="95"/>
      <c r="Q456" s="95"/>
    </row>
    <row r="457" spans="1:17" x14ac:dyDescent="0.2">
      <c r="A457" s="19"/>
      <c r="E457" s="142"/>
      <c r="F457" s="142"/>
      <c r="G457" s="142"/>
      <c r="H457" s="19"/>
      <c r="I457" s="19"/>
      <c r="J457" s="19"/>
      <c r="K457" s="95"/>
      <c r="Q457" s="95"/>
    </row>
    <row r="458" spans="1:17" x14ac:dyDescent="0.2">
      <c r="A458" s="19"/>
      <c r="E458" s="142"/>
      <c r="F458" s="142"/>
      <c r="G458" s="142"/>
      <c r="H458" s="19"/>
      <c r="I458" s="19"/>
      <c r="J458" s="19"/>
      <c r="K458" s="95"/>
      <c r="Q458" s="95"/>
    </row>
    <row r="459" spans="1:17" x14ac:dyDescent="0.2">
      <c r="A459" s="19"/>
      <c r="E459" s="142"/>
      <c r="F459" s="142"/>
      <c r="G459" s="142"/>
      <c r="H459" s="19"/>
      <c r="I459" s="19"/>
      <c r="J459" s="19"/>
      <c r="K459" s="95"/>
      <c r="Q459" s="95"/>
    </row>
    <row r="460" spans="1:17" x14ac:dyDescent="0.2">
      <c r="A460" s="19"/>
      <c r="E460" s="142"/>
      <c r="F460" s="142"/>
      <c r="G460" s="142"/>
      <c r="H460" s="19"/>
      <c r="I460" s="19"/>
      <c r="J460" s="19"/>
      <c r="K460" s="95"/>
      <c r="Q460" s="95"/>
    </row>
    <row r="461" spans="1:17" x14ac:dyDescent="0.2">
      <c r="A461" s="19"/>
      <c r="E461" s="142"/>
      <c r="F461" s="142"/>
      <c r="G461" s="142"/>
      <c r="H461" s="19"/>
      <c r="I461" s="19"/>
      <c r="J461" s="19"/>
      <c r="K461" s="95"/>
      <c r="Q461" s="95"/>
    </row>
    <row r="462" spans="1:17" x14ac:dyDescent="0.2">
      <c r="A462" s="19"/>
      <c r="E462" s="142"/>
      <c r="F462" s="142"/>
      <c r="G462" s="142"/>
      <c r="H462" s="19"/>
      <c r="I462" s="19"/>
      <c r="J462" s="19"/>
      <c r="K462" s="95"/>
      <c r="Q462" s="95"/>
    </row>
    <row r="463" spans="1:17" x14ac:dyDescent="0.2">
      <c r="A463" s="19"/>
      <c r="E463" s="142"/>
      <c r="F463" s="142"/>
      <c r="G463" s="142"/>
      <c r="H463" s="19"/>
      <c r="I463" s="19"/>
      <c r="J463" s="19"/>
      <c r="K463" s="95"/>
      <c r="Q463" s="95"/>
    </row>
    <row r="464" spans="1:17" x14ac:dyDescent="0.2">
      <c r="A464" s="19"/>
      <c r="E464" s="142"/>
      <c r="F464" s="142"/>
      <c r="G464" s="142"/>
      <c r="H464" s="19"/>
      <c r="I464" s="19"/>
      <c r="J464" s="19"/>
      <c r="K464" s="95"/>
      <c r="Q464" s="95"/>
    </row>
    <row r="465" spans="1:17" x14ac:dyDescent="0.2">
      <c r="A465" s="19"/>
      <c r="E465" s="142"/>
      <c r="F465" s="142"/>
      <c r="G465" s="142"/>
      <c r="H465" s="19"/>
      <c r="I465" s="19"/>
      <c r="J465" s="19"/>
      <c r="K465" s="95"/>
      <c r="Q465" s="95"/>
    </row>
    <row r="466" spans="1:17" x14ac:dyDescent="0.2">
      <c r="A466" s="19"/>
      <c r="E466" s="142"/>
      <c r="F466" s="142"/>
      <c r="G466" s="142"/>
      <c r="H466" s="19"/>
      <c r="I466" s="19"/>
      <c r="J466" s="19"/>
      <c r="K466" s="95"/>
      <c r="Q466" s="95"/>
    </row>
    <row r="467" spans="1:17" x14ac:dyDescent="0.2">
      <c r="A467" s="19"/>
      <c r="E467" s="142"/>
      <c r="F467" s="142"/>
      <c r="G467" s="142"/>
      <c r="H467" s="19"/>
      <c r="I467" s="19"/>
      <c r="J467" s="19"/>
      <c r="K467" s="95"/>
      <c r="Q467" s="95"/>
    </row>
    <row r="468" spans="1:17" x14ac:dyDescent="0.2">
      <c r="A468" s="19"/>
      <c r="E468" s="142"/>
      <c r="F468" s="142"/>
      <c r="G468" s="142"/>
      <c r="H468" s="19"/>
      <c r="I468" s="19"/>
      <c r="J468" s="19"/>
      <c r="K468" s="95"/>
      <c r="Q468" s="95"/>
    </row>
    <row r="469" spans="1:17" x14ac:dyDescent="0.2">
      <c r="A469" s="19"/>
      <c r="E469" s="142"/>
      <c r="F469" s="142"/>
      <c r="G469" s="142"/>
      <c r="H469" s="19"/>
      <c r="I469" s="19"/>
      <c r="J469" s="19"/>
      <c r="K469" s="95"/>
      <c r="Q469" s="95"/>
    </row>
    <row r="470" spans="1:17" x14ac:dyDescent="0.2">
      <c r="A470" s="19"/>
      <c r="E470" s="142"/>
      <c r="F470" s="142"/>
      <c r="G470" s="142"/>
      <c r="H470" s="19"/>
      <c r="I470" s="19"/>
      <c r="J470" s="19"/>
      <c r="K470" s="95"/>
      <c r="Q470" s="95"/>
    </row>
    <row r="471" spans="1:17" x14ac:dyDescent="0.2">
      <c r="A471" s="19"/>
      <c r="E471" s="142"/>
      <c r="F471" s="142"/>
      <c r="G471" s="142"/>
      <c r="H471" s="19"/>
      <c r="I471" s="19"/>
      <c r="J471" s="19"/>
      <c r="K471" s="95"/>
      <c r="Q471" s="95"/>
    </row>
    <row r="472" spans="1:17" x14ac:dyDescent="0.2">
      <c r="A472" s="19"/>
      <c r="H472" s="19"/>
      <c r="I472" s="19"/>
      <c r="J472" s="19"/>
      <c r="K472" s="95"/>
      <c r="Q472" s="95"/>
    </row>
    <row r="473" spans="1:17" x14ac:dyDescent="0.2">
      <c r="A473" s="19"/>
      <c r="H473" s="19"/>
      <c r="I473" s="19"/>
      <c r="J473" s="19"/>
      <c r="K473" s="95"/>
      <c r="Q473" s="95"/>
    </row>
    <row r="474" spans="1:17" x14ac:dyDescent="0.2">
      <c r="A474" s="19"/>
      <c r="H474" s="19"/>
      <c r="I474" s="19"/>
      <c r="J474" s="19"/>
      <c r="K474" s="95"/>
      <c r="Q474" s="95"/>
    </row>
    <row r="475" spans="1:17" x14ac:dyDescent="0.2">
      <c r="A475" s="19"/>
      <c r="H475" s="19"/>
      <c r="I475" s="19"/>
      <c r="J475" s="19"/>
      <c r="K475" s="95"/>
      <c r="Q475" s="95"/>
    </row>
    <row r="476" spans="1:17" x14ac:dyDescent="0.2">
      <c r="A476" s="19"/>
      <c r="H476" s="19"/>
      <c r="I476" s="19"/>
      <c r="J476" s="19"/>
      <c r="K476" s="95"/>
      <c r="Q476" s="95"/>
    </row>
    <row r="477" spans="1:17" x14ac:dyDescent="0.2">
      <c r="A477" s="19"/>
      <c r="H477" s="19"/>
      <c r="I477" s="19"/>
      <c r="J477" s="19"/>
      <c r="K477" s="95"/>
      <c r="Q477" s="95"/>
    </row>
    <row r="478" spans="1:17" x14ac:dyDescent="0.2">
      <c r="A478" s="19"/>
      <c r="H478" s="19"/>
      <c r="I478" s="19"/>
      <c r="J478" s="19"/>
      <c r="K478" s="95"/>
      <c r="Q478" s="95"/>
    </row>
    <row r="479" spans="1:17" x14ac:dyDescent="0.2">
      <c r="A479" s="19"/>
      <c r="H479" s="19"/>
      <c r="I479" s="19"/>
      <c r="J479" s="19"/>
      <c r="K479" s="95"/>
      <c r="Q479" s="95"/>
    </row>
    <row r="480" spans="1:17" x14ac:dyDescent="0.2">
      <c r="A480" s="19"/>
      <c r="H480" s="19"/>
      <c r="I480" s="19"/>
      <c r="J480" s="19"/>
      <c r="K480" s="95"/>
      <c r="Q480" s="95"/>
    </row>
    <row r="481" spans="1:17" x14ac:dyDescent="0.2">
      <c r="A481" s="19"/>
      <c r="H481" s="19"/>
      <c r="I481" s="19"/>
      <c r="J481" s="19"/>
      <c r="K481" s="95"/>
      <c r="Q481" s="95"/>
    </row>
    <row r="482" spans="1:17" x14ac:dyDescent="0.2">
      <c r="A482" s="19"/>
      <c r="H482" s="19"/>
      <c r="I482" s="19"/>
      <c r="J482" s="19"/>
      <c r="K482" s="95"/>
      <c r="Q482" s="95"/>
    </row>
    <row r="483" spans="1:17" x14ac:dyDescent="0.2">
      <c r="A483" s="19"/>
      <c r="H483" s="19"/>
      <c r="I483" s="19"/>
      <c r="J483" s="19"/>
      <c r="K483" s="95"/>
      <c r="Q483" s="95"/>
    </row>
    <row r="484" spans="1:17" x14ac:dyDescent="0.2">
      <c r="A484" s="19"/>
      <c r="H484" s="19"/>
      <c r="I484" s="19"/>
      <c r="J484" s="19"/>
      <c r="K484" s="95"/>
      <c r="Q484" s="95"/>
    </row>
    <row r="485" spans="1:17" x14ac:dyDescent="0.2">
      <c r="A485" s="19"/>
      <c r="H485" s="19"/>
      <c r="I485" s="19"/>
      <c r="J485" s="19"/>
      <c r="K485" s="95"/>
      <c r="Q485" s="95"/>
    </row>
    <row r="486" spans="1:17" x14ac:dyDescent="0.2">
      <c r="A486" s="19"/>
      <c r="H486" s="19"/>
      <c r="I486" s="19"/>
      <c r="J486" s="19"/>
      <c r="K486" s="95"/>
      <c r="Q486" s="95"/>
    </row>
    <row r="487" spans="1:17" x14ac:dyDescent="0.2">
      <c r="A487" s="19"/>
      <c r="H487" s="19"/>
      <c r="I487" s="19"/>
      <c r="J487" s="19"/>
      <c r="K487" s="95"/>
      <c r="Q487" s="95"/>
    </row>
    <row r="488" spans="1:17" x14ac:dyDescent="0.2">
      <c r="A488" s="19"/>
      <c r="H488" s="19"/>
      <c r="I488" s="19"/>
      <c r="J488" s="19"/>
      <c r="K488" s="95"/>
      <c r="Q488" s="95"/>
    </row>
    <row r="489" spans="1:17" x14ac:dyDescent="0.2">
      <c r="A489" s="19"/>
      <c r="H489" s="19"/>
      <c r="I489" s="19"/>
      <c r="J489" s="19"/>
      <c r="K489" s="95"/>
      <c r="Q489" s="95"/>
    </row>
    <row r="490" spans="1:17" x14ac:dyDescent="0.2">
      <c r="A490" s="19"/>
      <c r="H490" s="19"/>
      <c r="I490" s="19"/>
      <c r="J490" s="19"/>
      <c r="K490" s="95"/>
      <c r="Q490" s="95"/>
    </row>
    <row r="491" spans="1:17" x14ac:dyDescent="0.2">
      <c r="A491" s="19"/>
      <c r="H491" s="19"/>
      <c r="I491" s="19"/>
      <c r="J491" s="19"/>
      <c r="K491" s="95"/>
      <c r="Q491" s="95"/>
    </row>
    <row r="492" spans="1:17" x14ac:dyDescent="0.2">
      <c r="A492" s="19"/>
      <c r="H492" s="19"/>
      <c r="I492" s="19"/>
      <c r="J492" s="19"/>
      <c r="K492" s="95"/>
      <c r="Q492" s="95"/>
    </row>
    <row r="493" spans="1:17" x14ac:dyDescent="0.2">
      <c r="A493" s="19"/>
      <c r="H493" s="19"/>
      <c r="I493" s="19"/>
      <c r="J493" s="19"/>
      <c r="K493" s="95"/>
      <c r="Q493" s="95"/>
    </row>
    <row r="494" spans="1:17" x14ac:dyDescent="0.2">
      <c r="A494" s="19"/>
      <c r="H494" s="19"/>
      <c r="I494" s="19"/>
      <c r="J494" s="19"/>
      <c r="K494" s="95"/>
      <c r="Q494" s="95"/>
    </row>
    <row r="495" spans="1:17" x14ac:dyDescent="0.2">
      <c r="A495" s="19"/>
      <c r="H495" s="19"/>
      <c r="I495" s="19"/>
      <c r="J495" s="19"/>
      <c r="K495" s="95"/>
      <c r="Q495" s="95"/>
    </row>
    <row r="496" spans="1:17" x14ac:dyDescent="0.2">
      <c r="A496" s="19"/>
      <c r="H496" s="19"/>
      <c r="I496" s="19"/>
      <c r="J496" s="19"/>
      <c r="K496" s="95"/>
      <c r="Q496" s="95"/>
    </row>
    <row r="497" spans="1:17" x14ac:dyDescent="0.2">
      <c r="A497" s="19"/>
      <c r="H497" s="19"/>
      <c r="I497" s="19"/>
      <c r="J497" s="19"/>
      <c r="K497" s="95"/>
      <c r="Q497" s="95"/>
    </row>
    <row r="498" spans="1:17" x14ac:dyDescent="0.2">
      <c r="A498" s="19"/>
      <c r="H498" s="19"/>
      <c r="I498" s="19"/>
      <c r="J498" s="19"/>
      <c r="K498" s="95"/>
      <c r="Q498" s="95"/>
    </row>
    <row r="499" spans="1:17" x14ac:dyDescent="0.2">
      <c r="A499" s="19"/>
      <c r="H499" s="19"/>
      <c r="I499" s="19"/>
      <c r="J499" s="19"/>
      <c r="K499" s="95"/>
      <c r="Q499" s="95"/>
    </row>
    <row r="500" spans="1:17" x14ac:dyDescent="0.2">
      <c r="A500" s="19"/>
      <c r="H500" s="19"/>
      <c r="I500" s="19"/>
      <c r="J500" s="19"/>
      <c r="K500" s="95"/>
      <c r="Q500" s="95"/>
    </row>
    <row r="501" spans="1:17" x14ac:dyDescent="0.2">
      <c r="A501" s="19"/>
      <c r="H501" s="19"/>
      <c r="I501" s="19"/>
      <c r="J501" s="19"/>
      <c r="K501" s="95"/>
      <c r="Q501" s="95"/>
    </row>
    <row r="502" spans="1:17" x14ac:dyDescent="0.2">
      <c r="A502" s="19"/>
      <c r="H502" s="19"/>
      <c r="I502" s="19"/>
      <c r="J502" s="19"/>
      <c r="K502" s="95"/>
      <c r="Q502" s="95"/>
    </row>
    <row r="503" spans="1:17" x14ac:dyDescent="0.2">
      <c r="A503" s="19"/>
      <c r="H503" s="19"/>
      <c r="I503" s="19"/>
      <c r="J503" s="19"/>
      <c r="K503" s="95"/>
      <c r="Q503" s="95"/>
    </row>
    <row r="504" spans="1:17" x14ac:dyDescent="0.2">
      <c r="A504" s="19"/>
      <c r="H504" s="19"/>
      <c r="I504" s="19"/>
      <c r="J504" s="19"/>
      <c r="K504" s="95"/>
      <c r="Q504" s="95"/>
    </row>
    <row r="505" spans="1:17" x14ac:dyDescent="0.2">
      <c r="A505" s="19"/>
      <c r="H505" s="19"/>
      <c r="I505" s="19"/>
      <c r="J505" s="19"/>
      <c r="K505" s="95"/>
      <c r="Q505" s="95"/>
    </row>
    <row r="506" spans="1:17" x14ac:dyDescent="0.2">
      <c r="A506" s="19"/>
      <c r="H506" s="19"/>
      <c r="I506" s="19"/>
      <c r="J506" s="19"/>
      <c r="K506" s="95"/>
      <c r="Q506" s="95"/>
    </row>
    <row r="507" spans="1:17" x14ac:dyDescent="0.2">
      <c r="A507" s="19"/>
      <c r="H507" s="19"/>
      <c r="I507" s="19"/>
      <c r="J507" s="19"/>
      <c r="K507" s="95"/>
      <c r="Q507" s="95"/>
    </row>
    <row r="508" spans="1:17" x14ac:dyDescent="0.2">
      <c r="A508" s="19"/>
      <c r="H508" s="19"/>
      <c r="I508" s="19"/>
      <c r="J508" s="19"/>
      <c r="K508" s="95"/>
      <c r="Q508" s="95"/>
    </row>
    <row r="509" spans="1:17" x14ac:dyDescent="0.2">
      <c r="A509" s="19"/>
      <c r="H509" s="19"/>
      <c r="I509" s="19"/>
      <c r="J509" s="19"/>
      <c r="K509" s="95"/>
      <c r="Q509" s="95"/>
    </row>
    <row r="510" spans="1:17" x14ac:dyDescent="0.2">
      <c r="A510" s="19"/>
      <c r="H510" s="19"/>
      <c r="I510" s="19"/>
      <c r="J510" s="19"/>
      <c r="K510" s="95"/>
      <c r="Q510" s="95"/>
    </row>
    <row r="511" spans="1:17" x14ac:dyDescent="0.2">
      <c r="A511" s="19"/>
      <c r="H511" s="19"/>
      <c r="I511" s="19"/>
      <c r="J511" s="19"/>
      <c r="K511" s="95"/>
      <c r="Q511" s="95"/>
    </row>
    <row r="512" spans="1:17" x14ac:dyDescent="0.2">
      <c r="A512" s="19"/>
      <c r="H512" s="19"/>
      <c r="I512" s="19"/>
      <c r="J512" s="19"/>
      <c r="K512" s="95"/>
      <c r="Q512" s="95"/>
    </row>
    <row r="513" spans="1:17" x14ac:dyDescent="0.2">
      <c r="A513" s="19"/>
      <c r="H513" s="19"/>
      <c r="I513" s="19"/>
      <c r="J513" s="19"/>
      <c r="K513" s="95"/>
      <c r="Q513" s="95"/>
    </row>
    <row r="514" spans="1:17" x14ac:dyDescent="0.2">
      <c r="A514" s="19"/>
      <c r="H514" s="19"/>
      <c r="I514" s="19"/>
      <c r="J514" s="19"/>
      <c r="K514" s="95"/>
      <c r="Q514" s="95"/>
    </row>
    <row r="515" spans="1:17" x14ac:dyDescent="0.2">
      <c r="A515" s="19"/>
      <c r="H515" s="19"/>
      <c r="I515" s="19"/>
      <c r="J515" s="19"/>
      <c r="K515" s="95"/>
      <c r="Q515" s="95"/>
    </row>
    <row r="516" spans="1:17" x14ac:dyDescent="0.2">
      <c r="A516" s="19"/>
      <c r="H516" s="19"/>
      <c r="I516" s="19"/>
      <c r="J516" s="19"/>
      <c r="K516" s="95"/>
      <c r="Q516" s="95"/>
    </row>
    <row r="517" spans="1:17" x14ac:dyDescent="0.2">
      <c r="A517" s="19"/>
      <c r="H517" s="19"/>
      <c r="I517" s="19"/>
      <c r="J517" s="19"/>
      <c r="K517" s="95"/>
      <c r="Q517" s="95"/>
    </row>
    <row r="518" spans="1:17" x14ac:dyDescent="0.2">
      <c r="A518" s="19"/>
      <c r="H518" s="19"/>
      <c r="I518" s="19"/>
      <c r="J518" s="19"/>
      <c r="K518" s="95"/>
      <c r="Q518" s="95"/>
    </row>
    <row r="519" spans="1:17" x14ac:dyDescent="0.2">
      <c r="A519" s="19"/>
      <c r="H519" s="19"/>
      <c r="I519" s="19"/>
      <c r="J519" s="19"/>
      <c r="K519" s="95"/>
      <c r="Q519" s="95"/>
    </row>
    <row r="520" spans="1:17" x14ac:dyDescent="0.2">
      <c r="A520" s="19"/>
      <c r="H520" s="19"/>
      <c r="I520" s="19"/>
      <c r="J520" s="19"/>
      <c r="K520" s="95"/>
      <c r="Q520" s="95"/>
    </row>
    <row r="521" spans="1:17" x14ac:dyDescent="0.2">
      <c r="A521" s="19"/>
      <c r="H521" s="19"/>
      <c r="I521" s="19"/>
      <c r="J521" s="19"/>
      <c r="K521" s="95"/>
      <c r="Q521" s="95"/>
    </row>
    <row r="522" spans="1:17" x14ac:dyDescent="0.2">
      <c r="A522" s="19"/>
      <c r="H522" s="19"/>
      <c r="I522" s="19"/>
      <c r="J522" s="19"/>
      <c r="K522" s="95"/>
      <c r="Q522" s="95"/>
    </row>
    <row r="523" spans="1:17" x14ac:dyDescent="0.2">
      <c r="A523" s="19"/>
      <c r="H523" s="19"/>
      <c r="I523" s="19"/>
      <c r="J523" s="19"/>
      <c r="K523" s="95"/>
      <c r="Q523" s="95"/>
    </row>
    <row r="524" spans="1:17" x14ac:dyDescent="0.2">
      <c r="A524" s="19"/>
      <c r="H524" s="19"/>
      <c r="I524" s="19"/>
      <c r="J524" s="19"/>
      <c r="K524" s="95"/>
      <c r="Q524" s="95"/>
    </row>
    <row r="525" spans="1:17" x14ac:dyDescent="0.2">
      <c r="A525" s="19"/>
      <c r="H525" s="19"/>
      <c r="I525" s="19"/>
      <c r="J525" s="19"/>
      <c r="K525" s="95"/>
      <c r="Q525" s="95"/>
    </row>
    <row r="526" spans="1:17" x14ac:dyDescent="0.2">
      <c r="A526" s="19"/>
      <c r="H526" s="19"/>
      <c r="I526" s="19"/>
      <c r="J526" s="19"/>
      <c r="K526" s="95"/>
      <c r="Q526" s="95"/>
    </row>
    <row r="527" spans="1:17" x14ac:dyDescent="0.2">
      <c r="A527" s="19"/>
      <c r="H527" s="19"/>
      <c r="I527" s="19"/>
      <c r="J527" s="19"/>
      <c r="K527" s="95"/>
      <c r="Q527" s="95"/>
    </row>
    <row r="528" spans="1:17" x14ac:dyDescent="0.2">
      <c r="A528" s="19"/>
      <c r="H528" s="19"/>
      <c r="I528" s="19"/>
      <c r="J528" s="19"/>
      <c r="K528" s="95"/>
      <c r="Q528" s="95"/>
    </row>
    <row r="529" spans="1:17" x14ac:dyDescent="0.2">
      <c r="A529" s="19"/>
      <c r="H529" s="19"/>
      <c r="I529" s="19"/>
      <c r="J529" s="19"/>
      <c r="K529" s="95"/>
      <c r="Q529" s="95"/>
    </row>
    <row r="530" spans="1:17" x14ac:dyDescent="0.2">
      <c r="A530" s="19"/>
      <c r="H530" s="19"/>
      <c r="I530" s="19"/>
      <c r="J530" s="19"/>
      <c r="K530" s="95"/>
      <c r="Q530" s="95"/>
    </row>
    <row r="531" spans="1:17" x14ac:dyDescent="0.2">
      <c r="A531" s="19"/>
      <c r="H531" s="19"/>
      <c r="I531" s="19"/>
      <c r="J531" s="19"/>
      <c r="K531" s="95"/>
      <c r="Q531" s="95"/>
    </row>
    <row r="532" spans="1:17" x14ac:dyDescent="0.2">
      <c r="A532" s="19"/>
      <c r="H532" s="19"/>
      <c r="I532" s="19"/>
      <c r="J532" s="19"/>
      <c r="K532" s="95"/>
      <c r="Q532" s="95"/>
    </row>
    <row r="533" spans="1:17" x14ac:dyDescent="0.2">
      <c r="A533" s="19"/>
      <c r="H533" s="19"/>
      <c r="I533" s="19"/>
      <c r="J533" s="19"/>
      <c r="K533" s="95"/>
      <c r="Q533" s="95"/>
    </row>
    <row r="534" spans="1:17" x14ac:dyDescent="0.2">
      <c r="A534" s="19"/>
      <c r="H534" s="19"/>
      <c r="I534" s="19"/>
      <c r="J534" s="19"/>
      <c r="K534" s="95"/>
      <c r="Q534" s="95"/>
    </row>
    <row r="535" spans="1:17" x14ac:dyDescent="0.2">
      <c r="A535" s="19"/>
      <c r="H535" s="19"/>
      <c r="I535" s="19"/>
      <c r="J535" s="19"/>
      <c r="K535" s="95"/>
      <c r="Q535" s="95"/>
    </row>
    <row r="536" spans="1:17" x14ac:dyDescent="0.2">
      <c r="A536" s="19"/>
      <c r="H536" s="19"/>
      <c r="I536" s="19"/>
      <c r="J536" s="19"/>
      <c r="K536" s="95"/>
      <c r="Q536" s="95"/>
    </row>
    <row r="537" spans="1:17" x14ac:dyDescent="0.2">
      <c r="A537" s="19"/>
      <c r="H537" s="19"/>
      <c r="I537" s="19"/>
      <c r="J537" s="19"/>
      <c r="K537" s="95"/>
      <c r="Q537" s="95"/>
    </row>
    <row r="538" spans="1:17" x14ac:dyDescent="0.2">
      <c r="A538" s="19"/>
      <c r="H538" s="19"/>
      <c r="I538" s="19"/>
      <c r="J538" s="19"/>
      <c r="K538" s="95"/>
      <c r="Q538" s="95"/>
    </row>
    <row r="539" spans="1:17" x14ac:dyDescent="0.2">
      <c r="A539" s="19"/>
      <c r="H539" s="19"/>
      <c r="I539" s="19"/>
      <c r="J539" s="19"/>
      <c r="K539" s="95"/>
      <c r="Q539" s="95"/>
    </row>
    <row r="540" spans="1:17" x14ac:dyDescent="0.2">
      <c r="A540" s="19"/>
      <c r="H540" s="19"/>
      <c r="I540" s="19"/>
      <c r="J540" s="19"/>
      <c r="K540" s="95"/>
      <c r="Q540" s="95"/>
    </row>
    <row r="541" spans="1:17" x14ac:dyDescent="0.2">
      <c r="A541" s="19"/>
      <c r="H541" s="19"/>
      <c r="I541" s="19"/>
      <c r="J541" s="19"/>
      <c r="K541" s="95"/>
      <c r="Q541" s="95"/>
    </row>
    <row r="542" spans="1:17" x14ac:dyDescent="0.2">
      <c r="A542" s="19"/>
      <c r="H542" s="19"/>
      <c r="I542" s="19"/>
      <c r="J542" s="19"/>
      <c r="K542" s="95"/>
      <c r="Q542" s="95"/>
    </row>
    <row r="543" spans="1:17" x14ac:dyDescent="0.2">
      <c r="A543" s="19"/>
      <c r="H543" s="19"/>
      <c r="I543" s="19"/>
      <c r="J543" s="19"/>
      <c r="K543" s="95"/>
      <c r="Q543" s="95"/>
    </row>
    <row r="544" spans="1:17" x14ac:dyDescent="0.2">
      <c r="A544" s="19"/>
      <c r="H544" s="19"/>
      <c r="I544" s="19"/>
      <c r="J544" s="19"/>
      <c r="K544" s="95"/>
      <c r="Q544" s="95"/>
    </row>
    <row r="545" spans="1:17" x14ac:dyDescent="0.2">
      <c r="A545" s="19"/>
      <c r="H545" s="19"/>
      <c r="I545" s="19"/>
      <c r="J545" s="19"/>
      <c r="K545" s="95"/>
      <c r="Q545" s="95"/>
    </row>
    <row r="546" spans="1:17" x14ac:dyDescent="0.2">
      <c r="A546" s="19"/>
      <c r="H546" s="19"/>
      <c r="I546" s="19"/>
      <c r="J546" s="19"/>
      <c r="K546" s="95"/>
      <c r="Q546" s="95"/>
    </row>
    <row r="547" spans="1:17" x14ac:dyDescent="0.2">
      <c r="A547" s="19"/>
      <c r="H547" s="19"/>
      <c r="I547" s="19"/>
      <c r="J547" s="19"/>
      <c r="K547" s="95"/>
      <c r="Q547" s="95"/>
    </row>
    <row r="548" spans="1:17" x14ac:dyDescent="0.2">
      <c r="A548" s="19"/>
      <c r="H548" s="19"/>
      <c r="I548" s="19"/>
      <c r="J548" s="19"/>
      <c r="K548" s="95"/>
      <c r="Q548" s="95"/>
    </row>
    <row r="549" spans="1:17" x14ac:dyDescent="0.2">
      <c r="A549" s="19"/>
      <c r="H549" s="19"/>
      <c r="I549" s="19"/>
      <c r="J549" s="19"/>
      <c r="K549" s="95"/>
      <c r="Q549" s="95"/>
    </row>
    <row r="550" spans="1:17" x14ac:dyDescent="0.2">
      <c r="A550" s="19"/>
      <c r="H550" s="19"/>
      <c r="I550" s="19"/>
      <c r="J550" s="19"/>
      <c r="K550" s="95"/>
      <c r="Q550" s="95"/>
    </row>
    <row r="551" spans="1:17" x14ac:dyDescent="0.2">
      <c r="A551" s="19"/>
      <c r="H551" s="19"/>
      <c r="I551" s="19"/>
      <c r="J551" s="19"/>
      <c r="K551" s="95"/>
      <c r="Q551" s="95"/>
    </row>
    <row r="552" spans="1:17" x14ac:dyDescent="0.2">
      <c r="A552" s="19"/>
      <c r="H552" s="19"/>
      <c r="I552" s="19"/>
      <c r="J552" s="19"/>
      <c r="K552" s="95"/>
      <c r="Q552" s="95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2"/>
      <c r="F611" s="142"/>
      <c r="G611" s="142"/>
      <c r="H611" s="19"/>
      <c r="I611" s="19"/>
    </row>
    <row r="612" spans="1:9" x14ac:dyDescent="0.2">
      <c r="A612" s="19"/>
      <c r="E612" s="142"/>
      <c r="F612" s="142"/>
      <c r="G612" s="142"/>
      <c r="H612" s="19"/>
      <c r="I612" s="19"/>
    </row>
    <row r="613" spans="1:9" x14ac:dyDescent="0.2">
      <c r="A613" s="19"/>
      <c r="E613" s="142"/>
      <c r="F613" s="142"/>
      <c r="G613" s="142"/>
      <c r="H613" s="19"/>
      <c r="I613" s="19"/>
    </row>
    <row r="614" spans="1:9" x14ac:dyDescent="0.2">
      <c r="A614" s="19"/>
      <c r="E614" s="142"/>
      <c r="F614" s="142"/>
      <c r="G614" s="142"/>
      <c r="H614" s="19"/>
      <c r="I614" s="19"/>
    </row>
    <row r="615" spans="1:9" x14ac:dyDescent="0.2">
      <c r="A615" s="19"/>
      <c r="E615" s="142"/>
      <c r="F615" s="142"/>
      <c r="G615" s="142"/>
      <c r="H615" s="19"/>
      <c r="I615" s="19"/>
    </row>
    <row r="616" spans="1:9" x14ac:dyDescent="0.2">
      <c r="A616" s="19"/>
      <c r="E616" s="142"/>
      <c r="F616" s="142"/>
      <c r="G616" s="142"/>
      <c r="H616" s="19"/>
      <c r="I616" s="19"/>
    </row>
    <row r="617" spans="1:9" x14ac:dyDescent="0.2">
      <c r="A617" s="19"/>
      <c r="E617" s="142"/>
      <c r="F617" s="142"/>
      <c r="G617" s="142"/>
      <c r="H617" s="19"/>
      <c r="I617" s="19"/>
    </row>
    <row r="618" spans="1:9" x14ac:dyDescent="0.2">
      <c r="A618" s="19"/>
      <c r="E618" s="142"/>
      <c r="F618" s="142"/>
      <c r="G618" s="142"/>
      <c r="H618" s="19"/>
      <c r="I618" s="19"/>
    </row>
    <row r="619" spans="1:9" x14ac:dyDescent="0.2">
      <c r="A619" s="19"/>
      <c r="E619" s="142"/>
      <c r="F619" s="142"/>
      <c r="G619" s="142"/>
      <c r="H619" s="19"/>
      <c r="I619" s="19"/>
    </row>
    <row r="620" spans="1:9" x14ac:dyDescent="0.2">
      <c r="A620" s="19"/>
      <c r="E620" s="142"/>
      <c r="F620" s="142"/>
      <c r="G620" s="142"/>
      <c r="H620" s="19"/>
      <c r="I620" s="19"/>
    </row>
    <row r="621" spans="1:9" x14ac:dyDescent="0.2">
      <c r="A621" s="19"/>
      <c r="E621" s="142"/>
      <c r="F621" s="142"/>
      <c r="G621" s="142"/>
      <c r="H621" s="19"/>
      <c r="I621" s="19"/>
    </row>
    <row r="622" spans="1:9" x14ac:dyDescent="0.2">
      <c r="A622" s="19"/>
      <c r="E622" s="142"/>
      <c r="F622" s="142"/>
      <c r="G622" s="142"/>
      <c r="H622" s="19"/>
      <c r="I622" s="19"/>
    </row>
    <row r="623" spans="1:9" x14ac:dyDescent="0.2">
      <c r="A623" s="19"/>
      <c r="E623" s="142"/>
      <c r="F623" s="142"/>
      <c r="G623" s="142"/>
      <c r="H623" s="19"/>
      <c r="I623" s="19"/>
    </row>
    <row r="624" spans="1:9" x14ac:dyDescent="0.2">
      <c r="A624" s="19"/>
      <c r="E624" s="142"/>
      <c r="F624" s="142"/>
      <c r="G624" s="142"/>
      <c r="H624" s="19"/>
      <c r="I624" s="19"/>
    </row>
    <row r="625" spans="1:9" x14ac:dyDescent="0.2">
      <c r="A625" s="19"/>
      <c r="E625" s="142"/>
      <c r="F625" s="142"/>
      <c r="G625" s="142"/>
      <c r="H625" s="19"/>
      <c r="I625" s="19"/>
    </row>
    <row r="626" spans="1:9" x14ac:dyDescent="0.2">
      <c r="A626" s="19"/>
      <c r="E626" s="142"/>
      <c r="F626" s="142"/>
      <c r="G626" s="142"/>
      <c r="H626" s="19"/>
      <c r="I626" s="19"/>
    </row>
    <row r="627" spans="1:9" x14ac:dyDescent="0.2">
      <c r="A627" s="19"/>
      <c r="E627" s="142"/>
      <c r="F627" s="142"/>
      <c r="G627" s="142"/>
      <c r="H627" s="19"/>
      <c r="I627" s="19"/>
    </row>
    <row r="628" spans="1:9" x14ac:dyDescent="0.2">
      <c r="A628" s="19"/>
      <c r="E628" s="142"/>
      <c r="F628" s="142"/>
      <c r="G628" s="142"/>
      <c r="H628" s="19"/>
      <c r="I628" s="19"/>
    </row>
    <row r="629" spans="1:9" x14ac:dyDescent="0.2">
      <c r="A629" s="19"/>
      <c r="E629" s="142"/>
      <c r="F629" s="142"/>
      <c r="G629" s="142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2"/>
      <c r="F652" s="142"/>
      <c r="G652" s="142"/>
      <c r="H652" s="19"/>
      <c r="I652" s="19"/>
    </row>
    <row r="653" spans="1:9" x14ac:dyDescent="0.2">
      <c r="A653" s="19"/>
      <c r="E653" s="142"/>
      <c r="F653" s="142"/>
      <c r="G653" s="142"/>
      <c r="H653" s="19"/>
      <c r="I653" s="19"/>
    </row>
    <row r="654" spans="1:9" x14ac:dyDescent="0.2">
      <c r="A654" s="19"/>
      <c r="E654" s="142"/>
      <c r="F654" s="142"/>
      <c r="G654" s="142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2019-05-07T21:40:42Z</cp:lastPrinted>
  <dcterms:created xsi:type="dcterms:W3CDTF">2005-01-04T17:11:35Z</dcterms:created>
  <dcterms:modified xsi:type="dcterms:W3CDTF">2020-01-13T18:55:04Z</dcterms:modified>
</cp:coreProperties>
</file>